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01" windowWidth="9645" windowHeight="12375" firstSheet="3" activeTab="6"/>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'!$A$1:$F$63</definedName>
    <definedName name="_xlnm.Print_Area" localSheetId="4">'Principales_destinos'!$A$1:$D$120</definedName>
    <definedName name="_xlnm.Print_Area" localSheetId="6">'Principales_productos'!$A$1:$K$391</definedName>
    <definedName name="_xlnm.Print_Area" localSheetId="5">'Principales_rubros'!$A$1:$D$116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<sst xmlns="http://schemas.openxmlformats.org/spreadsheetml/2006/main" count="1141" uniqueCount="354">
  <si>
    <t>Estados Unidos</t>
  </si>
  <si>
    <t>ene- dic</t>
  </si>
  <si>
    <t>Valor de las exportaciones silvoagropecuarias por sector regionales *</t>
  </si>
  <si>
    <t>Valor de las exportaciones silvoagropecuarias regionales *</t>
  </si>
  <si>
    <t xml:space="preserve"> Regiones de Arica y Parinacota - Los Lagos se incorporan a partir de octubre 2007</t>
  </si>
  <si>
    <t>Principales destinos de las exportaciones silvoagropecuarias regionales *</t>
  </si>
  <si>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</si>
  <si>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</si>
  <si>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</si>
  <si>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</si>
  <si>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</si>
  <si>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</si>
  <si>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</si>
  <si>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</si>
  <si>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</si>
  <si>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</si>
  <si>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</si>
  <si>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</si>
  <si>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</si>
  <si>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</si>
  <si>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</si>
  <si>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</si>
  <si>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</si>
  <si>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</si>
  <si>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</si>
  <si>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</si>
  <si>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</si>
  <si>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</si>
  <si>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</si>
  <si>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</si>
  <si>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</si>
  <si>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</si>
  <si>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</si>
  <si>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</si>
  <si>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</si>
  <si>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</si>
  <si>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</si>
  <si>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</si>
  <si>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EXPORTACIONES SILVOAGROPECUARIAS POR REGION</t>
  </si>
  <si>
    <t>Cuadro N°  1</t>
  </si>
  <si>
    <t>Miles de dólares FOB</t>
  </si>
  <si>
    <t>Región</t>
  </si>
  <si>
    <t xml:space="preserve">Variación </t>
  </si>
  <si>
    <t>Participación</t>
  </si>
  <si>
    <t>ene-dic</t>
  </si>
  <si>
    <t xml:space="preserve"> 2008-2007</t>
  </si>
  <si>
    <t>Enero 2008</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</si>
  <si>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</si>
  <si>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</si>
  <si>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</si>
  <si>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</si>
  <si>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</si>
  <si>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</si>
  <si>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</si>
  <si>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</si>
  <si>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</si>
  <si>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</si>
  <si>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</si>
  <si>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</si>
  <si>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</si>
  <si>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</si>
  <si>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</si>
  <si>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</si>
  <si>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</si>
  <si>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</si>
  <si>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</si>
  <si>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</si>
  <si>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</si>
  <si>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</si>
  <si>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</si>
  <si>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</si>
  <si>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</si>
  <si>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</si>
  <si>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</si>
  <si>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</si>
  <si>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</si>
  <si>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</si>
  <si>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Tomates frescos o refrigerados</t>
  </si>
  <si>
    <t>Semillas de tomates para siembra</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</si>
  <si>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</si>
  <si>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</si>
  <si>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</si>
  <si>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</si>
  <si>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</si>
  <si>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Semillas de coliflor para siembra</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</si>
  <si>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</si>
  <si>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</si>
  <si>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</si>
  <si>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</si>
  <si>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</si>
  <si>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</si>
  <si>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</si>
  <si>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</si>
  <si>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</si>
  <si>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</si>
  <si>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</si>
  <si>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</si>
  <si>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</si>
  <si>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</si>
  <si>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Carne porcina piernas, paletas y sus trozos sin deshuesar, frescas o refrigerada</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</si>
  <si>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</si>
  <si>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</si>
  <si>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</si>
  <si>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</si>
  <si>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</si>
  <si>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</si>
  <si>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</si>
  <si>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</si>
  <si>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</si>
  <si>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</si>
  <si>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</si>
  <si>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</si>
  <si>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</si>
  <si>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</si>
  <si>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</si>
  <si>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</si>
  <si>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</si>
  <si>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Cortezas de quillay</t>
  </si>
  <si>
    <t>Naranjas, frescas o secas</t>
  </si>
  <si>
    <t>Limones ( citrus limon, citrus limonum), frescos o secos</t>
  </si>
  <si>
    <t>Peras (total)</t>
  </si>
  <si>
    <t>Ají (capsicum frutescens), incluso en trozos o rodajas, triturados o pulverizado, secos</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</si>
  <si>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</si>
  <si>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</si>
  <si>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</si>
  <si>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</si>
  <si>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</si>
  <si>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</si>
  <si>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</si>
  <si>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</si>
  <si>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</si>
  <si>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</si>
  <si>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</si>
  <si>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</si>
  <si>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</si>
  <si>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</si>
  <si>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</si>
  <si>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</si>
  <si>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</si>
  <si>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</si>
  <si>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Frambuesas, moras y morasframbuesas (total)</t>
  </si>
  <si>
    <t>Duraznos, compotas, jaleas, pastas, pulpas (total)</t>
  </si>
  <si>
    <t>Moras, congeladas, incluso con azúcar o edulcorante</t>
  </si>
  <si>
    <t>Manzanas secas</t>
  </si>
  <si>
    <t>Fresas (frutillas), congeladas, incluso con azúcar o edulcorante</t>
  </si>
  <si>
    <t>Inulina</t>
  </si>
  <si>
    <t>Las demás maderas aserradas de pino insigne, de espesor superior a 6 mm</t>
  </si>
  <si>
    <t>Madera simplemente aserrada (desde 2007)</t>
  </si>
  <si>
    <t>Tableros de fibra de densidad superior a 0,8 g/cm3 con trabajo mecánico y recubrimiento de superficie (desde 2007)</t>
  </si>
  <si>
    <t>Metro cuadrado</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</si>
  <si>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</si>
  <si>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</si>
  <si>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</si>
  <si>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</si>
  <si>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</si>
  <si>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</si>
  <si>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</si>
  <si>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</si>
  <si>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</si>
  <si>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</si>
  <si>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</si>
  <si>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</si>
  <si>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</si>
  <si>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Avena mondado, perlado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</si>
  <si>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</si>
  <si>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</si>
  <si>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</si>
  <si>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</si>
  <si>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</si>
  <si>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</si>
  <si>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</si>
  <si>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</si>
  <si>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</si>
  <si>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</si>
  <si>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</si>
  <si>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</si>
  <si>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</si>
  <si>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</si>
  <si>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Levaduras vivas</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</si>
  <si>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</si>
  <si>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</si>
  <si>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</si>
  <si>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y despojos comestibles de conejo o liebre frescos, refrigerados o congelados</t>
  </si>
  <si>
    <t>Carne ovina deshuesada congelada (total)</t>
  </si>
  <si>
    <t>Maderas en bruto tratadas con pintura (total)</t>
  </si>
  <si>
    <t>Las demás pieles enteras , sin cabeza, cola o patas, sin ensambla</t>
  </si>
  <si>
    <t>Trufas y demás hongos, secos, triturados o pulverizados</t>
  </si>
  <si>
    <t>Trufas y demás hongos, enteros, secos</t>
  </si>
  <si>
    <t>Trufas y demás hongos, en trozos, secos</t>
  </si>
  <si>
    <t>Madera aserrada o desbastada longitudinalmente, de lenga , de espesor &gt; a 6 mm</t>
  </si>
  <si>
    <t>Tableros de fibra de densidad media de espesor inferior o igual a 5 mm (desde 2007)</t>
  </si>
  <si>
    <t>Lana esquilada, sucia, incluida la lavada en vivo</t>
  </si>
  <si>
    <t>Hojas para chapado y contrachapado, de coigüe, de espesor &lt;= a 6 mm</t>
  </si>
  <si>
    <t>Los demás cueros y pieles, en bruto, incluso depilados o divididos</t>
  </si>
  <si>
    <t>Tripas, vegijas y estómagos de animales enteros o en trozos frescos, refrigerados o congelados (total)</t>
  </si>
  <si>
    <t>Tops de lana peinada</t>
  </si>
  <si>
    <t>Articulos de mesa o de cocina, de madera</t>
  </si>
  <si>
    <t>Carne ovina canales o medias canales de cordero, congeladas</t>
  </si>
  <si>
    <t>Grasa de lana y sustancias grasas derivadas, incluida la lanolina</t>
  </si>
  <si>
    <t>Lana esquilada, desgrasada sin carbonizar</t>
  </si>
  <si>
    <t>Los demás despojos comestibles de ovinos, caprinos, caballares asnales y mulares, congelados</t>
  </si>
  <si>
    <t>Harina, polvo y pellets, de carne o despojos; chicharrones, impropios para la alimentación humana</t>
  </si>
  <si>
    <t>Ton. métrica bruta</t>
  </si>
  <si>
    <t>Cueros y pieles enteras, en bruto, de bovinos y equinos hasta 8kg secas, 10kg para salados secos y 16kg para los frescos, salados verdes (húmedos) o conservados de otro modo</t>
  </si>
  <si>
    <t>Cerveza de malta</t>
  </si>
  <si>
    <t>Cueros y pieles en bruto de ovino, con lana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</si>
  <si>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</si>
  <si>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</si>
  <si>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</si>
  <si>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</si>
  <si>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</si>
  <si>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</si>
  <si>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</si>
  <si>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08/07</t>
  </si>
  <si>
    <t>Total participación regional</t>
  </si>
  <si>
    <t>Productos que representan el 87,4% de las exportaciones regionales</t>
  </si>
  <si>
    <t>Productos que representan el 74,1% de las exportaciones regionales</t>
  </si>
  <si>
    <t>Productos que representan el 88% de las exportaciones regionales</t>
  </si>
  <si>
    <t>Productos que representan el 87,3% de las exportaciones regionales</t>
  </si>
  <si>
    <t>Productos que representan el 92% de las exportaciones regionales</t>
  </si>
  <si>
    <t>Productos que representan el 97,3% de las exportaciones regionales</t>
  </si>
  <si>
    <t>Productos que representan el 88,1% de las exportaciones regionales</t>
  </si>
  <si>
    <t>Región de Aysen</t>
  </si>
  <si>
    <t>Productos que representan el 100% de las exportaciones regionales</t>
  </si>
  <si>
    <t>Productos que representan el 96,2% de las exportaciones regionales</t>
  </si>
  <si>
    <t>Cuadro N° 9</t>
  </si>
  <si>
    <t>Cuadro N°  2</t>
  </si>
  <si>
    <t>Cuadro N°  3</t>
  </si>
  <si>
    <t>Gráfico Nº 1</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</si>
  <si>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</si>
  <si>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</si>
  <si>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</si>
  <si>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</si>
  <si>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</si>
  <si>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</si>
  <si>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</si>
  <si>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</si>
  <si>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</si>
  <si>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</si>
  <si>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</si>
  <si>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</si>
  <si>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</si>
  <si>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</si>
  <si>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</si>
  <si>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</si>
  <si>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</si>
  <si>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</si>
  <si>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</si>
  <si>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</si>
  <si>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</si>
  <si>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País</t>
  </si>
  <si>
    <t>Reino Unido</t>
  </si>
  <si>
    <t>Perú</t>
  </si>
  <si>
    <t>Holanda</t>
  </si>
  <si>
    <t>México</t>
  </si>
  <si>
    <t>Brasil</t>
  </si>
  <si>
    <t>Argentina</t>
  </si>
  <si>
    <t>Taiwán</t>
  </si>
  <si>
    <t>Rusia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</si>
  <si>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</si>
  <si>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</si>
  <si>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</si>
  <si>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</si>
  <si>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</si>
  <si>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</si>
  <si>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</si>
  <si>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</si>
  <si>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</si>
  <si>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</si>
  <si>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</si>
  <si>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</si>
  <si>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</si>
  <si>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Emiratos Arabes</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</si>
  <si>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</si>
  <si>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</si>
  <si>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</si>
  <si>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</si>
  <si>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</si>
  <si>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</si>
  <si>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</si>
  <si>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</si>
  <si>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</si>
  <si>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</si>
  <si>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Bio Bio</t>
  </si>
  <si>
    <t>O'Higgins</t>
  </si>
  <si>
    <t>Metropolitana</t>
  </si>
  <si>
    <t>Maule</t>
  </si>
  <si>
    <t>Valparaíso</t>
  </si>
  <si>
    <t>La Araucanía</t>
  </si>
  <si>
    <t>Coquimbo</t>
  </si>
  <si>
    <t>Otros</t>
  </si>
  <si>
    <t>orden</t>
  </si>
  <si>
    <t>España</t>
  </si>
  <si>
    <t>Total regional</t>
  </si>
  <si>
    <t>Peonía</t>
  </si>
  <si>
    <t>Tailandia</t>
  </si>
  <si>
    <t>VALOR DE LAS EXPORTACIONES SILVOAGROPECUARIAS REGIONALES</t>
  </si>
  <si>
    <t>PRINCIPALES DESTINOS DE LAS EXPORTACIONES SILVOAGROPECUARIAS REGIONALES</t>
  </si>
  <si>
    <t>PRINCIPALES PRODUCTOS  SILVOAGROPECUARIOS EXPORTADOS REGION DE TARAPACA</t>
  </si>
  <si>
    <t>PRINCIPALES PRODUCTOS  SILVOAGROPECUARIOS EXPORTADOS REGION DE ANTOFAGASTA</t>
  </si>
  <si>
    <t>PRINCIPALES PRODUCTOS  SILVOAGROPECUARIOS EXPORTADOS REGION DE ATACAMA</t>
  </si>
  <si>
    <t>PRINCIPALES PRODUCTOS  SILVOAGROPECUARIOS  EXPORTADOS REGION DE COQUIMBO</t>
  </si>
  <si>
    <t>PRINCIPALES PRODUCTOS  SILVOAGROPECUARIOS EXPORTADOS REGION DE VALAPARAISO</t>
  </si>
  <si>
    <t>PRINCIPALES PRODUCTOS  SLIVOAGROPECUARIOS EXPORTADOS REGION METROPOLITANA</t>
  </si>
  <si>
    <t>PRINCIPALES PRODUCTOS  SILVOAGROPECUARIOS EXPORTADOS REGION DE O'HIGGINS</t>
  </si>
  <si>
    <t>PRINCIPALES PRODUCTOS  SILVOAGROPECUARIOS EXPORTADOS REGION DEL MAULE</t>
  </si>
  <si>
    <t>PRINCIPALES PRODUCTOS  SILVOAGROPECUARIOS EXPORTADOS REGION DE BIO BIO</t>
  </si>
  <si>
    <t>PRINCIPALES PRODUCTOS  SILVOAGROPECUARIOS EXPORTADOS REGION DE LA ARAUCANIA</t>
  </si>
  <si>
    <t>PRINCIPALES PRODUCTOS  SILVOAGROPECUARIOS EXPORTADOS REGION DE LOS LAGOS</t>
  </si>
  <si>
    <t>PRINCIPALES PRODUCTOS  SILVOAGROPECUARIOS EXPORTADOS REGION DE AYSEN</t>
  </si>
  <si>
    <t xml:space="preserve">VALOR DE LAS EXPORTACIONES SILVOAGROPECUARIAS REGIONALES POR SECTOR </t>
  </si>
  <si>
    <t>PRINCIPALES PRODUCTOS  SILVOAGROPECUARIOS EXPORTADOS REGION DE MAGALLANES</t>
  </si>
  <si>
    <t>Frutas</t>
  </si>
  <si>
    <t>Aviares</t>
  </si>
  <si>
    <t>Camelidos</t>
  </si>
  <si>
    <t>Bovinos</t>
  </si>
  <si>
    <t>Rubros</t>
  </si>
  <si>
    <t>Vinos y alcoholes</t>
  </si>
  <si>
    <t>Cereales</t>
  </si>
  <si>
    <t>Apícolas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</si>
  <si>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</si>
  <si>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</si>
  <si>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</si>
  <si>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</si>
  <si>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</si>
  <si>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</si>
  <si>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</si>
  <si>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</si>
  <si>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</si>
  <si>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</si>
  <si>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REGION</t>
  </si>
  <si>
    <t>Principales rubros silvoagropecuarios exportados por región</t>
  </si>
  <si>
    <t>Productos que representan el 98,4% de las exportaciones regionales</t>
  </si>
  <si>
    <t>Indonesia</t>
  </si>
  <si>
    <t>Cuadro N°  4 (continuación)</t>
  </si>
  <si>
    <t>Cuadro N°  3 (continuación)</t>
  </si>
  <si>
    <t>Productos que representan el 97,5% de las exportaciones regionales</t>
  </si>
  <si>
    <t>Productos que representan el 88,7 % de las exportaciones regionales</t>
  </si>
  <si>
    <t>Productos que representan el 64,1% de las exportaciones regionales</t>
  </si>
  <si>
    <t>Hortalizas y tubérculos</t>
  </si>
  <si>
    <t>Hortalizas  y tubérculos</t>
  </si>
  <si>
    <t>Cunicolas</t>
  </si>
  <si>
    <t>Hortaliza y tubérculos</t>
  </si>
  <si>
    <t>Forestales  coníferas</t>
  </si>
  <si>
    <t>Volumen (miles)</t>
  </si>
  <si>
    <t>Valor (miles de dólares FOB)*</t>
  </si>
  <si>
    <t>Región/país</t>
  </si>
  <si>
    <t>Principales productos silvoagropecuarios exportados *</t>
  </si>
  <si>
    <t>Enero-Diciembre</t>
  </si>
  <si>
    <t>AVANCE MENSUAL DICIEMBRE 2008</t>
  </si>
  <si>
    <t>Avance mensual diciembre 2008</t>
  </si>
  <si>
    <t>Enero 2009</t>
  </si>
  <si>
    <t>ENERO 2009</t>
  </si>
  <si>
    <t>ene-dic 08</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</si>
</sst>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2">
    <font>
      <sz val="10"/>
      <name val="Arial"/>
      <family val="0"/>
    </font>
    <font>
      <u val="single"/>
      <sz val="7.5"/>
      <color indexed="12"/>
      <name val="Arial"/>
      <family val="0"/>
    </font>
    <font>
      <u val="single"/>
      <sz val="7.5"/>
      <color indexed="36"/>
      <name val="Arial"/>
      <family val="0"/>
    </font>
    <font>
      <b/>
      <sz val="10"/>
      <name val="Arial"/>
      <family val="2"/>
    </font>
    <font>
      <b/>
      <sz val="16"/>
      <name val="Arial"/>
      <family val="2"/>
    </font>
    <font>
      <b/>
      <sz val="14"/>
      <name val="Arial"/>
      <family val="2"/>
    </font>
    <font>
      <sz val="12"/>
      <name val="Arial"/>
      <family val="0"/>
    </font>
    <font>
      <sz val="9"/>
      <name val="Arial"/>
      <family val="2"/>
    </font>
    <font>
      <sz val="8"/>
      <name val="Arial"/>
      <family val="2"/>
    </font>
    <font>
      <b/>
      <sz val="8"/>
      <name val="Arial"/>
      <family val="2"/>
    </font>
    <font>
      <b/>
      <sz val="1.5"/>
      <name val="Arial"/>
      <family val="2"/>
    </font>
    <font>
      <sz val="3.5"/>
      <name val="Arial"/>
      <family val="0"/>
    </font>
    <font>
      <sz val="1.5"/>
      <name val="Arial"/>
      <family val="2"/>
    </font>
    <font>
      <sz val="7"/>
      <name val="Arial"/>
      <family val="2"/>
    </font>
    <font>
      <b/>
      <sz val="1"/>
      <name val="Arial"/>
      <family val="2"/>
    </font>
    <font>
      <sz val="1"/>
      <name val="Arial"/>
      <family val="0"/>
    </font>
    <font>
      <b/>
      <sz val="12"/>
      <name val="Arial"/>
      <family val="2"/>
    </font>
    <font>
      <sz val="10"/>
      <color indexed="10"/>
      <name val="Arial"/>
      <family val="0"/>
    </font>
    <font>
      <sz val="18"/>
      <name val="Arial"/>
      <family val="0"/>
    </font>
    <font>
      <sz val="5.75"/>
      <name val="Arial"/>
      <family val="0"/>
    </font>
    <font>
      <b/>
      <sz val="5.25"/>
      <name val="Arial"/>
      <family val="0"/>
    </font>
    <font>
      <b/>
      <sz val="9.5"/>
      <name val="Arial"/>
      <family val="0"/>
    </font>
  </fonts>
  <fills count="6">
    <fill>
      <patternFill/>
    </fill>
    <fill>
      <patternFill patternType="gray125"/>
    </fill>
    <fill>
      <patternFill patternType="solid">
        <fgColor indexed="9"/>
        <bgColor indexed="64"/>
      </patternFill>
    </fill>
    <fill>
      <patternFill patternType="solid">
        <fgColor indexed="65"/>
        <bgColor indexed="64"/>
      </patternFill>
    </fill>
    <fill>
      <patternFill patternType="lightDown">
        <fgColor indexed="27"/>
        <bgColor indexed="9"/>
      </patternFill>
    </fill>
    <fill>
      <patternFill patternType="solid">
        <fgColor indexed="53"/>
        <bgColor indexed="64"/>
      </patternFill>
    </fill>
  </fills>
  <borders count="7">
    <border>
      <left/>
      <right/>
      <top/>
      <bottom/>
      <diagonal/>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60">
    <xf numFmtId="0" fontId="0" fillId="0" borderId="0" xfId="0" applyAlignment="1">
      <alignment/>
    </xf>
    <xf numFmtId="0" fontId="3" fillId="0" borderId="1"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21" applyFont="1" applyProtection="1">
      <alignment/>
      <protection/>
    </xf>
    <xf numFmtId="0" fontId="7" fillId="0" borderId="0" xfId="21" applyFont="1" applyBorder="1" applyProtection="1">
      <alignment/>
      <protection/>
    </xf>
    <xf numFmtId="0" fontId="8" fillId="0" borderId="0" xfId="21" applyFont="1" applyBorder="1" applyAlignment="1" applyProtection="1">
      <alignment horizontal="centerContinuous" vertical="center"/>
      <protection/>
    </xf>
    <xf numFmtId="0" fontId="9" fillId="0" borderId="0" xfId="21" applyFont="1" applyBorder="1" applyAlignment="1" applyProtection="1">
      <alignment horizontal="centerContinuous" vertical="center"/>
      <protection/>
    </xf>
    <xf numFmtId="0" fontId="8" fillId="0" borderId="0" xfId="21" applyFont="1" applyBorder="1" applyProtection="1">
      <alignment/>
      <protection/>
    </xf>
    <xf numFmtId="0" fontId="9" fillId="0" borderId="3" xfId="21" applyFont="1" applyBorder="1" applyAlignment="1" applyProtection="1">
      <alignment horizontal="left"/>
      <protection/>
    </xf>
    <xf numFmtId="0" fontId="9" fillId="0" borderId="3" xfId="21" applyFont="1" applyBorder="1" applyProtection="1">
      <alignment/>
      <protection/>
    </xf>
    <xf numFmtId="0" fontId="9" fillId="0" borderId="3" xfId="21" applyFont="1" applyBorder="1" applyAlignment="1" applyProtection="1">
      <alignment horizontal="right"/>
      <protection/>
    </xf>
    <xf numFmtId="0" fontId="8" fillId="0" borderId="0" xfId="21" applyFont="1" applyBorder="1" applyAlignment="1" applyProtection="1">
      <alignment horizontal="center"/>
      <protection/>
    </xf>
    <xf numFmtId="0" fontId="8" fillId="0" borderId="0" xfId="21" applyFont="1" applyBorder="1" applyAlignment="1" applyProtection="1">
      <alignment horizontal="left"/>
      <protection/>
    </xf>
    <xf numFmtId="0" fontId="8" fillId="0" borderId="0" xfId="21" applyFont="1" applyBorder="1" applyAlignment="1" applyProtection="1">
      <alignment horizontal="right"/>
      <protection/>
    </xf>
    <xf numFmtId="0" fontId="9" fillId="0" borderId="0" xfId="21" applyFont="1" applyBorder="1" applyAlignment="1" applyProtection="1">
      <alignment horizontal="left"/>
      <protection/>
    </xf>
    <xf numFmtId="0" fontId="8" fillId="0" borderId="4" xfId="21" applyFont="1" applyBorder="1" applyAlignment="1" applyProtection="1">
      <alignment horizontal="left"/>
      <protection/>
    </xf>
    <xf numFmtId="0" fontId="8" fillId="0" borderId="4" xfId="21" applyFont="1" applyBorder="1" applyProtection="1">
      <alignment/>
      <protection/>
    </xf>
    <xf numFmtId="0" fontId="8" fillId="0" borderId="4" xfId="21" applyFont="1" applyBorder="1" applyAlignment="1" applyProtection="1">
      <alignment horizontal="right"/>
      <protection/>
    </xf>
    <xf numFmtId="0" fontId="0" fillId="0" borderId="0" xfId="0" applyFont="1" applyBorder="1" applyAlignment="1">
      <alignment/>
    </xf>
    <xf numFmtId="3" fontId="0" fillId="0" borderId="0" xfId="0" applyNumberFormat="1" applyFont="1" applyAlignment="1">
      <alignment/>
    </xf>
    <xf numFmtId="0" fontId="3" fillId="2" borderId="0" xfId="0" applyFont="1" applyFill="1" applyBorder="1" applyAlignment="1">
      <alignment horizontal="left"/>
    </xf>
    <xf numFmtId="0" fontId="3" fillId="2" borderId="4" xfId="0" applyFont="1" applyFill="1" applyBorder="1" applyAlignment="1" quotePrefix="1">
      <alignment horizontal="center"/>
    </xf>
    <xf numFmtId="0" fontId="3" fillId="2" borderId="4" xfId="0" applyNumberFormat="1" applyFont="1" applyFill="1" applyBorder="1" applyAlignment="1">
      <alignment horizontal="right"/>
    </xf>
    <xf numFmtId="0" fontId="3" fillId="2" borderId="4" xfId="0" applyFont="1" applyFill="1" applyBorder="1" applyAlignment="1">
      <alignment horizontal="right"/>
    </xf>
    <xf numFmtId="0" fontId="3" fillId="2" borderId="4" xfId="0" applyFont="1" applyFill="1" applyBorder="1" applyAlignment="1">
      <alignment horizontal="center"/>
    </xf>
    <xf numFmtId="0" fontId="3" fillId="0" borderId="4"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5" xfId="0" applyFont="1" applyBorder="1" applyAlignment="1">
      <alignment/>
    </xf>
    <xf numFmtId="3" fontId="8" fillId="0" borderId="5"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 borderId="0" xfId="0" applyFont="1" applyFill="1" applyAlignment="1">
      <alignment/>
    </xf>
    <xf numFmtId="0" fontId="0" fillId="3" borderId="0" xfId="0" applyFont="1" applyFill="1" applyBorder="1" applyAlignment="1">
      <alignment/>
    </xf>
    <xf numFmtId="0" fontId="0" fillId="0" borderId="4" xfId="0" applyBorder="1" applyAlignment="1">
      <alignment/>
    </xf>
    <xf numFmtId="3" fontId="0" fillId="0" borderId="4" xfId="0" applyNumberFormat="1" applyBorder="1" applyAlignment="1">
      <alignment/>
    </xf>
    <xf numFmtId="208" fontId="0" fillId="0" borderId="4"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4" xfId="0" applyFont="1" applyBorder="1" applyAlignment="1">
      <alignment horizontal="center"/>
    </xf>
    <xf numFmtId="9" fontId="0" fillId="0" borderId="0" xfId="22" applyFont="1" applyAlignment="1">
      <alignment horizontal="center"/>
    </xf>
    <xf numFmtId="0" fontId="3" fillId="0" borderId="3" xfId="0" applyFont="1" applyBorder="1" applyAlignment="1">
      <alignment/>
    </xf>
    <xf numFmtId="3" fontId="3" fillId="0" borderId="3" xfId="0" applyNumberFormat="1" applyFont="1" applyBorder="1" applyAlignment="1">
      <alignment/>
    </xf>
    <xf numFmtId="9" fontId="3" fillId="0" borderId="3" xfId="22" applyFont="1" applyBorder="1" applyAlignment="1">
      <alignment/>
    </xf>
    <xf numFmtId="9" fontId="3" fillId="0" borderId="3" xfId="22" applyFont="1" applyBorder="1" applyAlignment="1">
      <alignment horizontal="center"/>
    </xf>
    <xf numFmtId="0" fontId="3" fillId="3" borderId="0" xfId="0" applyFont="1" applyFill="1" applyAlignment="1">
      <alignment/>
    </xf>
    <xf numFmtId="3" fontId="0" fillId="0" borderId="0" xfId="0" applyNumberFormat="1" applyFont="1" applyAlignment="1">
      <alignment/>
    </xf>
    <xf numFmtId="0" fontId="3" fillId="0" borderId="4" xfId="0" applyFont="1" applyBorder="1" applyAlignment="1">
      <alignment/>
    </xf>
    <xf numFmtId="0" fontId="3" fillId="0" borderId="4" xfId="0" applyFont="1" applyBorder="1" applyAlignment="1">
      <alignment/>
    </xf>
    <xf numFmtId="0" fontId="6" fillId="3" borderId="0" xfId="0" applyFont="1" applyFill="1" applyAlignment="1">
      <alignment/>
    </xf>
    <xf numFmtId="0" fontId="8" fillId="3" borderId="0" xfId="0" applyFont="1" applyFill="1" applyAlignment="1">
      <alignment/>
    </xf>
    <xf numFmtId="0" fontId="16" fillId="0" borderId="6" xfId="0" applyFont="1" applyBorder="1" applyAlignment="1">
      <alignment vertical="distributed"/>
    </xf>
    <xf numFmtId="164" fontId="16" fillId="0" borderId="6" xfId="0" applyNumberFormat="1" applyFont="1" applyBorder="1" applyAlignment="1">
      <alignment horizontal="center" vertical="distributed"/>
    </xf>
    <xf numFmtId="0" fontId="0" fillId="0" borderId="0" xfId="0" applyFont="1" applyAlignment="1">
      <alignment/>
    </xf>
    <xf numFmtId="0" fontId="16" fillId="0" borderId="0" xfId="0" applyFont="1" applyBorder="1" applyAlignment="1">
      <alignment vertical="distributed"/>
    </xf>
    <xf numFmtId="1" fontId="16" fillId="0" borderId="0" xfId="0" applyNumberFormat="1" applyFont="1" applyBorder="1" applyAlignment="1">
      <alignment horizontal="center" vertical="distributed"/>
    </xf>
    <xf numFmtId="16" fontId="16" fillId="0" borderId="0" xfId="0" applyNumberFormat="1" applyFont="1" applyBorder="1" applyAlignment="1" quotePrefix="1">
      <alignment horizontal="center" vertical="distributed"/>
    </xf>
    <xf numFmtId="0" fontId="16" fillId="0" borderId="4" xfId="0" applyFont="1" applyBorder="1" applyAlignment="1">
      <alignment vertical="distributed"/>
    </xf>
    <xf numFmtId="164" fontId="16" fillId="0" borderId="4" xfId="0" applyNumberFormat="1" applyFont="1" applyBorder="1" applyAlignment="1">
      <alignment vertical="distributed"/>
    </xf>
    <xf numFmtId="0" fontId="16" fillId="0" borderId="4" xfId="0" applyFont="1" applyBorder="1" applyAlignment="1">
      <alignment horizontal="center" vertical="distributed"/>
    </xf>
    <xf numFmtId="16" fontId="16" fillId="0" borderId="4" xfId="0" applyNumberFormat="1" applyFont="1" applyBorder="1" applyAlignment="1" quotePrefix="1">
      <alignment horizontal="center" vertical="distributed"/>
    </xf>
    <xf numFmtId="164" fontId="0" fillId="0" borderId="0" xfId="0" applyNumberFormat="1" applyAlignment="1">
      <alignment/>
    </xf>
    <xf numFmtId="9" fontId="0" fillId="0" borderId="0" xfId="22" applyAlignment="1">
      <alignment/>
    </xf>
    <xf numFmtId="0" fontId="17" fillId="0" borderId="0" xfId="0" applyFont="1" applyAlignment="1">
      <alignment/>
    </xf>
    <xf numFmtId="0" fontId="0" fillId="0" borderId="0" xfId="0" applyFont="1" applyBorder="1" applyAlignment="1">
      <alignment/>
    </xf>
    <xf numFmtId="164" fontId="0" fillId="0" borderId="0"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164" fontId="3" fillId="0" borderId="3" xfId="0" applyNumberFormat="1" applyFont="1" applyBorder="1" applyAlignment="1">
      <alignment/>
    </xf>
    <xf numFmtId="3" fontId="3" fillId="0" borderId="3" xfId="0" applyNumberFormat="1" applyFont="1" applyBorder="1" applyAlignment="1">
      <alignment horizontal="right"/>
    </xf>
    <xf numFmtId="164" fontId="0" fillId="0" borderId="0" xfId="0" applyNumberFormat="1" applyFont="1" applyAlignment="1">
      <alignment/>
    </xf>
    <xf numFmtId="3" fontId="0" fillId="0" borderId="0" xfId="0" applyNumberFormat="1" applyFont="1" applyAlignment="1">
      <alignment horizontal="right"/>
    </xf>
    <xf numFmtId="0" fontId="9" fillId="0" borderId="0" xfId="0" applyFont="1" applyBorder="1" applyAlignment="1">
      <alignment/>
    </xf>
    <xf numFmtId="0" fontId="3" fillId="0" borderId="0" xfId="0" applyFont="1" applyBorder="1" applyAlignment="1">
      <alignment/>
    </xf>
    <xf numFmtId="164" fontId="3" fillId="0" borderId="0" xfId="0" applyNumberFormat="1"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alignment/>
    </xf>
    <xf numFmtId="0" fontId="0" fillId="0" borderId="6" xfId="0" applyBorder="1" applyAlignment="1">
      <alignment/>
    </xf>
    <xf numFmtId="3" fontId="0" fillId="0" borderId="6" xfId="0" applyNumberFormat="1" applyBorder="1" applyAlignment="1">
      <alignment/>
    </xf>
    <xf numFmtId="9" fontId="0" fillId="0" borderId="6" xfId="22" applyFont="1" applyBorder="1" applyAlignment="1">
      <alignment horizontal="center"/>
    </xf>
    <xf numFmtId="9" fontId="0" fillId="0" borderId="0" xfId="22"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3" xfId="0" applyBorder="1" applyAlignment="1">
      <alignment/>
    </xf>
    <xf numFmtId="208" fontId="0" fillId="0" borderId="3" xfId="0" applyNumberFormat="1" applyBorder="1" applyAlignment="1">
      <alignment/>
    </xf>
    <xf numFmtId="0" fontId="0" fillId="3" borderId="3" xfId="0" applyFont="1" applyFill="1" applyBorder="1" applyAlignment="1">
      <alignment/>
    </xf>
    <xf numFmtId="3" fontId="0" fillId="3" borderId="3" xfId="0" applyNumberFormat="1" applyFont="1" applyFill="1" applyBorder="1" applyAlignment="1">
      <alignment/>
    </xf>
    <xf numFmtId="0" fontId="0" fillId="0" borderId="0" xfId="0" applyFill="1" applyAlignment="1">
      <alignment/>
    </xf>
    <xf numFmtId="164" fontId="0" fillId="0" borderId="0" xfId="0" applyNumberFormat="1" applyFill="1" applyAlignment="1">
      <alignment/>
    </xf>
    <xf numFmtId="3" fontId="0" fillId="0" borderId="0" xfId="0" applyNumberFormat="1" applyFill="1" applyAlignment="1">
      <alignment/>
    </xf>
    <xf numFmtId="9" fontId="0" fillId="0" borderId="0" xfId="22" applyFill="1" applyAlignment="1">
      <alignment/>
    </xf>
    <xf numFmtId="0" fontId="17"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6" xfId="0" applyNumberFormat="1" applyBorder="1" applyAlignment="1">
      <alignment/>
    </xf>
    <xf numFmtId="3" fontId="0" fillId="0" borderId="0" xfId="0" applyNumberFormat="1" applyAlignment="1">
      <alignment horizontal="right"/>
    </xf>
    <xf numFmtId="3" fontId="8" fillId="0" borderId="0" xfId="0" applyNumberFormat="1" applyFont="1" applyAlignment="1">
      <alignment vertical="center"/>
    </xf>
    <xf numFmtId="3" fontId="0" fillId="3" borderId="0" xfId="0" applyNumberFormat="1" applyFont="1" applyFill="1" applyAlignment="1">
      <alignment/>
    </xf>
    <xf numFmtId="208" fontId="3" fillId="2" borderId="4" xfId="0" applyNumberFormat="1" applyFont="1" applyFill="1" applyBorder="1" applyAlignment="1">
      <alignment horizontal="right"/>
    </xf>
    <xf numFmtId="208" fontId="8" fillId="0" borderId="0" xfId="0" applyNumberFormat="1" applyFont="1" applyBorder="1" applyAlignment="1">
      <alignment/>
    </xf>
    <xf numFmtId="208" fontId="0" fillId="3" borderId="0" xfId="0" applyNumberFormat="1" applyFont="1" applyFill="1" applyAlignment="1">
      <alignment/>
    </xf>
    <xf numFmtId="208" fontId="3" fillId="0" borderId="3" xfId="22" applyNumberFormat="1" applyFont="1" applyBorder="1" applyAlignment="1">
      <alignment horizontal="center"/>
    </xf>
    <xf numFmtId="208" fontId="0" fillId="0" borderId="0" xfId="22" applyNumberFormat="1" applyFont="1" applyAlignment="1">
      <alignment horizontal="center"/>
    </xf>
    <xf numFmtId="208" fontId="0" fillId="0" borderId="6" xfId="22" applyNumberFormat="1" applyFont="1" applyBorder="1" applyAlignment="1">
      <alignment horizontal="center"/>
    </xf>
    <xf numFmtId="208" fontId="0" fillId="0" borderId="0" xfId="22" applyNumberFormat="1" applyFont="1" applyBorder="1" applyAlignment="1">
      <alignment horizontal="center"/>
    </xf>
    <xf numFmtId="0" fontId="3" fillId="0" borderId="3" xfId="0" applyFont="1" applyFill="1" applyBorder="1" applyAlignment="1">
      <alignment/>
    </xf>
    <xf numFmtId="3" fontId="3" fillId="0" borderId="3" xfId="0" applyNumberFormat="1" applyFont="1" applyFill="1" applyBorder="1" applyAlignment="1">
      <alignment/>
    </xf>
    <xf numFmtId="0" fontId="0" fillId="0" borderId="0" xfId="0" applyAlignment="1">
      <alignment horizontal="center"/>
    </xf>
    <xf numFmtId="0" fontId="18" fillId="0" borderId="0" xfId="0" applyFont="1" applyAlignment="1">
      <alignment/>
    </xf>
    <xf numFmtId="0" fontId="0" fillId="0" borderId="0" xfId="0" applyFont="1" applyAlignment="1">
      <alignment horizontal="center"/>
    </xf>
    <xf numFmtId="9" fontId="0" fillId="0" borderId="0" xfId="22" applyFont="1" applyAlignment="1">
      <alignment horizontal="center"/>
    </xf>
    <xf numFmtId="0" fontId="0" fillId="0" borderId="3" xfId="0" applyFont="1" applyBorder="1" applyAlignment="1">
      <alignment horizontal="center"/>
    </xf>
    <xf numFmtId="0" fontId="16" fillId="0" borderId="0" xfId="0" applyFont="1" applyBorder="1" applyAlignment="1">
      <alignment horizontal="center" vertical="distributed"/>
    </xf>
    <xf numFmtId="9" fontId="0" fillId="0" borderId="0" xfId="22" applyFont="1" applyFill="1" applyAlignment="1">
      <alignment horizontal="center"/>
    </xf>
    <xf numFmtId="16" fontId="16" fillId="0" borderId="4" xfId="0" applyNumberFormat="1" applyFont="1" applyBorder="1" applyAlignment="1">
      <alignment horizontal="center" vertical="distributed"/>
    </xf>
    <xf numFmtId="0" fontId="16" fillId="4" borderId="4" xfId="0" applyFont="1" applyFill="1" applyBorder="1" applyAlignment="1">
      <alignment vertical="center" wrapText="1"/>
    </xf>
    <xf numFmtId="3" fontId="0" fillId="5" borderId="0" xfId="0" applyNumberFormat="1" applyFont="1" applyFill="1" applyBorder="1" applyAlignment="1">
      <alignment/>
    </xf>
    <xf numFmtId="0" fontId="0" fillId="5" borderId="0" xfId="0" applyFont="1" applyFill="1" applyAlignment="1">
      <alignment/>
    </xf>
    <xf numFmtId="3" fontId="3" fillId="2" borderId="0" xfId="0" applyNumberFormat="1" applyFont="1" applyFill="1" applyBorder="1" applyAlignment="1">
      <alignment/>
    </xf>
    <xf numFmtId="3" fontId="0" fillId="0" borderId="0" xfId="0" applyNumberFormat="1" applyFont="1" applyFill="1" applyBorder="1" applyAlignment="1">
      <alignment/>
    </xf>
    <xf numFmtId="3" fontId="0" fillId="0" borderId="3" xfId="0" applyNumberFormat="1" applyBorder="1" applyAlignment="1">
      <alignment/>
    </xf>
    <xf numFmtId="0" fontId="3" fillId="4" borderId="6" xfId="0" applyFont="1" applyFill="1" applyBorder="1" applyAlignment="1">
      <alignment horizontal="center" vertical="center" wrapText="1"/>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9"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3" fillId="4" borderId="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xf>
    <xf numFmtId="0" fontId="0" fillId="0" borderId="6" xfId="0" applyBorder="1" applyAlignment="1">
      <alignment horizontal="center" vertical="distributed"/>
    </xf>
    <xf numFmtId="0" fontId="0" fillId="0" borderId="0" xfId="0" applyBorder="1" applyAlignment="1">
      <alignment horizontal="center" vertical="distributed"/>
    </xf>
    <xf numFmtId="0" fontId="0" fillId="0" borderId="4" xfId="0" applyBorder="1" applyAlignment="1">
      <alignment vertical="distributed"/>
    </xf>
    <xf numFmtId="0" fontId="0" fillId="0" borderId="0" xfId="0" applyBorder="1" applyAlignment="1">
      <alignment/>
    </xf>
    <xf numFmtId="0" fontId="16" fillId="4" borderId="0" xfId="0" applyFont="1" applyFill="1" applyBorder="1" applyAlignment="1">
      <alignment horizontal="center" vertical="center" wrapText="1"/>
    </xf>
    <xf numFmtId="3" fontId="16" fillId="0" borderId="3" xfId="0" applyNumberFormat="1" applyFont="1" applyBorder="1" applyAlignment="1">
      <alignment horizontal="center" vertical="distributed"/>
    </xf>
    <xf numFmtId="0" fontId="16" fillId="4" borderId="6" xfId="0" applyFont="1" applyFill="1" applyBorder="1" applyAlignment="1">
      <alignment horizontal="center" vertical="center" wrapText="1"/>
    </xf>
    <xf numFmtId="3" fontId="16" fillId="0" borderId="0" xfId="0" applyNumberFormat="1" applyFont="1" applyBorder="1" applyAlignment="1">
      <alignment horizontal="center" vertical="distributed"/>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Grafico Nº 1 
Exportaciones silvoagropecuarias por región
 Enero - Diciembre 2008</a:t>
            </a:r>
          </a:p>
        </c:rich>
      </c:tx>
      <c:layout/>
      <c:spPr>
        <a:noFill/>
        <a:ln>
          <a:noFill/>
        </a:ln>
      </c:spPr>
    </c:title>
    <c:view3D>
      <c:rotX val="15"/>
      <c:rotY val="20"/>
      <c:depthPercent val="100"/>
      <c:rAngAx val="1"/>
    </c:view3D>
    <c:plotArea>
      <c:layout>
        <c:manualLayout>
          <c:xMode val="edge"/>
          <c:yMode val="edge"/>
          <c:x val="0.01625"/>
          <c:y val="0.244"/>
          <c:w val="0.96775"/>
          <c:h val="0.7255"/>
        </c:manualLayout>
      </c:layout>
      <c:bar3DChart>
        <c:barDir val="col"/>
        <c:grouping val="clustered"/>
        <c:varyColors val="0"/>
        <c:ser>
          <c:idx val="0"/>
          <c:order val="0"/>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'Exportacion_regional '!$P$9:$P$18</c:f>
              <c:strCache/>
            </c:strRef>
          </c:cat>
          <c:val>
            <c:numRef>
              <c:f>'Exportacion_regional '!$Q$9:$Q$16</c:f>
              <c:numCache/>
            </c:numRef>
          </c:val>
          <c:shape val="box"/>
        </c:ser>
        <c:shape val="box"/>
        <c:axId val="63984614"/>
        <c:axId val="38990615"/>
      </c:bar3DChart>
      <c:catAx>
        <c:axId val="63984614"/>
        <c:scaling>
          <c:orientation val="minMax"/>
        </c:scaling>
        <c:axPos val="b"/>
        <c:delete val="0"/>
        <c:numFmt formatCode="General" sourceLinked="1"/>
        <c:majorTickMark val="out"/>
        <c:minorTickMark val="none"/>
        <c:tickLblPos val="low"/>
        <c:crossAx val="38990615"/>
        <c:crosses val="autoZero"/>
        <c:auto val="1"/>
        <c:lblOffset val="100"/>
        <c:noMultiLvlLbl val="0"/>
      </c:catAx>
      <c:valAx>
        <c:axId val="38990615"/>
        <c:scaling>
          <c:orientation val="minMax"/>
        </c:scaling>
        <c:axPos val="l"/>
        <c:title>
          <c:tx>
            <c:rich>
              <a:bodyPr vert="horz" rot="-5400000" anchor="ctr"/>
              <a:lstStyle/>
              <a:p>
                <a:pPr algn="ctr">
                  <a:defRPr/>
                </a:pPr>
                <a:r>
                  <a:rPr lang="en-US" cap="none" sz="525" b="1" i="0" u="none" baseline="0">
                    <a:latin typeface="Arial"/>
                    <a:ea typeface="Arial"/>
                    <a:cs typeface="Arial"/>
                  </a:rPr>
                  <a:t>Millones de dólares</a:t>
                </a:r>
              </a:p>
            </c:rich>
          </c:tx>
          <c:layout>
            <c:manualLayout>
              <c:xMode val="factor"/>
              <c:yMode val="factor"/>
              <c:x val="-0.0035"/>
              <c:y val="0.00675"/>
            </c:manualLayout>
          </c:layout>
          <c:overlay val="0"/>
          <c:spPr>
            <a:noFill/>
            <a:ln>
              <a:noFill/>
            </a:ln>
          </c:spPr>
        </c:title>
        <c:majorGridlines/>
        <c:delete val="0"/>
        <c:numFmt formatCode="General" sourceLinked="1"/>
        <c:majorTickMark val="out"/>
        <c:minorTickMark val="none"/>
        <c:tickLblPos val="nextTo"/>
        <c:crossAx val="63984614"/>
        <c:crossesAt val="1"/>
        <c:crossBetween val="between"/>
        <c:dispUnits>
          <c:builtInUnit val="thousands"/>
        </c:dispUnits>
      </c:valAx>
      <c:spPr>
        <a:noFill/>
        <a:ln>
          <a:noFill/>
        </a:ln>
      </c:spPr>
    </c:plotArea>
    <c:floor>
      <c:spPr>
        <a:solidFill>
          <a:srgbClr val="FFFFFF"/>
        </a:solidFill>
      </c:spPr>
      <c:thickness val="0"/>
    </c:floor>
    <c:sideWall>
      <c:spPr>
        <a:solidFill>
          <a:srgbClr val="FFFFFF"/>
        </a:solidFill>
        <a:ln w="3175">
          <a:solidFill>
            <a:srgbClr val="FFFFFF"/>
          </a:solidFill>
        </a:ln>
      </c:spPr>
      <c:thickness val="0"/>
    </c:sideWall>
    <c:backWall>
      <c:spPr>
        <a:solidFill>
          <a:srgbClr val="FFFFFF"/>
        </a:solidFill>
        <a:ln w="3175">
          <a:solidFill>
            <a:srgbClr val="FFFFFF"/>
          </a:solidFill>
        </a:ln>
      </c:spPr>
      <c:thickness val="0"/>
    </c:backWall>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1"/>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285750</xdr:colOff>
      <xdr:row>0</xdr:row>
      <xdr:rowOff>85725</xdr:rowOff>
    </xdr:from>
    <xdr:to>
      <xdr:col>4</xdr:col>
      <xdr:colOff>542925</xdr:colOff>
      <xdr:row>5</xdr:row>
      <xdr:rowOff>123825</xdr:rowOff>
    </xdr:to>
    <xdr:pic>
      <xdr:nvPicPr>
        <xdr:cNvPr id="2" name="Picture 2"/>
        <xdr:cNvPicPr preferRelativeResize="1">
          <a:picLocks noChangeAspect="1"/>
        </xdr:cNvPicPr>
      </xdr:nvPicPr>
      <xdr:blipFill>
        <a:blip r:embed="rId2"/>
        <a:stretch>
          <a:fillRect/>
        </a:stretch>
      </xdr:blipFill>
      <xdr:spPr>
        <a:xfrm>
          <a:off x="1809750" y="8572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7626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8674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535525" y="0"/>
          <a:ext cx="3400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31</xdr:row>
      <xdr:rowOff>19050</xdr:rowOff>
    </xdr:from>
    <xdr:to>
      <xdr:col>5</xdr:col>
      <xdr:colOff>381000</xdr:colOff>
      <xdr:row>50</xdr:row>
      <xdr:rowOff>152400</xdr:rowOff>
    </xdr:to>
    <xdr:graphicFrame>
      <xdr:nvGraphicFramePr>
        <xdr:cNvPr id="4" name="Chart 4"/>
        <xdr:cNvGraphicFramePr/>
      </xdr:nvGraphicFramePr>
      <xdr:xfrm>
        <a:off x="514350" y="5191125"/>
        <a:ext cx="5943600" cy="32099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0.29725</cdr:x>
      <cdr:y>0.6925</cdr:y>
    </cdr:to>
    <cdr:sp>
      <cdr:nvSpPr>
        <cdr:cNvPr id="1" name="TextBox 1"/>
        <cdr:cNvSpPr txBox="1">
          <a:spLocks noChangeArrowheads="1"/>
        </cdr:cNvSpPr>
      </cdr:nvSpPr>
      <cdr:spPr>
        <a:xfrm>
          <a:off x="0" y="0"/>
          <a:ext cx="17049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5530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6578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5932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0.28825</cdr:x>
      <cdr:y>0.6925</cdr:y>
    </cdr:to>
    <cdr:sp>
      <cdr:nvSpPr>
        <cdr:cNvPr id="1" name="TextBox 1"/>
        <cdr:cNvSpPr txBox="1">
          <a:spLocks noChangeArrowheads="1"/>
        </cdr:cNvSpPr>
      </cdr:nvSpPr>
      <cdr:spPr>
        <a:xfrm>
          <a:off x="0" y="0"/>
          <a:ext cx="14763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1911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2387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8588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12445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0.292</cdr:x>
      <cdr:y>0.6925</cdr:y>
    </cdr:to>
    <cdr:sp>
      <cdr:nvSpPr>
        <cdr:cNvPr id="1" name="TextBox 1"/>
        <cdr:cNvSpPr txBox="1">
          <a:spLocks noChangeArrowheads="1"/>
        </cdr:cNvSpPr>
      </cdr:nvSpPr>
      <cdr:spPr>
        <a:xfrm>
          <a:off x="0" y="0"/>
          <a:ext cx="158115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864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5340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154150"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41972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5"/>
  <sheetViews>
    <sheetView workbookViewId="0" topLeftCell="A1">
      <selection activeCell="A1" sqref="A1"/>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40.5" customHeight="1">
      <c r="A8" s="139" t="s">
        <v>6</v>
      </c>
      <c r="B8" s="139"/>
      <c r="C8" s="139"/>
      <c r="D8" s="139"/>
      <c r="E8" s="139"/>
      <c r="F8" s="139"/>
      <c r="G8" s="139"/>
    </row>
    <row r="9" spans="1:7" ht="20.25">
      <c r="A9" s="138"/>
      <c r="B9" s="138"/>
      <c r="C9" s="138"/>
      <c r="D9" s="138"/>
      <c r="E9" s="138"/>
      <c r="F9" s="138"/>
      <c r="G9" s="138"/>
    </row>
    <row r="10" spans="1:7" ht="20.25">
      <c r="A10" s="138"/>
      <c r="B10" s="138"/>
      <c r="C10" s="138"/>
      <c r="D10" s="138"/>
      <c r="E10" s="138"/>
      <c r="F10" s="138"/>
      <c r="G10" s="138"/>
    </row>
    <row r="11" spans="1:7" ht="20.25">
      <c r="A11" s="4"/>
      <c r="B11" s="3"/>
      <c r="C11" s="3"/>
      <c r="D11" s="3"/>
      <c r="E11" s="3"/>
      <c r="F11" s="3"/>
      <c r="G11" s="3"/>
    </row>
    <row r="12" spans="1:7" ht="20.25">
      <c r="A12" s="4"/>
      <c r="B12" s="3"/>
      <c r="C12" s="3"/>
      <c r="D12" s="3"/>
      <c r="E12" s="3"/>
      <c r="F12" s="3"/>
      <c r="G12" s="3"/>
    </row>
    <row r="13" spans="1:7" ht="20.25">
      <c r="A13" s="138" t="s">
        <v>349</v>
      </c>
      <c r="B13" s="138"/>
      <c r="C13" s="138"/>
      <c r="D13" s="138"/>
      <c r="E13" s="138"/>
      <c r="F13" s="138"/>
      <c r="G13" s="138"/>
    </row>
    <row r="14" spans="1:7" ht="20.25">
      <c r="A14" s="138"/>
      <c r="B14" s="138"/>
      <c r="C14" s="138"/>
      <c r="D14" s="138"/>
      <c r="E14" s="138"/>
      <c r="F14" s="138"/>
      <c r="G14" s="138"/>
    </row>
    <row r="15" spans="1:7" ht="20.25">
      <c r="A15" s="4"/>
      <c r="B15" s="3"/>
      <c r="C15" s="3"/>
      <c r="D15" s="3"/>
      <c r="E15" s="3"/>
      <c r="F15" s="3"/>
      <c r="G15" s="3"/>
    </row>
    <row r="16" spans="1:7" ht="20.25">
      <c r="A16" s="4"/>
      <c r="B16" s="3"/>
      <c r="C16" s="3"/>
      <c r="D16" s="3"/>
      <c r="E16" s="3"/>
      <c r="F16" s="3"/>
      <c r="G16" s="3"/>
    </row>
    <row r="17" spans="1:7" ht="20.25">
      <c r="A17" s="140"/>
      <c r="B17" s="138"/>
      <c r="C17" s="138"/>
      <c r="D17" s="138"/>
      <c r="E17" s="138"/>
      <c r="F17" s="138"/>
      <c r="G17" s="138"/>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36"/>
      <c r="B31" s="137"/>
      <c r="C31" s="137"/>
      <c r="D31" s="137"/>
      <c r="E31" s="137"/>
      <c r="F31" s="137"/>
      <c r="G31" s="137"/>
    </row>
    <row r="32" spans="1:7" ht="18">
      <c r="A32" s="136" t="s">
        <v>352</v>
      </c>
      <c r="B32" s="137"/>
      <c r="C32" s="137"/>
      <c r="D32" s="137"/>
      <c r="E32" s="137"/>
      <c r="F32" s="137"/>
      <c r="G32" s="137"/>
    </row>
    <row r="33" spans="1:7" ht="20.25">
      <c r="A33" s="5"/>
      <c r="B33" s="3"/>
      <c r="C33" s="3"/>
      <c r="D33" s="3"/>
      <c r="E33" s="3"/>
      <c r="F33" s="3"/>
      <c r="G33" s="3"/>
    </row>
    <row r="34" spans="1:7" ht="13.5" thickBot="1">
      <c r="A34" s="6"/>
      <c r="B34" s="6"/>
      <c r="C34" s="6"/>
      <c r="D34" s="6"/>
      <c r="E34" s="6"/>
      <c r="F34" s="6"/>
      <c r="G34" s="6"/>
    </row>
    <row r="40" spans="1:7" ht="12.75">
      <c r="A40" s="142" t="s">
        <v>7</v>
      </c>
      <c r="B40" s="142"/>
      <c r="C40" s="142"/>
      <c r="D40" s="142"/>
      <c r="E40" s="142"/>
      <c r="F40" s="142"/>
      <c r="G40" s="142"/>
    </row>
    <row r="41" spans="1:7" ht="12.75">
      <c r="A41" s="142" t="s">
        <v>350</v>
      </c>
      <c r="B41" s="142"/>
      <c r="C41" s="142"/>
      <c r="D41" s="142"/>
      <c r="E41" s="142"/>
      <c r="F41" s="142"/>
      <c r="G41" s="142"/>
    </row>
    <row r="42" spans="1:7" ht="12.75">
      <c r="A42" s="142"/>
      <c r="B42" s="142"/>
      <c r="C42" s="142"/>
      <c r="D42" s="142"/>
      <c r="E42" s="142"/>
      <c r="F42" s="142"/>
      <c r="G42" s="142"/>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41"/>
      <c r="B46" s="141"/>
      <c r="C46" s="141"/>
      <c r="D46" s="141"/>
      <c r="E46" s="141"/>
      <c r="F46" s="141"/>
      <c r="G46" s="141"/>
    </row>
    <row r="47" spans="1:7" ht="12.75">
      <c r="A47" s="141"/>
      <c r="B47" s="141"/>
      <c r="C47" s="141"/>
      <c r="D47" s="141"/>
      <c r="E47" s="141"/>
      <c r="F47" s="141"/>
      <c r="G47" s="141"/>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41" t="s">
        <v>8</v>
      </c>
      <c r="B52" s="141"/>
      <c r="C52" s="141"/>
      <c r="D52" s="141"/>
      <c r="E52" s="141"/>
      <c r="F52" s="141"/>
      <c r="G52" s="141"/>
    </row>
    <row r="53" spans="1:7" ht="12.75">
      <c r="A53" s="141" t="s">
        <v>9</v>
      </c>
      <c r="B53" s="141"/>
      <c r="C53" s="141"/>
      <c r="D53" s="141"/>
      <c r="E53" s="141"/>
      <c r="F53" s="141"/>
      <c r="G53" s="141"/>
    </row>
    <row r="54" spans="1:7" ht="12.75">
      <c r="A54" s="8"/>
      <c r="B54" s="7"/>
      <c r="C54" s="7"/>
      <c r="D54" s="7"/>
      <c r="E54" s="7"/>
      <c r="F54" s="7"/>
      <c r="G54" s="7"/>
    </row>
    <row r="55" spans="1:7" ht="12.75">
      <c r="A55" s="8"/>
      <c r="B55" s="7"/>
      <c r="C55" s="7"/>
      <c r="D55" s="7"/>
      <c r="E55" s="7"/>
      <c r="F55" s="7"/>
      <c r="G55" s="7"/>
    </row>
    <row r="56" spans="1:7" ht="12.75">
      <c r="A56" s="141" t="s">
        <v>10</v>
      </c>
      <c r="B56" s="141"/>
      <c r="C56" s="141"/>
      <c r="D56" s="141"/>
      <c r="E56" s="141"/>
      <c r="F56" s="141"/>
      <c r="G56" s="141"/>
    </row>
    <row r="57" spans="1:7" ht="12.75">
      <c r="A57" s="141" t="s">
        <v>11</v>
      </c>
      <c r="B57" s="141"/>
      <c r="C57" s="141"/>
      <c r="D57" s="141"/>
      <c r="E57" s="141"/>
      <c r="F57" s="141"/>
      <c r="G57" s="141"/>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41" t="s">
        <v>12</v>
      </c>
      <c r="B63" s="141"/>
      <c r="C63" s="141"/>
      <c r="D63" s="141"/>
      <c r="E63" s="141"/>
      <c r="F63" s="141"/>
      <c r="G63" s="141"/>
    </row>
    <row r="64" spans="1:7" ht="12.75">
      <c r="A64" s="144" t="s">
        <v>13</v>
      </c>
      <c r="B64" s="144"/>
      <c r="C64" s="144"/>
      <c r="D64" s="144"/>
      <c r="E64" s="144"/>
      <c r="F64" s="144"/>
      <c r="G64" s="144"/>
    </row>
    <row r="65" spans="1:7" ht="12.75">
      <c r="A65" s="141" t="s">
        <v>14</v>
      </c>
      <c r="B65" s="141"/>
      <c r="C65" s="141"/>
      <c r="D65" s="141"/>
      <c r="E65" s="141"/>
      <c r="F65" s="141"/>
      <c r="G65" s="141"/>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43" t="s">
        <v>351</v>
      </c>
      <c r="B81" s="141"/>
      <c r="C81" s="141"/>
      <c r="D81" s="141"/>
      <c r="E81" s="141"/>
      <c r="F81" s="141"/>
      <c r="G81" s="141"/>
    </row>
    <row r="82" spans="1:7" ht="12.75">
      <c r="A82" s="7"/>
      <c r="B82" s="7"/>
      <c r="C82" s="7"/>
      <c r="D82" s="7"/>
      <c r="E82" s="7"/>
      <c r="F82" s="7"/>
      <c r="G82" s="7"/>
    </row>
    <row r="83" spans="1:7" ht="12.75">
      <c r="A83" s="141" t="s">
        <v>15</v>
      </c>
      <c r="B83" s="141"/>
      <c r="C83" s="141"/>
      <c r="D83" s="141"/>
      <c r="E83" s="141"/>
      <c r="F83" s="141"/>
      <c r="G83" s="141"/>
    </row>
    <row r="84" spans="1:7" ht="12.75">
      <c r="A84" s="141" t="s">
        <v>16</v>
      </c>
      <c r="B84" s="141"/>
      <c r="C84" s="141"/>
      <c r="D84" s="141"/>
      <c r="E84" s="141"/>
      <c r="F84" s="141"/>
      <c r="G84" s="141"/>
    </row>
    <row r="85" spans="1:7" ht="12.75">
      <c r="A85" s="141"/>
      <c r="B85" s="141"/>
      <c r="C85" s="141"/>
      <c r="D85" s="141"/>
      <c r="E85" s="141"/>
      <c r="F85" s="141"/>
      <c r="G85" s="141"/>
    </row>
  </sheetData>
  <mergeCells count="24">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4:G14"/>
    <mergeCell ref="A8:G8"/>
    <mergeCell ref="A9:G9"/>
    <mergeCell ref="A13:G13"/>
    <mergeCell ref="A17:G17"/>
    <mergeCell ref="A10:G10"/>
    <mergeCell ref="A31:G31"/>
  </mergeCells>
  <printOptions horizontalCentered="1" verticalCentered="1"/>
  <pageMargins left="0.7874015748031497" right="0.7874015748031497" top="0.58"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3"/>
  <sheetViews>
    <sheetView workbookViewId="0" topLeftCell="A1">
      <selection activeCell="H30" sqref="H30"/>
    </sheetView>
  </sheetViews>
  <sheetFormatPr defaultColWidth="11.421875" defaultRowHeight="12.75"/>
  <cols>
    <col min="1" max="1" width="8.00390625" style="0" customWidth="1"/>
    <col min="6" max="6" width="23.5742187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45" t="s">
        <v>17</v>
      </c>
      <c r="B7" s="145"/>
      <c r="C7" s="145"/>
      <c r="D7" s="145"/>
      <c r="E7" s="145"/>
      <c r="F7" s="145"/>
      <c r="G7" s="145"/>
    </row>
    <row r="8" spans="1:7" ht="12.75">
      <c r="A8" s="14"/>
      <c r="B8" s="14"/>
      <c r="C8" s="14"/>
      <c r="D8" s="14"/>
      <c r="E8" s="14"/>
      <c r="F8" s="14"/>
      <c r="G8" s="14"/>
    </row>
    <row r="9" spans="1:7" ht="12.75">
      <c r="A9" s="14"/>
      <c r="B9" s="14"/>
      <c r="C9" s="14"/>
      <c r="D9" s="14"/>
      <c r="E9" s="14"/>
      <c r="F9" s="14"/>
      <c r="G9" s="14"/>
    </row>
    <row r="10" spans="1:7" ht="12.75">
      <c r="A10" s="15" t="s">
        <v>18</v>
      </c>
      <c r="B10" s="16" t="s">
        <v>19</v>
      </c>
      <c r="C10" s="16"/>
      <c r="D10" s="16"/>
      <c r="E10" s="16"/>
      <c r="F10" s="16"/>
      <c r="G10" s="17" t="s">
        <v>20</v>
      </c>
    </row>
    <row r="11" spans="1:7" ht="12.75">
      <c r="A11" s="14"/>
      <c r="B11" s="14"/>
      <c r="C11" s="14"/>
      <c r="D11" s="14"/>
      <c r="E11" s="14"/>
      <c r="F11" s="14"/>
      <c r="G11" s="18"/>
    </row>
    <row r="12" spans="1:7" ht="12.75">
      <c r="A12" s="19" t="s">
        <v>21</v>
      </c>
      <c r="B12" s="14" t="s">
        <v>296</v>
      </c>
      <c r="C12" s="14"/>
      <c r="D12" s="14"/>
      <c r="E12" s="14"/>
      <c r="F12" s="14"/>
      <c r="G12" s="20">
        <v>4</v>
      </c>
    </row>
    <row r="13" spans="1:7" ht="12.75">
      <c r="A13" s="19" t="s">
        <v>22</v>
      </c>
      <c r="B13" s="14" t="s">
        <v>310</v>
      </c>
      <c r="C13" s="14"/>
      <c r="D13" s="14"/>
      <c r="E13" s="14"/>
      <c r="F13" s="14"/>
      <c r="G13" s="20">
        <v>5</v>
      </c>
    </row>
    <row r="14" spans="1:7" ht="12.75">
      <c r="A14" s="19" t="s">
        <v>23</v>
      </c>
      <c r="B14" s="14" t="s">
        <v>297</v>
      </c>
      <c r="C14" s="14"/>
      <c r="D14" s="14"/>
      <c r="E14" s="14"/>
      <c r="F14" s="14"/>
      <c r="G14" s="20">
        <v>6</v>
      </c>
    </row>
    <row r="15" spans="1:7" ht="12.75">
      <c r="A15" s="19" t="s">
        <v>24</v>
      </c>
      <c r="B15" s="14" t="s">
        <v>330</v>
      </c>
      <c r="C15" s="14"/>
      <c r="D15" s="14"/>
      <c r="E15" s="14"/>
      <c r="F15" s="14"/>
      <c r="G15" s="20">
        <v>8</v>
      </c>
    </row>
    <row r="16" spans="1:7" ht="12.75">
      <c r="A16" s="19" t="s">
        <v>25</v>
      </c>
      <c r="B16" s="14" t="s">
        <v>298</v>
      </c>
      <c r="C16" s="14"/>
      <c r="D16" s="14"/>
      <c r="E16" s="14"/>
      <c r="F16" s="14"/>
      <c r="G16" s="20">
        <v>10</v>
      </c>
    </row>
    <row r="17" spans="1:7" ht="12.75">
      <c r="A17" s="19" t="s">
        <v>26</v>
      </c>
      <c r="B17" s="14" t="s">
        <v>299</v>
      </c>
      <c r="C17" s="14"/>
      <c r="D17" s="14"/>
      <c r="E17" s="14"/>
      <c r="F17" s="14"/>
      <c r="G17" s="20">
        <v>11</v>
      </c>
    </row>
    <row r="18" spans="1:7" ht="12.75">
      <c r="A18" s="19" t="s">
        <v>27</v>
      </c>
      <c r="B18" s="14" t="s">
        <v>300</v>
      </c>
      <c r="C18" s="14"/>
      <c r="D18" s="14"/>
      <c r="E18" s="14"/>
      <c r="F18" s="14"/>
      <c r="G18" s="20">
        <v>12</v>
      </c>
    </row>
    <row r="19" spans="1:7" ht="12.75">
      <c r="A19" s="19" t="s">
        <v>28</v>
      </c>
      <c r="B19" s="14" t="s">
        <v>301</v>
      </c>
      <c r="C19" s="14"/>
      <c r="D19" s="14"/>
      <c r="E19" s="14"/>
      <c r="F19" s="14"/>
      <c r="G19" s="20">
        <v>13</v>
      </c>
    </row>
    <row r="20" spans="1:7" ht="12.75">
      <c r="A20" s="19" t="s">
        <v>29</v>
      </c>
      <c r="B20" s="14" t="s">
        <v>302</v>
      </c>
      <c r="C20" s="14"/>
      <c r="D20" s="14"/>
      <c r="E20" s="14"/>
      <c r="F20" s="14"/>
      <c r="G20" s="20">
        <v>14</v>
      </c>
    </row>
    <row r="21" spans="1:7" ht="12.75">
      <c r="A21" s="19" t="s">
        <v>30</v>
      </c>
      <c r="B21" s="14" t="s">
        <v>303</v>
      </c>
      <c r="C21" s="14"/>
      <c r="D21" s="14"/>
      <c r="E21" s="14"/>
      <c r="F21" s="14"/>
      <c r="G21" s="20">
        <v>15</v>
      </c>
    </row>
    <row r="22" spans="1:7" ht="12.75">
      <c r="A22" s="19" t="s">
        <v>31</v>
      </c>
      <c r="B22" s="14" t="s">
        <v>304</v>
      </c>
      <c r="C22" s="14"/>
      <c r="D22" s="14"/>
      <c r="E22" s="14"/>
      <c r="F22" s="14"/>
      <c r="G22" s="20">
        <v>16</v>
      </c>
    </row>
    <row r="23" spans="1:7" ht="12.75">
      <c r="A23" s="19" t="s">
        <v>32</v>
      </c>
      <c r="B23" s="14" t="s">
        <v>305</v>
      </c>
      <c r="C23" s="14"/>
      <c r="D23" s="14"/>
      <c r="E23" s="14"/>
      <c r="F23" s="14"/>
      <c r="G23" s="20">
        <v>17</v>
      </c>
    </row>
    <row r="24" spans="1:7" ht="12.75">
      <c r="A24" s="19" t="s">
        <v>33</v>
      </c>
      <c r="B24" s="14" t="s">
        <v>306</v>
      </c>
      <c r="C24" s="14"/>
      <c r="D24" s="14"/>
      <c r="E24" s="14"/>
      <c r="F24" s="14"/>
      <c r="G24" s="20">
        <v>18</v>
      </c>
    </row>
    <row r="25" spans="1:7" ht="12.75">
      <c r="A25" s="19" t="s">
        <v>34</v>
      </c>
      <c r="B25" s="14" t="s">
        <v>307</v>
      </c>
      <c r="C25" s="14"/>
      <c r="D25" s="14"/>
      <c r="E25" s="14"/>
      <c r="F25" s="14"/>
      <c r="G25" s="20">
        <v>19</v>
      </c>
    </row>
    <row r="26" spans="1:7" ht="12.75">
      <c r="A26" s="19" t="s">
        <v>35</v>
      </c>
      <c r="B26" s="14" t="s">
        <v>308</v>
      </c>
      <c r="C26" s="14"/>
      <c r="D26" s="14"/>
      <c r="E26" s="14"/>
      <c r="F26" s="14"/>
      <c r="G26" s="20">
        <v>20</v>
      </c>
    </row>
    <row r="27" spans="1:7" ht="12.75">
      <c r="A27" s="19" t="s">
        <v>36</v>
      </c>
      <c r="B27" s="14" t="s">
        <v>309</v>
      </c>
      <c r="C27" s="14"/>
      <c r="D27" s="14"/>
      <c r="E27" s="14"/>
      <c r="F27" s="14"/>
      <c r="G27" s="20">
        <v>21</v>
      </c>
    </row>
    <row r="28" spans="1:7" ht="12.75">
      <c r="A28" s="19" t="s">
        <v>329</v>
      </c>
      <c r="B28" s="14" t="s">
        <v>311</v>
      </c>
      <c r="C28" s="14"/>
      <c r="D28" s="14"/>
      <c r="E28" s="14"/>
      <c r="F28" s="14"/>
      <c r="G28" s="20">
        <v>22</v>
      </c>
    </row>
    <row r="29" spans="1:7" ht="12.75">
      <c r="A29" s="19"/>
      <c r="B29" s="14"/>
      <c r="C29" s="14"/>
      <c r="D29" s="14"/>
      <c r="E29" s="14"/>
      <c r="F29" s="14"/>
      <c r="G29" s="20"/>
    </row>
    <row r="30" spans="1:7" ht="12.75">
      <c r="A30" s="19"/>
      <c r="B30" s="14"/>
      <c r="C30" s="14"/>
      <c r="D30" s="14"/>
      <c r="E30" s="14"/>
      <c r="F30" s="14"/>
      <c r="G30" s="20"/>
    </row>
    <row r="31" spans="1:7" ht="12.75">
      <c r="A31" s="19"/>
      <c r="B31" s="14"/>
      <c r="C31" s="14"/>
      <c r="D31" s="14"/>
      <c r="E31" s="14"/>
      <c r="F31" s="14"/>
      <c r="G31" s="20"/>
    </row>
    <row r="32" spans="1:7" ht="12.75">
      <c r="A32" s="19"/>
      <c r="B32" s="14"/>
      <c r="C32" s="14"/>
      <c r="D32" s="14"/>
      <c r="E32" s="14"/>
      <c r="F32" s="14"/>
      <c r="G32" s="20"/>
    </row>
    <row r="33" spans="1:7" ht="12.75">
      <c r="A33" s="15" t="s">
        <v>37</v>
      </c>
      <c r="B33" s="16" t="s">
        <v>19</v>
      </c>
      <c r="C33" s="16"/>
      <c r="D33" s="16"/>
      <c r="E33" s="16"/>
      <c r="F33" s="16"/>
      <c r="G33" s="17" t="s">
        <v>20</v>
      </c>
    </row>
    <row r="34" spans="1:7" ht="12.75">
      <c r="A34" s="21"/>
      <c r="B34" s="14"/>
      <c r="C34" s="14"/>
      <c r="D34" s="14"/>
      <c r="E34" s="14"/>
      <c r="F34" s="14"/>
      <c r="G34" s="20"/>
    </row>
    <row r="35" spans="1:7" s="3" customFormat="1" ht="12.75">
      <c r="A35" s="19" t="s">
        <v>21</v>
      </c>
      <c r="B35" s="19" t="s">
        <v>38</v>
      </c>
      <c r="C35" s="14"/>
      <c r="D35" s="14"/>
      <c r="E35" s="14"/>
      <c r="F35" s="14"/>
      <c r="G35" s="20">
        <v>4</v>
      </c>
    </row>
    <row r="36" spans="1:7" ht="12.75">
      <c r="A36" s="22"/>
      <c r="B36" s="22"/>
      <c r="C36" s="23"/>
      <c r="D36" s="23"/>
      <c r="E36" s="23"/>
      <c r="F36" s="23"/>
      <c r="G36" s="24"/>
    </row>
    <row r="37" spans="1:7" ht="12.75">
      <c r="A37" s="19"/>
      <c r="B37" s="14"/>
      <c r="C37" s="14"/>
      <c r="D37" s="14"/>
      <c r="E37" s="14"/>
      <c r="F37" s="14"/>
      <c r="G37" s="20"/>
    </row>
    <row r="38" spans="1:7" ht="81.75" customHeight="1">
      <c r="A38" s="146" t="s">
        <v>281</v>
      </c>
      <c r="B38" s="146"/>
      <c r="C38" s="146"/>
      <c r="D38" s="146"/>
      <c r="E38" s="146"/>
      <c r="F38" s="146"/>
      <c r="G38" s="146"/>
    </row>
    <row r="40" spans="1:7" ht="12.75">
      <c r="A40" s="3"/>
      <c r="B40" s="3"/>
      <c r="C40" s="3"/>
      <c r="D40" s="3"/>
      <c r="E40" s="3"/>
      <c r="F40" s="3"/>
      <c r="G40" s="3"/>
    </row>
    <row r="41" spans="1:7" ht="12.75">
      <c r="A41" s="3"/>
      <c r="B41" s="3"/>
      <c r="C41" s="3"/>
      <c r="D41" s="3"/>
      <c r="E41" s="3"/>
      <c r="F41" s="3"/>
      <c r="G41" s="3"/>
    </row>
    <row r="42" spans="1:7" ht="12.75">
      <c r="A42" s="3"/>
      <c r="B42" s="3"/>
      <c r="C42" s="3"/>
      <c r="D42" s="3"/>
      <c r="E42" s="3"/>
      <c r="F42" s="3"/>
      <c r="G42" s="3"/>
    </row>
    <row r="43" spans="1:7" ht="12.75">
      <c r="A43" s="3"/>
      <c r="B43" s="3"/>
      <c r="C43" s="3"/>
      <c r="D43" s="3"/>
      <c r="E43" s="3"/>
      <c r="F43" s="3"/>
      <c r="G43" s="3"/>
    </row>
  </sheetData>
  <mergeCells count="2">
    <mergeCell ref="A7:G7"/>
    <mergeCell ref="A38:G38"/>
  </mergeCells>
  <printOptions horizontalCentered="1"/>
  <pageMargins left="0.7874015748031497" right="0.7874015748031497" top="1.3474015748031496"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Z63"/>
  <sheetViews>
    <sheetView view="pageBreakPreview" zoomScaleSheetLayoutView="100" workbookViewId="0" topLeftCell="A1">
      <selection activeCell="H5" sqref="H5"/>
    </sheetView>
  </sheetViews>
  <sheetFormatPr defaultColWidth="11.421875" defaultRowHeight="12.75"/>
  <cols>
    <col min="1" max="1" width="34.421875" style="46" customWidth="1"/>
    <col min="2" max="2" width="14.28125" style="46" bestFit="1" customWidth="1"/>
    <col min="3" max="3" width="14.140625" style="46" bestFit="1" customWidth="1"/>
    <col min="4" max="4" width="13.71093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19" width="19.28125" style="46" customWidth="1"/>
    <col min="20" max="20" width="20.28125" style="46" customWidth="1"/>
    <col min="21" max="16384" width="11.421875" style="46" customWidth="1"/>
  </cols>
  <sheetData>
    <row r="1" spans="1:26" s="7" customFormat="1" ht="15.75" customHeight="1">
      <c r="A1" s="135" t="s">
        <v>39</v>
      </c>
      <c r="B1" s="135"/>
      <c r="C1" s="135"/>
      <c r="D1" s="135"/>
      <c r="E1" s="135"/>
      <c r="F1" s="135"/>
      <c r="G1" s="25"/>
      <c r="P1" s="25"/>
      <c r="Q1" s="25"/>
      <c r="R1" s="25"/>
      <c r="S1" s="25"/>
      <c r="T1" s="25"/>
      <c r="W1" s="26"/>
      <c r="X1" s="26"/>
      <c r="Y1" s="26"/>
      <c r="Z1" s="25"/>
    </row>
    <row r="2" spans="1:26" s="7" customFormat="1" ht="15.75" customHeight="1">
      <c r="A2" s="147" t="s">
        <v>3</v>
      </c>
      <c r="B2" s="147"/>
      <c r="C2" s="147"/>
      <c r="D2" s="147"/>
      <c r="E2" s="147"/>
      <c r="F2" s="147"/>
      <c r="G2" s="25"/>
      <c r="P2" s="25"/>
      <c r="Q2" s="25"/>
      <c r="R2" s="25"/>
      <c r="S2" s="25"/>
      <c r="T2" s="25"/>
      <c r="W2" s="26"/>
      <c r="Z2" s="25"/>
    </row>
    <row r="3" spans="1:26" s="7" customFormat="1" ht="15.75" customHeight="1">
      <c r="A3" s="147" t="s">
        <v>40</v>
      </c>
      <c r="B3" s="147"/>
      <c r="C3" s="147"/>
      <c r="D3" s="147"/>
      <c r="E3" s="147"/>
      <c r="F3" s="147"/>
      <c r="G3" s="25"/>
      <c r="P3" s="25"/>
      <c r="Q3" s="25"/>
      <c r="R3" s="25"/>
      <c r="S3" s="25"/>
      <c r="T3" s="25"/>
      <c r="V3" s="2"/>
      <c r="W3" s="26"/>
      <c r="X3" s="26"/>
      <c r="Y3" s="26"/>
      <c r="Z3" s="25"/>
    </row>
    <row r="4" spans="1:26" s="7" customFormat="1" ht="15.75" customHeight="1">
      <c r="A4" s="148"/>
      <c r="B4" s="148"/>
      <c r="C4" s="148"/>
      <c r="D4" s="148"/>
      <c r="E4" s="148"/>
      <c r="F4" s="148"/>
      <c r="G4" s="25"/>
      <c r="I4" s="26"/>
      <c r="P4" s="25"/>
      <c r="Q4" s="25"/>
      <c r="R4" s="25"/>
      <c r="S4" s="25"/>
      <c r="T4" s="25"/>
      <c r="Z4" s="25"/>
    </row>
    <row r="5" spans="1:26" s="7" customFormat="1" ht="12.75">
      <c r="A5" s="27" t="s">
        <v>41</v>
      </c>
      <c r="B5" s="28">
        <v>2006</v>
      </c>
      <c r="C5" s="29">
        <v>2007</v>
      </c>
      <c r="D5" s="29">
        <v>2008</v>
      </c>
      <c r="E5" s="30" t="s">
        <v>42</v>
      </c>
      <c r="F5" s="30" t="s">
        <v>43</v>
      </c>
      <c r="P5" s="25"/>
      <c r="Q5" s="25"/>
      <c r="R5" s="25"/>
      <c r="S5" s="25"/>
      <c r="T5" s="25"/>
      <c r="Z5" s="25"/>
    </row>
    <row r="6" spans="1:26" s="7" customFormat="1" ht="12.75">
      <c r="A6" s="31"/>
      <c r="B6" s="31" t="s">
        <v>44</v>
      </c>
      <c r="C6" s="29" t="s">
        <v>1</v>
      </c>
      <c r="D6" s="29" t="str">
        <f>+C6</f>
        <v>ene- dic</v>
      </c>
      <c r="E6" s="30" t="s">
        <v>45</v>
      </c>
      <c r="F6" s="32">
        <v>2008</v>
      </c>
      <c r="P6" s="25"/>
      <c r="Q6" s="25"/>
      <c r="R6" s="25"/>
      <c r="S6" s="25"/>
      <c r="T6" s="25"/>
      <c r="W6" s="33"/>
      <c r="X6" s="34"/>
      <c r="Y6" s="35"/>
      <c r="Z6" s="25"/>
    </row>
    <row r="7" spans="7:21" ht="12.75">
      <c r="G7" s="37"/>
      <c r="P7" t="s">
        <v>41</v>
      </c>
      <c r="Q7" s="36" t="s">
        <v>46</v>
      </c>
      <c r="U7" s="37"/>
    </row>
    <row r="8" spans="1:21" ht="12.75">
      <c r="A8" t="s">
        <v>47</v>
      </c>
      <c r="B8" s="92">
        <v>0</v>
      </c>
      <c r="C8" s="92">
        <v>478.457</v>
      </c>
      <c r="D8" s="92">
        <v>8517.224</v>
      </c>
      <c r="E8" s="38">
        <f aca="true" t="shared" si="0" ref="E8:E21">+(D8-C8)/C8</f>
        <v>16.801440881834733</v>
      </c>
      <c r="F8" s="38">
        <f aca="true" t="shared" si="1" ref="F8:F24">+D8/$D$24</f>
        <v>0.0006708177988791959</v>
      </c>
      <c r="G8" s="37"/>
      <c r="Q8" s="36"/>
      <c r="S8" t="str">
        <f>+A8</f>
        <v>Región de Arica y Parinacota</v>
      </c>
      <c r="T8" s="51">
        <f>+D8</f>
        <v>8517.224</v>
      </c>
      <c r="U8" s="37"/>
    </row>
    <row r="9" spans="1:21" ht="12.75">
      <c r="A9" s="3" t="s">
        <v>48</v>
      </c>
      <c r="B9" s="51">
        <v>6932.569</v>
      </c>
      <c r="C9" s="51">
        <v>16641.44</v>
      </c>
      <c r="D9" s="51">
        <v>15001.08</v>
      </c>
      <c r="E9" s="38">
        <f t="shared" si="0"/>
        <v>-0.0985707967579728</v>
      </c>
      <c r="F9" s="38">
        <f t="shared" si="1"/>
        <v>0.0011814872388480951</v>
      </c>
      <c r="I9" s="37"/>
      <c r="J9" s="37"/>
      <c r="K9" s="37"/>
      <c r="O9">
        <v>1</v>
      </c>
      <c r="P9" s="67" t="s">
        <v>283</v>
      </c>
      <c r="Q9" s="51">
        <v>4611885.282</v>
      </c>
      <c r="S9" t="str">
        <f aca="true" t="shared" si="2" ref="S9:S23">+A9</f>
        <v>Región de Tarapacá</v>
      </c>
      <c r="T9" s="51">
        <f aca="true" t="shared" si="3" ref="T9:T23">+D9</f>
        <v>15001.08</v>
      </c>
      <c r="U9" s="37"/>
    </row>
    <row r="10" spans="1:21" ht="12.75">
      <c r="A10" s="3" t="s">
        <v>49</v>
      </c>
      <c r="B10" s="51">
        <v>1383.326</v>
      </c>
      <c r="C10" s="51">
        <v>2863.636</v>
      </c>
      <c r="D10" s="51">
        <v>2100.638</v>
      </c>
      <c r="E10" s="38">
        <f t="shared" si="0"/>
        <v>-0.2664437798658768</v>
      </c>
      <c r="F10" s="38">
        <f t="shared" si="1"/>
        <v>0.00016544655387741315</v>
      </c>
      <c r="I10" s="37"/>
      <c r="J10" s="37"/>
      <c r="K10" s="37"/>
      <c r="O10">
        <v>2</v>
      </c>
      <c r="P10" s="67" t="s">
        <v>284</v>
      </c>
      <c r="Q10" s="51">
        <v>2005050.345</v>
      </c>
      <c r="S10" t="str">
        <f t="shared" si="2"/>
        <v>Región de Antofagasta</v>
      </c>
      <c r="T10" s="51">
        <f t="shared" si="3"/>
        <v>2100.638</v>
      </c>
      <c r="U10" s="37"/>
    </row>
    <row r="11" spans="1:21" ht="12.75">
      <c r="A11" s="3" t="s">
        <v>50</v>
      </c>
      <c r="B11" s="51">
        <v>198292.146</v>
      </c>
      <c r="C11" s="51">
        <v>171639.273</v>
      </c>
      <c r="D11" s="51">
        <v>260259.209</v>
      </c>
      <c r="E11" s="38">
        <f t="shared" si="0"/>
        <v>0.5163150277384362</v>
      </c>
      <c r="F11" s="38">
        <f t="shared" si="1"/>
        <v>0.020498053088590908</v>
      </c>
      <c r="G11" s="37"/>
      <c r="I11" s="37"/>
      <c r="J11" s="37"/>
      <c r="K11" s="37"/>
      <c r="O11">
        <v>3</v>
      </c>
      <c r="P11" s="67" t="s">
        <v>285</v>
      </c>
      <c r="Q11" s="51">
        <v>1850113.791</v>
      </c>
      <c r="S11" t="str">
        <f t="shared" si="2"/>
        <v>Región de Atacama</v>
      </c>
      <c r="T11" s="51">
        <f t="shared" si="3"/>
        <v>260259.209</v>
      </c>
      <c r="U11" s="37"/>
    </row>
    <row r="12" spans="1:21" ht="12.75">
      <c r="A12" s="3" t="s">
        <v>51</v>
      </c>
      <c r="B12" s="51">
        <v>315681.096</v>
      </c>
      <c r="C12" s="51">
        <v>402974.91</v>
      </c>
      <c r="D12" s="51">
        <v>404230.412</v>
      </c>
      <c r="E12" s="38">
        <f t="shared" si="0"/>
        <v>0.003115583548365423</v>
      </c>
      <c r="F12" s="38">
        <f t="shared" si="1"/>
        <v>0.031837245940446145</v>
      </c>
      <c r="I12" s="37"/>
      <c r="J12" s="37"/>
      <c r="K12" s="37"/>
      <c r="O12">
        <v>4</v>
      </c>
      <c r="P12" s="67" t="s">
        <v>286</v>
      </c>
      <c r="Q12" s="51">
        <v>1330357.015</v>
      </c>
      <c r="S12" t="str">
        <f t="shared" si="2"/>
        <v>Región de Coquimbo</v>
      </c>
      <c r="T12" s="51">
        <f t="shared" si="3"/>
        <v>404230.412</v>
      </c>
      <c r="U12" s="37"/>
    </row>
    <row r="13" spans="1:21" ht="12.75">
      <c r="A13" s="3" t="s">
        <v>52</v>
      </c>
      <c r="B13" s="51">
        <v>930961.32</v>
      </c>
      <c r="C13" s="51">
        <v>1102959.523</v>
      </c>
      <c r="D13" s="51">
        <v>1323125.073</v>
      </c>
      <c r="E13" s="38">
        <f t="shared" si="0"/>
        <v>0.19961344492602928</v>
      </c>
      <c r="F13" s="38">
        <f t="shared" si="1"/>
        <v>0.1042095228576512</v>
      </c>
      <c r="I13" s="37"/>
      <c r="J13" s="37"/>
      <c r="K13" s="37"/>
      <c r="O13">
        <v>5</v>
      </c>
      <c r="P13" s="67" t="s">
        <v>287</v>
      </c>
      <c r="Q13" s="51">
        <v>1323125.073</v>
      </c>
      <c r="S13" t="str">
        <f t="shared" si="2"/>
        <v>Región de Valparaíso</v>
      </c>
      <c r="T13" s="51">
        <f t="shared" si="3"/>
        <v>1323125.073</v>
      </c>
      <c r="U13" s="37"/>
    </row>
    <row r="14" spans="1:22" ht="12.75">
      <c r="A14" s="3" t="s">
        <v>53</v>
      </c>
      <c r="B14" s="51">
        <v>1418933.97</v>
      </c>
      <c r="C14" s="51">
        <v>1574130.542</v>
      </c>
      <c r="D14" s="51">
        <v>1850113.791</v>
      </c>
      <c r="E14" s="38">
        <f t="shared" si="0"/>
        <v>0.1753242451222321</v>
      </c>
      <c r="F14" s="38">
        <f t="shared" si="1"/>
        <v>0.14571523080227367</v>
      </c>
      <c r="I14" s="37"/>
      <c r="J14" s="37"/>
      <c r="K14" s="37"/>
      <c r="O14">
        <v>6</v>
      </c>
      <c r="P14" s="67" t="s">
        <v>288</v>
      </c>
      <c r="Q14" s="51">
        <v>435372.008</v>
      </c>
      <c r="S14" t="str">
        <f t="shared" si="2"/>
        <v>Región Metropolitana de Santiago</v>
      </c>
      <c r="T14" s="51">
        <f t="shared" si="3"/>
        <v>1850113.791</v>
      </c>
      <c r="U14" s="37"/>
      <c r="V14" s="37"/>
    </row>
    <row r="15" spans="1:21" ht="12.75">
      <c r="A15" s="3" t="s">
        <v>54</v>
      </c>
      <c r="B15" s="51">
        <v>1330822.468</v>
      </c>
      <c r="C15" s="51">
        <v>1651726.553</v>
      </c>
      <c r="D15" s="51">
        <v>2005050.345</v>
      </c>
      <c r="E15" s="38">
        <f t="shared" si="0"/>
        <v>0.21391179512024222</v>
      </c>
      <c r="F15" s="38">
        <f t="shared" si="1"/>
        <v>0.1579180562909784</v>
      </c>
      <c r="I15" s="37"/>
      <c r="J15" s="37"/>
      <c r="K15" s="37"/>
      <c r="O15">
        <v>7</v>
      </c>
      <c r="P15" s="67" t="s">
        <v>289</v>
      </c>
      <c r="Q15" s="51">
        <v>404230.412</v>
      </c>
      <c r="S15" t="str">
        <f t="shared" si="2"/>
        <v>Región del Libertador Bernardo O'Higgins</v>
      </c>
      <c r="T15" s="51">
        <f t="shared" si="3"/>
        <v>2005050.345</v>
      </c>
      <c r="U15" s="37"/>
    </row>
    <row r="16" spans="1:21" ht="12.75">
      <c r="A16" s="3" t="s">
        <v>55</v>
      </c>
      <c r="B16" s="51">
        <v>974806.375</v>
      </c>
      <c r="C16" s="51">
        <v>1213388.719</v>
      </c>
      <c r="D16" s="51">
        <v>1330357.015</v>
      </c>
      <c r="E16" s="38">
        <f t="shared" si="0"/>
        <v>0.09639804142599735</v>
      </c>
      <c r="F16" s="38">
        <f t="shared" si="1"/>
        <v>0.10477911165959676</v>
      </c>
      <c r="I16" s="37"/>
      <c r="J16" s="37"/>
      <c r="K16" s="37"/>
      <c r="O16">
        <v>8</v>
      </c>
      <c r="P16" s="47" t="s">
        <v>282</v>
      </c>
      <c r="Q16" s="37">
        <v>736643.0740000034</v>
      </c>
      <c r="S16" t="str">
        <f t="shared" si="2"/>
        <v>Región del Maule</v>
      </c>
      <c r="T16" s="51">
        <f t="shared" si="3"/>
        <v>1330357.015</v>
      </c>
      <c r="U16" s="37"/>
    </row>
    <row r="17" spans="1:22" ht="12.75">
      <c r="A17" s="3" t="s">
        <v>56</v>
      </c>
      <c r="B17" s="51">
        <v>3097878.241</v>
      </c>
      <c r="C17" s="51">
        <v>4077637.081</v>
      </c>
      <c r="D17" s="51">
        <v>4611885.282</v>
      </c>
      <c r="E17" s="38">
        <f t="shared" si="0"/>
        <v>0.13101906579409978</v>
      </c>
      <c r="F17" s="38">
        <f t="shared" si="1"/>
        <v>0.3632327544226381</v>
      </c>
      <c r="I17" s="37"/>
      <c r="J17" s="37"/>
      <c r="K17" s="37"/>
      <c r="O17">
        <v>9</v>
      </c>
      <c r="P17" s="67"/>
      <c r="Q17" s="51"/>
      <c r="S17" t="str">
        <f t="shared" si="2"/>
        <v>Región del Bio Bio</v>
      </c>
      <c r="T17" s="51">
        <f t="shared" si="3"/>
        <v>4611885.282</v>
      </c>
      <c r="V17" s="37"/>
    </row>
    <row r="18" spans="1:21" ht="12.75">
      <c r="A18" s="3" t="s">
        <v>57</v>
      </c>
      <c r="B18" s="51">
        <v>315548.636</v>
      </c>
      <c r="C18" s="51">
        <v>403088.096</v>
      </c>
      <c r="D18" s="51">
        <v>435372.008</v>
      </c>
      <c r="E18" s="38">
        <f t="shared" si="0"/>
        <v>0.0800914547474008</v>
      </c>
      <c r="F18" s="38">
        <f t="shared" si="1"/>
        <v>0.03428996256294018</v>
      </c>
      <c r="I18" s="37"/>
      <c r="J18" s="37"/>
      <c r="K18" s="37"/>
      <c r="O18">
        <v>10</v>
      </c>
      <c r="Q18" s="37"/>
      <c r="S18" t="str">
        <f t="shared" si="2"/>
        <v>Región de La Araucanía</v>
      </c>
      <c r="T18" s="51">
        <f t="shared" si="3"/>
        <v>435372.008</v>
      </c>
      <c r="U18" s="46"/>
    </row>
    <row r="19" spans="1:21" ht="12.75">
      <c r="A19" s="3" t="s">
        <v>58</v>
      </c>
      <c r="B19" s="51">
        <v>0</v>
      </c>
      <c r="C19" s="51">
        <v>279.504</v>
      </c>
      <c r="D19" s="51">
        <v>4781.087</v>
      </c>
      <c r="E19" s="38">
        <f t="shared" si="0"/>
        <v>16.105612084263555</v>
      </c>
      <c r="F19" s="38">
        <f t="shared" si="1"/>
        <v>0.0003765591062991813</v>
      </c>
      <c r="I19" s="37"/>
      <c r="J19" s="37"/>
      <c r="K19" s="37"/>
      <c r="P19" s="3"/>
      <c r="Q19" s="37">
        <f>SUM(Q9:Q18)</f>
        <v>12696777.000000004</v>
      </c>
      <c r="S19" t="str">
        <f t="shared" si="2"/>
        <v>Región de Los Ríos</v>
      </c>
      <c r="T19" s="51">
        <f t="shared" si="3"/>
        <v>4781.087</v>
      </c>
      <c r="U19" s="46"/>
    </row>
    <row r="20" spans="1:21" ht="12.75">
      <c r="A20" s="3" t="s">
        <v>59</v>
      </c>
      <c r="B20" s="51">
        <v>248264.066</v>
      </c>
      <c r="C20" s="51">
        <v>319643.383</v>
      </c>
      <c r="D20" s="51">
        <v>374741.127</v>
      </c>
      <c r="E20" s="38">
        <f t="shared" si="0"/>
        <v>0.1723725468141476</v>
      </c>
      <c r="F20" s="38">
        <f t="shared" si="1"/>
        <v>0.029514665572215687</v>
      </c>
      <c r="I20" s="37"/>
      <c r="J20" s="37"/>
      <c r="K20" s="37"/>
      <c r="P20" s="3"/>
      <c r="Q20" s="37"/>
      <c r="S20" t="str">
        <f t="shared" si="2"/>
        <v>Región de Los Lagos</v>
      </c>
      <c r="T20" s="51">
        <f t="shared" si="3"/>
        <v>374741.127</v>
      </c>
      <c r="U20" s="37"/>
    </row>
    <row r="21" spans="1:21" ht="12.75">
      <c r="A21" s="3" t="s">
        <v>60</v>
      </c>
      <c r="B21" s="51">
        <v>5222.279</v>
      </c>
      <c r="C21" s="51">
        <v>3639.243</v>
      </c>
      <c r="D21" s="51">
        <v>3262.451</v>
      </c>
      <c r="E21" s="38">
        <f t="shared" si="0"/>
        <v>-0.1035358177511092</v>
      </c>
      <c r="F21" s="38">
        <f t="shared" si="1"/>
        <v>0.00025695111444424043</v>
      </c>
      <c r="I21" s="37"/>
      <c r="J21" s="37"/>
      <c r="K21" s="37"/>
      <c r="Q21" s="37"/>
      <c r="S21" t="str">
        <f t="shared" si="2"/>
        <v>Región Aysén del Gral. Carlos Ibañez Del Campo</v>
      </c>
      <c r="T21" s="51">
        <f t="shared" si="3"/>
        <v>3262.451</v>
      </c>
      <c r="U21" s="37"/>
    </row>
    <row r="22" spans="1:21" ht="12.75">
      <c r="A22" s="3" t="s">
        <v>61</v>
      </c>
      <c r="B22" s="51">
        <v>45705.967</v>
      </c>
      <c r="C22" s="51">
        <v>46913.942</v>
      </c>
      <c r="D22" s="51">
        <v>54533.924</v>
      </c>
      <c r="E22" s="38">
        <f>+(D22-C22)/C22</f>
        <v>0.1624246796400097</v>
      </c>
      <c r="F22" s="38">
        <f t="shared" si="1"/>
        <v>0.004295099772170528</v>
      </c>
      <c r="I22" s="37"/>
      <c r="J22" s="37"/>
      <c r="K22" s="37"/>
      <c r="P22" s="96"/>
      <c r="Q22" s="37"/>
      <c r="S22" t="str">
        <f t="shared" si="2"/>
        <v>Región de Magallanes</v>
      </c>
      <c r="T22" s="51">
        <f t="shared" si="3"/>
        <v>54533.924</v>
      </c>
      <c r="U22" s="37"/>
    </row>
    <row r="23" spans="1:21" ht="12.75">
      <c r="A23" s="3" t="s">
        <v>62</v>
      </c>
      <c r="B23" s="51">
        <v>8089.541000000477</v>
      </c>
      <c r="C23" s="51">
        <v>10822.697999998078</v>
      </c>
      <c r="D23" s="51">
        <v>13446.334000003322</v>
      </c>
      <c r="E23" s="38">
        <f>+(D23-C23)/C23</f>
        <v>0.24241977370205753</v>
      </c>
      <c r="F23" s="38">
        <f t="shared" si="1"/>
        <v>0.0010590352181505055</v>
      </c>
      <c r="I23" s="37"/>
      <c r="J23" s="37"/>
      <c r="K23" s="37"/>
      <c r="Q23" s="37"/>
      <c r="S23" t="str">
        <f t="shared" si="2"/>
        <v>Otras operaciones</v>
      </c>
      <c r="T23" s="51">
        <f t="shared" si="3"/>
        <v>13446.334000003322</v>
      </c>
      <c r="U23" s="37"/>
    </row>
    <row r="24" spans="1:21" s="2" customFormat="1" ht="12.75">
      <c r="A24" s="39" t="s">
        <v>63</v>
      </c>
      <c r="B24" s="90">
        <f>SUM(B8:B23)</f>
        <v>8898522</v>
      </c>
      <c r="C24" s="90">
        <f>SUM(C8:C23)</f>
        <v>10998827</v>
      </c>
      <c r="D24" s="90">
        <f>SUM(D8:D23)</f>
        <v>12696777</v>
      </c>
      <c r="E24" s="41">
        <f>+(D24-C24)/C24</f>
        <v>0.15437555295669256</v>
      </c>
      <c r="F24" s="41">
        <f t="shared" si="1"/>
        <v>1</v>
      </c>
      <c r="H24"/>
      <c r="I24" s="37"/>
      <c r="J24" s="37"/>
      <c r="K24" s="37"/>
      <c r="P24" s="3"/>
      <c r="Q24" s="37"/>
      <c r="R24" s="2" t="s">
        <v>291</v>
      </c>
      <c r="S24"/>
      <c r="U24" s="40"/>
    </row>
    <row r="25" spans="1:20" s="44" customFormat="1" ht="12.75">
      <c r="A25" s="42"/>
      <c r="B25" s="43"/>
      <c r="C25" s="43"/>
      <c r="D25" s="43"/>
      <c r="E25" s="43"/>
      <c r="F25" s="43"/>
      <c r="G25" s="110"/>
      <c r="H25" s="110"/>
      <c r="I25" s="110"/>
      <c r="J25" s="37"/>
      <c r="K25" s="37"/>
      <c r="P25" s="3"/>
      <c r="Q25" s="37"/>
      <c r="R25" s="44">
        <v>1</v>
      </c>
      <c r="S25" s="131" t="s">
        <v>56</v>
      </c>
      <c r="T25" s="130">
        <v>4611885.282</v>
      </c>
    </row>
    <row r="26" spans="1:20" s="44" customFormat="1" ht="12.75">
      <c r="A26" s="45" t="s">
        <v>64</v>
      </c>
      <c r="B26" s="45"/>
      <c r="C26" s="45"/>
      <c r="D26" s="45"/>
      <c r="E26" s="45"/>
      <c r="F26" s="45"/>
      <c r="G26" s="132"/>
      <c r="H26" s="132"/>
      <c r="I26" s="132"/>
      <c r="J26" s="110"/>
      <c r="R26" s="44">
        <v>2</v>
      </c>
      <c r="S26" s="131" t="s">
        <v>54</v>
      </c>
      <c r="T26" s="130">
        <v>2005050.345</v>
      </c>
    </row>
    <row r="27" spans="1:20" ht="12.75">
      <c r="A27" s="45" t="s">
        <v>4</v>
      </c>
      <c r="B27" s="37"/>
      <c r="C27" s="37"/>
      <c r="D27" s="37"/>
      <c r="E27" s="37"/>
      <c r="F27" s="37"/>
      <c r="G27" s="37"/>
      <c r="H27" s="37"/>
      <c r="I27" s="37"/>
      <c r="J27" s="44"/>
      <c r="R27" s="44">
        <v>3</v>
      </c>
      <c r="S27" s="131" t="s">
        <v>53</v>
      </c>
      <c r="T27" s="130">
        <v>1850113.791</v>
      </c>
    </row>
    <row r="28" spans="1:20" ht="12.75">
      <c r="A28" s="37"/>
      <c r="B28" s="37"/>
      <c r="C28" s="37"/>
      <c r="D28" s="37"/>
      <c r="G28" s="37"/>
      <c r="H28" s="37"/>
      <c r="I28" s="37"/>
      <c r="J28" s="44"/>
      <c r="Q28" s="47"/>
      <c r="R28" s="44">
        <v>4</v>
      </c>
      <c r="S28" s="131" t="s">
        <v>55</v>
      </c>
      <c r="T28" s="130">
        <v>1330357.015</v>
      </c>
    </row>
    <row r="29" spans="8:20" ht="12.75">
      <c r="H29" s="44"/>
      <c r="I29" s="44"/>
      <c r="J29" s="44"/>
      <c r="R29" s="44">
        <v>5</v>
      </c>
      <c r="S29" s="131" t="s">
        <v>52</v>
      </c>
      <c r="T29" s="130">
        <v>1323125.073</v>
      </c>
    </row>
    <row r="30" spans="8:20" ht="12.75">
      <c r="H30" s="44"/>
      <c r="I30" s="44"/>
      <c r="J30" s="44"/>
      <c r="R30" s="44">
        <v>6</v>
      </c>
      <c r="S30" s="131" t="s">
        <v>57</v>
      </c>
      <c r="T30" s="130">
        <v>435372.008</v>
      </c>
    </row>
    <row r="31" spans="18:20" ht="12.75">
      <c r="R31" s="44">
        <v>7</v>
      </c>
      <c r="S31" s="131" t="s">
        <v>51</v>
      </c>
      <c r="T31" s="130">
        <v>404230.412</v>
      </c>
    </row>
    <row r="32" spans="18:20" ht="12.75">
      <c r="R32" s="44">
        <v>8</v>
      </c>
      <c r="S32" s="106" t="s">
        <v>59</v>
      </c>
      <c r="T32" s="133">
        <v>374741.127</v>
      </c>
    </row>
    <row r="33" spans="18:20" ht="12.75">
      <c r="R33" s="44">
        <v>9</v>
      </c>
      <c r="S33" s="106" t="s">
        <v>50</v>
      </c>
      <c r="T33" s="133">
        <v>260259.209</v>
      </c>
    </row>
    <row r="34" spans="18:20" ht="12.75">
      <c r="R34" s="44">
        <v>10</v>
      </c>
      <c r="S34" s="106" t="s">
        <v>61</v>
      </c>
      <c r="T34" s="133">
        <v>54533.924</v>
      </c>
    </row>
    <row r="35" spans="18:20" ht="12.75">
      <c r="R35" s="44">
        <v>11</v>
      </c>
      <c r="S35" s="106" t="s">
        <v>48</v>
      </c>
      <c r="T35" s="133">
        <v>15001.08</v>
      </c>
    </row>
    <row r="36" spans="18:20" ht="12.75">
      <c r="R36" s="44">
        <v>12</v>
      </c>
      <c r="S36" s="106" t="s">
        <v>47</v>
      </c>
      <c r="T36" s="133">
        <v>8517.224</v>
      </c>
    </row>
    <row r="37" spans="18:20" ht="12.75">
      <c r="R37" s="44">
        <v>13</v>
      </c>
      <c r="S37" s="106" t="s">
        <v>58</v>
      </c>
      <c r="T37" s="133">
        <v>4781.087</v>
      </c>
    </row>
    <row r="38" spans="18:20" ht="12.75">
      <c r="R38" s="44">
        <v>14</v>
      </c>
      <c r="S38" s="106" t="s">
        <v>60</v>
      </c>
      <c r="T38" s="133">
        <v>3262.451</v>
      </c>
    </row>
    <row r="39" spans="18:20" ht="12.75">
      <c r="R39" s="44">
        <v>15</v>
      </c>
      <c r="S39" s="106" t="s">
        <v>49</v>
      </c>
      <c r="T39" s="133">
        <v>2100.638</v>
      </c>
    </row>
    <row r="40" spans="18:20" ht="12.75">
      <c r="R40" s="44">
        <v>16</v>
      </c>
      <c r="S40" s="106" t="s">
        <v>62</v>
      </c>
      <c r="T40" s="133">
        <v>13446.334000003322</v>
      </c>
    </row>
    <row r="41" ht="12.75">
      <c r="T41" s="37">
        <f>SUM(T32:T40)</f>
        <v>736643.0740000034</v>
      </c>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7" ht="12.75">
      <c r="A63" s="3"/>
      <c r="B63" s="3"/>
      <c r="C63" s="3"/>
      <c r="D63" s="3"/>
      <c r="E63" s="3"/>
      <c r="F63" s="3"/>
      <c r="G63" s="3"/>
    </row>
  </sheetData>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8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workbookViewId="0" topLeftCell="A1">
      <selection activeCell="A12" sqref="A12"/>
    </sheetView>
  </sheetViews>
  <sheetFormatPr defaultColWidth="11.421875" defaultRowHeight="12.75"/>
  <cols>
    <col min="1" max="1" width="32.14062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114" customWidth="1"/>
    <col min="7" max="7" width="14.421875" style="46" bestFit="1"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20" width="11.57421875" style="46" bestFit="1" customWidth="1"/>
    <col min="21" max="16384" width="11.421875" style="46" customWidth="1"/>
  </cols>
  <sheetData>
    <row r="1" spans="1:23" s="7" customFormat="1" ht="15.75" customHeight="1">
      <c r="A1" s="135" t="s">
        <v>226</v>
      </c>
      <c r="B1" s="135"/>
      <c r="C1" s="135"/>
      <c r="D1" s="135"/>
      <c r="E1" s="135"/>
      <c r="F1" s="135"/>
      <c r="G1" s="135"/>
      <c r="H1" s="25"/>
      <c r="J1"/>
      <c r="K1"/>
      <c r="L1"/>
      <c r="M1" s="25"/>
      <c r="N1" s="25"/>
      <c r="O1" s="25"/>
      <c r="P1" s="25"/>
      <c r="Q1" s="25"/>
      <c r="T1" s="26"/>
      <c r="U1" s="26"/>
      <c r="V1" s="26"/>
      <c r="W1" s="25"/>
    </row>
    <row r="2" spans="1:23" s="7" customFormat="1" ht="15.75" customHeight="1">
      <c r="A2" s="147" t="s">
        <v>2</v>
      </c>
      <c r="B2" s="147"/>
      <c r="C2" s="147"/>
      <c r="D2" s="147"/>
      <c r="E2" s="147"/>
      <c r="F2" s="147"/>
      <c r="G2" s="147"/>
      <c r="H2" s="25"/>
      <c r="J2"/>
      <c r="K2"/>
      <c r="L2"/>
      <c r="M2" s="25"/>
      <c r="N2" s="25"/>
      <c r="O2" s="25"/>
      <c r="P2" s="25"/>
      <c r="Q2" s="25"/>
      <c r="T2" s="26"/>
      <c r="W2" s="25"/>
    </row>
    <row r="3" spans="1:23" s="7" customFormat="1" ht="15.75" customHeight="1">
      <c r="A3" s="147" t="s">
        <v>40</v>
      </c>
      <c r="B3" s="147"/>
      <c r="C3" s="147"/>
      <c r="D3" s="147"/>
      <c r="E3" s="147"/>
      <c r="F3" s="147"/>
      <c r="G3" s="147"/>
      <c r="H3" s="25"/>
      <c r="J3"/>
      <c r="K3"/>
      <c r="L3"/>
      <c r="M3" s="25"/>
      <c r="N3" s="25"/>
      <c r="O3" s="25"/>
      <c r="P3" s="25"/>
      <c r="Q3" s="25"/>
      <c r="S3" s="2"/>
      <c r="T3" s="26"/>
      <c r="U3" s="26"/>
      <c r="V3" s="26"/>
      <c r="W3" s="25"/>
    </row>
    <row r="4" spans="1:23" s="7" customFormat="1" ht="15.75" customHeight="1">
      <c r="A4" s="148"/>
      <c r="B4" s="148"/>
      <c r="C4" s="148"/>
      <c r="D4" s="148"/>
      <c r="E4" s="148"/>
      <c r="F4" s="148"/>
      <c r="G4" s="148"/>
      <c r="H4" s="25"/>
      <c r="J4"/>
      <c r="K4"/>
      <c r="L4"/>
      <c r="M4" s="25"/>
      <c r="N4" s="25"/>
      <c r="O4" s="25"/>
      <c r="P4" s="25"/>
      <c r="Q4" s="25"/>
      <c r="W4" s="25"/>
    </row>
    <row r="5" spans="1:23" s="7" customFormat="1" ht="12.75">
      <c r="A5" s="27" t="s">
        <v>41</v>
      </c>
      <c r="B5" s="2" t="s">
        <v>229</v>
      </c>
      <c r="C5" s="28">
        <v>2006</v>
      </c>
      <c r="D5" s="29">
        <v>2007</v>
      </c>
      <c r="E5" s="29">
        <v>2008</v>
      </c>
      <c r="F5" s="112" t="s">
        <v>42</v>
      </c>
      <c r="G5" s="30" t="s">
        <v>43</v>
      </c>
      <c r="J5"/>
      <c r="K5"/>
      <c r="L5"/>
      <c r="M5" s="25"/>
      <c r="N5" s="25"/>
      <c r="O5" s="25"/>
      <c r="P5" s="25"/>
      <c r="Q5" s="25"/>
      <c r="W5" s="25"/>
    </row>
    <row r="6" spans="1:23" s="7" customFormat="1" ht="12.75">
      <c r="A6" s="31"/>
      <c r="B6" s="31"/>
      <c r="C6" s="31" t="s">
        <v>44</v>
      </c>
      <c r="D6" s="29" t="str">
        <f>+'Exportacion_regional '!C6</f>
        <v>ene- dic</v>
      </c>
      <c r="E6" s="29" t="str">
        <f>+D6</f>
        <v>ene- dic</v>
      </c>
      <c r="F6" s="112" t="s">
        <v>45</v>
      </c>
      <c r="G6" s="32">
        <v>2008</v>
      </c>
      <c r="J6"/>
      <c r="K6"/>
      <c r="L6"/>
      <c r="M6" s="25"/>
      <c r="N6" s="25"/>
      <c r="O6" s="25"/>
      <c r="P6" s="25"/>
      <c r="Q6" s="25"/>
      <c r="T6" s="33"/>
      <c r="U6" s="34"/>
      <c r="V6" s="35"/>
      <c r="W6" s="25"/>
    </row>
    <row r="7" spans="1:7" ht="12.75">
      <c r="A7" s="91" t="s">
        <v>230</v>
      </c>
      <c r="B7" s="91" t="s">
        <v>231</v>
      </c>
      <c r="C7" s="92">
        <v>0</v>
      </c>
      <c r="D7" s="92">
        <v>332.014</v>
      </c>
      <c r="E7" s="92">
        <v>7587.177</v>
      </c>
      <c r="F7" s="108"/>
      <c r="G7" s="108">
        <f>+E7/$E$10</f>
        <v>0.8908039755676262</v>
      </c>
    </row>
    <row r="8" spans="1:7" ht="12.75">
      <c r="A8" s="3"/>
      <c r="B8" s="3" t="s">
        <v>232</v>
      </c>
      <c r="C8" s="51"/>
      <c r="D8" s="51"/>
      <c r="E8" s="51"/>
      <c r="F8" s="52"/>
      <c r="G8" s="52">
        <f>+E8/$E$10</f>
        <v>0</v>
      </c>
    </row>
    <row r="9" spans="1:7" ht="12.75">
      <c r="A9" s="3"/>
      <c r="B9" s="3" t="s">
        <v>233</v>
      </c>
      <c r="C9" s="51">
        <v>0</v>
      </c>
      <c r="D9" s="51">
        <v>146.443</v>
      </c>
      <c r="E9" s="51">
        <v>930.047</v>
      </c>
      <c r="F9" s="52"/>
      <c r="G9" s="52">
        <f>+E9/$E$10</f>
        <v>0.10919602443237374</v>
      </c>
    </row>
    <row r="10" spans="1:7" ht="12.75">
      <c r="A10" s="48"/>
      <c r="B10" s="48" t="s">
        <v>234</v>
      </c>
      <c r="C10" s="49">
        <v>0</v>
      </c>
      <c r="D10" s="49">
        <v>478.457</v>
      </c>
      <c r="E10" s="49">
        <v>8517.224</v>
      </c>
      <c r="F10" s="52"/>
      <c r="G10" s="50">
        <f>+E10/$E$10</f>
        <v>1</v>
      </c>
    </row>
    <row r="11" spans="1:7" ht="12.75">
      <c r="A11" s="91" t="s">
        <v>235</v>
      </c>
      <c r="B11" s="91" t="s">
        <v>231</v>
      </c>
      <c r="C11" s="92">
        <v>3588.439</v>
      </c>
      <c r="D11" s="92">
        <v>6456.19</v>
      </c>
      <c r="E11" s="92">
        <v>4025.28</v>
      </c>
      <c r="F11" s="108">
        <f aca="true" t="shared" si="0" ref="F11:F17">+(E11-D11)/D11</f>
        <v>-0.3765239251013368</v>
      </c>
      <c r="G11" s="108">
        <f>+E11/$E$14</f>
        <v>0.26833268004703664</v>
      </c>
    </row>
    <row r="12" spans="1:7" ht="12.75">
      <c r="A12" s="3"/>
      <c r="B12" s="3" t="s">
        <v>232</v>
      </c>
      <c r="C12" s="51">
        <v>127.926</v>
      </c>
      <c r="D12" s="51">
        <v>466.499</v>
      </c>
      <c r="E12" s="51">
        <v>261.091</v>
      </c>
      <c r="F12" s="52">
        <f t="shared" si="0"/>
        <v>-0.440318200039014</v>
      </c>
      <c r="G12" s="52">
        <f>+E12/$E$14</f>
        <v>0.01740481352009322</v>
      </c>
    </row>
    <row r="13" spans="1:7" ht="12.75">
      <c r="A13" s="3"/>
      <c r="B13" s="3" t="s">
        <v>233</v>
      </c>
      <c r="C13" s="51">
        <v>3216.204</v>
      </c>
      <c r="D13" s="51">
        <v>9718.751</v>
      </c>
      <c r="E13" s="51">
        <v>10714.709</v>
      </c>
      <c r="F13" s="52">
        <f t="shared" si="0"/>
        <v>0.1024779830247735</v>
      </c>
      <c r="G13" s="52">
        <f>+E13/$E$14</f>
        <v>0.7142625064328703</v>
      </c>
    </row>
    <row r="14" spans="1:7" ht="12.75">
      <c r="A14" s="48"/>
      <c r="B14" s="48" t="s">
        <v>234</v>
      </c>
      <c r="C14" s="49">
        <v>6932.569</v>
      </c>
      <c r="D14" s="49">
        <v>16641.44</v>
      </c>
      <c r="E14" s="49">
        <v>15001.08</v>
      </c>
      <c r="F14" s="50">
        <f t="shared" si="0"/>
        <v>-0.0985707967579728</v>
      </c>
      <c r="G14" s="50">
        <f>+E14/$E$14</f>
        <v>1</v>
      </c>
    </row>
    <row r="15" spans="1:7" ht="12.75">
      <c r="A15" s="91" t="s">
        <v>236</v>
      </c>
      <c r="B15" s="91" t="s">
        <v>231</v>
      </c>
      <c r="C15" s="92">
        <v>1086.497</v>
      </c>
      <c r="D15" s="92">
        <v>2225.265</v>
      </c>
      <c r="E15" s="92">
        <v>1789.876</v>
      </c>
      <c r="F15" s="108">
        <f t="shared" si="0"/>
        <v>-0.19565714645222027</v>
      </c>
      <c r="G15" s="108">
        <f>+E15/$E$18</f>
        <v>0.8520630398954985</v>
      </c>
    </row>
    <row r="16" spans="1:7" ht="12.75">
      <c r="A16" s="3"/>
      <c r="B16" s="3" t="s">
        <v>232</v>
      </c>
      <c r="C16" s="51">
        <v>156.504</v>
      </c>
      <c r="D16" s="51">
        <v>192.895</v>
      </c>
      <c r="E16" s="51">
        <v>15.26</v>
      </c>
      <c r="F16" s="52">
        <f t="shared" si="0"/>
        <v>-0.9208896031519739</v>
      </c>
      <c r="G16" s="52">
        <f>+E16/$E$18</f>
        <v>0.007264459654638258</v>
      </c>
    </row>
    <row r="17" spans="1:7" ht="12.75">
      <c r="A17" s="3"/>
      <c r="B17" s="3" t="s">
        <v>233</v>
      </c>
      <c r="C17" s="51">
        <v>140.325</v>
      </c>
      <c r="D17" s="51">
        <v>445.476</v>
      </c>
      <c r="E17" s="51">
        <v>295.502</v>
      </c>
      <c r="F17" s="52">
        <f t="shared" si="0"/>
        <v>-0.33666011188032574</v>
      </c>
      <c r="G17" s="52">
        <f>+E17/$E$18</f>
        <v>0.14067250044986335</v>
      </c>
    </row>
    <row r="18" spans="1:7" ht="12.75">
      <c r="A18" s="48"/>
      <c r="B18" s="48" t="s">
        <v>234</v>
      </c>
      <c r="C18" s="49">
        <v>1383.326</v>
      </c>
      <c r="D18" s="49">
        <v>2863.636</v>
      </c>
      <c r="E18" s="49">
        <v>2100.638</v>
      </c>
      <c r="F18" s="50">
        <f aca="true" t="shared" si="1" ref="F18:F25">+(E18-D18)/D18</f>
        <v>-0.2664437798658768</v>
      </c>
      <c r="G18" s="50">
        <f>+E18/$E$18</f>
        <v>1</v>
      </c>
    </row>
    <row r="19" spans="1:7" ht="12.75">
      <c r="A19" s="91" t="s">
        <v>237</v>
      </c>
      <c r="B19" s="91" t="s">
        <v>231</v>
      </c>
      <c r="C19" s="92">
        <v>198153.361</v>
      </c>
      <c r="D19" s="92">
        <v>171450.206</v>
      </c>
      <c r="E19" s="92">
        <v>259872.104</v>
      </c>
      <c r="F19" s="108">
        <f t="shared" si="1"/>
        <v>0.5157293191003806</v>
      </c>
      <c r="G19" s="108">
        <f>+E19/$E$22</f>
        <v>0.9985126174728365</v>
      </c>
    </row>
    <row r="20" spans="1:7" ht="12.75">
      <c r="A20" s="3"/>
      <c r="B20" s="3" t="s">
        <v>232</v>
      </c>
      <c r="C20" s="51">
        <v>0</v>
      </c>
      <c r="D20" s="51">
        <v>154.564</v>
      </c>
      <c r="E20" s="51">
        <v>0</v>
      </c>
      <c r="F20" s="52">
        <f t="shared" si="1"/>
        <v>-1</v>
      </c>
      <c r="G20" s="52">
        <f>+E20/$E$22</f>
        <v>0</v>
      </c>
    </row>
    <row r="21" spans="1:7" ht="12.75">
      <c r="A21" s="3"/>
      <c r="B21" s="3" t="s">
        <v>233</v>
      </c>
      <c r="C21" s="51">
        <v>138.785</v>
      </c>
      <c r="D21" s="51">
        <v>34.503</v>
      </c>
      <c r="E21" s="51">
        <v>387.105</v>
      </c>
      <c r="F21" s="52">
        <f t="shared" si="1"/>
        <v>10.21945917746283</v>
      </c>
      <c r="G21" s="52">
        <f>+E21/$E$22</f>
        <v>0.0014873825271635248</v>
      </c>
    </row>
    <row r="22" spans="1:7" ht="12.75">
      <c r="A22" s="48"/>
      <c r="B22" s="48" t="s">
        <v>234</v>
      </c>
      <c r="C22" s="49">
        <v>198292.146</v>
      </c>
      <c r="D22" s="49">
        <v>171639.273</v>
      </c>
      <c r="E22" s="49">
        <v>260259.209</v>
      </c>
      <c r="F22" s="50">
        <f t="shared" si="1"/>
        <v>0.5163150277384362</v>
      </c>
      <c r="G22" s="50">
        <f>+E22/$E$22</f>
        <v>1</v>
      </c>
    </row>
    <row r="23" spans="1:7" ht="12.75">
      <c r="A23" s="91" t="s">
        <v>238</v>
      </c>
      <c r="B23" s="91" t="s">
        <v>231</v>
      </c>
      <c r="C23" s="92">
        <v>315400.046</v>
      </c>
      <c r="D23" s="92">
        <v>402492.708</v>
      </c>
      <c r="E23" s="92">
        <v>404094.072</v>
      </c>
      <c r="F23" s="108">
        <f t="shared" si="1"/>
        <v>0.003978616179053861</v>
      </c>
      <c r="G23" s="108">
        <f>+E23/$E$26</f>
        <v>0.9996627171139216</v>
      </c>
    </row>
    <row r="24" spans="1:7" ht="12.75">
      <c r="A24" s="3"/>
      <c r="B24" s="3" t="s">
        <v>232</v>
      </c>
      <c r="C24" s="51">
        <v>195.691</v>
      </c>
      <c r="D24" s="51">
        <v>252.053</v>
      </c>
      <c r="E24" s="51">
        <v>110.094</v>
      </c>
      <c r="F24" s="52">
        <f t="shared" si="1"/>
        <v>-0.5632109119907321</v>
      </c>
      <c r="G24" s="52">
        <f>+E24/$E$26</f>
        <v>0.0002723545698981204</v>
      </c>
    </row>
    <row r="25" spans="1:7" ht="12.75">
      <c r="A25" s="3"/>
      <c r="B25" s="3" t="s">
        <v>233</v>
      </c>
      <c r="C25" s="51">
        <v>85.359</v>
      </c>
      <c r="D25" s="51">
        <v>230.149</v>
      </c>
      <c r="E25" s="51">
        <v>26.246</v>
      </c>
      <c r="F25" s="52">
        <f t="shared" si="1"/>
        <v>-0.8859608340683643</v>
      </c>
      <c r="G25" s="52">
        <f>+E25/$E$26</f>
        <v>6.492831618022841E-05</v>
      </c>
    </row>
    <row r="26" spans="1:7" ht="12.75">
      <c r="A26" s="48"/>
      <c r="B26" s="48" t="s">
        <v>234</v>
      </c>
      <c r="C26" s="49">
        <v>315681.096</v>
      </c>
      <c r="D26" s="49">
        <v>402974.91</v>
      </c>
      <c r="E26" s="49">
        <v>404230.412</v>
      </c>
      <c r="F26" s="50">
        <f aca="true" t="shared" si="2" ref="F26:F50">+(E26-D26)/D26</f>
        <v>0.003115583548365423</v>
      </c>
      <c r="G26" s="50">
        <f>+E26/$E$26</f>
        <v>1</v>
      </c>
    </row>
    <row r="27" spans="1:7" ht="12.75">
      <c r="A27" s="91" t="s">
        <v>239</v>
      </c>
      <c r="B27" s="91" t="s">
        <v>231</v>
      </c>
      <c r="C27" s="92">
        <v>847693.152</v>
      </c>
      <c r="D27" s="92">
        <v>1005073.179</v>
      </c>
      <c r="E27" s="92">
        <v>1200468.428</v>
      </c>
      <c r="F27" s="108">
        <f t="shared" si="2"/>
        <v>0.19440897745814792</v>
      </c>
      <c r="G27" s="108">
        <f>+E27/$E$30</f>
        <v>0.9072977698760607</v>
      </c>
    </row>
    <row r="28" spans="1:7" ht="12.75">
      <c r="A28" s="3"/>
      <c r="B28" s="3" t="s">
        <v>232</v>
      </c>
      <c r="C28" s="51">
        <v>43903.648</v>
      </c>
      <c r="D28" s="51">
        <v>51797.107</v>
      </c>
      <c r="E28" s="51">
        <v>54553.115</v>
      </c>
      <c r="F28" s="52">
        <f t="shared" si="2"/>
        <v>0.053207759267327306</v>
      </c>
      <c r="G28" s="52">
        <f>+E28/$E$30</f>
        <v>0.041230505046895134</v>
      </c>
    </row>
    <row r="29" spans="1:7" ht="12.75">
      <c r="A29" s="3"/>
      <c r="B29" s="3" t="s">
        <v>233</v>
      </c>
      <c r="C29" s="51">
        <v>39364.52</v>
      </c>
      <c r="D29" s="51">
        <v>46089.237</v>
      </c>
      <c r="E29" s="51">
        <v>68103.53</v>
      </c>
      <c r="F29" s="52">
        <f t="shared" si="2"/>
        <v>0.477644986832826</v>
      </c>
      <c r="G29" s="52">
        <f>+E29/$E$30</f>
        <v>0.051471725077044166</v>
      </c>
    </row>
    <row r="30" spans="1:7" ht="12.75">
      <c r="A30" s="48"/>
      <c r="B30" s="48" t="s">
        <v>234</v>
      </c>
      <c r="C30" s="49">
        <v>930961.32</v>
      </c>
      <c r="D30" s="49">
        <v>1102959.523</v>
      </c>
      <c r="E30" s="49">
        <v>1323125.073</v>
      </c>
      <c r="F30" s="50">
        <f t="shared" si="2"/>
        <v>0.19961344492602928</v>
      </c>
      <c r="G30" s="50">
        <f>+E30/$E$30</f>
        <v>1</v>
      </c>
    </row>
    <row r="31" spans="1:7" ht="12.75">
      <c r="A31" s="91" t="s">
        <v>240</v>
      </c>
      <c r="B31" s="91" t="s">
        <v>231</v>
      </c>
      <c r="C31" s="92">
        <v>1186630.989</v>
      </c>
      <c r="D31" s="92">
        <v>1338690.75</v>
      </c>
      <c r="E31" s="92">
        <v>1612746.57</v>
      </c>
      <c r="F31" s="108">
        <f t="shared" si="2"/>
        <v>0.20471929009743292</v>
      </c>
      <c r="G31" s="108">
        <f>+E31/$E$34</f>
        <v>0.8717012855346042</v>
      </c>
    </row>
    <row r="32" spans="1:7" ht="12.75">
      <c r="A32" s="3"/>
      <c r="B32" s="3" t="s">
        <v>232</v>
      </c>
      <c r="C32" s="51">
        <v>64722.13</v>
      </c>
      <c r="D32" s="51">
        <v>58639.466</v>
      </c>
      <c r="E32" s="51">
        <v>52525.993</v>
      </c>
      <c r="F32" s="52">
        <f t="shared" si="2"/>
        <v>-0.10425526385250504</v>
      </c>
      <c r="G32" s="52">
        <f>+E32/$E$34</f>
        <v>0.02839068237614148</v>
      </c>
    </row>
    <row r="33" spans="1:7" ht="12.75">
      <c r="A33" s="3"/>
      <c r="B33" s="3" t="s">
        <v>233</v>
      </c>
      <c r="C33" s="51">
        <v>167580.851</v>
      </c>
      <c r="D33" s="51">
        <v>176800.326</v>
      </c>
      <c r="E33" s="51">
        <v>184841.228</v>
      </c>
      <c r="F33" s="52">
        <f t="shared" si="2"/>
        <v>0.04548013107170403</v>
      </c>
      <c r="G33" s="52">
        <f>+E33/$E$34</f>
        <v>0.09990803208925435</v>
      </c>
    </row>
    <row r="34" spans="1:7" ht="12.75">
      <c r="A34" s="48"/>
      <c r="B34" s="48" t="s">
        <v>234</v>
      </c>
      <c r="C34" s="49">
        <v>1418933.97</v>
      </c>
      <c r="D34" s="49">
        <v>1574130.542</v>
      </c>
      <c r="E34" s="49">
        <v>1850113.791</v>
      </c>
      <c r="F34" s="50">
        <f t="shared" si="2"/>
        <v>0.1753242451222321</v>
      </c>
      <c r="G34" s="50">
        <f>+E34/$E$34</f>
        <v>1</v>
      </c>
    </row>
    <row r="35" spans="1:7" ht="12.75">
      <c r="A35" s="91" t="s">
        <v>241</v>
      </c>
      <c r="B35" s="91" t="s">
        <v>231</v>
      </c>
      <c r="C35" s="92">
        <v>964049.816</v>
      </c>
      <c r="D35" s="92">
        <v>1261621.997</v>
      </c>
      <c r="E35" s="92">
        <v>1538269.525</v>
      </c>
      <c r="F35" s="108">
        <f t="shared" si="2"/>
        <v>0.21927925215146668</v>
      </c>
      <c r="G35" s="108">
        <f>+E35/$E$38</f>
        <v>0.7671974565805728</v>
      </c>
    </row>
    <row r="36" spans="1:7" ht="12.75">
      <c r="A36" s="3"/>
      <c r="B36" s="3" t="s">
        <v>232</v>
      </c>
      <c r="C36" s="51">
        <v>1833.057</v>
      </c>
      <c r="D36" s="51">
        <v>2619.278</v>
      </c>
      <c r="E36" s="51">
        <v>1390.614</v>
      </c>
      <c r="F36" s="52">
        <f t="shared" si="2"/>
        <v>-0.4690849921237837</v>
      </c>
      <c r="G36" s="52">
        <f>+E36/$E$38</f>
        <v>0.0006935556523394927</v>
      </c>
    </row>
    <row r="37" spans="1:7" ht="12.75">
      <c r="A37" s="3"/>
      <c r="B37" s="3" t="s">
        <v>233</v>
      </c>
      <c r="C37" s="51">
        <v>364939.595</v>
      </c>
      <c r="D37" s="51">
        <v>387485.278</v>
      </c>
      <c r="E37" s="51">
        <v>465390.206</v>
      </c>
      <c r="F37" s="52">
        <f t="shared" si="2"/>
        <v>0.20105261392666385</v>
      </c>
      <c r="G37" s="52">
        <f>+E37/$E$38</f>
        <v>0.23210898776708772</v>
      </c>
    </row>
    <row r="38" spans="1:7" ht="12.75">
      <c r="A38" s="48"/>
      <c r="B38" s="48" t="s">
        <v>234</v>
      </c>
      <c r="C38" s="49">
        <v>1330822.468</v>
      </c>
      <c r="D38" s="49">
        <v>1651726.553</v>
      </c>
      <c r="E38" s="49">
        <v>2005050.345</v>
      </c>
      <c r="F38" s="50">
        <f t="shared" si="2"/>
        <v>0.21391179512024222</v>
      </c>
      <c r="G38" s="50">
        <f>+E38/$E$38</f>
        <v>1</v>
      </c>
    </row>
    <row r="39" spans="1:7" ht="12.75">
      <c r="A39" s="91" t="s">
        <v>242</v>
      </c>
      <c r="B39" s="91" t="s">
        <v>231</v>
      </c>
      <c r="C39" s="92">
        <v>764261.373</v>
      </c>
      <c r="D39" s="92">
        <v>967808.193</v>
      </c>
      <c r="E39" s="92">
        <v>1104273.634</v>
      </c>
      <c r="F39" s="108">
        <f t="shared" si="2"/>
        <v>0.14100463499589336</v>
      </c>
      <c r="G39" s="108">
        <f>+E39/$E$42</f>
        <v>0.830058113385451</v>
      </c>
    </row>
    <row r="40" spans="1:7" ht="12.75">
      <c r="A40" s="3"/>
      <c r="B40" s="3" t="s">
        <v>232</v>
      </c>
      <c r="C40" s="51">
        <v>186663.6</v>
      </c>
      <c r="D40" s="51">
        <v>215608.605</v>
      </c>
      <c r="E40" s="51">
        <v>196033.764</v>
      </c>
      <c r="F40" s="52">
        <f t="shared" si="2"/>
        <v>-0.09078877440907339</v>
      </c>
      <c r="G40" s="52">
        <f>+E40/$E$42</f>
        <v>0.14735425287324094</v>
      </c>
    </row>
    <row r="41" spans="1:7" ht="12.75">
      <c r="A41" s="3"/>
      <c r="B41" s="3" t="s">
        <v>233</v>
      </c>
      <c r="C41" s="51">
        <v>23881.402</v>
      </c>
      <c r="D41" s="51">
        <v>29971.921</v>
      </c>
      <c r="E41" s="51">
        <v>30049.617</v>
      </c>
      <c r="F41" s="52">
        <f t="shared" si="2"/>
        <v>0.0025922929664735175</v>
      </c>
      <c r="G41" s="52">
        <f>+E41/$E$42</f>
        <v>0.022587633741308157</v>
      </c>
    </row>
    <row r="42" spans="1:7" ht="12.75">
      <c r="A42" s="48"/>
      <c r="B42" s="48" t="s">
        <v>234</v>
      </c>
      <c r="C42" s="49">
        <v>974806.375</v>
      </c>
      <c r="D42" s="49">
        <v>1213388.719</v>
      </c>
      <c r="E42" s="49">
        <v>1330357.015</v>
      </c>
      <c r="F42" s="50">
        <f t="shared" si="2"/>
        <v>0.09639804142599735</v>
      </c>
      <c r="G42" s="50">
        <f>+E42/$E$42</f>
        <v>1</v>
      </c>
    </row>
    <row r="43" spans="1:7" ht="12.75">
      <c r="A43" s="91" t="s">
        <v>243</v>
      </c>
      <c r="B43" s="91" t="s">
        <v>231</v>
      </c>
      <c r="C43" s="92">
        <v>203113.432</v>
      </c>
      <c r="D43" s="92">
        <v>247084.425</v>
      </c>
      <c r="E43" s="92">
        <v>343499.234</v>
      </c>
      <c r="F43" s="108">
        <f t="shared" si="2"/>
        <v>0.390209981871581</v>
      </c>
      <c r="G43" s="108">
        <f>+E43/$E$46</f>
        <v>0.07448130493199029</v>
      </c>
    </row>
    <row r="44" spans="1:7" ht="12.75">
      <c r="A44" s="3"/>
      <c r="B44" s="3" t="s">
        <v>232</v>
      </c>
      <c r="C44" s="51">
        <v>2834692.015</v>
      </c>
      <c r="D44" s="51">
        <v>3749464.441</v>
      </c>
      <c r="E44" s="51">
        <v>4176899.76</v>
      </c>
      <c r="F44" s="52">
        <f t="shared" si="2"/>
        <v>0.1139990325887717</v>
      </c>
      <c r="G44" s="52">
        <f>+E44/$E$46</f>
        <v>0.9056816257555819</v>
      </c>
    </row>
    <row r="45" spans="1:7" ht="12.75">
      <c r="A45" s="3"/>
      <c r="B45" s="3" t="s">
        <v>233</v>
      </c>
      <c r="C45" s="51">
        <v>60072.794</v>
      </c>
      <c r="D45" s="51">
        <v>81088.215</v>
      </c>
      <c r="E45" s="51">
        <v>91486.288</v>
      </c>
      <c r="F45" s="52">
        <f t="shared" si="2"/>
        <v>0.1282316178744347</v>
      </c>
      <c r="G45" s="52">
        <f>+E45/$E$46</f>
        <v>0.01983706931242788</v>
      </c>
    </row>
    <row r="46" spans="1:7" ht="12.75">
      <c r="A46" s="48"/>
      <c r="B46" s="48" t="s">
        <v>234</v>
      </c>
      <c r="C46" s="49">
        <v>3097878.241</v>
      </c>
      <c r="D46" s="49">
        <v>4077637.081</v>
      </c>
      <c r="E46" s="49">
        <v>4611885.282</v>
      </c>
      <c r="F46" s="50">
        <f t="shared" si="2"/>
        <v>0.13101906579409978</v>
      </c>
      <c r="G46" s="50">
        <f>+E46/$E$46</f>
        <v>1</v>
      </c>
    </row>
    <row r="47" spans="1:7" ht="12.75">
      <c r="A47" s="91" t="s">
        <v>244</v>
      </c>
      <c r="B47" s="91" t="s">
        <v>231</v>
      </c>
      <c r="C47" s="92">
        <v>45812.021</v>
      </c>
      <c r="D47" s="92">
        <v>47276.373</v>
      </c>
      <c r="E47" s="92">
        <v>63939.768</v>
      </c>
      <c r="F47" s="108">
        <f t="shared" si="2"/>
        <v>0.3524677115141637</v>
      </c>
      <c r="G47" s="108">
        <f>+E47/$E$50</f>
        <v>0.14686237705939056</v>
      </c>
    </row>
    <row r="48" spans="1:7" ht="12.75">
      <c r="A48" s="3"/>
      <c r="B48" s="3" t="s">
        <v>232</v>
      </c>
      <c r="C48" s="51">
        <v>258028.499</v>
      </c>
      <c r="D48" s="51">
        <v>337686.724</v>
      </c>
      <c r="E48" s="51">
        <v>321344.716</v>
      </c>
      <c r="F48" s="52">
        <f t="shared" si="2"/>
        <v>-0.048393990164682855</v>
      </c>
      <c r="G48" s="52">
        <f>+E48/$E$50</f>
        <v>0.738092275330664</v>
      </c>
    </row>
    <row r="49" spans="1:7" ht="12.75">
      <c r="A49" s="3"/>
      <c r="B49" s="3" t="s">
        <v>233</v>
      </c>
      <c r="C49" s="51">
        <v>11708.116</v>
      </c>
      <c r="D49" s="51">
        <v>18124.999</v>
      </c>
      <c r="E49" s="51">
        <v>50087.524</v>
      </c>
      <c r="F49" s="52">
        <f t="shared" si="2"/>
        <v>1.7634497524661932</v>
      </c>
      <c r="G49" s="52">
        <f>+E49/$E$50</f>
        <v>0.11504534760994556</v>
      </c>
    </row>
    <row r="50" spans="1:7" ht="14.25" customHeight="1">
      <c r="A50" s="48"/>
      <c r="B50" s="48" t="s">
        <v>234</v>
      </c>
      <c r="C50" s="49">
        <v>315548.636</v>
      </c>
      <c r="D50" s="49">
        <v>403088.096</v>
      </c>
      <c r="E50" s="49">
        <v>435372.008</v>
      </c>
      <c r="F50" s="50">
        <f t="shared" si="2"/>
        <v>0.0800914547474008</v>
      </c>
      <c r="G50" s="50">
        <f>+E50/$E$50</f>
        <v>1</v>
      </c>
    </row>
    <row r="51" spans="1:7" ht="14.25" customHeight="1">
      <c r="A51" s="91" t="s">
        <v>245</v>
      </c>
      <c r="B51" s="91" t="s">
        <v>231</v>
      </c>
      <c r="C51" s="92">
        <v>0</v>
      </c>
      <c r="D51" s="92">
        <v>0</v>
      </c>
      <c r="E51" s="92">
        <v>282.65</v>
      </c>
      <c r="F51" s="108"/>
      <c r="G51" s="108">
        <f>+E51/$E$54</f>
        <v>0.05911835530288404</v>
      </c>
    </row>
    <row r="52" spans="1:7" ht="14.25" customHeight="1">
      <c r="A52" s="3"/>
      <c r="B52" s="3" t="s">
        <v>232</v>
      </c>
      <c r="C52" s="51">
        <v>0</v>
      </c>
      <c r="D52" s="51">
        <v>216.557</v>
      </c>
      <c r="E52" s="51">
        <v>4035.477</v>
      </c>
      <c r="F52" s="52"/>
      <c r="G52" s="52">
        <f>+E52/$E$54</f>
        <v>0.8440501082703576</v>
      </c>
    </row>
    <row r="53" spans="1:7" ht="14.25" customHeight="1">
      <c r="A53" s="3"/>
      <c r="B53" s="3" t="s">
        <v>233</v>
      </c>
      <c r="C53" s="51">
        <v>0</v>
      </c>
      <c r="D53" s="51">
        <v>62.947</v>
      </c>
      <c r="E53" s="51">
        <v>462.96</v>
      </c>
      <c r="F53" s="52"/>
      <c r="G53" s="52">
        <f>+E53/$E$54</f>
        <v>0.09683153642675817</v>
      </c>
    </row>
    <row r="54" spans="1:7" ht="14.25" customHeight="1">
      <c r="A54" s="48"/>
      <c r="B54" s="48" t="s">
        <v>234</v>
      </c>
      <c r="C54" s="49">
        <v>0</v>
      </c>
      <c r="D54" s="49">
        <v>279.504</v>
      </c>
      <c r="E54" s="49">
        <v>4781.087</v>
      </c>
      <c r="F54" s="50"/>
      <c r="G54" s="50">
        <f>+E54/$E$54</f>
        <v>1</v>
      </c>
    </row>
    <row r="55" spans="1:7" ht="12.75">
      <c r="A55" s="91" t="s">
        <v>246</v>
      </c>
      <c r="B55" s="91" t="s">
        <v>231</v>
      </c>
      <c r="C55" s="92">
        <v>99483.567</v>
      </c>
      <c r="D55" s="92">
        <v>116318.882</v>
      </c>
      <c r="E55" s="92">
        <v>163923.599</v>
      </c>
      <c r="F55" s="108">
        <f aca="true" t="shared" si="3" ref="F55:F68">+(E55-D55)/D55</f>
        <v>0.40926044148189106</v>
      </c>
      <c r="G55" s="108">
        <f>+E55/$E$58</f>
        <v>0.43743156859321713</v>
      </c>
    </row>
    <row r="56" spans="1:7" ht="12.75">
      <c r="A56" s="3"/>
      <c r="B56" s="3" t="s">
        <v>232</v>
      </c>
      <c r="C56" s="51">
        <v>72918.036</v>
      </c>
      <c r="D56" s="51">
        <v>83138.494</v>
      </c>
      <c r="E56" s="51">
        <v>80849.095</v>
      </c>
      <c r="F56" s="52">
        <f t="shared" si="3"/>
        <v>-0.027537171890556555</v>
      </c>
      <c r="G56" s="52">
        <f>+E56/$E$58</f>
        <v>0.21574652253207321</v>
      </c>
    </row>
    <row r="57" spans="1:7" ht="12.75">
      <c r="A57" s="3"/>
      <c r="B57" s="3" t="s">
        <v>233</v>
      </c>
      <c r="C57" s="51">
        <v>75862.463</v>
      </c>
      <c r="D57" s="51">
        <v>120186.007</v>
      </c>
      <c r="E57" s="51">
        <v>129968.433</v>
      </c>
      <c r="F57" s="52">
        <f t="shared" si="3"/>
        <v>0.08139405113941432</v>
      </c>
      <c r="G57" s="52">
        <f>+E57/$E$58</f>
        <v>0.3468219088747097</v>
      </c>
    </row>
    <row r="58" spans="1:7" ht="12.75">
      <c r="A58" s="48"/>
      <c r="B58" s="48" t="s">
        <v>234</v>
      </c>
      <c r="C58" s="49">
        <v>248264.066</v>
      </c>
      <c r="D58" s="49">
        <v>319643.383</v>
      </c>
      <c r="E58" s="49">
        <v>374741.127</v>
      </c>
      <c r="F58" s="50">
        <f t="shared" si="3"/>
        <v>0.1723725468141476</v>
      </c>
      <c r="G58" s="50">
        <f>+E58/$E$58</f>
        <v>1</v>
      </c>
    </row>
    <row r="59" spans="1:7" ht="12.75">
      <c r="A59" s="91" t="s">
        <v>247</v>
      </c>
      <c r="B59" s="91" t="s">
        <v>231</v>
      </c>
      <c r="C59" s="92">
        <v>1226.665</v>
      </c>
      <c r="D59" s="92">
        <v>410.09</v>
      </c>
      <c r="E59" s="92">
        <v>1045.669</v>
      </c>
      <c r="F59" s="108">
        <f t="shared" si="3"/>
        <v>1.5498524714087156</v>
      </c>
      <c r="G59" s="108">
        <f>+E59/$E$62</f>
        <v>0.3205163847671582</v>
      </c>
    </row>
    <row r="60" spans="1:7" ht="12.75">
      <c r="A60" s="3"/>
      <c r="B60" s="3" t="s">
        <v>232</v>
      </c>
      <c r="C60" s="51">
        <v>1140.976</v>
      </c>
      <c r="D60" s="51">
        <v>1118.568</v>
      </c>
      <c r="E60" s="51">
        <v>732.779</v>
      </c>
      <c r="F60" s="52">
        <f t="shared" si="3"/>
        <v>-0.34489543773825104</v>
      </c>
      <c r="G60" s="52">
        <f>+E60/$E$62</f>
        <v>0.22460996349063939</v>
      </c>
    </row>
    <row r="61" spans="1:7" ht="12.75">
      <c r="A61" s="3"/>
      <c r="B61" s="3" t="s">
        <v>233</v>
      </c>
      <c r="C61" s="51">
        <v>2854.638</v>
      </c>
      <c r="D61" s="51">
        <v>2110.585</v>
      </c>
      <c r="E61" s="51">
        <v>1484.003</v>
      </c>
      <c r="F61" s="52">
        <f t="shared" si="3"/>
        <v>-0.2968759846203778</v>
      </c>
      <c r="G61" s="52">
        <f>+E61/$E$62</f>
        <v>0.4548736517422024</v>
      </c>
    </row>
    <row r="62" spans="1:7" ht="12.75">
      <c r="A62" s="48"/>
      <c r="B62" s="48" t="s">
        <v>234</v>
      </c>
      <c r="C62" s="49">
        <v>5222.279</v>
      </c>
      <c r="D62" s="49">
        <v>3639.243</v>
      </c>
      <c r="E62" s="49">
        <v>3262.451</v>
      </c>
      <c r="F62" s="50">
        <f t="shared" si="3"/>
        <v>-0.1035358177511092</v>
      </c>
      <c r="G62" s="50">
        <f>+E62/$E$62</f>
        <v>1</v>
      </c>
    </row>
    <row r="63" spans="1:7" ht="12.75">
      <c r="A63" s="91" t="s">
        <v>248</v>
      </c>
      <c r="B63" s="91" t="s">
        <v>231</v>
      </c>
      <c r="C63" s="92">
        <v>920.906</v>
      </c>
      <c r="D63" s="92">
        <v>1345.182</v>
      </c>
      <c r="E63" s="92">
        <v>1263.32</v>
      </c>
      <c r="F63" s="108">
        <f t="shared" si="3"/>
        <v>-0.06085570577066901</v>
      </c>
      <c r="G63" s="108">
        <f>+E63/$E$66</f>
        <v>0.023165763754685983</v>
      </c>
    </row>
    <row r="64" spans="1:7" ht="12.75">
      <c r="A64" s="3"/>
      <c r="B64" s="3" t="s">
        <v>232</v>
      </c>
      <c r="C64" s="51">
        <v>6073.076</v>
      </c>
      <c r="D64" s="51">
        <v>6199.877</v>
      </c>
      <c r="E64" s="51">
        <v>5434.444</v>
      </c>
      <c r="F64" s="52">
        <f t="shared" si="3"/>
        <v>-0.12345938475876214</v>
      </c>
      <c r="G64" s="52">
        <f>+E64/$E$66</f>
        <v>0.0996525392157733</v>
      </c>
    </row>
    <row r="65" spans="1:7" ht="12.75">
      <c r="A65" s="3"/>
      <c r="B65" s="3" t="s">
        <v>233</v>
      </c>
      <c r="C65" s="51">
        <v>38711.985</v>
      </c>
      <c r="D65" s="51">
        <v>39368.883</v>
      </c>
      <c r="E65" s="51">
        <v>47836.16</v>
      </c>
      <c r="F65" s="52">
        <f t="shared" si="3"/>
        <v>0.21507536802606264</v>
      </c>
      <c r="G65" s="52">
        <f>+E65/$E$66</f>
        <v>0.8771816970295409</v>
      </c>
    </row>
    <row r="66" spans="1:7" ht="12.75">
      <c r="A66" s="48"/>
      <c r="B66" s="48" t="s">
        <v>234</v>
      </c>
      <c r="C66" s="49">
        <v>45705.967</v>
      </c>
      <c r="D66" s="49">
        <v>46913.942</v>
      </c>
      <c r="E66" s="49">
        <v>54533.924</v>
      </c>
      <c r="F66" s="50">
        <f t="shared" si="3"/>
        <v>0.1624246796400097</v>
      </c>
      <c r="G66" s="50">
        <f>+E66/$E$66</f>
        <v>1</v>
      </c>
    </row>
    <row r="67" spans="1:7" ht="12.75">
      <c r="A67" s="97" t="s">
        <v>249</v>
      </c>
      <c r="B67" s="97" t="s">
        <v>234</v>
      </c>
      <c r="C67" s="37">
        <v>8089.541000000477</v>
      </c>
      <c r="D67" s="37">
        <v>10822.697999998078</v>
      </c>
      <c r="E67" s="37">
        <v>13446.334000003322</v>
      </c>
      <c r="F67" s="98">
        <f t="shared" si="3"/>
        <v>0.24241977370205753</v>
      </c>
      <c r="G67" s="98">
        <f>+E67/$E$67</f>
        <v>1</v>
      </c>
    </row>
    <row r="68" spans="1:16" ht="12.75">
      <c r="A68" s="99" t="s">
        <v>234</v>
      </c>
      <c r="B68" s="99"/>
      <c r="C68" s="100">
        <f>+C67+C66+C62+C58+C54+C50+C46+C42+C38+C34+C30+C26+C22+C18+C14+C10</f>
        <v>8898522</v>
      </c>
      <c r="D68" s="100">
        <f>+D67+D66+D62+D58+D54+D50+D46+D42+D38+D34+D30+D26+D22+D18+D14+D10</f>
        <v>10998826.999999998</v>
      </c>
      <c r="E68" s="100">
        <f>+E67+E66+E62+E58+E54+E50+E46+E42+E38+E34+E30+E26+E22+E18+E14+E10</f>
        <v>12696777.000000004</v>
      </c>
      <c r="F68" s="98">
        <f t="shared" si="3"/>
        <v>0.15437555295669309</v>
      </c>
      <c r="G68" s="99"/>
      <c r="H68"/>
      <c r="I68"/>
      <c r="J68"/>
      <c r="K68"/>
      <c r="L68"/>
      <c r="M68"/>
      <c r="N68"/>
      <c r="O68"/>
      <c r="P68"/>
    </row>
    <row r="69" spans="1:16" s="44" customFormat="1" ht="12.75">
      <c r="A69" s="45" t="s">
        <v>4</v>
      </c>
      <c r="B69" s="45"/>
      <c r="C69" s="45"/>
      <c r="D69" s="45"/>
      <c r="E69" s="45"/>
      <c r="F69" s="113"/>
      <c r="H69"/>
      <c r="I69"/>
      <c r="J69"/>
      <c r="K69"/>
      <c r="L69"/>
      <c r="M69"/>
      <c r="N69"/>
      <c r="O69"/>
      <c r="P69"/>
    </row>
    <row r="70" ht="12.75">
      <c r="A70" s="45" t="s">
        <v>64</v>
      </c>
    </row>
    <row r="72" spans="3:5" ht="12.75">
      <c r="C72" s="111"/>
      <c r="D72" s="111"/>
      <c r="E72" s="111"/>
    </row>
    <row r="92" ht="12.75">
      <c r="I92" s="111"/>
    </row>
  </sheetData>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workbookViewId="0" topLeftCell="A1">
      <selection activeCell="A1" sqref="A1:D1"/>
    </sheetView>
  </sheetViews>
  <sheetFormatPr defaultColWidth="11.421875" defaultRowHeight="12.75"/>
  <cols>
    <col min="1" max="1" width="39.28125" style="46" customWidth="1"/>
    <col min="2" max="2" width="19.00390625" style="46" customWidth="1"/>
    <col min="3" max="3" width="20.421875" style="46" customWidth="1"/>
    <col min="4" max="4" width="26.28125" style="46" customWidth="1"/>
    <col min="5" max="16384" width="11.421875" style="46" customWidth="1"/>
  </cols>
  <sheetData>
    <row r="1" spans="1:21" s="7" customFormat="1" ht="15.75" customHeight="1">
      <c r="A1" s="135" t="s">
        <v>227</v>
      </c>
      <c r="B1" s="135"/>
      <c r="C1" s="135"/>
      <c r="D1" s="135"/>
      <c r="F1" s="25"/>
      <c r="H1" s="25"/>
      <c r="I1" s="25"/>
      <c r="K1" s="25"/>
      <c r="M1" s="25"/>
      <c r="N1" s="25"/>
      <c r="P1" s="25"/>
      <c r="R1" s="25"/>
      <c r="S1" s="25"/>
      <c r="U1" s="25"/>
    </row>
    <row r="2" spans="1:21" s="7" customFormat="1" ht="15.75" customHeight="1">
      <c r="A2" s="147" t="s">
        <v>5</v>
      </c>
      <c r="B2" s="147"/>
      <c r="C2" s="147"/>
      <c r="D2" s="147"/>
      <c r="F2" s="25"/>
      <c r="H2" s="25"/>
      <c r="I2" s="25"/>
      <c r="K2" s="25"/>
      <c r="M2" s="25"/>
      <c r="N2" s="25"/>
      <c r="P2" s="25"/>
      <c r="R2" s="25"/>
      <c r="S2" s="25"/>
      <c r="U2" s="25"/>
    </row>
    <row r="3" spans="1:21" s="7" customFormat="1" ht="15.75" customHeight="1">
      <c r="A3" s="147" t="s">
        <v>40</v>
      </c>
      <c r="B3" s="147"/>
      <c r="C3" s="147"/>
      <c r="D3" s="147"/>
      <c r="F3" s="25"/>
      <c r="H3" s="25"/>
      <c r="I3" s="25"/>
      <c r="K3" s="25"/>
      <c r="M3" s="25"/>
      <c r="N3" s="25"/>
      <c r="O3" s="7" t="s">
        <v>228</v>
      </c>
      <c r="P3" s="25"/>
      <c r="R3" s="25"/>
      <c r="S3" s="25"/>
      <c r="U3" s="25"/>
    </row>
    <row r="4" spans="1:21" s="7" customFormat="1" ht="15.75" customHeight="1">
      <c r="A4" s="148"/>
      <c r="B4" s="148"/>
      <c r="C4" s="148"/>
      <c r="D4" s="148"/>
      <c r="F4" s="25"/>
      <c r="H4" s="25"/>
      <c r="I4" s="25"/>
      <c r="K4" s="25"/>
      <c r="M4" s="25"/>
      <c r="N4" s="25"/>
      <c r="P4" s="25"/>
      <c r="R4" s="25"/>
      <c r="S4" s="25"/>
      <c r="U4" s="25"/>
    </row>
    <row r="5" spans="1:4" s="7" customFormat="1" ht="12.75">
      <c r="A5" s="27" t="s">
        <v>41</v>
      </c>
      <c r="B5" s="2" t="s">
        <v>250</v>
      </c>
      <c r="C5" s="29">
        <v>2008</v>
      </c>
      <c r="D5" s="31" t="s">
        <v>43</v>
      </c>
    </row>
    <row r="6" spans="1:18" s="7" customFormat="1" ht="12.75">
      <c r="A6" s="31"/>
      <c r="B6" s="31"/>
      <c r="C6" s="29" t="str">
        <f>+Exportacion_region_sector!D6</f>
        <v>ene- dic</v>
      </c>
      <c r="D6" s="53">
        <v>2008</v>
      </c>
      <c r="P6" s="7">
        <v>2007</v>
      </c>
      <c r="Q6" s="7">
        <v>39083</v>
      </c>
      <c r="R6" s="7">
        <v>39448</v>
      </c>
    </row>
    <row r="7" spans="1:21" ht="12.75">
      <c r="A7" s="150" t="s">
        <v>230</v>
      </c>
      <c r="B7" t="s">
        <v>0</v>
      </c>
      <c r="C7" s="37">
        <v>3274.875</v>
      </c>
      <c r="D7" s="54">
        <f aca="true" t="shared" si="0" ref="D7:D12">+C7/$C$13</f>
        <v>0.38450027849449536</v>
      </c>
      <c r="F7" s="95"/>
      <c r="H7" s="95"/>
      <c r="I7" s="95"/>
      <c r="K7" s="95"/>
      <c r="M7" s="95"/>
      <c r="N7" s="95"/>
      <c r="P7" s="95"/>
      <c r="R7" s="95"/>
      <c r="S7" s="95"/>
      <c r="U7" s="95"/>
    </row>
    <row r="8" spans="1:4" ht="12.75">
      <c r="A8" s="150"/>
      <c r="B8" t="s">
        <v>253</v>
      </c>
      <c r="C8" s="37">
        <v>1648.338</v>
      </c>
      <c r="D8" s="54">
        <f t="shared" si="0"/>
        <v>0.19352995764817268</v>
      </c>
    </row>
    <row r="9" spans="1:4" ht="12.75">
      <c r="A9" s="150"/>
      <c r="B9" t="s">
        <v>252</v>
      </c>
      <c r="C9" s="37">
        <v>872.681</v>
      </c>
      <c r="D9" s="54">
        <f t="shared" si="0"/>
        <v>0.1024607313368769</v>
      </c>
    </row>
    <row r="10" spans="1:4" ht="12.75">
      <c r="A10" s="150"/>
      <c r="B10" t="s">
        <v>251</v>
      </c>
      <c r="C10" s="37">
        <v>376.594</v>
      </c>
      <c r="D10" s="54">
        <f t="shared" si="0"/>
        <v>0.04421558009980717</v>
      </c>
    </row>
    <row r="11" spans="1:7" ht="12.75">
      <c r="A11" s="150"/>
      <c r="B11" t="s">
        <v>267</v>
      </c>
      <c r="C11" s="37">
        <v>372.785</v>
      </c>
      <c r="D11" s="54">
        <f t="shared" si="0"/>
        <v>0.04376836866096277</v>
      </c>
      <c r="G11" s="37"/>
    </row>
    <row r="12" spans="1:21" ht="12.75">
      <c r="A12" s="150"/>
      <c r="B12" t="s">
        <v>290</v>
      </c>
      <c r="C12" s="37">
        <f>+C13-SUM(C7:C11)</f>
        <v>1971.951</v>
      </c>
      <c r="D12" s="54">
        <f t="shared" si="0"/>
        <v>0.23152508375968509</v>
      </c>
      <c r="E12" s="37"/>
      <c r="F12" s="95"/>
      <c r="G12" s="37"/>
      <c r="H12" s="95"/>
      <c r="I12" s="95"/>
      <c r="K12" s="95"/>
      <c r="M12" s="95"/>
      <c r="N12" s="95"/>
      <c r="P12" s="95"/>
      <c r="R12" s="95"/>
      <c r="S12" s="95"/>
      <c r="U12" s="95"/>
    </row>
    <row r="13" spans="1:5" s="2" customFormat="1" ht="12.75">
      <c r="A13" s="151"/>
      <c r="B13" s="55" t="s">
        <v>293</v>
      </c>
      <c r="C13" s="134">
        <v>8517.224</v>
      </c>
      <c r="D13" s="58">
        <f>SUM(D7:D12)</f>
        <v>1</v>
      </c>
      <c r="E13" s="40"/>
    </row>
    <row r="14" spans="1:21" ht="12.75">
      <c r="A14" s="149" t="s">
        <v>235</v>
      </c>
      <c r="B14" t="s">
        <v>254</v>
      </c>
      <c r="C14" s="37">
        <v>7900.502</v>
      </c>
      <c r="D14" s="54">
        <f aca="true" t="shared" si="1" ref="D14:D19">+C14/$C$20</f>
        <v>0.5266622136539503</v>
      </c>
      <c r="F14" s="95"/>
      <c r="H14" s="95"/>
      <c r="I14" s="95"/>
      <c r="K14" s="95"/>
      <c r="M14" s="95"/>
      <c r="N14" s="95"/>
      <c r="P14" s="95"/>
      <c r="R14" s="95"/>
      <c r="S14" s="95"/>
      <c r="U14" s="95"/>
    </row>
    <row r="15" spans="1:4" ht="12.75">
      <c r="A15" s="150"/>
      <c r="B15" t="s">
        <v>256</v>
      </c>
      <c r="C15" s="37">
        <v>1630.687</v>
      </c>
      <c r="D15" s="54">
        <f t="shared" si="1"/>
        <v>0.10870463993259151</v>
      </c>
    </row>
    <row r="16" spans="1:4" ht="12.75">
      <c r="A16" s="150"/>
      <c r="B16" t="s">
        <v>263</v>
      </c>
      <c r="C16" s="37">
        <v>1161.715</v>
      </c>
      <c r="D16" s="54">
        <f t="shared" si="1"/>
        <v>0.07744209083612646</v>
      </c>
    </row>
    <row r="17" spans="1:4" ht="12.75">
      <c r="A17" s="150"/>
      <c r="B17" t="s">
        <v>255</v>
      </c>
      <c r="C17" s="37">
        <v>713.294</v>
      </c>
      <c r="D17" s="54">
        <f t="shared" si="1"/>
        <v>0.04754950976862999</v>
      </c>
    </row>
    <row r="18" spans="1:4" ht="12.75">
      <c r="A18" s="155"/>
      <c r="B18" t="s">
        <v>253</v>
      </c>
      <c r="C18" s="37">
        <v>659.753</v>
      </c>
      <c r="D18" s="54">
        <f t="shared" si="1"/>
        <v>0.043980366746927554</v>
      </c>
    </row>
    <row r="19" spans="1:5" ht="12.75">
      <c r="A19" s="155"/>
      <c r="B19" t="s">
        <v>290</v>
      </c>
      <c r="C19" s="37">
        <f>+C20-SUM(C14:C18)</f>
        <v>2935.128999999999</v>
      </c>
      <c r="D19" s="54">
        <f t="shared" si="1"/>
        <v>0.19566117906177416</v>
      </c>
      <c r="E19" s="37"/>
    </row>
    <row r="20" spans="1:5" s="2" customFormat="1" ht="12.75">
      <c r="A20" s="151"/>
      <c r="B20" s="55" t="s">
        <v>293</v>
      </c>
      <c r="C20" s="134">
        <v>15001.08</v>
      </c>
      <c r="D20" s="58">
        <f>SUM(D14:D19)</f>
        <v>0.9999999999999999</v>
      </c>
      <c r="E20" s="40"/>
    </row>
    <row r="21" spans="1:4" ht="12.75">
      <c r="A21" s="149" t="s">
        <v>236</v>
      </c>
      <c r="B21" t="s">
        <v>0</v>
      </c>
      <c r="C21" s="37">
        <v>923.198</v>
      </c>
      <c r="D21" s="54">
        <f aca="true" t="shared" si="2" ref="D21:D26">+C21/$C$27</f>
        <v>0.4394845756384489</v>
      </c>
    </row>
    <row r="22" spans="1:4" ht="12.75">
      <c r="A22" s="150"/>
      <c r="B22" t="s">
        <v>253</v>
      </c>
      <c r="C22" s="37">
        <v>312.772</v>
      </c>
      <c r="D22" s="54">
        <f t="shared" si="2"/>
        <v>0.14889381226084647</v>
      </c>
    </row>
    <row r="23" spans="1:4" ht="12.75">
      <c r="A23" s="150"/>
      <c r="B23" t="s">
        <v>254</v>
      </c>
      <c r="C23" s="37">
        <v>172.273</v>
      </c>
      <c r="D23" s="54">
        <f t="shared" si="2"/>
        <v>0.08200984653233923</v>
      </c>
    </row>
    <row r="24" spans="1:4" ht="12.75">
      <c r="A24" s="150"/>
      <c r="B24" t="s">
        <v>266</v>
      </c>
      <c r="C24" s="37">
        <v>126.927</v>
      </c>
      <c r="D24" s="54">
        <f t="shared" si="2"/>
        <v>0.06042307146685912</v>
      </c>
    </row>
    <row r="25" spans="1:21" ht="12.75">
      <c r="A25" s="150"/>
      <c r="B25" t="s">
        <v>257</v>
      </c>
      <c r="C25" s="37">
        <v>91.794</v>
      </c>
      <c r="D25" s="54">
        <f t="shared" si="2"/>
        <v>0.04369815265647865</v>
      </c>
      <c r="E25" s="7"/>
      <c r="F25" s="7"/>
      <c r="G25" s="7"/>
      <c r="H25" s="7"/>
      <c r="I25" s="7"/>
      <c r="J25" s="7"/>
      <c r="K25" s="7"/>
      <c r="L25" s="7"/>
      <c r="M25" s="7"/>
      <c r="N25" s="7"/>
      <c r="O25" s="7"/>
      <c r="P25" s="7"/>
      <c r="Q25" s="7"/>
      <c r="R25" s="7"/>
      <c r="S25" s="7"/>
      <c r="T25" s="7"/>
      <c r="U25" s="7"/>
    </row>
    <row r="26" spans="1:21" ht="12.75">
      <c r="A26" s="150"/>
      <c r="B26" t="s">
        <v>290</v>
      </c>
      <c r="C26" s="37">
        <f>+C27-SUM(C21:C25)</f>
        <v>473.674</v>
      </c>
      <c r="D26" s="54">
        <f t="shared" si="2"/>
        <v>0.22549054144502764</v>
      </c>
      <c r="E26" s="37"/>
      <c r="F26" s="7"/>
      <c r="G26" s="7"/>
      <c r="H26" s="7"/>
      <c r="I26" s="7"/>
      <c r="J26" s="7"/>
      <c r="K26" s="7"/>
      <c r="L26" s="7"/>
      <c r="M26" s="7"/>
      <c r="N26" s="7"/>
      <c r="O26" s="7"/>
      <c r="P26" s="7"/>
      <c r="Q26" s="7"/>
      <c r="R26" s="7"/>
      <c r="S26" s="7"/>
      <c r="T26" s="7"/>
      <c r="U26" s="7"/>
    </row>
    <row r="27" spans="1:21" s="2" customFormat="1" ht="12.75">
      <c r="A27" s="151"/>
      <c r="B27" s="55" t="s">
        <v>293</v>
      </c>
      <c r="C27" s="134">
        <v>2100.638</v>
      </c>
      <c r="D27" s="58">
        <f>SUM(D21:D26)</f>
        <v>1</v>
      </c>
      <c r="E27"/>
      <c r="F27" s="95"/>
      <c r="G27"/>
      <c r="H27" s="95"/>
      <c r="I27" s="95"/>
      <c r="J27"/>
      <c r="K27" s="95"/>
      <c r="L27"/>
      <c r="M27" s="95"/>
      <c r="N27" s="95"/>
      <c r="O27"/>
      <c r="P27" s="95"/>
      <c r="Q27"/>
      <c r="R27" s="95"/>
      <c r="S27" s="95"/>
      <c r="T27"/>
      <c r="U27" s="95"/>
    </row>
    <row r="28" spans="1:4" ht="12.75">
      <c r="A28" s="149" t="s">
        <v>237</v>
      </c>
      <c r="B28" t="s">
        <v>0</v>
      </c>
      <c r="C28" s="37">
        <v>181415.36</v>
      </c>
      <c r="D28" s="54">
        <f aca="true" t="shared" si="3" ref="D28:D33">+C28/$C$34</f>
        <v>0.697056448826754</v>
      </c>
    </row>
    <row r="29" spans="1:21" ht="12.75">
      <c r="A29" s="150"/>
      <c r="B29" t="s">
        <v>254</v>
      </c>
      <c r="C29" s="37">
        <v>12022.643</v>
      </c>
      <c r="D29" s="54">
        <f t="shared" si="3"/>
        <v>0.04619488027415007</v>
      </c>
      <c r="E29"/>
      <c r="F29"/>
      <c r="G29"/>
      <c r="H29"/>
      <c r="I29"/>
      <c r="J29"/>
      <c r="K29"/>
      <c r="L29"/>
      <c r="M29"/>
      <c r="N29"/>
      <c r="O29"/>
      <c r="P29"/>
      <c r="Q29"/>
      <c r="R29"/>
      <c r="S29"/>
      <c r="T29"/>
      <c r="U29"/>
    </row>
    <row r="30" spans="1:21" ht="12.75">
      <c r="A30" s="150"/>
      <c r="B30" t="s">
        <v>259</v>
      </c>
      <c r="C30" s="37">
        <v>10637.119</v>
      </c>
      <c r="D30" s="54">
        <f t="shared" si="3"/>
        <v>0.04087124924751462</v>
      </c>
      <c r="E30"/>
      <c r="F30"/>
      <c r="G30"/>
      <c r="H30"/>
      <c r="I30"/>
      <c r="J30"/>
      <c r="K30"/>
      <c r="L30"/>
      <c r="M30"/>
      <c r="N30"/>
      <c r="O30"/>
      <c r="P30"/>
      <c r="Q30"/>
      <c r="R30"/>
      <c r="S30"/>
      <c r="T30"/>
      <c r="U30"/>
    </row>
    <row r="31" spans="1:21" ht="12.75">
      <c r="A31" s="150"/>
      <c r="B31" t="s">
        <v>258</v>
      </c>
      <c r="C31" s="37">
        <v>10104.782</v>
      </c>
      <c r="D31" s="54">
        <f t="shared" si="3"/>
        <v>0.03882583843555753</v>
      </c>
      <c r="E31"/>
      <c r="F31"/>
      <c r="G31"/>
      <c r="H31"/>
      <c r="I31"/>
      <c r="J31"/>
      <c r="K31"/>
      <c r="L31"/>
      <c r="M31"/>
      <c r="N31"/>
      <c r="O31"/>
      <c r="P31"/>
      <c r="Q31"/>
      <c r="R31"/>
      <c r="S31"/>
      <c r="T31"/>
      <c r="U31"/>
    </row>
    <row r="32" spans="1:21" ht="12.75">
      <c r="A32" s="150"/>
      <c r="B32" t="s">
        <v>253</v>
      </c>
      <c r="C32" s="37">
        <v>10094.109</v>
      </c>
      <c r="D32" s="54">
        <f t="shared" si="3"/>
        <v>0.03878482931991083</v>
      </c>
      <c r="E32"/>
      <c r="F32" s="95"/>
      <c r="G32"/>
      <c r="H32" s="95"/>
      <c r="I32" s="95"/>
      <c r="J32"/>
      <c r="K32" s="95"/>
      <c r="L32"/>
      <c r="M32" s="95"/>
      <c r="N32" s="95"/>
      <c r="O32"/>
      <c r="P32" s="95"/>
      <c r="Q32"/>
      <c r="R32" s="95"/>
      <c r="S32" s="95"/>
      <c r="T32"/>
      <c r="U32" s="95"/>
    </row>
    <row r="33" spans="1:21" ht="12.75">
      <c r="A33" s="150"/>
      <c r="B33" t="s">
        <v>290</v>
      </c>
      <c r="C33" s="37">
        <f>+C34-SUM(C28:C32)</f>
        <v>35985.195999999996</v>
      </c>
      <c r="D33" s="54">
        <f t="shared" si="3"/>
        <v>0.13826675389611284</v>
      </c>
      <c r="E33" s="37"/>
      <c r="F33" s="2"/>
      <c r="G33" s="2"/>
      <c r="H33" s="2"/>
      <c r="I33" s="2"/>
      <c r="J33" s="2"/>
      <c r="K33" s="2"/>
      <c r="L33" s="2"/>
      <c r="M33" s="2"/>
      <c r="N33" s="2"/>
      <c r="O33" s="2"/>
      <c r="P33" s="2"/>
      <c r="Q33" s="2"/>
      <c r="R33" s="2"/>
      <c r="S33" s="2"/>
      <c r="T33" s="2"/>
      <c r="U33" s="2"/>
    </row>
    <row r="34" spans="1:21" s="59" customFormat="1" ht="12.75">
      <c r="A34" s="151"/>
      <c r="B34" s="55" t="s">
        <v>293</v>
      </c>
      <c r="C34" s="134">
        <v>260259.209</v>
      </c>
      <c r="D34" s="58">
        <f>SUM(D28:D33)</f>
        <v>0.9999999999999999</v>
      </c>
      <c r="E34"/>
      <c r="F34" s="95"/>
      <c r="G34"/>
      <c r="H34" s="95"/>
      <c r="I34" s="95"/>
      <c r="J34"/>
      <c r="K34" s="95"/>
      <c r="L34"/>
      <c r="M34" s="95"/>
      <c r="N34" s="95"/>
      <c r="O34"/>
      <c r="P34" s="95"/>
      <c r="Q34"/>
      <c r="R34" s="95"/>
      <c r="S34" s="95"/>
      <c r="T34"/>
      <c r="U34" s="95"/>
    </row>
    <row r="35" spans="1:21" ht="12.75">
      <c r="A35" s="149" t="s">
        <v>260</v>
      </c>
      <c r="B35" t="s">
        <v>0</v>
      </c>
      <c r="C35" s="37">
        <v>205087.292</v>
      </c>
      <c r="D35" s="54">
        <f aca="true" t="shared" si="4" ref="D35:D40">+C35/$C$41</f>
        <v>0.5073524552130926</v>
      </c>
      <c r="E35"/>
      <c r="F35"/>
      <c r="G35"/>
      <c r="H35"/>
      <c r="I35"/>
      <c r="J35"/>
      <c r="K35"/>
      <c r="L35"/>
      <c r="M35"/>
      <c r="N35"/>
      <c r="O35"/>
      <c r="P35"/>
      <c r="Q35"/>
      <c r="R35"/>
      <c r="S35"/>
      <c r="T35"/>
      <c r="U35"/>
    </row>
    <row r="36" spans="1:21" ht="12.75">
      <c r="A36" s="150"/>
      <c r="B36" t="s">
        <v>253</v>
      </c>
      <c r="C36" s="37">
        <v>35389.535</v>
      </c>
      <c r="D36" s="54">
        <f t="shared" si="4"/>
        <v>0.08754792798716986</v>
      </c>
      <c r="E36"/>
      <c r="F36"/>
      <c r="G36"/>
      <c r="H36"/>
      <c r="I36"/>
      <c r="J36"/>
      <c r="K36"/>
      <c r="L36"/>
      <c r="M36"/>
      <c r="N36"/>
      <c r="O36"/>
      <c r="P36"/>
      <c r="Q36"/>
      <c r="R36"/>
      <c r="S36"/>
      <c r="T36"/>
      <c r="U36"/>
    </row>
    <row r="37" spans="1:21" ht="12.75">
      <c r="A37" s="150"/>
      <c r="B37" t="s">
        <v>251</v>
      </c>
      <c r="C37" s="37">
        <v>24147.995</v>
      </c>
      <c r="D37" s="54">
        <f t="shared" si="4"/>
        <v>0.059738194562164705</v>
      </c>
      <c r="E37" s="7"/>
      <c r="F37" s="7"/>
      <c r="G37" s="7"/>
      <c r="H37" s="7"/>
      <c r="I37" s="7"/>
      <c r="J37" s="7"/>
      <c r="K37" s="7"/>
      <c r="L37" s="7"/>
      <c r="M37" s="7"/>
      <c r="N37" s="7"/>
      <c r="O37" s="7"/>
      <c r="P37" s="7"/>
      <c r="Q37" s="7"/>
      <c r="R37" s="7"/>
      <c r="S37" s="7"/>
      <c r="T37" s="7"/>
      <c r="U37" s="7"/>
    </row>
    <row r="38" spans="1:21" ht="12.75">
      <c r="A38" s="150"/>
      <c r="B38" t="s">
        <v>263</v>
      </c>
      <c r="C38" s="37">
        <v>22615.9</v>
      </c>
      <c r="D38" s="54">
        <f t="shared" si="4"/>
        <v>0.05594804183115248</v>
      </c>
      <c r="E38" s="7"/>
      <c r="F38" s="7"/>
      <c r="G38" s="7"/>
      <c r="H38" s="7"/>
      <c r="I38" s="7"/>
      <c r="J38" s="7"/>
      <c r="K38" s="7"/>
      <c r="L38" s="7"/>
      <c r="M38" s="7"/>
      <c r="N38" s="7"/>
      <c r="O38" s="7"/>
      <c r="P38" s="7"/>
      <c r="Q38" s="7"/>
      <c r="R38" s="7"/>
      <c r="S38" s="7"/>
      <c r="T38" s="7"/>
      <c r="U38" s="7"/>
    </row>
    <row r="39" spans="1:21" ht="12.75">
      <c r="A39" s="150"/>
      <c r="B39" t="s">
        <v>259</v>
      </c>
      <c r="C39" s="37">
        <v>18026.467</v>
      </c>
      <c r="D39" s="54">
        <f t="shared" si="4"/>
        <v>0.04459453436670173</v>
      </c>
      <c r="E39"/>
      <c r="F39" s="95"/>
      <c r="G39"/>
      <c r="H39" s="95"/>
      <c r="I39" s="95"/>
      <c r="J39"/>
      <c r="K39" s="95"/>
      <c r="L39"/>
      <c r="M39" s="95"/>
      <c r="N39" s="95"/>
      <c r="O39"/>
      <c r="P39" s="95"/>
      <c r="Q39"/>
      <c r="R39" s="95"/>
      <c r="S39" s="95"/>
      <c r="T39"/>
      <c r="U39" s="95"/>
    </row>
    <row r="40" spans="1:21" ht="12.75">
      <c r="A40" s="150"/>
      <c r="B40" t="s">
        <v>290</v>
      </c>
      <c r="C40" s="37">
        <f>+C41-SUM(C35:C39)</f>
        <v>98963.223</v>
      </c>
      <c r="D40" s="54">
        <f t="shared" si="4"/>
        <v>0.24481884603971854</v>
      </c>
      <c r="E40" s="37"/>
      <c r="F40" s="95"/>
      <c r="G40"/>
      <c r="H40" s="95"/>
      <c r="I40" s="95"/>
      <c r="J40"/>
      <c r="K40" s="95"/>
      <c r="L40"/>
      <c r="M40" s="95"/>
      <c r="N40" s="95"/>
      <c r="O40"/>
      <c r="P40" s="95"/>
      <c r="Q40"/>
      <c r="R40" s="95"/>
      <c r="S40" s="95"/>
      <c r="T40"/>
      <c r="U40" s="95"/>
    </row>
    <row r="41" spans="1:21" s="59" customFormat="1" ht="12.75">
      <c r="A41" s="151"/>
      <c r="B41" s="55" t="s">
        <v>293</v>
      </c>
      <c r="C41" s="134">
        <v>404230.412</v>
      </c>
      <c r="D41" s="58">
        <f>SUM(D35:D40)</f>
        <v>0.9999999999999998</v>
      </c>
      <c r="E41"/>
      <c r="F41"/>
      <c r="G41"/>
      <c r="H41"/>
      <c r="I41"/>
      <c r="J41"/>
      <c r="K41"/>
      <c r="L41"/>
      <c r="M41"/>
      <c r="N41"/>
      <c r="O41"/>
      <c r="P41"/>
      <c r="Q41"/>
      <c r="R41"/>
      <c r="S41"/>
      <c r="T41"/>
      <c r="U41"/>
    </row>
    <row r="42" spans="1:21" ht="12.75">
      <c r="A42" s="149" t="s">
        <v>261</v>
      </c>
      <c r="B42" t="s">
        <v>0</v>
      </c>
      <c r="C42" s="37">
        <v>379809.169</v>
      </c>
      <c r="D42" s="54">
        <f aca="true" t="shared" si="5" ref="D42:D47">+C42/$C$48</f>
        <v>0.28705462299103446</v>
      </c>
      <c r="E42"/>
      <c r="F42"/>
      <c r="G42"/>
      <c r="H42"/>
      <c r="I42"/>
      <c r="J42"/>
      <c r="K42"/>
      <c r="L42"/>
      <c r="M42"/>
      <c r="N42"/>
      <c r="O42"/>
      <c r="P42"/>
      <c r="Q42"/>
      <c r="R42"/>
      <c r="S42"/>
      <c r="T42"/>
      <c r="U42"/>
    </row>
    <row r="43" spans="1:21" ht="12.75">
      <c r="A43" s="150"/>
      <c r="B43" t="s">
        <v>262</v>
      </c>
      <c r="C43" s="37">
        <v>153921.099</v>
      </c>
      <c r="D43" s="54">
        <f t="shared" si="5"/>
        <v>0.11633148078057771</v>
      </c>
      <c r="E43"/>
      <c r="F43"/>
      <c r="G43"/>
      <c r="H43"/>
      <c r="I43"/>
      <c r="J43"/>
      <c r="K43"/>
      <c r="L43"/>
      <c r="M43"/>
      <c r="N43"/>
      <c r="O43"/>
      <c r="P43"/>
      <c r="Q43"/>
      <c r="R43"/>
      <c r="S43"/>
      <c r="T43"/>
      <c r="U43"/>
    </row>
    <row r="44" spans="1:21" ht="12.75">
      <c r="A44" s="150"/>
      <c r="B44" t="s">
        <v>253</v>
      </c>
      <c r="C44" s="37">
        <v>102482.733</v>
      </c>
      <c r="D44" s="54">
        <f t="shared" si="5"/>
        <v>0.0774550608187288</v>
      </c>
      <c r="E44"/>
      <c r="F44"/>
      <c r="G44"/>
      <c r="H44"/>
      <c r="I44"/>
      <c r="J44"/>
      <c r="K44"/>
      <c r="L44"/>
      <c r="M44"/>
      <c r="N44"/>
      <c r="O44"/>
      <c r="P44"/>
      <c r="Q44"/>
      <c r="R44"/>
      <c r="S44"/>
      <c r="T44"/>
      <c r="U44"/>
    </row>
    <row r="45" spans="1:21" ht="12.75">
      <c r="A45" s="150"/>
      <c r="B45" t="s">
        <v>251</v>
      </c>
      <c r="C45" s="37">
        <v>75927.662</v>
      </c>
      <c r="D45" s="54">
        <f t="shared" si="5"/>
        <v>0.05738509801484201</v>
      </c>
      <c r="E45"/>
      <c r="F45" s="95"/>
      <c r="G45"/>
      <c r="H45" s="95"/>
      <c r="I45" s="95"/>
      <c r="J45"/>
      <c r="K45" s="95"/>
      <c r="L45"/>
      <c r="M45" s="95"/>
      <c r="N45" s="95"/>
      <c r="O45"/>
      <c r="P45" s="95"/>
      <c r="Q45"/>
      <c r="R45" s="95"/>
      <c r="S45" s="95"/>
      <c r="T45"/>
      <c r="U45" s="95"/>
    </row>
    <row r="46" spans="1:21" ht="12.75">
      <c r="A46" s="150"/>
      <c r="B46" t="s">
        <v>263</v>
      </c>
      <c r="C46" s="37">
        <v>73205.859</v>
      </c>
      <c r="D46" s="54">
        <f t="shared" si="5"/>
        <v>0.0553279961916344</v>
      </c>
      <c r="E46" s="2"/>
      <c r="F46" s="2"/>
      <c r="G46" s="2"/>
      <c r="H46" s="2"/>
      <c r="I46" s="2"/>
      <c r="J46" s="2"/>
      <c r="K46" s="2"/>
      <c r="L46" s="2"/>
      <c r="M46" s="2"/>
      <c r="N46" s="2"/>
      <c r="O46" s="2"/>
      <c r="P46" s="2"/>
      <c r="Q46" s="2"/>
      <c r="R46" s="2"/>
      <c r="S46" s="2"/>
      <c r="T46" s="2"/>
      <c r="U46" s="2"/>
    </row>
    <row r="47" spans="1:21" ht="12.75">
      <c r="A47" s="150"/>
      <c r="B47" t="s">
        <v>290</v>
      </c>
      <c r="C47" s="37">
        <f>+C48-SUM(C42:C46)</f>
        <v>537778.5510000002</v>
      </c>
      <c r="D47" s="54">
        <f t="shared" si="5"/>
        <v>0.40644574120318266</v>
      </c>
      <c r="E47" s="37"/>
      <c r="F47" s="2"/>
      <c r="G47" s="2"/>
      <c r="H47" s="2"/>
      <c r="I47" s="2"/>
      <c r="J47" s="2"/>
      <c r="K47" s="2"/>
      <c r="L47" s="2"/>
      <c r="M47" s="2"/>
      <c r="N47" s="2"/>
      <c r="O47" s="2"/>
      <c r="P47" s="2"/>
      <c r="Q47" s="2"/>
      <c r="R47" s="2"/>
      <c r="S47" s="2"/>
      <c r="T47" s="2"/>
      <c r="U47" s="2"/>
    </row>
    <row r="48" spans="1:21" s="59" customFormat="1" ht="12.75">
      <c r="A48" s="151"/>
      <c r="B48" s="55" t="s">
        <v>293</v>
      </c>
      <c r="C48" s="134">
        <v>1323125.073</v>
      </c>
      <c r="D48" s="58">
        <f>SUM(D42:D47)</f>
        <v>1</v>
      </c>
      <c r="E48"/>
      <c r="F48" s="95"/>
      <c r="G48"/>
      <c r="H48" s="95"/>
      <c r="I48" s="95"/>
      <c r="J48"/>
      <c r="K48" s="95"/>
      <c r="L48"/>
      <c r="M48" s="95"/>
      <c r="N48" s="95"/>
      <c r="O48"/>
      <c r="P48" s="95"/>
      <c r="Q48"/>
      <c r="R48" s="95"/>
      <c r="S48" s="95"/>
      <c r="T48"/>
      <c r="U48" s="95"/>
    </row>
    <row r="49" spans="1:21" ht="12.75">
      <c r="A49" s="149" t="s">
        <v>264</v>
      </c>
      <c r="B49" t="s">
        <v>0</v>
      </c>
      <c r="C49" s="37">
        <v>358079.671</v>
      </c>
      <c r="D49" s="54">
        <f aca="true" t="shared" si="6" ref="D49:D54">+C49/$C$55</f>
        <v>0.1935446742475528</v>
      </c>
      <c r="E49"/>
      <c r="F49"/>
      <c r="G49"/>
      <c r="H49"/>
      <c r="I49"/>
      <c r="J49"/>
      <c r="K49"/>
      <c r="L49"/>
      <c r="M49"/>
      <c r="N49"/>
      <c r="O49"/>
      <c r="P49"/>
      <c r="Q49"/>
      <c r="R49"/>
      <c r="S49"/>
      <c r="T49"/>
      <c r="U49"/>
    </row>
    <row r="50" spans="1:21" ht="12.75">
      <c r="A50" s="150"/>
      <c r="B50" t="s">
        <v>251</v>
      </c>
      <c r="C50" s="37">
        <v>172215.779</v>
      </c>
      <c r="D50" s="54">
        <f t="shared" si="6"/>
        <v>0.09308388480630488</v>
      </c>
      <c r="E50"/>
      <c r="F50"/>
      <c r="G50"/>
      <c r="H50"/>
      <c r="I50"/>
      <c r="J50"/>
      <c r="K50"/>
      <c r="L50"/>
      <c r="M50"/>
      <c r="N50"/>
      <c r="O50"/>
      <c r="P50"/>
      <c r="Q50"/>
      <c r="R50"/>
      <c r="S50"/>
      <c r="T50"/>
      <c r="U50"/>
    </row>
    <row r="51" spans="1:21" ht="12.75">
      <c r="A51" s="150"/>
      <c r="B51" t="s">
        <v>262</v>
      </c>
      <c r="C51" s="37">
        <v>126780.562</v>
      </c>
      <c r="D51" s="54">
        <f t="shared" si="6"/>
        <v>0.06852581858301493</v>
      </c>
      <c r="E51" s="7"/>
      <c r="F51" s="7"/>
      <c r="G51" s="7"/>
      <c r="H51" s="7"/>
      <c r="I51" s="7"/>
      <c r="J51" s="7"/>
      <c r="K51" s="7"/>
      <c r="L51" s="7"/>
      <c r="M51" s="7"/>
      <c r="N51" s="7"/>
      <c r="O51" s="7"/>
      <c r="P51" s="7"/>
      <c r="Q51" s="7"/>
      <c r="R51" s="7"/>
      <c r="S51" s="7"/>
      <c r="T51" s="7"/>
      <c r="U51" s="7"/>
    </row>
    <row r="52" spans="1:21" ht="12.75">
      <c r="A52" s="150"/>
      <c r="B52" t="s">
        <v>254</v>
      </c>
      <c r="C52" s="37">
        <v>110341.533</v>
      </c>
      <c r="D52" s="54">
        <f t="shared" si="6"/>
        <v>0.059640403491268285</v>
      </c>
      <c r="E52" s="7"/>
      <c r="F52" s="7"/>
      <c r="G52" s="7"/>
      <c r="H52" s="7"/>
      <c r="I52" s="7"/>
      <c r="J52" s="7"/>
      <c r="K52" s="7"/>
      <c r="L52" s="7"/>
      <c r="M52" s="7"/>
      <c r="N52" s="7"/>
      <c r="O52" s="7"/>
      <c r="P52" s="7"/>
      <c r="Q52" s="7"/>
      <c r="R52" s="7"/>
      <c r="S52" s="7"/>
      <c r="T52" s="7"/>
      <c r="U52" s="7"/>
    </row>
    <row r="53" spans="1:21" ht="12.75">
      <c r="A53" s="150"/>
      <c r="B53" t="s">
        <v>267</v>
      </c>
      <c r="C53" s="37">
        <v>82037.694</v>
      </c>
      <c r="D53" s="54">
        <f t="shared" si="6"/>
        <v>0.04434197204468058</v>
      </c>
      <c r="E53"/>
      <c r="F53" s="95"/>
      <c r="G53"/>
      <c r="H53" s="95"/>
      <c r="I53" s="95"/>
      <c r="J53"/>
      <c r="K53" s="95"/>
      <c r="L53"/>
      <c r="M53" s="95"/>
      <c r="N53" s="95"/>
      <c r="O53"/>
      <c r="P53" s="95"/>
      <c r="Q53"/>
      <c r="R53" s="95"/>
      <c r="S53" s="95"/>
      <c r="T53"/>
      <c r="U53" s="95"/>
    </row>
    <row r="54" spans="1:21" ht="12.75">
      <c r="A54" s="150"/>
      <c r="B54" t="s">
        <v>290</v>
      </c>
      <c r="C54" s="37">
        <f>+C55-SUM(C49:C53)</f>
        <v>1000658.552</v>
      </c>
      <c r="D54" s="54">
        <f t="shared" si="6"/>
        <v>0.5408632468271786</v>
      </c>
      <c r="E54" s="37"/>
      <c r="F54" s="95"/>
      <c r="G54"/>
      <c r="H54" s="95"/>
      <c r="I54" s="95"/>
      <c r="J54"/>
      <c r="K54" s="95"/>
      <c r="L54"/>
      <c r="M54" s="95"/>
      <c r="N54" s="95"/>
      <c r="O54"/>
      <c r="P54" s="95"/>
      <c r="Q54"/>
      <c r="R54" s="95"/>
      <c r="S54" s="95"/>
      <c r="T54"/>
      <c r="U54" s="95"/>
    </row>
    <row r="55" spans="1:21" s="59" customFormat="1" ht="12.75">
      <c r="A55" s="151"/>
      <c r="B55" s="55" t="s">
        <v>293</v>
      </c>
      <c r="C55" s="134">
        <v>1850113.791</v>
      </c>
      <c r="D55" s="58">
        <f>SUM(D49:D54)</f>
        <v>1</v>
      </c>
      <c r="E55"/>
      <c r="F55"/>
      <c r="G55"/>
      <c r="H55"/>
      <c r="I55"/>
      <c r="J55"/>
      <c r="K55"/>
      <c r="L55"/>
      <c r="M55"/>
      <c r="N55"/>
      <c r="O55"/>
      <c r="P55"/>
      <c r="Q55"/>
      <c r="R55"/>
      <c r="S55"/>
      <c r="T55"/>
      <c r="U55"/>
    </row>
    <row r="56" spans="1:21" ht="12.75">
      <c r="A56" s="149" t="s">
        <v>265</v>
      </c>
      <c r="B56" t="s">
        <v>0</v>
      </c>
      <c r="C56" s="37">
        <v>457033.237</v>
      </c>
      <c r="D56" s="54">
        <f aca="true" t="shared" si="7" ref="D56:D61">+C56/$C$62</f>
        <v>0.22794102808425992</v>
      </c>
      <c r="E56"/>
      <c r="F56"/>
      <c r="G56"/>
      <c r="H56"/>
      <c r="I56"/>
      <c r="J56"/>
      <c r="K56"/>
      <c r="L56"/>
      <c r="M56"/>
      <c r="N56"/>
      <c r="O56"/>
      <c r="P56"/>
      <c r="Q56"/>
      <c r="R56"/>
      <c r="S56"/>
      <c r="T56"/>
      <c r="U56"/>
    </row>
    <row r="57" spans="1:21" ht="12.75">
      <c r="A57" s="150"/>
      <c r="B57" t="s">
        <v>253</v>
      </c>
      <c r="C57" s="37">
        <v>161902.058</v>
      </c>
      <c r="D57" s="54">
        <f t="shared" si="7"/>
        <v>0.08074712857147734</v>
      </c>
      <c r="E57"/>
      <c r="F57"/>
      <c r="G57"/>
      <c r="H57"/>
      <c r="I57"/>
      <c r="J57"/>
      <c r="K57"/>
      <c r="L57"/>
      <c r="M57"/>
      <c r="N57"/>
      <c r="O57"/>
      <c r="P57"/>
      <c r="Q57"/>
      <c r="R57"/>
      <c r="S57"/>
      <c r="T57"/>
      <c r="U57"/>
    </row>
    <row r="58" spans="1:21" ht="12.75">
      <c r="A58" s="150"/>
      <c r="B58" t="s">
        <v>263</v>
      </c>
      <c r="C58" s="37">
        <v>159333.483</v>
      </c>
      <c r="D58" s="54">
        <f t="shared" si="7"/>
        <v>0.07946607595032733</v>
      </c>
      <c r="E58"/>
      <c r="F58"/>
      <c r="G58"/>
      <c r="H58"/>
      <c r="I58"/>
      <c r="J58"/>
      <c r="K58"/>
      <c r="L58"/>
      <c r="M58"/>
      <c r="N58"/>
      <c r="O58"/>
      <c r="P58"/>
      <c r="Q58"/>
      <c r="R58"/>
      <c r="S58"/>
      <c r="T58"/>
      <c r="U58"/>
    </row>
    <row r="59" spans="1:21" ht="12.75">
      <c r="A59" s="150"/>
      <c r="B59" t="s">
        <v>251</v>
      </c>
      <c r="C59" s="37">
        <v>148828.341</v>
      </c>
      <c r="D59" s="54">
        <f t="shared" si="7"/>
        <v>0.0742267351895346</v>
      </c>
      <c r="E59"/>
      <c r="F59" s="95"/>
      <c r="G59"/>
      <c r="H59" s="95"/>
      <c r="I59" s="95"/>
      <c r="J59"/>
      <c r="K59" s="95"/>
      <c r="L59"/>
      <c r="M59" s="95"/>
      <c r="N59" s="95"/>
      <c r="O59"/>
      <c r="P59" s="95"/>
      <c r="Q59"/>
      <c r="R59" s="95"/>
      <c r="S59" s="95"/>
      <c r="T59"/>
      <c r="U59" s="95"/>
    </row>
    <row r="60" spans="1:21" ht="12.75">
      <c r="A60" s="150"/>
      <c r="B60" t="s">
        <v>259</v>
      </c>
      <c r="C60" s="37">
        <v>104483.245</v>
      </c>
      <c r="D60" s="54">
        <f t="shared" si="7"/>
        <v>0.0521100356709497</v>
      </c>
      <c r="E60" s="2"/>
      <c r="F60" s="2"/>
      <c r="G60" s="2"/>
      <c r="H60" s="2"/>
      <c r="I60" s="2"/>
      <c r="J60" s="2"/>
      <c r="K60" s="2"/>
      <c r="L60" s="2"/>
      <c r="M60" s="2"/>
      <c r="N60" s="2"/>
      <c r="O60" s="2"/>
      <c r="P60" s="2"/>
      <c r="Q60" s="2"/>
      <c r="R60" s="2"/>
      <c r="S60" s="2"/>
      <c r="T60" s="2"/>
      <c r="U60" s="2"/>
    </row>
    <row r="61" spans="1:21" ht="12.75">
      <c r="A61" s="150"/>
      <c r="B61" t="s">
        <v>290</v>
      </c>
      <c r="C61" s="37">
        <f>+C62-SUM(C56:C60)</f>
        <v>973469.9809999999</v>
      </c>
      <c r="D61" s="54">
        <f t="shared" si="7"/>
        <v>0.4855089965334511</v>
      </c>
      <c r="E61" s="37"/>
      <c r="F61" s="2"/>
      <c r="G61" s="2"/>
      <c r="H61" s="2"/>
      <c r="I61" s="2"/>
      <c r="J61" s="2"/>
      <c r="K61" s="2"/>
      <c r="L61" s="2"/>
      <c r="M61" s="2"/>
      <c r="N61" s="2"/>
      <c r="O61" s="2"/>
      <c r="P61" s="2"/>
      <c r="Q61" s="2"/>
      <c r="R61" s="2"/>
      <c r="S61" s="2"/>
      <c r="T61" s="2"/>
      <c r="U61" s="2"/>
    </row>
    <row r="62" spans="1:21" s="59" customFormat="1" ht="12.75">
      <c r="A62" s="151"/>
      <c r="B62" s="55" t="s">
        <v>293</v>
      </c>
      <c r="C62" s="134">
        <v>2005050.345</v>
      </c>
      <c r="D62" s="58">
        <f>SUM(D56:D61)</f>
        <v>1</v>
      </c>
      <c r="E62"/>
      <c r="F62" s="95"/>
      <c r="G62"/>
      <c r="H62" s="95"/>
      <c r="I62" s="95"/>
      <c r="J62"/>
      <c r="K62" s="95"/>
      <c r="L62"/>
      <c r="M62" s="95"/>
      <c r="N62" s="95"/>
      <c r="O62"/>
      <c r="P62" s="95"/>
      <c r="Q62"/>
      <c r="R62" s="95"/>
      <c r="S62" s="95"/>
      <c r="T62"/>
      <c r="U62" s="95"/>
    </row>
    <row r="63" spans="1:21" s="7" customFormat="1" ht="15.75" customHeight="1">
      <c r="A63" s="135" t="s">
        <v>335</v>
      </c>
      <c r="B63" s="135"/>
      <c r="C63" s="135"/>
      <c r="D63" s="135"/>
      <c r="E63"/>
      <c r="F63"/>
      <c r="G63"/>
      <c r="H63"/>
      <c r="I63"/>
      <c r="J63"/>
      <c r="K63"/>
      <c r="L63"/>
      <c r="M63"/>
      <c r="N63"/>
      <c r="O63"/>
      <c r="P63"/>
      <c r="Q63"/>
      <c r="R63"/>
      <c r="S63"/>
      <c r="T63"/>
      <c r="U63"/>
    </row>
    <row r="64" spans="1:21" s="7" customFormat="1" ht="15.75" customHeight="1">
      <c r="A64" s="147" t="s">
        <v>5</v>
      </c>
      <c r="B64" s="147"/>
      <c r="C64" s="147"/>
      <c r="D64" s="147"/>
      <c r="E64"/>
      <c r="F64"/>
      <c r="G64"/>
      <c r="H64"/>
      <c r="I64"/>
      <c r="J64"/>
      <c r="K64"/>
      <c r="L64"/>
      <c r="M64"/>
      <c r="N64"/>
      <c r="O64"/>
      <c r="P64"/>
      <c r="Q64"/>
      <c r="R64"/>
      <c r="S64"/>
      <c r="T64"/>
      <c r="U64"/>
    </row>
    <row r="65" spans="1:21" s="7" customFormat="1" ht="15.75" customHeight="1">
      <c r="A65" s="147" t="s">
        <v>40</v>
      </c>
      <c r="B65" s="147"/>
      <c r="C65" s="147"/>
      <c r="D65" s="147"/>
      <c r="E65"/>
      <c r="F65"/>
      <c r="G65"/>
      <c r="H65"/>
      <c r="I65"/>
      <c r="J65"/>
      <c r="K65"/>
      <c r="L65"/>
      <c r="M65"/>
      <c r="N65"/>
      <c r="O65" t="s">
        <v>228</v>
      </c>
      <c r="P65"/>
      <c r="Q65"/>
      <c r="R65"/>
      <c r="S65"/>
      <c r="T65"/>
      <c r="U65"/>
    </row>
    <row r="66" spans="1:21" s="7" customFormat="1" ht="15.75" customHeight="1">
      <c r="A66" s="148"/>
      <c r="B66" s="148"/>
      <c r="C66" s="148"/>
      <c r="D66" s="148"/>
      <c r="E66"/>
      <c r="F66" s="95"/>
      <c r="G66"/>
      <c r="H66" s="95"/>
      <c r="I66" s="95"/>
      <c r="J66"/>
      <c r="K66" s="95"/>
      <c r="L66"/>
      <c r="M66" s="95"/>
      <c r="N66" s="95"/>
      <c r="O66"/>
      <c r="P66" s="95"/>
      <c r="Q66"/>
      <c r="R66" s="95"/>
      <c r="S66" s="95"/>
      <c r="T66"/>
      <c r="U66" s="95"/>
    </row>
    <row r="67" spans="1:21" s="7" customFormat="1" ht="12.75">
      <c r="A67" s="27" t="s">
        <v>41</v>
      </c>
      <c r="B67" s="2" t="s">
        <v>250</v>
      </c>
      <c r="C67" s="29">
        <v>2008</v>
      </c>
      <c r="D67" s="31" t="s">
        <v>43</v>
      </c>
      <c r="E67" s="2"/>
      <c r="F67" s="2"/>
      <c r="G67" s="2"/>
      <c r="H67" s="2"/>
      <c r="I67" s="2"/>
      <c r="J67" s="2"/>
      <c r="K67" s="2"/>
      <c r="L67" s="2"/>
      <c r="M67" s="2"/>
      <c r="N67" s="2"/>
      <c r="O67" s="2"/>
      <c r="P67" s="2"/>
      <c r="Q67" s="2"/>
      <c r="R67" s="2"/>
      <c r="S67" s="2"/>
      <c r="T67" s="2"/>
      <c r="U67" s="2"/>
    </row>
    <row r="68" spans="1:21" s="7" customFormat="1" ht="12.75">
      <c r="A68" s="31"/>
      <c r="B68" s="31"/>
      <c r="C68" s="29" t="str">
        <f>+C6</f>
        <v>ene- dic</v>
      </c>
      <c r="D68" s="53">
        <v>2008</v>
      </c>
      <c r="E68"/>
      <c r="F68" s="95"/>
      <c r="G68"/>
      <c r="H68" s="95"/>
      <c r="I68" s="95"/>
      <c r="J68"/>
      <c r="K68" s="95"/>
      <c r="L68"/>
      <c r="M68" s="95"/>
      <c r="N68" s="95"/>
      <c r="O68"/>
      <c r="P68" s="95">
        <v>2007</v>
      </c>
      <c r="Q68">
        <v>39083</v>
      </c>
      <c r="R68" s="95">
        <v>39448</v>
      </c>
      <c r="S68" s="95"/>
      <c r="T68"/>
      <c r="U68" s="95"/>
    </row>
    <row r="69" spans="1:21" ht="12.75">
      <c r="A69" s="149" t="s">
        <v>242</v>
      </c>
      <c r="B69" t="s">
        <v>0</v>
      </c>
      <c r="C69" s="37">
        <v>260281.676</v>
      </c>
      <c r="D69" s="93">
        <f aca="true" t="shared" si="8" ref="D69:D74">+C69/$C$75</f>
        <v>0.19564799002469274</v>
      </c>
      <c r="E69"/>
      <c r="F69"/>
      <c r="G69"/>
      <c r="H69"/>
      <c r="I69"/>
      <c r="J69"/>
      <c r="K69"/>
      <c r="L69"/>
      <c r="M69"/>
      <c r="N69"/>
      <c r="O69"/>
      <c r="P69"/>
      <c r="Q69"/>
      <c r="R69"/>
      <c r="S69"/>
      <c r="T69"/>
      <c r="U69"/>
    </row>
    <row r="70" spans="1:21" ht="12.75">
      <c r="A70" s="150"/>
      <c r="B70" t="s">
        <v>266</v>
      </c>
      <c r="C70" s="37">
        <v>88552.756</v>
      </c>
      <c r="D70" s="94">
        <f t="shared" si="8"/>
        <v>0.06656315184687472</v>
      </c>
      <c r="E70"/>
      <c r="F70"/>
      <c r="G70"/>
      <c r="H70"/>
      <c r="I70"/>
      <c r="J70"/>
      <c r="K70"/>
      <c r="L70"/>
      <c r="M70"/>
      <c r="N70"/>
      <c r="O70"/>
      <c r="P70"/>
      <c r="Q70"/>
      <c r="R70"/>
      <c r="S70"/>
      <c r="T70"/>
      <c r="U70"/>
    </row>
    <row r="71" spans="1:21" ht="12.75">
      <c r="A71" s="150"/>
      <c r="B71" t="s">
        <v>253</v>
      </c>
      <c r="C71" s="37">
        <v>81919.808</v>
      </c>
      <c r="D71" s="94">
        <f t="shared" si="8"/>
        <v>0.0615773112603161</v>
      </c>
      <c r="E71" s="7"/>
      <c r="F71" s="7"/>
      <c r="G71" s="7"/>
      <c r="H71" s="7"/>
      <c r="I71" s="7"/>
      <c r="J71" s="7"/>
      <c r="K71" s="7"/>
      <c r="L71" s="7"/>
      <c r="M71" s="7"/>
      <c r="N71" s="7"/>
      <c r="O71" s="7"/>
      <c r="P71" s="7"/>
      <c r="Q71" s="7"/>
      <c r="R71" s="7"/>
      <c r="S71" s="7"/>
      <c r="T71" s="7"/>
      <c r="U71" s="7"/>
    </row>
    <row r="72" spans="1:21" ht="12.75">
      <c r="A72" s="150"/>
      <c r="B72" t="s">
        <v>257</v>
      </c>
      <c r="C72" s="37">
        <v>64004.784</v>
      </c>
      <c r="D72" s="94">
        <f t="shared" si="8"/>
        <v>0.04811098320100188</v>
      </c>
      <c r="E72" s="7"/>
      <c r="F72" s="7"/>
      <c r="G72" s="7"/>
      <c r="H72" s="7"/>
      <c r="I72" s="7"/>
      <c r="J72" s="7"/>
      <c r="K72" s="7"/>
      <c r="L72" s="7"/>
      <c r="M72" s="7"/>
      <c r="N72" s="7"/>
      <c r="O72" s="7"/>
      <c r="P72" s="7"/>
      <c r="Q72" s="7"/>
      <c r="R72" s="7"/>
      <c r="S72" s="7"/>
      <c r="T72" s="7"/>
      <c r="U72" s="7"/>
    </row>
    <row r="73" spans="1:21" ht="12.75">
      <c r="A73" s="150"/>
      <c r="B73" t="s">
        <v>251</v>
      </c>
      <c r="C73" s="37">
        <v>63922.47</v>
      </c>
      <c r="D73" s="94">
        <f t="shared" si="8"/>
        <v>0.048049109584317115</v>
      </c>
      <c r="E73"/>
      <c r="F73" s="95"/>
      <c r="G73"/>
      <c r="H73" s="95"/>
      <c r="I73" s="95"/>
      <c r="J73"/>
      <c r="K73" s="95"/>
      <c r="L73"/>
      <c r="M73" s="95"/>
      <c r="N73" s="95"/>
      <c r="O73"/>
      <c r="P73" s="95"/>
      <c r="Q73"/>
      <c r="R73" s="95"/>
      <c r="S73" s="95"/>
      <c r="T73"/>
      <c r="U73" s="95"/>
    </row>
    <row r="74" spans="1:21" ht="12.75">
      <c r="A74" s="150"/>
      <c r="B74" t="s">
        <v>290</v>
      </c>
      <c r="C74" s="37">
        <f>+C75-SUM(C69:C73)</f>
        <v>771675.5209999998</v>
      </c>
      <c r="D74" s="94">
        <f t="shared" si="8"/>
        <v>0.5800514540827973</v>
      </c>
      <c r="E74" s="37"/>
      <c r="F74" s="95"/>
      <c r="G74"/>
      <c r="H74" s="95"/>
      <c r="I74" s="95"/>
      <c r="J74"/>
      <c r="K74" s="95"/>
      <c r="L74"/>
      <c r="M74" s="95"/>
      <c r="N74" s="95"/>
      <c r="O74"/>
      <c r="P74" s="95"/>
      <c r="Q74"/>
      <c r="R74" s="95"/>
      <c r="S74" s="95"/>
      <c r="T74"/>
      <c r="U74" s="95"/>
    </row>
    <row r="75" spans="1:21" s="59" customFormat="1" ht="12.75">
      <c r="A75" s="151"/>
      <c r="B75" s="55" t="s">
        <v>293</v>
      </c>
      <c r="C75" s="134">
        <v>1330357.015</v>
      </c>
      <c r="D75" s="58">
        <f>SUM(D69:D74)</f>
        <v>0.9999999999999999</v>
      </c>
      <c r="E75"/>
      <c r="F75"/>
      <c r="G75"/>
      <c r="H75"/>
      <c r="I75"/>
      <c r="J75"/>
      <c r="K75"/>
      <c r="L75"/>
      <c r="M75"/>
      <c r="N75"/>
      <c r="O75"/>
      <c r="P75"/>
      <c r="Q75"/>
      <c r="R75"/>
      <c r="S75"/>
      <c r="T75"/>
      <c r="U75"/>
    </row>
    <row r="76" spans="1:21" ht="12.75">
      <c r="A76" s="149" t="s">
        <v>268</v>
      </c>
      <c r="B76" t="s">
        <v>0</v>
      </c>
      <c r="C76" s="37">
        <v>775258.017</v>
      </c>
      <c r="D76" s="54">
        <f aca="true" t="shared" si="9" ref="D76:D81">+C76/$C$82</f>
        <v>0.16810002192071005</v>
      </c>
      <c r="E76"/>
      <c r="F76"/>
      <c r="G76"/>
      <c r="H76"/>
      <c r="I76"/>
      <c r="J76"/>
      <c r="K76"/>
      <c r="L76"/>
      <c r="M76"/>
      <c r="N76"/>
      <c r="O76"/>
      <c r="P76"/>
      <c r="Q76"/>
      <c r="R76"/>
      <c r="S76"/>
      <c r="T76"/>
      <c r="U76"/>
    </row>
    <row r="77" spans="1:21" ht="12.75">
      <c r="A77" s="150"/>
      <c r="B77" t="s">
        <v>266</v>
      </c>
      <c r="C77" s="37">
        <v>662905.282</v>
      </c>
      <c r="D77" s="54">
        <f t="shared" si="9"/>
        <v>0.14373845867053378</v>
      </c>
      <c r="E77"/>
      <c r="F77"/>
      <c r="G77"/>
      <c r="H77"/>
      <c r="I77"/>
      <c r="J77"/>
      <c r="K77"/>
      <c r="L77"/>
      <c r="M77"/>
      <c r="N77"/>
      <c r="O77"/>
      <c r="P77"/>
      <c r="Q77"/>
      <c r="R77"/>
      <c r="S77"/>
      <c r="T77"/>
      <c r="U77"/>
    </row>
    <row r="78" spans="1:21" ht="12.75">
      <c r="A78" s="150"/>
      <c r="B78" t="s">
        <v>263</v>
      </c>
      <c r="C78" s="37">
        <v>352903.713</v>
      </c>
      <c r="D78" s="54">
        <f t="shared" si="9"/>
        <v>0.07652048813472634</v>
      </c>
      <c r="E78" s="7"/>
      <c r="F78" s="7"/>
      <c r="G78" s="7"/>
      <c r="H78" s="7"/>
      <c r="I78" s="7"/>
      <c r="J78" s="7"/>
      <c r="K78" s="7"/>
      <c r="L78" s="7"/>
      <c r="M78" s="7"/>
      <c r="N78" s="7"/>
      <c r="O78" s="7"/>
      <c r="P78" s="7"/>
      <c r="Q78" s="7"/>
      <c r="R78" s="7"/>
      <c r="S78" s="7"/>
      <c r="T78" s="7"/>
      <c r="U78" s="7"/>
    </row>
    <row r="79" spans="1:21" ht="12.75">
      <c r="A79" s="150"/>
      <c r="B79" t="s">
        <v>254</v>
      </c>
      <c r="C79" s="37">
        <v>344618.011</v>
      </c>
      <c r="D79" s="54">
        <f t="shared" si="9"/>
        <v>0.0747238905410397</v>
      </c>
      <c r="E79" s="7"/>
      <c r="F79" s="7"/>
      <c r="G79" s="7"/>
      <c r="H79" s="7"/>
      <c r="I79" s="7"/>
      <c r="J79" s="7"/>
      <c r="K79" s="7"/>
      <c r="L79" s="7"/>
      <c r="M79" s="7"/>
      <c r="N79" s="7"/>
      <c r="O79" s="7"/>
      <c r="P79" s="7"/>
      <c r="Q79" s="7"/>
      <c r="R79" s="7"/>
      <c r="S79" s="7"/>
      <c r="T79" s="7"/>
      <c r="U79" s="7"/>
    </row>
    <row r="80" spans="1:21" ht="12.75">
      <c r="A80" s="150"/>
      <c r="B80" t="s">
        <v>269</v>
      </c>
      <c r="C80" s="37">
        <v>286535.096</v>
      </c>
      <c r="D80" s="54">
        <f t="shared" si="9"/>
        <v>0.06212971018995959</v>
      </c>
      <c r="E80"/>
      <c r="F80" s="95"/>
      <c r="G80"/>
      <c r="H80" s="95"/>
      <c r="I80" s="95"/>
      <c r="J80"/>
      <c r="K80" s="95"/>
      <c r="L80"/>
      <c r="M80" s="95"/>
      <c r="N80" s="95"/>
      <c r="O80"/>
      <c r="P80" s="95"/>
      <c r="Q80"/>
      <c r="R80" s="95"/>
      <c r="S80" s="95"/>
      <c r="T80"/>
      <c r="U80" s="95"/>
    </row>
    <row r="81" spans="1:21" ht="12.75">
      <c r="A81" s="150"/>
      <c r="B81" t="s">
        <v>290</v>
      </c>
      <c r="C81" s="37">
        <f>+C82-SUM(C76:C80)</f>
        <v>2189665.1629999997</v>
      </c>
      <c r="D81" s="54">
        <f t="shared" si="9"/>
        <v>0.4747874305430306</v>
      </c>
      <c r="E81" s="37"/>
      <c r="F81" s="95"/>
      <c r="G81"/>
      <c r="H81" s="95"/>
      <c r="I81" s="95"/>
      <c r="J81"/>
      <c r="K81" s="95"/>
      <c r="L81"/>
      <c r="M81" s="95"/>
      <c r="N81" s="95"/>
      <c r="O81"/>
      <c r="P81" s="95"/>
      <c r="Q81"/>
      <c r="R81" s="95"/>
      <c r="S81" s="95"/>
      <c r="T81"/>
      <c r="U81" s="95"/>
    </row>
    <row r="82" spans="1:21" s="59" customFormat="1" ht="12.75">
      <c r="A82" s="151"/>
      <c r="B82" s="55" t="s">
        <v>293</v>
      </c>
      <c r="C82" s="134">
        <v>4611885.282</v>
      </c>
      <c r="D82" s="58">
        <f>SUM(D76:D81)</f>
        <v>1</v>
      </c>
      <c r="E82"/>
      <c r="F82"/>
      <c r="G82"/>
      <c r="H82"/>
      <c r="I82"/>
      <c r="J82"/>
      <c r="K82"/>
      <c r="L82"/>
      <c r="M82"/>
      <c r="N82"/>
      <c r="O82"/>
      <c r="P82"/>
      <c r="Q82"/>
      <c r="R82"/>
      <c r="S82"/>
      <c r="T82"/>
      <c r="U82"/>
    </row>
    <row r="83" spans="1:21" ht="12.75">
      <c r="A83" s="149" t="s">
        <v>244</v>
      </c>
      <c r="B83" t="s">
        <v>266</v>
      </c>
      <c r="C83" s="37">
        <v>77961.877</v>
      </c>
      <c r="D83" s="54">
        <f aca="true" t="shared" si="10" ref="D83:D88">+C83/$C$89</f>
        <v>0.17906956709995925</v>
      </c>
      <c r="E83"/>
      <c r="F83"/>
      <c r="G83"/>
      <c r="H83"/>
      <c r="I83"/>
      <c r="J83"/>
      <c r="K83"/>
      <c r="L83"/>
      <c r="M83"/>
      <c r="N83"/>
      <c r="O83"/>
      <c r="P83"/>
      <c r="Q83"/>
      <c r="R83"/>
      <c r="S83"/>
      <c r="T83"/>
      <c r="U83"/>
    </row>
    <row r="84" spans="1:21" ht="12.75">
      <c r="A84" s="150"/>
      <c r="B84" t="s">
        <v>259</v>
      </c>
      <c r="C84" s="37">
        <v>55042.583</v>
      </c>
      <c r="D84" s="54">
        <f t="shared" si="10"/>
        <v>0.12642655473615108</v>
      </c>
      <c r="E84"/>
      <c r="F84"/>
      <c r="G84"/>
      <c r="H84"/>
      <c r="I84"/>
      <c r="J84"/>
      <c r="K84"/>
      <c r="L84"/>
      <c r="M84"/>
      <c r="N84"/>
      <c r="O84"/>
      <c r="P84"/>
      <c r="Q84"/>
      <c r="R84"/>
      <c r="S84"/>
      <c r="T84"/>
      <c r="U84"/>
    </row>
    <row r="85" spans="1:21" ht="12.75">
      <c r="A85" s="150"/>
      <c r="B85" t="s">
        <v>269</v>
      </c>
      <c r="C85" s="37">
        <v>49647.019</v>
      </c>
      <c r="D85" s="54">
        <f t="shared" si="10"/>
        <v>0.11403355771094958</v>
      </c>
      <c r="E85"/>
      <c r="F85"/>
      <c r="G85"/>
      <c r="H85"/>
      <c r="I85"/>
      <c r="J85"/>
      <c r="K85"/>
      <c r="L85"/>
      <c r="M85"/>
      <c r="N85"/>
      <c r="O85"/>
      <c r="P85"/>
      <c r="Q85"/>
      <c r="R85"/>
      <c r="S85"/>
      <c r="T85"/>
      <c r="U85"/>
    </row>
    <row r="86" spans="1:21" ht="12.75">
      <c r="A86" s="150"/>
      <c r="B86" t="s">
        <v>262</v>
      </c>
      <c r="C86" s="37">
        <v>43234.963</v>
      </c>
      <c r="D86" s="54">
        <f t="shared" si="10"/>
        <v>0.0993057941382396</v>
      </c>
      <c r="E86"/>
      <c r="F86" s="95"/>
      <c r="G86"/>
      <c r="H86" s="95"/>
      <c r="I86" s="95"/>
      <c r="J86"/>
      <c r="K86" s="95"/>
      <c r="L86"/>
      <c r="M86" s="95"/>
      <c r="N86" s="95"/>
      <c r="O86"/>
      <c r="P86" s="95"/>
      <c r="Q86"/>
      <c r="R86" s="95"/>
      <c r="S86" s="95"/>
      <c r="T86"/>
      <c r="U86" s="95"/>
    </row>
    <row r="87" spans="1:21" ht="12.75">
      <c r="A87" s="150"/>
      <c r="B87" t="s">
        <v>333</v>
      </c>
      <c r="C87" s="37">
        <v>23086.765</v>
      </c>
      <c r="D87" s="54">
        <f t="shared" si="10"/>
        <v>0.053027674209132895</v>
      </c>
      <c r="E87" s="2"/>
      <c r="F87" s="2"/>
      <c r="G87" s="2"/>
      <c r="H87" s="2"/>
      <c r="I87" s="2"/>
      <c r="J87" s="2"/>
      <c r="K87" s="2"/>
      <c r="L87" s="2"/>
      <c r="M87" s="2"/>
      <c r="N87" s="2"/>
      <c r="O87" s="2"/>
      <c r="P87" s="2"/>
      <c r="Q87" s="2"/>
      <c r="R87" s="2"/>
      <c r="S87" s="2"/>
      <c r="T87" s="2"/>
      <c r="U87" s="2"/>
    </row>
    <row r="88" spans="1:21" ht="12.75">
      <c r="A88" s="150"/>
      <c r="B88" t="s">
        <v>290</v>
      </c>
      <c r="C88" s="37">
        <f>+C89-SUM(C83:C87)</f>
        <v>186398.80099999998</v>
      </c>
      <c r="D88" s="54">
        <f t="shared" si="10"/>
        <v>0.42813685210556757</v>
      </c>
      <c r="E88" s="37"/>
      <c r="F88" s="2"/>
      <c r="G88" s="2"/>
      <c r="H88" s="2"/>
      <c r="I88" s="2"/>
      <c r="J88" s="2"/>
      <c r="K88" s="2"/>
      <c r="L88" s="2"/>
      <c r="M88" s="2"/>
      <c r="N88" s="2"/>
      <c r="O88" s="2"/>
      <c r="P88" s="2"/>
      <c r="Q88" s="2"/>
      <c r="R88" s="2"/>
      <c r="S88" s="2"/>
      <c r="T88" s="2"/>
      <c r="U88" s="2"/>
    </row>
    <row r="89" spans="1:21" s="59" customFormat="1" ht="12.75">
      <c r="A89" s="151"/>
      <c r="B89" s="55" t="s">
        <v>293</v>
      </c>
      <c r="C89" s="134">
        <v>435372.008</v>
      </c>
      <c r="D89" s="58">
        <f>SUM(D83:D88)</f>
        <v>1</v>
      </c>
      <c r="E89"/>
      <c r="F89" s="95"/>
      <c r="G89"/>
      <c r="H89" s="95"/>
      <c r="I89" s="95"/>
      <c r="J89"/>
      <c r="K89" s="95"/>
      <c r="L89"/>
      <c r="M89" s="95"/>
      <c r="N89" s="95"/>
      <c r="O89"/>
      <c r="P89" s="95"/>
      <c r="Q89"/>
      <c r="R89" s="95"/>
      <c r="S89" s="95"/>
      <c r="T89"/>
      <c r="U89" s="95"/>
    </row>
    <row r="90" spans="1:21" ht="12.75">
      <c r="A90" s="149" t="s">
        <v>245</v>
      </c>
      <c r="B90" t="s">
        <v>256</v>
      </c>
      <c r="C90" s="37">
        <v>2174.076</v>
      </c>
      <c r="D90" s="54">
        <f aca="true" t="shared" si="11" ref="D90:D95">+C90/$C$96</f>
        <v>0.45472420811417985</v>
      </c>
      <c r="E90"/>
      <c r="F90"/>
      <c r="G90"/>
      <c r="H90"/>
      <c r="I90"/>
      <c r="J90"/>
      <c r="K90"/>
      <c r="L90"/>
      <c r="M90"/>
      <c r="N90"/>
      <c r="O90"/>
      <c r="P90"/>
      <c r="Q90"/>
      <c r="R90"/>
      <c r="S90"/>
      <c r="T90"/>
      <c r="U90"/>
    </row>
    <row r="91" spans="1:21" ht="12.75">
      <c r="A91" s="150"/>
      <c r="B91" t="s">
        <v>252</v>
      </c>
      <c r="C91" s="37">
        <v>838.124</v>
      </c>
      <c r="D91" s="54">
        <f t="shared" si="11"/>
        <v>0.17529988473332528</v>
      </c>
      <c r="E91"/>
      <c r="F91"/>
      <c r="G91"/>
      <c r="H91"/>
      <c r="I91"/>
      <c r="J91"/>
      <c r="K91"/>
      <c r="L91"/>
      <c r="M91"/>
      <c r="N91"/>
      <c r="O91"/>
      <c r="P91"/>
      <c r="Q91"/>
      <c r="R91"/>
      <c r="S91"/>
      <c r="T91"/>
      <c r="U91"/>
    </row>
    <row r="92" spans="1:21" ht="12.75">
      <c r="A92" s="150"/>
      <c r="B92" t="s">
        <v>254</v>
      </c>
      <c r="C92" s="37">
        <v>308.336</v>
      </c>
      <c r="D92" s="54">
        <f t="shared" si="11"/>
        <v>0.06449077375082277</v>
      </c>
      <c r="E92" s="7"/>
      <c r="F92" s="7"/>
      <c r="G92" s="7"/>
      <c r="H92" s="7"/>
      <c r="I92" s="7"/>
      <c r="J92" s="7"/>
      <c r="K92" s="7"/>
      <c r="L92" s="7"/>
      <c r="M92" s="7"/>
      <c r="N92" s="7"/>
      <c r="O92" s="7"/>
      <c r="P92" s="7"/>
      <c r="Q92" s="7"/>
      <c r="R92" s="7"/>
      <c r="S92" s="7"/>
      <c r="T92" s="7"/>
      <c r="U92" s="7"/>
    </row>
    <row r="93" spans="1:21" ht="12.75">
      <c r="A93" s="150"/>
      <c r="B93" t="s">
        <v>295</v>
      </c>
      <c r="C93" s="37">
        <v>259.261</v>
      </c>
      <c r="D93" s="54">
        <f t="shared" si="11"/>
        <v>0.05422637153433937</v>
      </c>
      <c r="E93" s="7"/>
      <c r="F93" s="7"/>
      <c r="G93" s="7"/>
      <c r="H93" s="7"/>
      <c r="I93" s="7"/>
      <c r="J93" s="7"/>
      <c r="K93" s="7"/>
      <c r="L93" s="7"/>
      <c r="M93" s="7"/>
      <c r="N93" s="7"/>
      <c r="O93" s="7"/>
      <c r="P93" s="7"/>
      <c r="Q93" s="7"/>
      <c r="R93" s="7"/>
      <c r="S93" s="7"/>
      <c r="T93" s="7"/>
      <c r="U93" s="7"/>
    </row>
    <row r="94" spans="1:21" ht="12.75">
      <c r="A94" s="150"/>
      <c r="B94" t="s">
        <v>263</v>
      </c>
      <c r="C94" s="37">
        <v>201.129</v>
      </c>
      <c r="D94" s="54">
        <f t="shared" si="11"/>
        <v>0.04206763022718473</v>
      </c>
      <c r="E94"/>
      <c r="F94" s="95"/>
      <c r="G94"/>
      <c r="H94" s="95"/>
      <c r="I94" s="95"/>
      <c r="J94"/>
      <c r="K94" s="95"/>
      <c r="L94"/>
      <c r="M94" s="95"/>
      <c r="N94" s="95"/>
      <c r="O94"/>
      <c r="P94" s="95"/>
      <c r="Q94"/>
      <c r="R94" s="95"/>
      <c r="S94" s="95"/>
      <c r="T94"/>
      <c r="U94" s="95"/>
    </row>
    <row r="95" spans="1:21" ht="12.75">
      <c r="A95" s="150"/>
      <c r="B95" t="s">
        <v>290</v>
      </c>
      <c r="C95" s="37">
        <f>+C96-SUM(C90:C94)</f>
        <v>1000.1610000000005</v>
      </c>
      <c r="D95" s="54">
        <f t="shared" si="11"/>
        <v>0.20919113164014802</v>
      </c>
      <c r="E95" s="37"/>
      <c r="F95" s="95"/>
      <c r="G95"/>
      <c r="H95" s="95"/>
      <c r="I95" s="95"/>
      <c r="J95"/>
      <c r="K95" s="95"/>
      <c r="L95"/>
      <c r="M95" s="95"/>
      <c r="N95" s="95"/>
      <c r="O95"/>
      <c r="P95" s="95"/>
      <c r="Q95"/>
      <c r="R95" s="95"/>
      <c r="S95" s="95"/>
      <c r="T95"/>
      <c r="U95" s="95"/>
    </row>
    <row r="96" spans="1:21" s="59" customFormat="1" ht="12.75">
      <c r="A96" s="151"/>
      <c r="B96" s="55" t="s">
        <v>293</v>
      </c>
      <c r="C96" s="134">
        <v>4781.087</v>
      </c>
      <c r="D96" s="58">
        <f>SUM(D90:D95)</f>
        <v>1</v>
      </c>
      <c r="E96" s="37"/>
      <c r="F96"/>
      <c r="G96"/>
      <c r="H96"/>
      <c r="I96"/>
      <c r="J96"/>
      <c r="K96"/>
      <c r="L96"/>
      <c r="M96"/>
      <c r="N96"/>
      <c r="O96"/>
      <c r="P96"/>
      <c r="Q96"/>
      <c r="R96"/>
      <c r="S96"/>
      <c r="T96"/>
      <c r="U96"/>
    </row>
    <row r="97" spans="1:21" ht="12.75">
      <c r="A97" s="149" t="s">
        <v>270</v>
      </c>
      <c r="B97" t="s">
        <v>263</v>
      </c>
      <c r="C97" s="37">
        <v>74142.028</v>
      </c>
      <c r="D97" s="54">
        <f aca="true" t="shared" si="12" ref="D97:D102">+C97/$C$103</f>
        <v>0.1978486551330674</v>
      </c>
      <c r="E97"/>
      <c r="F97"/>
      <c r="G97"/>
      <c r="H97"/>
      <c r="I97"/>
      <c r="J97"/>
      <c r="K97"/>
      <c r="L97"/>
      <c r="M97"/>
      <c r="N97"/>
      <c r="O97"/>
      <c r="P97"/>
      <c r="Q97"/>
      <c r="R97"/>
      <c r="S97"/>
      <c r="T97"/>
      <c r="U97"/>
    </row>
    <row r="98" spans="1:21" ht="12.75">
      <c r="A98" s="150"/>
      <c r="B98" t="s">
        <v>0</v>
      </c>
      <c r="C98" s="37">
        <v>59777.004</v>
      </c>
      <c r="D98" s="54">
        <f t="shared" si="12"/>
        <v>0.15951546198984454</v>
      </c>
      <c r="E98"/>
      <c r="F98"/>
      <c r="G98"/>
      <c r="H98"/>
      <c r="I98"/>
      <c r="J98"/>
      <c r="K98"/>
      <c r="L98"/>
      <c r="M98"/>
      <c r="N98"/>
      <c r="O98"/>
      <c r="P98"/>
      <c r="Q98"/>
      <c r="R98"/>
      <c r="S98"/>
      <c r="T98"/>
      <c r="U98"/>
    </row>
    <row r="99" spans="1:21" ht="12.75">
      <c r="A99" s="150"/>
      <c r="B99" t="s">
        <v>254</v>
      </c>
      <c r="C99" s="37">
        <v>58672.918</v>
      </c>
      <c r="D99" s="54">
        <f t="shared" si="12"/>
        <v>0.15656919876851413</v>
      </c>
      <c r="E99"/>
      <c r="F99"/>
      <c r="G99"/>
      <c r="H99"/>
      <c r="I99"/>
      <c r="J99"/>
      <c r="K99"/>
      <c r="L99"/>
      <c r="M99"/>
      <c r="N99"/>
      <c r="O99"/>
      <c r="P99"/>
      <c r="Q99"/>
      <c r="R99"/>
      <c r="S99"/>
      <c r="T99"/>
      <c r="U99"/>
    </row>
    <row r="100" spans="1:21" ht="12.75">
      <c r="A100" s="150"/>
      <c r="B100" t="s">
        <v>262</v>
      </c>
      <c r="C100" s="37">
        <v>33464.944</v>
      </c>
      <c r="D100" s="54">
        <f t="shared" si="12"/>
        <v>0.08930149799117193</v>
      </c>
      <c r="E100"/>
      <c r="F100" s="95"/>
      <c r="G100"/>
      <c r="H100" s="95"/>
      <c r="I100" s="95"/>
      <c r="J100"/>
      <c r="K100" s="95"/>
      <c r="L100"/>
      <c r="M100" s="95"/>
      <c r="N100" s="95"/>
      <c r="O100"/>
      <c r="P100" s="95"/>
      <c r="Q100"/>
      <c r="R100" s="95"/>
      <c r="S100" s="95"/>
      <c r="T100"/>
      <c r="U100" s="95"/>
    </row>
    <row r="101" spans="1:21" ht="12.75">
      <c r="A101" s="150"/>
      <c r="B101" t="s">
        <v>252</v>
      </c>
      <c r="C101" s="37">
        <v>28644.829</v>
      </c>
      <c r="D101" s="54">
        <f t="shared" si="12"/>
        <v>0.07643897863390907</v>
      </c>
      <c r="E101" s="2"/>
      <c r="F101" s="2"/>
      <c r="G101" s="2"/>
      <c r="H101" s="2"/>
      <c r="I101" s="2"/>
      <c r="J101" s="2"/>
      <c r="K101" s="2"/>
      <c r="L101" s="2"/>
      <c r="M101" s="2"/>
      <c r="N101" s="2"/>
      <c r="O101" s="2"/>
      <c r="P101" s="2"/>
      <c r="Q101" s="2"/>
      <c r="R101" s="2"/>
      <c r="S101" s="2"/>
      <c r="T101" s="2"/>
      <c r="U101" s="2"/>
    </row>
    <row r="102" spans="1:21" ht="12.75">
      <c r="A102" s="150"/>
      <c r="B102" t="s">
        <v>290</v>
      </c>
      <c r="C102" s="37">
        <f>+C103-SUM(C97:C101)</f>
        <v>120039.40399999995</v>
      </c>
      <c r="D102" s="54">
        <f t="shared" si="12"/>
        <v>0.3203262074834929</v>
      </c>
      <c r="E102" s="37"/>
      <c r="F102" s="2"/>
      <c r="G102" s="2"/>
      <c r="H102" s="2"/>
      <c r="I102" s="2"/>
      <c r="J102" s="2"/>
      <c r="K102" s="2"/>
      <c r="L102" s="2"/>
      <c r="M102" s="2"/>
      <c r="N102" s="2"/>
      <c r="O102" s="2"/>
      <c r="P102" s="2"/>
      <c r="Q102" s="2"/>
      <c r="R102" s="2"/>
      <c r="S102" s="2"/>
      <c r="T102" s="2"/>
      <c r="U102" s="2"/>
    </row>
    <row r="103" spans="1:21" s="59" customFormat="1" ht="12.75">
      <c r="A103" s="151"/>
      <c r="B103" s="55" t="s">
        <v>293</v>
      </c>
      <c r="C103" s="134">
        <v>374741.127</v>
      </c>
      <c r="D103" s="58">
        <f>SUM(D97:D102)</f>
        <v>1</v>
      </c>
      <c r="E103" s="37"/>
      <c r="F103" s="95"/>
      <c r="G103"/>
      <c r="H103" s="95"/>
      <c r="I103" s="95"/>
      <c r="J103"/>
      <c r="K103" s="95"/>
      <c r="L103"/>
      <c r="M103" s="95"/>
      <c r="N103" s="95"/>
      <c r="O103"/>
      <c r="P103" s="95"/>
      <c r="Q103"/>
      <c r="R103" s="95"/>
      <c r="S103" s="95"/>
      <c r="T103"/>
      <c r="U103" s="95"/>
    </row>
    <row r="104" spans="1:21" ht="12.75">
      <c r="A104" s="152" t="s">
        <v>271</v>
      </c>
      <c r="B104" t="s">
        <v>273</v>
      </c>
      <c r="C104" s="37">
        <v>649.815</v>
      </c>
      <c r="D104" s="54">
        <f aca="true" t="shared" si="13" ref="D104:D109">+C104/$C$110</f>
        <v>0.1991800030100069</v>
      </c>
      <c r="E104"/>
      <c r="F104"/>
      <c r="G104"/>
      <c r="H104"/>
      <c r="I104"/>
      <c r="J104"/>
      <c r="K104"/>
      <c r="L104"/>
      <c r="M104"/>
      <c r="N104"/>
      <c r="O104"/>
      <c r="P104"/>
      <c r="Q104"/>
      <c r="R104"/>
      <c r="S104"/>
      <c r="T104"/>
      <c r="U104"/>
    </row>
    <row r="105" spans="1:21" ht="12.75">
      <c r="A105" s="153"/>
      <c r="B105" t="s">
        <v>253</v>
      </c>
      <c r="C105" s="37">
        <v>586.376</v>
      </c>
      <c r="D105" s="54">
        <f t="shared" si="13"/>
        <v>0.17973480674499018</v>
      </c>
      <c r="E105"/>
      <c r="F105"/>
      <c r="G105"/>
      <c r="H105"/>
      <c r="I105"/>
      <c r="J105"/>
      <c r="K105"/>
      <c r="L105"/>
      <c r="M105"/>
      <c r="N105"/>
      <c r="O105"/>
      <c r="P105"/>
      <c r="Q105"/>
      <c r="R105"/>
      <c r="S105"/>
      <c r="T105"/>
      <c r="U105"/>
    </row>
    <row r="106" spans="1:21" ht="12.75">
      <c r="A106" s="153"/>
      <c r="B106" t="s">
        <v>272</v>
      </c>
      <c r="C106" s="37">
        <v>409.047</v>
      </c>
      <c r="D106" s="54">
        <f t="shared" si="13"/>
        <v>0.1253802739106273</v>
      </c>
      <c r="E106" s="7"/>
      <c r="F106" s="7"/>
      <c r="G106" s="7"/>
      <c r="H106" s="7"/>
      <c r="I106" s="7"/>
      <c r="J106" s="7"/>
      <c r="K106" s="7"/>
      <c r="L106" s="7"/>
      <c r="M106" s="7"/>
      <c r="N106" s="7"/>
      <c r="O106" s="7"/>
      <c r="P106" s="7"/>
      <c r="Q106" s="7"/>
      <c r="R106" s="7"/>
      <c r="S106" s="7"/>
      <c r="T106" s="7"/>
      <c r="U106" s="7"/>
    </row>
    <row r="107" spans="1:21" ht="12.75">
      <c r="A107" s="153"/>
      <c r="B107" t="s">
        <v>266</v>
      </c>
      <c r="C107" s="37">
        <v>292.678</v>
      </c>
      <c r="D107" s="54">
        <f t="shared" si="13"/>
        <v>0.08971107918555711</v>
      </c>
      <c r="E107" s="7"/>
      <c r="F107" s="7"/>
      <c r="G107" s="7"/>
      <c r="H107" s="7"/>
      <c r="I107" s="7"/>
      <c r="J107" s="7"/>
      <c r="K107" s="7"/>
      <c r="L107" s="7"/>
      <c r="M107" s="7"/>
      <c r="N107" s="7"/>
      <c r="O107" s="7"/>
      <c r="P107" s="7"/>
      <c r="Q107" s="7"/>
      <c r="R107" s="7"/>
      <c r="S107" s="7"/>
      <c r="T107" s="7"/>
      <c r="U107" s="7"/>
    </row>
    <row r="108" spans="1:21" ht="12.75">
      <c r="A108" s="153"/>
      <c r="B108" t="s">
        <v>252</v>
      </c>
      <c r="C108" s="37">
        <v>284.242</v>
      </c>
      <c r="D108" s="54">
        <f t="shared" si="13"/>
        <v>0.08712529322279478</v>
      </c>
      <c r="E108"/>
      <c r="F108" s="95"/>
      <c r="G108"/>
      <c r="H108" s="95"/>
      <c r="I108" s="95"/>
      <c r="J108"/>
      <c r="K108" s="95"/>
      <c r="L108"/>
      <c r="M108" s="95"/>
      <c r="N108" s="95"/>
      <c r="O108"/>
      <c r="P108" s="95"/>
      <c r="Q108"/>
      <c r="R108" s="95"/>
      <c r="S108" s="95"/>
      <c r="T108"/>
      <c r="U108" s="95"/>
    </row>
    <row r="109" spans="1:21" ht="12.75">
      <c r="A109" s="153"/>
      <c r="B109" t="s">
        <v>290</v>
      </c>
      <c r="C109" s="37">
        <f>+C110-SUM(C104:C108)</f>
        <v>1040.2929999999997</v>
      </c>
      <c r="D109" s="54">
        <f t="shared" si="13"/>
        <v>0.3188685439260236</v>
      </c>
      <c r="E109" s="37"/>
      <c r="F109" s="95"/>
      <c r="G109"/>
      <c r="H109" s="95"/>
      <c r="I109" s="95"/>
      <c r="J109"/>
      <c r="K109" s="95"/>
      <c r="L109"/>
      <c r="M109" s="95"/>
      <c r="N109" s="95"/>
      <c r="O109"/>
      <c r="P109" s="95"/>
      <c r="Q109"/>
      <c r="R109" s="95"/>
      <c r="S109" s="95"/>
      <c r="T109"/>
      <c r="U109" s="95"/>
    </row>
    <row r="110" spans="1:21" s="59" customFormat="1" ht="12.75">
      <c r="A110" s="154"/>
      <c r="B110" s="55" t="s">
        <v>293</v>
      </c>
      <c r="C110" s="134">
        <v>3262.451</v>
      </c>
      <c r="D110" s="58">
        <f>SUM(D104:D109)</f>
        <v>0.9999999999999999</v>
      </c>
      <c r="E110" s="37"/>
      <c r="F110"/>
      <c r="G110"/>
      <c r="H110"/>
      <c r="I110"/>
      <c r="J110"/>
      <c r="K110"/>
      <c r="L110"/>
      <c r="M110"/>
      <c r="N110"/>
      <c r="O110"/>
      <c r="P110"/>
      <c r="Q110"/>
      <c r="R110"/>
      <c r="S110"/>
      <c r="T110"/>
      <c r="U110"/>
    </row>
    <row r="111" spans="1:21" ht="12.75">
      <c r="A111" s="149" t="s">
        <v>248</v>
      </c>
      <c r="B111" t="s">
        <v>269</v>
      </c>
      <c r="C111" s="37">
        <v>9641.211</v>
      </c>
      <c r="D111" s="54">
        <f aca="true" t="shared" si="14" ref="D111:D116">+C111/$C$117</f>
        <v>0.17679290784209842</v>
      </c>
      <c r="E111"/>
      <c r="F111"/>
      <c r="G111"/>
      <c r="H111"/>
      <c r="I111"/>
      <c r="J111"/>
      <c r="K111"/>
      <c r="L111"/>
      <c r="M111"/>
      <c r="N111"/>
      <c r="O111"/>
      <c r="P111"/>
      <c r="Q111"/>
      <c r="R111"/>
      <c r="S111"/>
      <c r="T111"/>
      <c r="U111"/>
    </row>
    <row r="112" spans="1:21" ht="12.75">
      <c r="A112" s="150"/>
      <c r="B112" t="s">
        <v>292</v>
      </c>
      <c r="C112" s="37">
        <v>7903.151</v>
      </c>
      <c r="D112" s="54">
        <f t="shared" si="14"/>
        <v>0.14492173715575649</v>
      </c>
      <c r="E112"/>
      <c r="F112"/>
      <c r="G112"/>
      <c r="H112"/>
      <c r="I112"/>
      <c r="J112"/>
      <c r="K112"/>
      <c r="L112"/>
      <c r="M112"/>
      <c r="N112"/>
      <c r="O112"/>
      <c r="P112"/>
      <c r="Q112"/>
      <c r="R112"/>
      <c r="S112"/>
      <c r="T112"/>
      <c r="U112"/>
    </row>
    <row r="113" spans="1:21" ht="12.75">
      <c r="A113" s="150"/>
      <c r="B113" t="s">
        <v>266</v>
      </c>
      <c r="C113" s="37">
        <v>5929.251</v>
      </c>
      <c r="D113" s="54">
        <f t="shared" si="14"/>
        <v>0.10872591893442328</v>
      </c>
      <c r="E113"/>
      <c r="F113"/>
      <c r="G113"/>
      <c r="H113"/>
      <c r="I113"/>
      <c r="J113"/>
      <c r="K113"/>
      <c r="L113"/>
      <c r="M113"/>
      <c r="N113"/>
      <c r="O113"/>
      <c r="P113"/>
      <c r="Q113"/>
      <c r="R113"/>
      <c r="S113"/>
      <c r="T113"/>
      <c r="U113"/>
    </row>
    <row r="114" spans="1:21" ht="12.75">
      <c r="A114" s="150"/>
      <c r="B114" t="s">
        <v>253</v>
      </c>
      <c r="C114" s="37">
        <v>3370.748</v>
      </c>
      <c r="D114" s="54">
        <f t="shared" si="14"/>
        <v>0.06181011291246895</v>
      </c>
      <c r="E114"/>
      <c r="F114" s="95"/>
      <c r="G114"/>
      <c r="H114" s="95"/>
      <c r="I114" s="95"/>
      <c r="J114"/>
      <c r="K114" s="95"/>
      <c r="L114"/>
      <c r="M114" s="95"/>
      <c r="N114" s="95"/>
      <c r="O114"/>
      <c r="P114" s="95"/>
      <c r="Q114"/>
      <c r="R114" s="95"/>
      <c r="S114" s="95"/>
      <c r="T114"/>
      <c r="U114" s="95"/>
    </row>
    <row r="115" spans="1:21" ht="12.75">
      <c r="A115" s="150"/>
      <c r="B115" t="s">
        <v>267</v>
      </c>
      <c r="C115" s="37">
        <v>3042.859</v>
      </c>
      <c r="D115" s="54">
        <f t="shared" si="14"/>
        <v>0.05579754356205873</v>
      </c>
      <c r="E115" s="2"/>
      <c r="F115" s="2"/>
      <c r="G115" s="2"/>
      <c r="H115" s="2"/>
      <c r="I115" s="2"/>
      <c r="J115" s="2"/>
      <c r="K115" s="2"/>
      <c r="L115" s="2"/>
      <c r="M115" s="2"/>
      <c r="N115" s="2"/>
      <c r="O115" s="2"/>
      <c r="P115" s="2"/>
      <c r="Q115" s="2"/>
      <c r="R115" s="2"/>
      <c r="S115" s="2"/>
      <c r="T115" s="2"/>
      <c r="U115" s="2"/>
    </row>
    <row r="116" spans="1:21" ht="12.75">
      <c r="A116" s="150"/>
      <c r="B116" t="s">
        <v>290</v>
      </c>
      <c r="C116" s="37">
        <f>+C117-SUM(C111:C115)</f>
        <v>24646.703999999998</v>
      </c>
      <c r="D116" s="54">
        <f t="shared" si="14"/>
        <v>0.4519517795931941</v>
      </c>
      <c r="E116" s="37"/>
      <c r="F116" s="2"/>
      <c r="G116" s="2"/>
      <c r="H116" s="2"/>
      <c r="I116" s="2"/>
      <c r="J116" s="2"/>
      <c r="K116" s="2"/>
      <c r="L116" s="2"/>
      <c r="M116" s="2"/>
      <c r="N116" s="2"/>
      <c r="O116" s="2"/>
      <c r="P116" s="2"/>
      <c r="Q116" s="2"/>
      <c r="R116" s="2"/>
      <c r="S116" s="2"/>
      <c r="T116" s="2"/>
      <c r="U116" s="2"/>
    </row>
    <row r="117" spans="1:21" s="59" customFormat="1" ht="12.75">
      <c r="A117" s="151"/>
      <c r="B117" s="55" t="s">
        <v>293</v>
      </c>
      <c r="C117" s="134">
        <v>54533.924</v>
      </c>
      <c r="D117" s="58">
        <f>SUM(D111:D116)</f>
        <v>1</v>
      </c>
      <c r="E117"/>
      <c r="F117" s="95"/>
      <c r="G117"/>
      <c r="H117" s="95"/>
      <c r="I117" s="95"/>
      <c r="J117"/>
      <c r="K117" s="95"/>
      <c r="L117"/>
      <c r="M117" s="95"/>
      <c r="N117" s="95"/>
      <c r="O117"/>
      <c r="P117" s="95"/>
      <c r="Q117"/>
      <c r="R117" s="95"/>
      <c r="S117" s="95"/>
      <c r="T117"/>
      <c r="U117" s="95"/>
    </row>
    <row r="118" spans="1:21" s="59" customFormat="1" ht="12.75">
      <c r="A118" s="61" t="s">
        <v>62</v>
      </c>
      <c r="B118" s="62"/>
      <c r="C118" s="40">
        <v>13446.334000003322</v>
      </c>
      <c r="D118" s="58"/>
      <c r="E118"/>
      <c r="F118"/>
      <c r="G118"/>
      <c r="H118"/>
      <c r="I118"/>
      <c r="J118"/>
      <c r="K118"/>
      <c r="L118"/>
      <c r="M118"/>
      <c r="N118"/>
      <c r="O118"/>
      <c r="P118"/>
      <c r="Q118"/>
      <c r="R118"/>
      <c r="S118"/>
      <c r="T118"/>
      <c r="U118"/>
    </row>
    <row r="119" spans="1:21" s="59" customFormat="1" ht="12.75">
      <c r="A119" s="55" t="s">
        <v>274</v>
      </c>
      <c r="B119" s="55"/>
      <c r="C119" s="56">
        <f>+C118+C117+C110+C103+C96+C89+C82+C75+C62+C55+C48+C41+C34+C27+C20+C13</f>
        <v>12696777.000000004</v>
      </c>
      <c r="D119" s="58"/>
      <c r="E119"/>
      <c r="F119"/>
      <c r="G119"/>
      <c r="H119"/>
      <c r="I119"/>
      <c r="J119"/>
      <c r="K119"/>
      <c r="L119"/>
      <c r="M119"/>
      <c r="N119"/>
      <c r="O119"/>
      <c r="P119"/>
      <c r="Q119"/>
      <c r="R119"/>
      <c r="S119"/>
      <c r="T119"/>
      <c r="U119"/>
    </row>
    <row r="120" spans="1:21" s="44" customFormat="1" ht="12.75">
      <c r="A120" s="45" t="s">
        <v>64</v>
      </c>
      <c r="B120" s="45"/>
      <c r="C120" s="45"/>
      <c r="D120" s="45"/>
      <c r="E120" s="7"/>
      <c r="F120" s="7"/>
      <c r="G120" s="7"/>
      <c r="H120" s="7"/>
      <c r="I120" s="7"/>
      <c r="J120" s="7"/>
      <c r="K120" s="7"/>
      <c r="L120" s="7"/>
      <c r="M120" s="7"/>
      <c r="N120" s="7"/>
      <c r="O120" s="7"/>
      <c r="P120" s="7"/>
      <c r="Q120" s="7"/>
      <c r="R120" s="7"/>
      <c r="S120" s="7"/>
      <c r="T120" s="7"/>
      <c r="U120" s="7"/>
    </row>
    <row r="121" spans="1:21" ht="12.75">
      <c r="A121" s="95"/>
      <c r="B121"/>
      <c r="C121"/>
      <c r="D121" s="95"/>
      <c r="E121" s="7"/>
      <c r="F121" s="7"/>
      <c r="G121" s="7"/>
      <c r="H121" s="7"/>
      <c r="I121" s="7"/>
      <c r="J121" s="7"/>
      <c r="K121" s="7"/>
      <c r="L121" s="7"/>
      <c r="M121" s="7"/>
      <c r="N121" s="7"/>
      <c r="O121" s="7"/>
      <c r="P121" s="7"/>
      <c r="Q121" s="7"/>
      <c r="R121" s="7"/>
      <c r="S121" s="7"/>
      <c r="T121" s="7"/>
      <c r="U121" s="7"/>
    </row>
    <row r="122" spans="1:21" ht="12.75">
      <c r="A122"/>
      <c r="B122"/>
      <c r="C122"/>
      <c r="D122"/>
      <c r="E122"/>
      <c r="F122" s="95"/>
      <c r="G122"/>
      <c r="H122" s="95"/>
      <c r="I122" s="95"/>
      <c r="J122"/>
      <c r="K122" s="95"/>
      <c r="L122"/>
      <c r="M122" s="95"/>
      <c r="N122" s="95"/>
      <c r="O122"/>
      <c r="P122" s="95"/>
      <c r="Q122"/>
      <c r="R122" s="95"/>
      <c r="S122" s="95"/>
      <c r="T122"/>
      <c r="U122" s="95"/>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7"/>
      <c r="D125" s="37"/>
      <c r="E125" s="37"/>
      <c r="F125"/>
      <c r="G125"/>
      <c r="H125"/>
      <c r="I125"/>
      <c r="J125"/>
      <c r="K125"/>
      <c r="L125"/>
      <c r="M125"/>
      <c r="N125"/>
      <c r="O125"/>
      <c r="P125"/>
      <c r="Q125"/>
      <c r="R125"/>
      <c r="S125"/>
      <c r="T125"/>
      <c r="U125"/>
    </row>
    <row r="126" spans="1:21" ht="12.75">
      <c r="A126" s="95"/>
      <c r="B126"/>
      <c r="C126"/>
      <c r="D126" s="95"/>
      <c r="E126"/>
      <c r="F126"/>
      <c r="G126"/>
      <c r="H126"/>
      <c r="I126"/>
      <c r="J126"/>
      <c r="K126"/>
      <c r="L126"/>
      <c r="M126"/>
      <c r="N126"/>
      <c r="O126"/>
      <c r="P126"/>
      <c r="Q126"/>
      <c r="R126"/>
      <c r="S126"/>
      <c r="T126"/>
      <c r="U126"/>
    </row>
    <row r="127" spans="1:21" ht="12.75">
      <c r="A127" s="2"/>
      <c r="B127" s="2"/>
      <c r="C127" s="2"/>
      <c r="D127" s="2"/>
      <c r="E127"/>
      <c r="F127" s="95"/>
      <c r="G127"/>
      <c r="H127" s="95"/>
      <c r="I127" s="95"/>
      <c r="J127"/>
      <c r="K127" s="95"/>
      <c r="L127"/>
      <c r="M127" s="95"/>
      <c r="N127" s="95"/>
      <c r="O127"/>
      <c r="P127" s="95"/>
      <c r="Q127"/>
      <c r="R127" s="95"/>
      <c r="S127" s="95"/>
      <c r="T127"/>
      <c r="U127" s="95"/>
    </row>
    <row r="128" spans="1:21" ht="12.75">
      <c r="A128" s="95"/>
      <c r="B128"/>
      <c r="C128"/>
      <c r="D128" s="95"/>
      <c r="E128" s="2"/>
      <c r="F128" s="2"/>
      <c r="G128" s="2"/>
      <c r="H128" s="2"/>
      <c r="I128" s="2"/>
      <c r="J128" s="2"/>
      <c r="K128" s="2"/>
      <c r="L128" s="2"/>
      <c r="M128" s="2"/>
      <c r="N128" s="2"/>
      <c r="O128" s="2"/>
      <c r="P128" s="2"/>
      <c r="Q128" s="2"/>
      <c r="R128" s="2"/>
      <c r="S128" s="2"/>
      <c r="T128" s="2"/>
      <c r="U128" s="2"/>
    </row>
    <row r="129" spans="1:21" ht="12.75">
      <c r="A129"/>
      <c r="B129"/>
      <c r="C129"/>
      <c r="D129"/>
      <c r="E129"/>
      <c r="F129" s="95"/>
      <c r="G129"/>
      <c r="H129" s="95"/>
      <c r="I129" s="95"/>
      <c r="J129"/>
      <c r="K129" s="95"/>
      <c r="L129"/>
      <c r="M129" s="95"/>
      <c r="N129" s="95"/>
      <c r="O129"/>
      <c r="P129" s="95"/>
      <c r="Q129"/>
      <c r="R129" s="95"/>
      <c r="S129" s="95"/>
      <c r="T129"/>
      <c r="U129" s="95"/>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95"/>
      <c r="G134"/>
      <c r="H134" s="95"/>
      <c r="I134" s="95"/>
      <c r="J134"/>
      <c r="K134" s="95"/>
      <c r="L134"/>
      <c r="M134" s="95"/>
      <c r="N134" s="95"/>
      <c r="O134"/>
      <c r="P134" s="95"/>
      <c r="Q134"/>
      <c r="R134" s="95"/>
      <c r="S134" s="95"/>
      <c r="T134"/>
      <c r="U134" s="95"/>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95"/>
      <c r="G139"/>
      <c r="H139" s="95"/>
      <c r="I139" s="95"/>
      <c r="J139"/>
      <c r="K139" s="95"/>
      <c r="L139"/>
      <c r="M139" s="95"/>
      <c r="N139" s="95"/>
      <c r="O139"/>
      <c r="P139" s="95"/>
      <c r="Q139"/>
      <c r="R139" s="95"/>
      <c r="S139" s="95"/>
      <c r="T139"/>
      <c r="U139" s="95"/>
    </row>
    <row r="140" spans="5:21" ht="12.75">
      <c r="E140" s="2"/>
      <c r="F140" s="2"/>
      <c r="G140" s="2"/>
      <c r="H140" s="2"/>
      <c r="I140" s="2"/>
      <c r="J140" s="2"/>
      <c r="K140" s="2"/>
      <c r="L140" s="2"/>
      <c r="M140" s="2"/>
      <c r="N140" s="2"/>
      <c r="O140" s="2"/>
      <c r="P140" s="2"/>
      <c r="Q140" s="2"/>
      <c r="R140" s="2"/>
      <c r="S140" s="2"/>
      <c r="T140" s="2"/>
      <c r="U140" s="2"/>
    </row>
    <row r="141" spans="5:21" ht="12.75">
      <c r="E141"/>
      <c r="F141" s="95"/>
      <c r="G141"/>
      <c r="H141" s="95"/>
      <c r="I141" s="95"/>
      <c r="J141"/>
      <c r="K141" s="95"/>
      <c r="L141"/>
      <c r="M141" s="95"/>
      <c r="N141" s="95"/>
      <c r="O141"/>
      <c r="P141" s="95"/>
      <c r="Q141"/>
      <c r="R141" s="95"/>
      <c r="S141" s="95"/>
      <c r="T141"/>
      <c r="U141" s="95"/>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95"/>
      <c r="G146"/>
      <c r="H146" s="95"/>
      <c r="I146" s="95"/>
      <c r="J146"/>
      <c r="K146" s="95"/>
      <c r="L146"/>
      <c r="M146" s="95"/>
      <c r="N146" s="95"/>
      <c r="O146"/>
      <c r="P146" s="95"/>
      <c r="Q146"/>
      <c r="R146" s="95"/>
      <c r="S146" s="95"/>
      <c r="T146"/>
      <c r="U146" s="95"/>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95"/>
      <c r="G151"/>
      <c r="H151" s="95"/>
      <c r="I151" s="95"/>
      <c r="J151"/>
      <c r="K151" s="95"/>
      <c r="L151"/>
      <c r="M151" s="95"/>
      <c r="N151" s="95"/>
      <c r="O151"/>
      <c r="P151" s="95"/>
      <c r="Q151"/>
      <c r="R151" s="95"/>
      <c r="S151" s="95"/>
      <c r="T151"/>
      <c r="U151" s="95"/>
    </row>
    <row r="152" spans="5:21" ht="12.75">
      <c r="E152" s="2"/>
      <c r="F152" s="2"/>
      <c r="G152" s="2"/>
      <c r="H152" s="2"/>
      <c r="I152" s="2"/>
      <c r="J152" s="2"/>
      <c r="K152" s="2"/>
      <c r="L152" s="2"/>
      <c r="M152" s="2"/>
      <c r="N152" s="2"/>
      <c r="O152" s="2"/>
      <c r="P152" s="2"/>
      <c r="Q152" s="2"/>
      <c r="R152" s="2"/>
      <c r="S152" s="2"/>
      <c r="T152" s="2"/>
      <c r="U152" s="2"/>
    </row>
    <row r="153" spans="5:21" ht="12.75">
      <c r="E153"/>
      <c r="F153" s="95"/>
      <c r="G153"/>
      <c r="H153" s="95"/>
      <c r="I153" s="95"/>
      <c r="J153"/>
      <c r="K153" s="95"/>
      <c r="L153"/>
      <c r="M153" s="95"/>
      <c r="N153" s="95"/>
      <c r="O153"/>
      <c r="P153" s="95"/>
      <c r="Q153"/>
      <c r="R153" s="95"/>
      <c r="S153" s="95"/>
      <c r="T153"/>
      <c r="U153" s="95"/>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95"/>
      <c r="G158"/>
      <c r="H158" s="95"/>
      <c r="I158" s="95"/>
      <c r="J158"/>
      <c r="K158" s="95"/>
      <c r="L158"/>
      <c r="M158" s="95"/>
      <c r="N158" s="95"/>
      <c r="O158"/>
      <c r="P158" s="95"/>
      <c r="Q158"/>
      <c r="R158" s="95"/>
      <c r="S158" s="95"/>
      <c r="T158"/>
      <c r="U158" s="95"/>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95"/>
      <c r="G163"/>
      <c r="H163" s="95"/>
      <c r="I163" s="95"/>
      <c r="J163"/>
      <c r="K163" s="95"/>
      <c r="L163"/>
      <c r="M163" s="95"/>
      <c r="N163" s="95"/>
      <c r="O163"/>
      <c r="P163" s="95"/>
      <c r="Q163"/>
      <c r="R163" s="95"/>
      <c r="S163" s="95"/>
      <c r="T163"/>
      <c r="U163" s="95"/>
    </row>
    <row r="164" spans="5:21" ht="12.75">
      <c r="E164" s="2"/>
      <c r="F164" s="2"/>
      <c r="G164" s="2"/>
      <c r="H164" s="2"/>
      <c r="I164" s="2"/>
      <c r="J164" s="2"/>
      <c r="K164" s="2"/>
      <c r="L164" s="2"/>
      <c r="M164" s="2"/>
      <c r="N164" s="2"/>
      <c r="O164" s="2"/>
      <c r="P164" s="2"/>
      <c r="Q164" s="2"/>
      <c r="R164" s="2"/>
      <c r="S164" s="2"/>
      <c r="T164" s="2"/>
      <c r="U164" s="2"/>
    </row>
    <row r="165" spans="5:21" ht="12.75">
      <c r="E165"/>
      <c r="F165" s="95"/>
      <c r="G165"/>
      <c r="H165" s="95"/>
      <c r="I165" s="95"/>
      <c r="J165"/>
      <c r="K165" s="95"/>
      <c r="L165"/>
      <c r="M165" s="95"/>
      <c r="N165" s="95"/>
      <c r="O165"/>
      <c r="P165" s="95"/>
      <c r="Q165"/>
      <c r="R165" s="95"/>
      <c r="S165" s="95"/>
      <c r="T165"/>
      <c r="U165" s="95"/>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95"/>
      <c r="G170"/>
      <c r="H170" s="95"/>
      <c r="I170" s="95"/>
      <c r="J170"/>
      <c r="K170" s="95"/>
      <c r="L170"/>
      <c r="M170" s="95"/>
      <c r="N170" s="95"/>
      <c r="O170"/>
      <c r="P170" s="95"/>
      <c r="Q170"/>
      <c r="R170" s="95"/>
      <c r="S170" s="95"/>
      <c r="T170"/>
      <c r="U170" s="95"/>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95"/>
      <c r="G175"/>
      <c r="H175" s="95"/>
      <c r="I175" s="95"/>
      <c r="J175"/>
      <c r="K175" s="95"/>
      <c r="L175"/>
      <c r="M175" s="95"/>
      <c r="N175" s="95"/>
      <c r="O175"/>
      <c r="P175" s="95"/>
      <c r="Q175"/>
      <c r="R175" s="95"/>
      <c r="S175" s="95"/>
      <c r="T175"/>
      <c r="U175" s="95"/>
    </row>
    <row r="176" spans="5:21" ht="12.75">
      <c r="E176" s="2"/>
      <c r="F176" s="2"/>
      <c r="G176" s="2"/>
      <c r="H176" s="2"/>
      <c r="I176" s="2"/>
      <c r="J176" s="2"/>
      <c r="K176" s="2"/>
      <c r="L176" s="2"/>
      <c r="M176" s="2"/>
      <c r="N176" s="2"/>
      <c r="O176" s="2"/>
      <c r="P176" s="2"/>
      <c r="Q176" s="2"/>
      <c r="R176" s="2"/>
      <c r="S176" s="2"/>
      <c r="T176" s="2"/>
      <c r="U176" s="2"/>
    </row>
    <row r="177" spans="5:21" ht="12.75">
      <c r="E177"/>
      <c r="F177" s="95"/>
      <c r="G177"/>
      <c r="H177" s="95"/>
      <c r="I177" s="95"/>
      <c r="J177"/>
      <c r="K177" s="95"/>
      <c r="L177"/>
      <c r="M177" s="95"/>
      <c r="N177" s="95"/>
      <c r="O177"/>
      <c r="P177" s="95"/>
      <c r="Q177"/>
      <c r="R177" s="95"/>
      <c r="S177" s="95"/>
      <c r="T177"/>
      <c r="U177" s="95"/>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95"/>
      <c r="G182"/>
      <c r="H182" s="95"/>
      <c r="I182" s="95"/>
      <c r="J182"/>
      <c r="K182" s="95"/>
      <c r="L182"/>
      <c r="M182" s="95"/>
      <c r="N182" s="95"/>
      <c r="O182"/>
      <c r="P182" s="95"/>
      <c r="Q182"/>
      <c r="R182" s="95"/>
      <c r="S182" s="95"/>
      <c r="T182"/>
      <c r="U182" s="95"/>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95"/>
      <c r="G187"/>
      <c r="H187" s="95"/>
      <c r="I187" s="95"/>
      <c r="J187"/>
      <c r="K187" s="95"/>
      <c r="L187"/>
      <c r="M187" s="95"/>
      <c r="N187" s="95"/>
      <c r="O187"/>
      <c r="P187" s="95"/>
      <c r="Q187"/>
      <c r="R187" s="95"/>
      <c r="S187" s="95"/>
      <c r="T187"/>
      <c r="U187" s="95"/>
    </row>
    <row r="188" spans="5:21" ht="12.75">
      <c r="E188" s="2"/>
      <c r="F188" s="2"/>
      <c r="G188" s="2"/>
      <c r="H188" s="2"/>
      <c r="I188" s="2"/>
      <c r="J188" s="2"/>
      <c r="K188" s="2"/>
      <c r="L188" s="2"/>
      <c r="M188" s="2"/>
      <c r="N188" s="2"/>
      <c r="O188" s="2"/>
      <c r="P188" s="2"/>
      <c r="Q188" s="2"/>
      <c r="R188" s="2"/>
      <c r="S188" s="2"/>
      <c r="T188" s="2"/>
      <c r="U188" s="2"/>
    </row>
    <row r="189" spans="5:21" ht="12.75">
      <c r="E189"/>
      <c r="F189" s="95"/>
      <c r="G189"/>
      <c r="H189" s="95"/>
      <c r="I189" s="95"/>
      <c r="J189"/>
      <c r="K189" s="95"/>
      <c r="L189"/>
      <c r="M189" s="95"/>
      <c r="N189" s="95"/>
      <c r="O189"/>
      <c r="P189" s="95"/>
      <c r="Q189"/>
      <c r="R189" s="95"/>
      <c r="S189" s="95"/>
      <c r="T189"/>
      <c r="U189" s="95"/>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95"/>
      <c r="G194"/>
      <c r="H194" s="95"/>
      <c r="I194" s="95"/>
      <c r="J194"/>
      <c r="K194" s="95"/>
      <c r="L194"/>
      <c r="M194" s="95"/>
      <c r="N194" s="95"/>
      <c r="O194"/>
      <c r="P194" s="95"/>
      <c r="Q194"/>
      <c r="R194" s="95"/>
      <c r="S194" s="95"/>
      <c r="T194"/>
      <c r="U194" s="95"/>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95"/>
      <c r="G199"/>
      <c r="H199" s="95"/>
      <c r="I199" s="95"/>
      <c r="J199"/>
      <c r="K199" s="95"/>
      <c r="L199"/>
      <c r="M199" s="95"/>
      <c r="N199" s="95"/>
      <c r="O199"/>
      <c r="P199" s="95"/>
      <c r="Q199"/>
      <c r="R199" s="95"/>
      <c r="S199" s="95"/>
      <c r="T199"/>
      <c r="U199" s="95"/>
    </row>
    <row r="200" spans="5:21" ht="12.75">
      <c r="E200" s="2"/>
      <c r="F200" s="2"/>
      <c r="G200" s="2"/>
      <c r="H200" s="2"/>
      <c r="I200" s="2"/>
      <c r="J200" s="2"/>
      <c r="K200" s="2"/>
      <c r="L200" s="2"/>
      <c r="M200" s="2"/>
      <c r="N200" s="2"/>
      <c r="O200" s="2"/>
      <c r="P200" s="2"/>
      <c r="Q200" s="2"/>
      <c r="R200" s="2"/>
      <c r="S200" s="2"/>
      <c r="T200" s="2"/>
      <c r="U200" s="2"/>
    </row>
    <row r="201" spans="5:21" ht="12.75">
      <c r="E201"/>
      <c r="F201" s="95"/>
      <c r="G201"/>
      <c r="H201" s="95"/>
      <c r="I201" s="95"/>
      <c r="J201"/>
      <c r="K201" s="95"/>
      <c r="L201"/>
      <c r="M201" s="95"/>
      <c r="N201" s="95"/>
      <c r="O201"/>
      <c r="P201" s="95"/>
      <c r="Q201"/>
      <c r="R201" s="95"/>
      <c r="S201" s="95"/>
      <c r="T201"/>
      <c r="U201" s="95"/>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95"/>
      <c r="G206"/>
      <c r="H206" s="95"/>
      <c r="I206" s="95"/>
      <c r="J206"/>
      <c r="K206" s="95"/>
      <c r="L206"/>
      <c r="M206" s="95"/>
      <c r="N206" s="95"/>
      <c r="O206"/>
      <c r="P206" s="95"/>
      <c r="Q206"/>
      <c r="R206" s="95"/>
      <c r="S206" s="95"/>
      <c r="T206"/>
      <c r="U206" s="95"/>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95"/>
      <c r="G211"/>
      <c r="H211" s="95"/>
      <c r="I211" s="95"/>
      <c r="J211"/>
      <c r="K211" s="95"/>
      <c r="L211"/>
      <c r="M211" s="95"/>
      <c r="N211" s="95"/>
      <c r="O211"/>
      <c r="P211" s="95"/>
      <c r="Q211"/>
      <c r="R211" s="95"/>
      <c r="S211" s="95"/>
      <c r="T211"/>
      <c r="U211" s="95"/>
    </row>
    <row r="212" spans="5:21" ht="12.75">
      <c r="E212" s="2"/>
      <c r="F212" s="2"/>
      <c r="G212" s="2"/>
      <c r="H212" s="2"/>
      <c r="I212" s="2"/>
      <c r="J212" s="2"/>
      <c r="K212" s="2"/>
      <c r="L212" s="2"/>
      <c r="M212" s="2"/>
      <c r="N212" s="2"/>
      <c r="O212" s="2"/>
      <c r="P212" s="2"/>
      <c r="Q212" s="2"/>
      <c r="R212" s="2"/>
      <c r="S212" s="2"/>
      <c r="T212" s="2"/>
      <c r="U212" s="2"/>
    </row>
    <row r="213" spans="5:21" ht="12.75">
      <c r="E213"/>
      <c r="F213" s="95"/>
      <c r="G213"/>
      <c r="H213" s="95"/>
      <c r="I213" s="95"/>
      <c r="J213"/>
      <c r="K213" s="95"/>
      <c r="L213"/>
      <c r="M213" s="95"/>
      <c r="N213" s="95"/>
      <c r="O213"/>
      <c r="P213" s="95"/>
      <c r="Q213"/>
      <c r="R213" s="95"/>
      <c r="S213" s="95"/>
      <c r="T213"/>
      <c r="U213" s="95"/>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95"/>
      <c r="G218"/>
      <c r="H218" s="95"/>
      <c r="I218" s="95"/>
      <c r="J218"/>
      <c r="K218" s="95"/>
      <c r="L218"/>
      <c r="M218" s="95"/>
      <c r="N218" s="95"/>
      <c r="O218"/>
      <c r="P218" s="95"/>
      <c r="Q218"/>
      <c r="R218" s="95"/>
      <c r="S218" s="95"/>
      <c r="T218"/>
      <c r="U218" s="95"/>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95"/>
      <c r="G223"/>
      <c r="H223" s="95"/>
      <c r="I223" s="95"/>
      <c r="J223"/>
      <c r="K223" s="95"/>
      <c r="L223"/>
      <c r="M223" s="95"/>
      <c r="N223" s="95"/>
      <c r="O223"/>
      <c r="P223" s="95"/>
      <c r="Q223"/>
      <c r="R223" s="95"/>
      <c r="S223" s="95"/>
      <c r="T223"/>
      <c r="U223" s="95"/>
    </row>
    <row r="224" spans="5:21" ht="12.75">
      <c r="E224" s="2"/>
      <c r="F224" s="2"/>
      <c r="G224" s="2"/>
      <c r="H224" s="2"/>
      <c r="I224" s="2"/>
      <c r="J224" s="2"/>
      <c r="K224" s="2"/>
      <c r="L224" s="2"/>
      <c r="M224" s="2"/>
      <c r="N224" s="2"/>
      <c r="O224" s="2"/>
      <c r="P224" s="2"/>
      <c r="Q224" s="2"/>
      <c r="R224" s="2"/>
      <c r="S224" s="2"/>
      <c r="T224" s="2"/>
      <c r="U224" s="2"/>
    </row>
    <row r="225" spans="5:21" ht="12.75">
      <c r="E225"/>
      <c r="F225" s="95"/>
      <c r="G225"/>
      <c r="H225" s="95"/>
      <c r="I225" s="95"/>
      <c r="J225"/>
      <c r="K225" s="95"/>
      <c r="L225"/>
      <c r="M225" s="95"/>
      <c r="N225" s="95"/>
      <c r="O225"/>
      <c r="P225" s="95"/>
      <c r="Q225"/>
      <c r="R225" s="95"/>
      <c r="S225" s="95"/>
      <c r="T225"/>
      <c r="U225" s="95"/>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95"/>
      <c r="G230"/>
      <c r="H230" s="95"/>
      <c r="I230" s="95"/>
      <c r="J230"/>
      <c r="K230" s="95"/>
      <c r="L230"/>
      <c r="M230" s="95"/>
      <c r="N230" s="95"/>
      <c r="O230"/>
      <c r="P230" s="95"/>
      <c r="Q230"/>
      <c r="R230" s="95"/>
      <c r="S230" s="95"/>
      <c r="T230"/>
      <c r="U230" s="95"/>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95"/>
      <c r="G235"/>
      <c r="H235" s="95"/>
      <c r="I235" s="95"/>
      <c r="J235"/>
      <c r="K235" s="95"/>
      <c r="L235"/>
      <c r="M235" s="95"/>
      <c r="N235" s="95"/>
      <c r="O235"/>
      <c r="P235" s="95"/>
      <c r="Q235"/>
      <c r="R235" s="95"/>
      <c r="S235" s="95"/>
      <c r="T235"/>
      <c r="U235" s="95"/>
    </row>
    <row r="236" spans="5:21" ht="12.75">
      <c r="E236" s="2"/>
      <c r="F236" s="2"/>
      <c r="G236" s="2"/>
      <c r="H236" s="2"/>
      <c r="I236" s="2"/>
      <c r="J236" s="2"/>
      <c r="K236" s="2"/>
      <c r="L236" s="2"/>
      <c r="M236" s="2"/>
      <c r="N236" s="2"/>
      <c r="O236" s="2"/>
      <c r="P236" s="2"/>
      <c r="Q236" s="2"/>
      <c r="R236" s="2"/>
      <c r="S236" s="2"/>
      <c r="T236" s="2"/>
      <c r="U236" s="2"/>
    </row>
    <row r="237" spans="5:21" ht="12.75">
      <c r="E237"/>
      <c r="F237" s="95"/>
      <c r="G237"/>
      <c r="H237" s="95"/>
      <c r="I237" s="95"/>
      <c r="J237"/>
      <c r="K237" s="95"/>
      <c r="L237"/>
      <c r="M237" s="95"/>
      <c r="N237" s="95"/>
      <c r="O237"/>
      <c r="P237" s="95"/>
      <c r="Q237"/>
      <c r="R237" s="95"/>
      <c r="S237" s="95"/>
      <c r="T237"/>
      <c r="U237" s="95"/>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95"/>
      <c r="G242"/>
      <c r="H242" s="95"/>
      <c r="I242" s="95"/>
      <c r="J242"/>
      <c r="K242" s="95"/>
      <c r="L242"/>
      <c r="M242" s="95"/>
      <c r="N242" s="95"/>
      <c r="O242"/>
      <c r="P242" s="95"/>
      <c r="Q242"/>
      <c r="R242" s="95"/>
      <c r="S242" s="95"/>
      <c r="T242"/>
      <c r="U242" s="95"/>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95"/>
      <c r="G247"/>
      <c r="H247" s="95"/>
      <c r="I247" s="95"/>
      <c r="J247"/>
      <c r="K247" s="95"/>
      <c r="L247"/>
      <c r="M247" s="95"/>
      <c r="N247" s="95"/>
      <c r="O247"/>
      <c r="P247" s="95"/>
      <c r="Q247"/>
      <c r="R247" s="95"/>
      <c r="S247" s="95"/>
      <c r="T247"/>
      <c r="U247" s="95"/>
    </row>
    <row r="248" spans="5:21" ht="12.75">
      <c r="E248" s="2"/>
      <c r="F248" s="2"/>
      <c r="G248" s="2"/>
      <c r="H248" s="2"/>
      <c r="I248" s="2"/>
      <c r="J248" s="2"/>
      <c r="K248" s="2"/>
      <c r="L248" s="2"/>
      <c r="M248" s="2"/>
      <c r="N248" s="2"/>
      <c r="O248" s="2"/>
      <c r="P248" s="2"/>
      <c r="Q248" s="2"/>
      <c r="R248" s="2"/>
      <c r="S248" s="2"/>
      <c r="T248" s="2"/>
      <c r="U248" s="2"/>
    </row>
    <row r="249" spans="5:21" ht="12.75">
      <c r="E249"/>
      <c r="F249" s="95"/>
      <c r="G249"/>
      <c r="H249" s="95"/>
      <c r="I249" s="95"/>
      <c r="J249"/>
      <c r="K249" s="95"/>
      <c r="L249"/>
      <c r="M249" s="95"/>
      <c r="N249" s="95"/>
      <c r="O249"/>
      <c r="P249" s="95"/>
      <c r="Q249"/>
      <c r="R249" s="95"/>
      <c r="S249" s="95"/>
      <c r="T249"/>
      <c r="U249" s="95"/>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95"/>
      <c r="G254"/>
      <c r="H254" s="95"/>
      <c r="I254" s="95"/>
      <c r="J254"/>
      <c r="K254" s="95"/>
      <c r="L254"/>
      <c r="M254" s="95"/>
      <c r="N254" s="95"/>
      <c r="O254"/>
      <c r="P254" s="95"/>
      <c r="Q254"/>
      <c r="R254" s="95"/>
      <c r="S254" s="95"/>
      <c r="T254"/>
      <c r="U254" s="95"/>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95"/>
      <c r="G259"/>
      <c r="H259" s="95"/>
      <c r="I259" s="95"/>
      <c r="J259"/>
      <c r="K259" s="95"/>
      <c r="L259"/>
      <c r="M259" s="95"/>
      <c r="N259" s="95"/>
      <c r="O259"/>
      <c r="P259" s="95"/>
      <c r="Q259"/>
      <c r="R259" s="95"/>
      <c r="S259" s="95"/>
      <c r="T259"/>
      <c r="U259" s="95"/>
    </row>
    <row r="260" spans="5:21" ht="12.75">
      <c r="E260" s="2"/>
      <c r="F260" s="2"/>
      <c r="G260" s="2"/>
      <c r="H260" s="2"/>
      <c r="I260" s="2"/>
      <c r="J260" s="2"/>
      <c r="K260" s="2"/>
      <c r="L260" s="2"/>
      <c r="M260" s="2"/>
      <c r="N260" s="2"/>
      <c r="O260" s="2"/>
      <c r="P260" s="2"/>
      <c r="Q260" s="2"/>
      <c r="R260" s="2"/>
      <c r="S260" s="2"/>
      <c r="T260" s="2"/>
      <c r="U260" s="2"/>
    </row>
    <row r="261" spans="5:21" ht="12.75">
      <c r="E261"/>
      <c r="F261" s="95"/>
      <c r="G261"/>
      <c r="H261" s="95"/>
      <c r="I261" s="95"/>
      <c r="J261"/>
      <c r="K261" s="95"/>
      <c r="L261"/>
      <c r="M261" s="95"/>
      <c r="N261" s="95"/>
      <c r="O261"/>
      <c r="P261" s="95"/>
      <c r="Q261"/>
      <c r="R261" s="95"/>
      <c r="S261" s="95"/>
      <c r="T261"/>
      <c r="U261" s="95"/>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95"/>
      <c r="G266"/>
      <c r="H266" s="95"/>
      <c r="I266" s="95"/>
      <c r="J266"/>
      <c r="K266" s="95"/>
      <c r="L266"/>
      <c r="M266" s="95"/>
      <c r="N266" s="95"/>
      <c r="O266"/>
      <c r="P266" s="95"/>
      <c r="Q266"/>
      <c r="R266" s="95"/>
      <c r="S266" s="95"/>
      <c r="T266"/>
      <c r="U266" s="95"/>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95"/>
      <c r="G271"/>
      <c r="H271" s="95"/>
      <c r="I271" s="95"/>
      <c r="J271"/>
      <c r="K271" s="95"/>
      <c r="L271"/>
      <c r="M271" s="95"/>
      <c r="N271" s="95"/>
      <c r="O271"/>
      <c r="P271" s="95"/>
      <c r="Q271"/>
      <c r="R271" s="95"/>
      <c r="S271" s="95"/>
      <c r="T271"/>
      <c r="U271" s="95"/>
    </row>
    <row r="272" spans="5:21" ht="12.75">
      <c r="E272" s="2"/>
      <c r="F272" s="2"/>
      <c r="G272" s="2"/>
      <c r="H272" s="2"/>
      <c r="I272" s="2"/>
      <c r="J272" s="2"/>
      <c r="K272" s="2"/>
      <c r="L272" s="2"/>
      <c r="M272" s="2"/>
      <c r="N272" s="2"/>
      <c r="O272" s="2"/>
      <c r="P272" s="2"/>
      <c r="Q272" s="2"/>
      <c r="R272" s="2"/>
      <c r="S272" s="2"/>
      <c r="T272" s="2"/>
      <c r="U272" s="2"/>
    </row>
    <row r="273" spans="5:21" ht="12.75">
      <c r="E273"/>
      <c r="F273" s="95"/>
      <c r="G273"/>
      <c r="H273" s="95"/>
      <c r="I273" s="95"/>
      <c r="J273"/>
      <c r="K273" s="95"/>
      <c r="L273"/>
      <c r="M273" s="95"/>
      <c r="N273" s="95"/>
      <c r="O273"/>
      <c r="P273" s="95"/>
      <c r="Q273"/>
      <c r="R273" s="95"/>
      <c r="S273" s="95"/>
      <c r="T273"/>
      <c r="U273" s="95"/>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95"/>
      <c r="G278"/>
      <c r="H278" s="95"/>
      <c r="I278" s="95"/>
      <c r="J278"/>
      <c r="K278" s="95"/>
      <c r="L278"/>
      <c r="M278" s="95"/>
      <c r="N278" s="95"/>
      <c r="O278"/>
      <c r="P278" s="95"/>
      <c r="Q278"/>
      <c r="R278" s="95"/>
      <c r="S278" s="95"/>
      <c r="T278"/>
      <c r="U278" s="95"/>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95"/>
      <c r="G283"/>
      <c r="H283" s="95"/>
      <c r="I283" s="95"/>
      <c r="J283"/>
      <c r="K283" s="95"/>
      <c r="L283"/>
      <c r="M283" s="95"/>
      <c r="N283" s="95"/>
      <c r="O283"/>
      <c r="P283" s="95"/>
      <c r="Q283"/>
      <c r="R283" s="95"/>
      <c r="S283" s="95"/>
      <c r="T283"/>
      <c r="U283" s="95"/>
    </row>
    <row r="284" spans="5:21" ht="12.75">
      <c r="E284" s="2"/>
      <c r="F284" s="2"/>
      <c r="G284" s="2"/>
      <c r="H284" s="2"/>
      <c r="I284" s="2"/>
      <c r="J284" s="2"/>
      <c r="K284" s="2"/>
      <c r="L284" s="2"/>
      <c r="M284" s="2"/>
      <c r="N284" s="2"/>
      <c r="O284" s="2"/>
      <c r="P284" s="2"/>
      <c r="Q284" s="2"/>
      <c r="R284" s="2"/>
      <c r="S284" s="2"/>
      <c r="T284" s="2"/>
      <c r="U284" s="2"/>
    </row>
    <row r="285" spans="5:21" ht="12.75">
      <c r="E285"/>
      <c r="F285" s="95"/>
      <c r="G285"/>
      <c r="H285" s="95"/>
      <c r="I285" s="95"/>
      <c r="J285"/>
      <c r="K285" s="95"/>
      <c r="L285"/>
      <c r="M285" s="95"/>
      <c r="N285" s="95"/>
      <c r="O285"/>
      <c r="P285" s="95"/>
      <c r="Q285"/>
      <c r="R285" s="95"/>
      <c r="S285" s="95"/>
      <c r="T285"/>
      <c r="U285" s="95"/>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95"/>
      <c r="G290"/>
      <c r="H290" s="95"/>
      <c r="I290" s="95"/>
      <c r="J290"/>
      <c r="K290" s="95"/>
      <c r="L290"/>
      <c r="M290" s="95"/>
      <c r="N290" s="95"/>
      <c r="O290"/>
      <c r="P290" s="95"/>
      <c r="Q290"/>
      <c r="R290" s="95"/>
      <c r="S290" s="95"/>
      <c r="T290"/>
      <c r="U290" s="95"/>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95"/>
      <c r="G295"/>
      <c r="H295" s="95"/>
      <c r="I295" s="95"/>
      <c r="J295"/>
      <c r="K295" s="95"/>
      <c r="L295"/>
      <c r="M295" s="95"/>
      <c r="N295" s="95"/>
      <c r="O295"/>
      <c r="P295" s="95"/>
      <c r="Q295"/>
      <c r="R295" s="95"/>
      <c r="S295" s="95"/>
      <c r="T295"/>
      <c r="U295" s="95"/>
    </row>
    <row r="296" spans="5:21" ht="12.75">
      <c r="E296" s="2"/>
      <c r="F296" s="2"/>
      <c r="G296" s="2"/>
      <c r="H296" s="2"/>
      <c r="I296" s="2"/>
      <c r="J296" s="2"/>
      <c r="K296" s="2"/>
      <c r="L296" s="2"/>
      <c r="M296" s="2"/>
      <c r="N296" s="2"/>
      <c r="O296" s="2"/>
      <c r="P296" s="2"/>
      <c r="Q296" s="2"/>
      <c r="R296" s="2"/>
      <c r="S296" s="2"/>
      <c r="T296" s="2"/>
      <c r="U296" s="2"/>
    </row>
    <row r="297" spans="5:21" ht="12.75">
      <c r="E297"/>
      <c r="F297" s="95"/>
      <c r="G297"/>
      <c r="H297" s="95"/>
      <c r="I297" s="95"/>
      <c r="J297"/>
      <c r="K297" s="95"/>
      <c r="L297"/>
      <c r="M297" s="95"/>
      <c r="N297" s="95"/>
      <c r="O297"/>
      <c r="P297" s="95"/>
      <c r="Q297"/>
      <c r="R297" s="95"/>
      <c r="S297" s="95"/>
      <c r="T297"/>
      <c r="U297" s="95"/>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95"/>
      <c r="G302"/>
      <c r="H302" s="95"/>
      <c r="I302" s="95"/>
      <c r="J302"/>
      <c r="K302" s="95"/>
      <c r="L302"/>
      <c r="M302" s="95"/>
      <c r="N302" s="95"/>
      <c r="O302"/>
      <c r="P302" s="95"/>
      <c r="Q302"/>
      <c r="R302" s="95"/>
      <c r="S302" s="95"/>
      <c r="T302"/>
      <c r="U302" s="95"/>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95"/>
      <c r="G307"/>
      <c r="H307" s="95"/>
      <c r="I307" s="95"/>
      <c r="J307"/>
      <c r="K307" s="95"/>
      <c r="L307"/>
      <c r="M307" s="95"/>
      <c r="N307" s="95"/>
      <c r="O307"/>
      <c r="P307" s="95"/>
      <c r="Q307"/>
      <c r="R307" s="95"/>
      <c r="S307" s="95"/>
      <c r="T307"/>
      <c r="U307" s="95"/>
    </row>
    <row r="308" spans="5:21" ht="12.75">
      <c r="E308" s="2"/>
      <c r="F308" s="2"/>
      <c r="G308" s="2"/>
      <c r="H308" s="2"/>
      <c r="I308" s="2"/>
      <c r="J308" s="2"/>
      <c r="K308" s="2"/>
      <c r="L308" s="2"/>
      <c r="M308" s="2"/>
      <c r="N308" s="2"/>
      <c r="O308" s="2"/>
      <c r="P308" s="2"/>
      <c r="Q308" s="2"/>
      <c r="R308" s="2"/>
      <c r="S308" s="2"/>
      <c r="T308" s="2"/>
      <c r="U308" s="2"/>
    </row>
    <row r="309" spans="5:21" ht="12.75">
      <c r="E309"/>
      <c r="F309" s="95"/>
      <c r="G309"/>
      <c r="H309" s="95"/>
      <c r="I309" s="95"/>
      <c r="J309"/>
      <c r="K309" s="95"/>
      <c r="L309"/>
      <c r="M309" s="95"/>
      <c r="N309" s="95"/>
      <c r="O309"/>
      <c r="P309" s="95"/>
      <c r="Q309"/>
      <c r="R309" s="95"/>
      <c r="S309" s="95"/>
      <c r="T309"/>
      <c r="U309" s="95"/>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95"/>
      <c r="G314"/>
      <c r="H314" s="95"/>
      <c r="I314" s="95"/>
      <c r="J314"/>
      <c r="K314" s="95"/>
      <c r="L314"/>
      <c r="M314" s="95"/>
      <c r="N314" s="95"/>
      <c r="O314"/>
      <c r="P314" s="95"/>
      <c r="Q314"/>
      <c r="R314" s="95"/>
      <c r="S314" s="95"/>
      <c r="T314"/>
      <c r="U314" s="95"/>
    </row>
    <row r="315" spans="5:21" ht="12.75">
      <c r="E315"/>
      <c r="F315"/>
      <c r="G315"/>
      <c r="H315"/>
      <c r="I315"/>
      <c r="J315"/>
      <c r="K315"/>
      <c r="L315"/>
      <c r="M315"/>
      <c r="N315"/>
      <c r="O315"/>
      <c r="P315"/>
      <c r="Q315"/>
      <c r="R315"/>
      <c r="S315"/>
      <c r="T315"/>
      <c r="U315"/>
    </row>
  </sheetData>
  <mergeCells count="23">
    <mergeCell ref="A2:D2"/>
    <mergeCell ref="A1:D1"/>
    <mergeCell ref="A7:A13"/>
    <mergeCell ref="A14:A20"/>
    <mergeCell ref="A4:D4"/>
    <mergeCell ref="A3:D3"/>
    <mergeCell ref="A21:A27"/>
    <mergeCell ref="A28:A34"/>
    <mergeCell ref="A35:A41"/>
    <mergeCell ref="A42:A48"/>
    <mergeCell ref="A49:A55"/>
    <mergeCell ref="A56:A62"/>
    <mergeCell ref="A69:A75"/>
    <mergeCell ref="A76:A82"/>
    <mergeCell ref="A111:A117"/>
    <mergeCell ref="A63:D63"/>
    <mergeCell ref="A64:D64"/>
    <mergeCell ref="A65:D65"/>
    <mergeCell ref="A66:D66"/>
    <mergeCell ref="A83:A89"/>
    <mergeCell ref="A90:A96"/>
    <mergeCell ref="A97:A103"/>
    <mergeCell ref="A104:A110"/>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62" max="5" man="1"/>
  </rowBreaks>
  <drawing r:id="rId1"/>
</worksheet>
</file>

<file path=xl/worksheets/sheet6.xml><?xml version="1.0" encoding="utf-8"?>
<worksheet xmlns="http://schemas.openxmlformats.org/spreadsheetml/2006/main" xmlns:r="http://schemas.openxmlformats.org/officeDocument/2006/relationships">
  <dimension ref="A1:U311"/>
  <sheetViews>
    <sheetView workbookViewId="0" topLeftCell="A1">
      <selection activeCell="A1" sqref="A1:D1"/>
    </sheetView>
  </sheetViews>
  <sheetFormatPr defaultColWidth="11.421875" defaultRowHeight="12.75"/>
  <cols>
    <col min="1" max="1" width="39.28125" style="46" customWidth="1"/>
    <col min="2" max="2" width="23.421875" style="46" customWidth="1"/>
    <col min="3" max="3" width="20.421875" style="46" customWidth="1"/>
    <col min="4" max="4" width="26.28125" style="46" customWidth="1"/>
    <col min="5" max="16384" width="11.421875" style="46" customWidth="1"/>
  </cols>
  <sheetData>
    <row r="1" spans="1:21" s="7" customFormat="1" ht="15.75" customHeight="1">
      <c r="A1" s="135" t="s">
        <v>327</v>
      </c>
      <c r="B1" s="135"/>
      <c r="C1" s="135"/>
      <c r="D1" s="135"/>
      <c r="F1" s="25"/>
      <c r="H1" s="25"/>
      <c r="I1" s="25"/>
      <c r="K1" s="25"/>
      <c r="M1" s="25"/>
      <c r="N1" s="25"/>
      <c r="P1" s="25"/>
      <c r="R1" s="25"/>
      <c r="S1" s="25"/>
      <c r="U1" s="25"/>
    </row>
    <row r="2" spans="1:21" s="7" customFormat="1" ht="15.75" customHeight="1">
      <c r="A2" s="147" t="s">
        <v>331</v>
      </c>
      <c r="B2" s="147"/>
      <c r="C2" s="147"/>
      <c r="D2" s="147"/>
      <c r="F2" s="25"/>
      <c r="H2" s="25"/>
      <c r="I2" s="25"/>
      <c r="K2" s="25"/>
      <c r="M2" s="25"/>
      <c r="N2" s="25"/>
      <c r="P2" s="25"/>
      <c r="R2" s="25"/>
      <c r="S2" s="25"/>
      <c r="U2" s="25"/>
    </row>
    <row r="3" spans="1:21" s="7" customFormat="1" ht="15.75" customHeight="1">
      <c r="A3" s="147" t="s">
        <v>40</v>
      </c>
      <c r="B3" s="147"/>
      <c r="C3" s="147"/>
      <c r="D3" s="147"/>
      <c r="F3" s="25"/>
      <c r="H3" s="25"/>
      <c r="I3" s="25"/>
      <c r="K3" s="25"/>
      <c r="M3" s="25"/>
      <c r="N3" s="25"/>
      <c r="P3" s="25"/>
      <c r="R3" s="25"/>
      <c r="S3" s="25"/>
      <c r="U3" s="25"/>
    </row>
    <row r="4" spans="1:21" s="7" customFormat="1" ht="15.75" customHeight="1">
      <c r="A4" s="148"/>
      <c r="B4" s="148"/>
      <c r="C4" s="148"/>
      <c r="D4" s="148"/>
      <c r="F4" s="25"/>
      <c r="H4" s="25"/>
      <c r="I4" s="25"/>
      <c r="K4" s="25"/>
      <c r="M4" s="25"/>
      <c r="N4" s="25"/>
      <c r="P4" s="25"/>
      <c r="R4" s="25"/>
      <c r="S4" s="25"/>
      <c r="U4" s="25"/>
    </row>
    <row r="5" spans="1:4" s="7" customFormat="1" ht="12.75">
      <c r="A5" s="27" t="s">
        <v>41</v>
      </c>
      <c r="B5" s="2" t="s">
        <v>316</v>
      </c>
      <c r="C5" s="29">
        <v>2008</v>
      </c>
      <c r="D5" s="31" t="s">
        <v>43</v>
      </c>
    </row>
    <row r="6" spans="1:4" s="7" customFormat="1" ht="12.75">
      <c r="A6" s="31"/>
      <c r="B6" s="31"/>
      <c r="C6" s="29" t="str">
        <f>+Exportacion_region_sector!D6</f>
        <v>ene- dic</v>
      </c>
      <c r="D6" s="53">
        <v>2008</v>
      </c>
    </row>
    <row r="7" spans="1:21" ht="12.75">
      <c r="A7" s="150" t="s">
        <v>230</v>
      </c>
      <c r="B7" t="s">
        <v>312</v>
      </c>
      <c r="C7" s="37">
        <v>6834.178</v>
      </c>
      <c r="D7" s="116">
        <f aca="true" t="shared" si="0" ref="D7:D12">+C7/$C$13</f>
        <v>0.8023950056966918</v>
      </c>
      <c r="F7" s="95"/>
      <c r="H7" s="95"/>
      <c r="I7" s="95"/>
      <c r="K7" s="95"/>
      <c r="M7" s="95"/>
      <c r="N7" s="95"/>
      <c r="P7" s="95"/>
      <c r="R7" s="95"/>
      <c r="S7" s="95"/>
      <c r="U7" s="95"/>
    </row>
    <row r="8" spans="1:4" ht="12.75">
      <c r="A8" s="150"/>
      <c r="B8" t="s">
        <v>339</v>
      </c>
      <c r="C8" s="37">
        <v>687.389</v>
      </c>
      <c r="D8" s="116">
        <f t="shared" si="0"/>
        <v>0.08070575577206845</v>
      </c>
    </row>
    <row r="9" spans="1:4" ht="12.75">
      <c r="A9" s="150"/>
      <c r="B9" t="s">
        <v>313</v>
      </c>
      <c r="C9" s="37">
        <v>277.735</v>
      </c>
      <c r="D9" s="116">
        <f t="shared" si="0"/>
        <v>0.03260862929048244</v>
      </c>
    </row>
    <row r="10" spans="1:4" ht="12.75">
      <c r="A10" s="150"/>
      <c r="B10" t="s">
        <v>314</v>
      </c>
      <c r="C10" s="37">
        <v>87.42</v>
      </c>
      <c r="D10" s="116">
        <f t="shared" si="0"/>
        <v>0.010263907583034096</v>
      </c>
    </row>
    <row r="11" spans="1:5" ht="16.5" customHeight="1">
      <c r="A11" s="150"/>
      <c r="B11" t="s">
        <v>315</v>
      </c>
      <c r="C11" s="37">
        <v>50.936</v>
      </c>
      <c r="D11" s="116">
        <f t="shared" si="0"/>
        <v>0.005980352283795753</v>
      </c>
      <c r="E11" s="122"/>
    </row>
    <row r="12" spans="1:5" ht="12.75">
      <c r="A12" s="150"/>
      <c r="B12" t="s">
        <v>290</v>
      </c>
      <c r="C12" s="37">
        <f>+C13-(SUM(C7:C11))</f>
        <v>579.5660000000007</v>
      </c>
      <c r="D12" s="116">
        <f t="shared" si="0"/>
        <v>0.06804634937392755</v>
      </c>
      <c r="E12" s="37"/>
    </row>
    <row r="13" spans="1:5" s="2" customFormat="1" ht="12.75">
      <c r="A13" s="151"/>
      <c r="B13" s="55" t="s">
        <v>293</v>
      </c>
      <c r="C13" s="56">
        <v>8517.224</v>
      </c>
      <c r="D13" s="115">
        <f>SUM(D7:D12)</f>
        <v>1.0000000000000002</v>
      </c>
      <c r="E13" s="40"/>
    </row>
    <row r="14" spans="1:21" ht="12.75">
      <c r="A14" s="149" t="s">
        <v>235</v>
      </c>
      <c r="B14" t="s">
        <v>313</v>
      </c>
      <c r="C14" s="37">
        <v>10323.089</v>
      </c>
      <c r="D14" s="116">
        <f aca="true" t="shared" si="1" ref="D14:D19">+C14/$C$20</f>
        <v>0.688156386073536</v>
      </c>
      <c r="F14" s="95"/>
      <c r="H14" s="95"/>
      <c r="I14" s="95"/>
      <c r="K14" s="95"/>
      <c r="M14" s="95"/>
      <c r="N14" s="95"/>
      <c r="P14" s="95"/>
      <c r="R14" s="95"/>
      <c r="S14" s="95"/>
      <c r="U14" s="95"/>
    </row>
    <row r="15" spans="1:4" ht="12.75">
      <c r="A15" s="150"/>
      <c r="B15" t="s">
        <v>339</v>
      </c>
      <c r="C15" s="37">
        <v>2504.666</v>
      </c>
      <c r="D15" s="116">
        <f t="shared" si="1"/>
        <v>0.16696571180208358</v>
      </c>
    </row>
    <row r="16" spans="1:4" ht="12.75">
      <c r="A16" s="150"/>
      <c r="B16" t="s">
        <v>312</v>
      </c>
      <c r="C16" s="37">
        <v>1265.088</v>
      </c>
      <c r="D16" s="116">
        <f t="shared" si="1"/>
        <v>0.08433312801478293</v>
      </c>
    </row>
    <row r="17" spans="1:4" ht="12.75">
      <c r="A17" s="150"/>
      <c r="B17" t="s">
        <v>314</v>
      </c>
      <c r="C17" s="37">
        <v>363.65</v>
      </c>
      <c r="D17" s="116">
        <f t="shared" si="1"/>
        <v>0.024241587939001726</v>
      </c>
    </row>
    <row r="18" spans="1:4" ht="12.75">
      <c r="A18" s="155"/>
      <c r="B18" t="s">
        <v>326</v>
      </c>
      <c r="C18" s="37">
        <v>295.233</v>
      </c>
      <c r="D18" s="116">
        <f t="shared" si="1"/>
        <v>0.01968078298362518</v>
      </c>
    </row>
    <row r="19" spans="1:5" ht="12.75">
      <c r="A19" s="155"/>
      <c r="B19" s="7" t="s">
        <v>290</v>
      </c>
      <c r="C19" s="37">
        <f>+C20-(SUM(C14:C18))</f>
        <v>249.35399999999936</v>
      </c>
      <c r="D19" s="116">
        <f t="shared" si="1"/>
        <v>0.016622403186970496</v>
      </c>
      <c r="E19" s="37"/>
    </row>
    <row r="20" spans="1:5" s="2" customFormat="1" ht="12.75">
      <c r="A20" s="151"/>
      <c r="B20" s="55" t="s">
        <v>293</v>
      </c>
      <c r="C20" s="56">
        <v>15001.08</v>
      </c>
      <c r="D20" s="115">
        <f>SUM(D14:D19)</f>
        <v>1</v>
      </c>
      <c r="E20" s="40"/>
    </row>
    <row r="21" spans="1:4" ht="12.75">
      <c r="A21" s="149" t="s">
        <v>236</v>
      </c>
      <c r="B21" t="s">
        <v>312</v>
      </c>
      <c r="C21" s="37">
        <v>1032.953</v>
      </c>
      <c r="D21" s="116">
        <f aca="true" t="shared" si="2" ref="D21:D26">+C21/$C$27</f>
        <v>0.4917329877875198</v>
      </c>
    </row>
    <row r="22" spans="1:4" ht="12.75">
      <c r="A22" s="150"/>
      <c r="B22" t="s">
        <v>317</v>
      </c>
      <c r="C22" s="37">
        <v>442.89</v>
      </c>
      <c r="D22" s="116">
        <f t="shared" si="2"/>
        <v>0.2108359460316342</v>
      </c>
    </row>
    <row r="23" spans="1:4" ht="12.75">
      <c r="A23" s="150"/>
      <c r="B23" t="s">
        <v>318</v>
      </c>
      <c r="C23" s="37">
        <v>224.045</v>
      </c>
      <c r="D23" s="116">
        <f t="shared" si="2"/>
        <v>0.10665569222302938</v>
      </c>
    </row>
    <row r="24" spans="1:4" ht="12.75">
      <c r="A24" s="150"/>
      <c r="B24" t="s">
        <v>313</v>
      </c>
      <c r="C24" s="37">
        <v>158.156</v>
      </c>
      <c r="D24" s="116">
        <f t="shared" si="2"/>
        <v>0.07528950728302544</v>
      </c>
    </row>
    <row r="25" spans="1:21" ht="12.75">
      <c r="A25" s="150"/>
      <c r="B25" t="s">
        <v>315</v>
      </c>
      <c r="C25" s="37">
        <v>105</v>
      </c>
      <c r="D25" s="116">
        <f t="shared" si="2"/>
        <v>0.0499848141374192</v>
      </c>
      <c r="E25" s="7"/>
      <c r="F25" s="7"/>
      <c r="G25" s="7"/>
      <c r="H25" s="7"/>
      <c r="I25" s="7"/>
      <c r="J25" s="7"/>
      <c r="K25" s="7"/>
      <c r="L25" s="7"/>
      <c r="M25" s="7"/>
      <c r="N25" s="7"/>
      <c r="O25" s="7"/>
      <c r="P25" s="7"/>
      <c r="Q25" s="7"/>
      <c r="R25" s="7"/>
      <c r="S25" s="7"/>
      <c r="T25" s="7"/>
      <c r="U25" s="7"/>
    </row>
    <row r="26" spans="1:21" ht="12.75">
      <c r="A26" s="150"/>
      <c r="B26" s="7" t="s">
        <v>290</v>
      </c>
      <c r="C26" s="37">
        <f>+C27-(SUM(C21:C25))</f>
        <v>137.59400000000005</v>
      </c>
      <c r="D26" s="116">
        <f t="shared" si="2"/>
        <v>0.06550105253737201</v>
      </c>
      <c r="E26" s="37"/>
      <c r="F26" s="7"/>
      <c r="G26" s="7"/>
      <c r="H26" s="7"/>
      <c r="I26" s="7"/>
      <c r="J26" s="7"/>
      <c r="K26" s="7"/>
      <c r="L26" s="7"/>
      <c r="M26" s="7"/>
      <c r="N26" s="7"/>
      <c r="O26" s="7"/>
      <c r="P26" s="7"/>
      <c r="Q26" s="7"/>
      <c r="R26" s="7"/>
      <c r="S26" s="7"/>
      <c r="T26" s="7"/>
      <c r="U26" s="7"/>
    </row>
    <row r="27" spans="1:21" s="2" customFormat="1" ht="12.75">
      <c r="A27" s="151"/>
      <c r="B27" s="55" t="s">
        <v>293</v>
      </c>
      <c r="C27" s="56">
        <v>2100.638</v>
      </c>
      <c r="D27" s="115">
        <f>SUM(D21:D26)</f>
        <v>1</v>
      </c>
      <c r="E27"/>
      <c r="F27" s="95"/>
      <c r="G27"/>
      <c r="H27" s="95"/>
      <c r="I27" s="95"/>
      <c r="J27"/>
      <c r="K27" s="95"/>
      <c r="L27"/>
      <c r="M27" s="95"/>
      <c r="N27" s="95"/>
      <c r="O27"/>
      <c r="P27" s="95"/>
      <c r="Q27"/>
      <c r="R27" s="95"/>
      <c r="S27" s="95"/>
      <c r="T27"/>
      <c r="U27" s="95"/>
    </row>
    <row r="28" spans="1:4" ht="12.75">
      <c r="A28" s="149" t="s">
        <v>237</v>
      </c>
      <c r="B28" t="s">
        <v>312</v>
      </c>
      <c r="C28" s="37">
        <v>259658.858</v>
      </c>
      <c r="D28" s="116">
        <f>+C28/$C$31</f>
        <v>0.9976932574170699</v>
      </c>
    </row>
    <row r="29" spans="1:21" ht="12.75">
      <c r="A29" s="150"/>
      <c r="B29" t="s">
        <v>319</v>
      </c>
      <c r="C29" s="37">
        <v>387.105</v>
      </c>
      <c r="D29" s="116">
        <f>+C29/$C$31</f>
        <v>0.0014873825271635248</v>
      </c>
      <c r="E29"/>
      <c r="F29"/>
      <c r="G29"/>
      <c r="H29"/>
      <c r="I29"/>
      <c r="J29"/>
      <c r="K29"/>
      <c r="L29"/>
      <c r="M29"/>
      <c r="N29"/>
      <c r="O29"/>
      <c r="P29"/>
      <c r="Q29"/>
      <c r="R29"/>
      <c r="S29"/>
      <c r="T29"/>
      <c r="U29"/>
    </row>
    <row r="30" spans="1:21" ht="12.75">
      <c r="A30" s="150"/>
      <c r="B30" s="7" t="s">
        <v>290</v>
      </c>
      <c r="C30" s="37">
        <f>+C31-(C28+C29)</f>
        <v>213.24599999998463</v>
      </c>
      <c r="D30" s="116">
        <f>+C30/$C$31</f>
        <v>0.0008193600557664979</v>
      </c>
      <c r="E30" s="37"/>
      <c r="F30" s="2"/>
      <c r="G30" s="2"/>
      <c r="H30" s="2"/>
      <c r="I30" s="2"/>
      <c r="J30" s="2"/>
      <c r="K30" s="2"/>
      <c r="L30" s="2"/>
      <c r="M30" s="2"/>
      <c r="N30" s="2"/>
      <c r="O30" s="2"/>
      <c r="P30" s="2"/>
      <c r="Q30" s="2"/>
      <c r="R30" s="2"/>
      <c r="S30" s="2"/>
      <c r="T30" s="2"/>
      <c r="U30" s="2"/>
    </row>
    <row r="31" spans="1:21" s="59" customFormat="1" ht="12.75">
      <c r="A31" s="151"/>
      <c r="B31" s="55" t="s">
        <v>293</v>
      </c>
      <c r="C31" s="56">
        <v>260259.209</v>
      </c>
      <c r="D31" s="115">
        <f>SUM(D28:D30)</f>
        <v>1</v>
      </c>
      <c r="E31"/>
      <c r="F31" s="95"/>
      <c r="G31"/>
      <c r="H31" s="95"/>
      <c r="I31" s="95"/>
      <c r="J31"/>
      <c r="K31" s="95"/>
      <c r="L31"/>
      <c r="M31" s="95"/>
      <c r="N31" s="95"/>
      <c r="O31"/>
      <c r="P31" s="95"/>
      <c r="Q31"/>
      <c r="R31" s="95"/>
      <c r="S31" s="95"/>
      <c r="T31"/>
      <c r="U31" s="95"/>
    </row>
    <row r="32" spans="1:21" ht="12.75">
      <c r="A32" s="149" t="s">
        <v>260</v>
      </c>
      <c r="B32" t="s">
        <v>312</v>
      </c>
      <c r="C32" s="37">
        <v>373378.715</v>
      </c>
      <c r="D32" s="116">
        <f>+C32/$C$37</f>
        <v>0.9236779418763772</v>
      </c>
      <c r="E32"/>
      <c r="F32"/>
      <c r="G32"/>
      <c r="H32"/>
      <c r="I32"/>
      <c r="J32"/>
      <c r="K32"/>
      <c r="L32"/>
      <c r="M32"/>
      <c r="N32"/>
      <c r="O32"/>
      <c r="P32"/>
      <c r="Q32"/>
      <c r="R32"/>
      <c r="S32"/>
      <c r="T32"/>
      <c r="U32"/>
    </row>
    <row r="33" spans="1:21" ht="12.75">
      <c r="A33" s="150"/>
      <c r="B33" t="s">
        <v>317</v>
      </c>
      <c r="C33" s="37">
        <v>13620.568</v>
      </c>
      <c r="D33" s="116">
        <f>+C33/$C$37</f>
        <v>0.03369506003422622</v>
      </c>
      <c r="E33"/>
      <c r="F33"/>
      <c r="G33"/>
      <c r="H33"/>
      <c r="I33"/>
      <c r="J33"/>
      <c r="K33"/>
      <c r="L33"/>
      <c r="M33"/>
      <c r="N33"/>
      <c r="O33"/>
      <c r="P33"/>
      <c r="Q33"/>
      <c r="R33"/>
      <c r="S33"/>
      <c r="T33"/>
      <c r="U33"/>
    </row>
    <row r="34" spans="1:21" ht="12.75">
      <c r="A34" s="150"/>
      <c r="B34" t="s">
        <v>342</v>
      </c>
      <c r="C34" s="37">
        <v>10794.411</v>
      </c>
      <c r="D34" s="116">
        <f>+C34/$C$37</f>
        <v>0.026703609326653038</v>
      </c>
      <c r="E34" s="7"/>
      <c r="F34" s="7"/>
      <c r="G34" s="7"/>
      <c r="H34" s="7"/>
      <c r="I34" s="7"/>
      <c r="J34" s="7"/>
      <c r="K34" s="7"/>
      <c r="L34" s="7"/>
      <c r="M34" s="7"/>
      <c r="N34" s="7"/>
      <c r="O34" s="7"/>
      <c r="P34" s="7"/>
      <c r="Q34" s="7"/>
      <c r="R34" s="7"/>
      <c r="S34" s="7"/>
      <c r="T34" s="7"/>
      <c r="U34" s="7"/>
    </row>
    <row r="35" spans="1:21" ht="12.75">
      <c r="A35" s="150"/>
      <c r="B35" t="s">
        <v>326</v>
      </c>
      <c r="C35" s="37">
        <v>871.915</v>
      </c>
      <c r="D35" s="116">
        <f>+C35/$C$37</f>
        <v>0.002156975264889273</v>
      </c>
      <c r="E35" s="7"/>
      <c r="F35" s="7"/>
      <c r="G35" s="7"/>
      <c r="H35" s="7"/>
      <c r="I35" s="7"/>
      <c r="J35" s="7"/>
      <c r="K35" s="7"/>
      <c r="L35" s="7"/>
      <c r="M35" s="7"/>
      <c r="N35" s="7"/>
      <c r="O35" s="7"/>
      <c r="P35" s="7"/>
      <c r="Q35" s="7"/>
      <c r="R35" s="7"/>
      <c r="S35" s="7"/>
      <c r="T35" s="7"/>
      <c r="U35" s="7"/>
    </row>
    <row r="36" spans="1:21" ht="12.75">
      <c r="A36" s="150"/>
      <c r="B36" t="s">
        <v>290</v>
      </c>
      <c r="C36" s="37">
        <f>+C37-(C32+C33+C34+C35)</f>
        <v>5564.802999999956</v>
      </c>
      <c r="D36" s="116">
        <f>+C36/$C$37</f>
        <v>0.01376641349785418</v>
      </c>
      <c r="E36" s="37"/>
      <c r="F36" s="95"/>
      <c r="G36"/>
      <c r="H36" s="95"/>
      <c r="I36" s="95"/>
      <c r="J36"/>
      <c r="K36" s="95"/>
      <c r="L36"/>
      <c r="M36" s="95"/>
      <c r="N36" s="95"/>
      <c r="O36"/>
      <c r="P36" s="95"/>
      <c r="Q36"/>
      <c r="R36" s="95"/>
      <c r="S36" s="95"/>
      <c r="T36"/>
      <c r="U36" s="95"/>
    </row>
    <row r="37" spans="1:21" s="59" customFormat="1" ht="12.75">
      <c r="A37" s="151"/>
      <c r="B37" s="55" t="s">
        <v>293</v>
      </c>
      <c r="C37" s="56">
        <v>404230.412</v>
      </c>
      <c r="D37" s="115">
        <f>SUM(D32:D36)</f>
        <v>0.9999999999999998</v>
      </c>
      <c r="E37"/>
      <c r="F37"/>
      <c r="G37"/>
      <c r="H37"/>
      <c r="I37"/>
      <c r="J37"/>
      <c r="K37"/>
      <c r="L37"/>
      <c r="M37"/>
      <c r="N37"/>
      <c r="O37"/>
      <c r="P37"/>
      <c r="Q37"/>
      <c r="R37"/>
      <c r="S37"/>
      <c r="T37"/>
      <c r="U37"/>
    </row>
    <row r="38" spans="1:21" ht="12.75">
      <c r="A38" s="149" t="s">
        <v>261</v>
      </c>
      <c r="B38" s="101" t="s">
        <v>312</v>
      </c>
      <c r="C38" s="103">
        <v>972811.035</v>
      </c>
      <c r="D38" s="116">
        <f aca="true" t="shared" si="3" ref="D38:D43">+C38/$C$44</f>
        <v>0.7352373973189759</v>
      </c>
      <c r="E38"/>
      <c r="F38"/>
      <c r="G38"/>
      <c r="H38"/>
      <c r="I38"/>
      <c r="J38"/>
      <c r="K38"/>
      <c r="L38"/>
      <c r="M38"/>
      <c r="N38"/>
      <c r="O38"/>
      <c r="P38"/>
      <c r="Q38"/>
      <c r="R38"/>
      <c r="S38"/>
      <c r="T38"/>
      <c r="U38"/>
    </row>
    <row r="39" spans="1:21" ht="12.75">
      <c r="A39" s="150"/>
      <c r="B39" s="101" t="s">
        <v>317</v>
      </c>
      <c r="C39" s="103">
        <v>93495.292</v>
      </c>
      <c r="D39" s="116">
        <f t="shared" si="3"/>
        <v>0.0706624747031757</v>
      </c>
      <c r="E39"/>
      <c r="F39"/>
      <c r="G39"/>
      <c r="H39"/>
      <c r="I39"/>
      <c r="J39"/>
      <c r="K39"/>
      <c r="L39"/>
      <c r="M39"/>
      <c r="N39"/>
      <c r="O39"/>
      <c r="P39"/>
      <c r="Q39"/>
      <c r="R39"/>
      <c r="S39"/>
      <c r="T39"/>
      <c r="U39"/>
    </row>
    <row r="40" spans="1:21" ht="12.75">
      <c r="A40" s="150"/>
      <c r="B40" s="101" t="s">
        <v>339</v>
      </c>
      <c r="C40" s="103">
        <v>59824.474</v>
      </c>
      <c r="D40" s="116">
        <f t="shared" si="3"/>
        <v>0.04521452674489526</v>
      </c>
      <c r="E40"/>
      <c r="F40"/>
      <c r="G40"/>
      <c r="H40"/>
      <c r="I40"/>
      <c r="J40"/>
      <c r="K40"/>
      <c r="L40"/>
      <c r="M40"/>
      <c r="N40"/>
      <c r="O40"/>
      <c r="P40"/>
      <c r="Q40"/>
      <c r="R40"/>
      <c r="S40"/>
      <c r="T40"/>
      <c r="U40"/>
    </row>
    <row r="41" spans="1:21" ht="12.75">
      <c r="A41" s="150"/>
      <c r="B41" s="101" t="s">
        <v>313</v>
      </c>
      <c r="C41" s="103">
        <v>56358.78</v>
      </c>
      <c r="D41" s="116">
        <f t="shared" si="3"/>
        <v>0.04259520218463882</v>
      </c>
      <c r="E41"/>
      <c r="F41" s="95"/>
      <c r="G41"/>
      <c r="H41" s="95"/>
      <c r="I41" s="95"/>
      <c r="J41"/>
      <c r="K41" s="95"/>
      <c r="L41"/>
      <c r="M41" s="95"/>
      <c r="N41" s="95"/>
      <c r="O41"/>
      <c r="P41" s="95"/>
      <c r="Q41"/>
      <c r="R41" s="95"/>
      <c r="S41" s="95"/>
      <c r="T41"/>
      <c r="U41" s="95"/>
    </row>
    <row r="42" spans="1:21" ht="12.75">
      <c r="A42" s="150"/>
      <c r="B42" s="101" t="s">
        <v>320</v>
      </c>
      <c r="C42" s="103">
        <v>46674.439</v>
      </c>
      <c r="D42" s="116">
        <f t="shared" si="3"/>
        <v>0.03527590849304387</v>
      </c>
      <c r="E42" s="2"/>
      <c r="F42" s="2"/>
      <c r="G42" s="2"/>
      <c r="H42" s="2"/>
      <c r="I42" s="2"/>
      <c r="J42" s="2"/>
      <c r="K42" s="2"/>
      <c r="L42" s="2"/>
      <c r="M42" s="2"/>
      <c r="N42" s="2"/>
      <c r="O42" s="2"/>
      <c r="P42" s="2"/>
      <c r="Q42" s="2"/>
      <c r="R42" s="2"/>
      <c r="S42" s="2"/>
      <c r="T42" s="2"/>
      <c r="U42" s="2"/>
    </row>
    <row r="43" spans="1:21" ht="12.75">
      <c r="A43" s="150"/>
      <c r="B43" s="101" t="s">
        <v>290</v>
      </c>
      <c r="C43" s="37">
        <f>+C44-(C38+C39+C40+C41+C42)</f>
        <v>93961.05300000007</v>
      </c>
      <c r="D43" s="116">
        <f t="shared" si="3"/>
        <v>0.07101449055527048</v>
      </c>
      <c r="E43" s="37"/>
      <c r="F43" s="2"/>
      <c r="G43" s="2"/>
      <c r="H43" s="2"/>
      <c r="I43" s="2"/>
      <c r="J43" s="2"/>
      <c r="K43" s="2"/>
      <c r="L43" s="2"/>
      <c r="M43" s="2"/>
      <c r="N43" s="2"/>
      <c r="O43" s="2"/>
      <c r="P43" s="2"/>
      <c r="Q43" s="2"/>
      <c r="R43" s="2"/>
      <c r="S43" s="2"/>
      <c r="T43" s="2"/>
      <c r="U43" s="2"/>
    </row>
    <row r="44" spans="1:21" s="59" customFormat="1" ht="12.75">
      <c r="A44" s="151"/>
      <c r="B44" s="119" t="s">
        <v>293</v>
      </c>
      <c r="C44" s="120">
        <v>1323125.073</v>
      </c>
      <c r="D44" s="115">
        <f>SUM(D38:D43)</f>
        <v>1</v>
      </c>
      <c r="E44"/>
      <c r="F44" s="95"/>
      <c r="G44"/>
      <c r="H44" s="95"/>
      <c r="I44" s="95"/>
      <c r="J44"/>
      <c r="K44" s="95"/>
      <c r="L44"/>
      <c r="M44" s="95"/>
      <c r="N44" s="95"/>
      <c r="O44"/>
      <c r="P44" s="95"/>
      <c r="Q44"/>
      <c r="R44" s="95"/>
      <c r="S44" s="95"/>
      <c r="T44"/>
      <c r="U44" s="95"/>
    </row>
    <row r="45" spans="1:21" ht="12.75">
      <c r="A45" s="149" t="s">
        <v>264</v>
      </c>
      <c r="B45" t="s">
        <v>317</v>
      </c>
      <c r="C45" s="37">
        <v>781563.163</v>
      </c>
      <c r="D45" s="116">
        <f aca="true" t="shared" si="4" ref="D45:D50">+C45/$C$51</f>
        <v>0.42244059084471736</v>
      </c>
      <c r="E45"/>
      <c r="F45"/>
      <c r="G45"/>
      <c r="H45"/>
      <c r="I45"/>
      <c r="J45"/>
      <c r="K45"/>
      <c r="L45"/>
      <c r="M45"/>
      <c r="N45"/>
      <c r="O45"/>
      <c r="P45"/>
      <c r="Q45"/>
      <c r="R45"/>
      <c r="S45"/>
      <c r="T45"/>
      <c r="U45"/>
    </row>
    <row r="46" spans="1:21" ht="12.75">
      <c r="A46" s="150"/>
      <c r="B46" t="s">
        <v>312</v>
      </c>
      <c r="C46" s="37">
        <v>525494.176</v>
      </c>
      <c r="D46" s="116">
        <f t="shared" si="4"/>
        <v>0.2840334354331614</v>
      </c>
      <c r="E46"/>
      <c r="F46"/>
      <c r="G46"/>
      <c r="H46"/>
      <c r="I46"/>
      <c r="J46"/>
      <c r="K46"/>
      <c r="L46"/>
      <c r="M46"/>
      <c r="N46"/>
      <c r="O46"/>
      <c r="P46"/>
      <c r="Q46"/>
      <c r="R46"/>
      <c r="S46"/>
      <c r="T46"/>
      <c r="U46"/>
    </row>
    <row r="47" spans="1:21" ht="12.75">
      <c r="A47" s="150"/>
      <c r="B47" t="s">
        <v>318</v>
      </c>
      <c r="C47" s="37">
        <v>109512.164</v>
      </c>
      <c r="D47" s="116">
        <f t="shared" si="4"/>
        <v>0.059192123496797394</v>
      </c>
      <c r="E47" s="7"/>
      <c r="F47" s="7"/>
      <c r="G47" s="7"/>
      <c r="H47" s="7"/>
      <c r="I47" s="7"/>
      <c r="J47" s="7"/>
      <c r="K47" s="7"/>
      <c r="L47" s="7"/>
      <c r="M47" s="7"/>
      <c r="N47" s="7"/>
      <c r="O47" s="7"/>
      <c r="P47" s="7"/>
      <c r="Q47" s="7"/>
      <c r="R47" s="7"/>
      <c r="S47" s="7"/>
      <c r="T47" s="7"/>
      <c r="U47" s="7"/>
    </row>
    <row r="48" spans="1:21" ht="12.75">
      <c r="A48" s="150"/>
      <c r="B48" t="s">
        <v>339</v>
      </c>
      <c r="C48" s="37">
        <v>97890.222</v>
      </c>
      <c r="D48" s="116">
        <f t="shared" si="4"/>
        <v>0.052910379067597574</v>
      </c>
      <c r="E48" s="7"/>
      <c r="F48" s="7"/>
      <c r="G48" s="7"/>
      <c r="H48" s="7"/>
      <c r="I48" s="7"/>
      <c r="J48" s="7"/>
      <c r="K48" s="7"/>
      <c r="L48" s="7"/>
      <c r="M48" s="7"/>
      <c r="N48" s="7"/>
      <c r="O48" s="7"/>
      <c r="P48" s="7"/>
      <c r="Q48" s="7"/>
      <c r="R48" s="7"/>
      <c r="S48" s="7"/>
      <c r="T48" s="7"/>
      <c r="U48" s="7"/>
    </row>
    <row r="49" spans="1:21" ht="12.75">
      <c r="A49" s="150"/>
      <c r="B49" t="s">
        <v>313</v>
      </c>
      <c r="C49" s="37">
        <v>76108.261</v>
      </c>
      <c r="D49" s="116">
        <f t="shared" si="4"/>
        <v>0.041137070254939796</v>
      </c>
      <c r="E49"/>
      <c r="F49" s="95"/>
      <c r="G49"/>
      <c r="H49" s="95"/>
      <c r="I49" s="95"/>
      <c r="J49"/>
      <c r="K49" s="95"/>
      <c r="L49"/>
      <c r="M49" s="95"/>
      <c r="N49" s="95"/>
      <c r="O49"/>
      <c r="P49" s="95"/>
      <c r="Q49"/>
      <c r="R49" s="95"/>
      <c r="S49" s="95"/>
      <c r="T49"/>
      <c r="U49" s="95"/>
    </row>
    <row r="50" spans="1:21" ht="12.75">
      <c r="A50" s="150"/>
      <c r="B50" t="s">
        <v>290</v>
      </c>
      <c r="C50" s="37">
        <f>+C51-(C45+C46+C47+C48+C49)</f>
        <v>259545.80499999993</v>
      </c>
      <c r="D50" s="116">
        <f t="shared" si="4"/>
        <v>0.14028640090278638</v>
      </c>
      <c r="E50" s="37"/>
      <c r="F50" s="95"/>
      <c r="G50"/>
      <c r="H50" s="95"/>
      <c r="I50" s="95"/>
      <c r="J50"/>
      <c r="K50" s="95"/>
      <c r="L50"/>
      <c r="M50" s="95"/>
      <c r="N50" s="95"/>
      <c r="O50"/>
      <c r="P50" s="95"/>
      <c r="Q50"/>
      <c r="R50" s="95"/>
      <c r="S50" s="95"/>
      <c r="T50"/>
      <c r="U50" s="95"/>
    </row>
    <row r="51" spans="1:21" s="59" customFormat="1" ht="12.75">
      <c r="A51" s="151"/>
      <c r="B51" s="55" t="s">
        <v>293</v>
      </c>
      <c r="C51" s="56">
        <v>1850113.791</v>
      </c>
      <c r="D51" s="115">
        <f>SUM(D45:D50)</f>
        <v>1</v>
      </c>
      <c r="E51"/>
      <c r="F51"/>
      <c r="G51"/>
      <c r="H51"/>
      <c r="I51"/>
      <c r="J51"/>
      <c r="K51"/>
      <c r="L51"/>
      <c r="M51"/>
      <c r="N51"/>
      <c r="O51"/>
      <c r="P51"/>
      <c r="Q51"/>
      <c r="R51"/>
      <c r="S51"/>
      <c r="T51"/>
      <c r="U51"/>
    </row>
    <row r="52" spans="1:21" ht="12.75">
      <c r="A52" s="149" t="s">
        <v>265</v>
      </c>
      <c r="B52" t="s">
        <v>312</v>
      </c>
      <c r="C52" s="37">
        <v>1114399.713</v>
      </c>
      <c r="D52" s="116">
        <f aca="true" t="shared" si="5" ref="D52:D57">+C52/$C$58</f>
        <v>0.5557963747788088</v>
      </c>
      <c r="E52"/>
      <c r="F52"/>
      <c r="G52"/>
      <c r="H52"/>
      <c r="I52"/>
      <c r="J52"/>
      <c r="K52"/>
      <c r="L52"/>
      <c r="M52"/>
      <c r="N52"/>
      <c r="O52"/>
      <c r="P52"/>
      <c r="Q52"/>
      <c r="R52"/>
      <c r="S52"/>
      <c r="T52"/>
      <c r="U52"/>
    </row>
    <row r="53" spans="1:21" ht="12.75">
      <c r="A53" s="150"/>
      <c r="B53" t="s">
        <v>321</v>
      </c>
      <c r="C53" s="37">
        <v>312728.204</v>
      </c>
      <c r="D53" s="116">
        <f t="shared" si="5"/>
        <v>0.15597025021334315</v>
      </c>
      <c r="E53"/>
      <c r="F53"/>
      <c r="G53"/>
      <c r="H53"/>
      <c r="I53"/>
      <c r="J53"/>
      <c r="K53"/>
      <c r="L53"/>
      <c r="M53"/>
      <c r="N53"/>
      <c r="O53"/>
      <c r="P53"/>
      <c r="Q53"/>
      <c r="R53"/>
      <c r="S53"/>
      <c r="T53"/>
      <c r="U53"/>
    </row>
    <row r="54" spans="1:21" ht="12.75">
      <c r="A54" s="150"/>
      <c r="B54" t="s">
        <v>317</v>
      </c>
      <c r="C54" s="37">
        <v>236759.844</v>
      </c>
      <c r="D54" s="116">
        <f t="shared" si="5"/>
        <v>0.11808174522420783</v>
      </c>
      <c r="E54"/>
      <c r="F54"/>
      <c r="G54"/>
      <c r="H54"/>
      <c r="I54"/>
      <c r="J54"/>
      <c r="K54"/>
      <c r="L54"/>
      <c r="M54"/>
      <c r="N54"/>
      <c r="O54"/>
      <c r="P54"/>
      <c r="Q54"/>
      <c r="R54"/>
      <c r="S54"/>
      <c r="T54"/>
      <c r="U54"/>
    </row>
    <row r="55" spans="1:21" ht="12.75">
      <c r="A55" s="150"/>
      <c r="B55" t="s">
        <v>313</v>
      </c>
      <c r="C55" s="37">
        <v>92471.071</v>
      </c>
      <c r="D55" s="116">
        <f t="shared" si="5"/>
        <v>0.04611907687534898</v>
      </c>
      <c r="E55"/>
      <c r="F55" s="95"/>
      <c r="G55"/>
      <c r="H55" s="95"/>
      <c r="I55" s="95"/>
      <c r="J55"/>
      <c r="K55" s="95"/>
      <c r="L55"/>
      <c r="M55" s="95"/>
      <c r="N55" s="95"/>
      <c r="O55"/>
      <c r="P55" s="95"/>
      <c r="Q55"/>
      <c r="R55" s="95"/>
      <c r="S55" s="95"/>
      <c r="T55"/>
      <c r="U55" s="95"/>
    </row>
    <row r="56" spans="1:21" ht="12.75">
      <c r="A56" s="150"/>
      <c r="B56" t="s">
        <v>339</v>
      </c>
      <c r="C56" s="37">
        <v>66613.979</v>
      </c>
      <c r="D56" s="116">
        <f t="shared" si="5"/>
        <v>0.03322309545299722</v>
      </c>
      <c r="E56" s="2"/>
      <c r="F56" s="2"/>
      <c r="G56" s="2"/>
      <c r="H56" s="2"/>
      <c r="I56" s="2"/>
      <c r="J56" s="2"/>
      <c r="K56" s="2"/>
      <c r="L56" s="2"/>
      <c r="M56" s="2"/>
      <c r="N56" s="2"/>
      <c r="O56" s="2"/>
      <c r="P56" s="2"/>
      <c r="Q56" s="2"/>
      <c r="R56" s="2"/>
      <c r="S56" s="2"/>
      <c r="T56" s="2"/>
      <c r="U56" s="2"/>
    </row>
    <row r="57" spans="1:21" ht="12.75">
      <c r="A57" s="150"/>
      <c r="B57" t="s">
        <v>290</v>
      </c>
      <c r="C57" s="37">
        <f>+C58-(C52+C53+C54+C55+C56)</f>
        <v>182077.53399999999</v>
      </c>
      <c r="D57" s="116">
        <f t="shared" si="5"/>
        <v>0.09080945745529397</v>
      </c>
      <c r="E57" s="37"/>
      <c r="F57" s="2"/>
      <c r="G57" s="2"/>
      <c r="H57" s="2"/>
      <c r="I57" s="2"/>
      <c r="J57" s="2"/>
      <c r="K57" s="2"/>
      <c r="L57" s="2"/>
      <c r="M57" s="2"/>
      <c r="N57" s="2"/>
      <c r="O57" s="2"/>
      <c r="P57" s="2"/>
      <c r="Q57" s="2"/>
      <c r="R57" s="2"/>
      <c r="S57" s="2"/>
      <c r="T57" s="2"/>
      <c r="U57" s="2"/>
    </row>
    <row r="58" spans="1:21" s="59" customFormat="1" ht="12.75">
      <c r="A58" s="151"/>
      <c r="B58" s="55" t="s">
        <v>293</v>
      </c>
      <c r="C58" s="56">
        <v>2005050.345</v>
      </c>
      <c r="D58" s="115">
        <f>SUM(D52:D57)</f>
        <v>0.9999999999999999</v>
      </c>
      <c r="E58"/>
      <c r="F58" s="95"/>
      <c r="G58"/>
      <c r="H58" s="95"/>
      <c r="I58" s="95"/>
      <c r="J58"/>
      <c r="K58" s="95"/>
      <c r="L58"/>
      <c r="M58" s="95"/>
      <c r="N58" s="95"/>
      <c r="O58"/>
      <c r="P58" s="95"/>
      <c r="Q58"/>
      <c r="R58" s="95"/>
      <c r="S58" s="95"/>
      <c r="T58"/>
      <c r="U58" s="95"/>
    </row>
    <row r="59" spans="1:21" s="7" customFormat="1" ht="15.75" customHeight="1">
      <c r="A59" s="135" t="s">
        <v>334</v>
      </c>
      <c r="B59" s="135"/>
      <c r="C59" s="135"/>
      <c r="D59" s="135"/>
      <c r="E59"/>
      <c r="F59"/>
      <c r="G59"/>
      <c r="H59"/>
      <c r="I59"/>
      <c r="J59"/>
      <c r="K59"/>
      <c r="L59"/>
      <c r="M59"/>
      <c r="N59"/>
      <c r="O59"/>
      <c r="P59"/>
      <c r="Q59"/>
      <c r="R59"/>
      <c r="S59"/>
      <c r="T59"/>
      <c r="U59"/>
    </row>
    <row r="60" spans="1:21" s="7" customFormat="1" ht="15.75" customHeight="1">
      <c r="A60" s="147" t="s">
        <v>331</v>
      </c>
      <c r="B60" s="147"/>
      <c r="C60" s="147"/>
      <c r="D60" s="147"/>
      <c r="E60"/>
      <c r="F60"/>
      <c r="G60"/>
      <c r="H60"/>
      <c r="I60"/>
      <c r="J60"/>
      <c r="K60"/>
      <c r="L60"/>
      <c r="M60"/>
      <c r="N60"/>
      <c r="O60"/>
      <c r="P60"/>
      <c r="Q60"/>
      <c r="R60"/>
      <c r="S60"/>
      <c r="T60"/>
      <c r="U60"/>
    </row>
    <row r="61" spans="1:21" s="7" customFormat="1" ht="15.75" customHeight="1">
      <c r="A61" s="147" t="s">
        <v>40</v>
      </c>
      <c r="B61" s="147"/>
      <c r="C61" s="147"/>
      <c r="D61" s="147"/>
      <c r="E61"/>
      <c r="F61"/>
      <c r="G61"/>
      <c r="H61"/>
      <c r="I61"/>
      <c r="J61"/>
      <c r="K61"/>
      <c r="L61"/>
      <c r="M61"/>
      <c r="N61"/>
      <c r="O61"/>
      <c r="P61"/>
      <c r="Q61"/>
      <c r="R61"/>
      <c r="S61"/>
      <c r="T61"/>
      <c r="U61"/>
    </row>
    <row r="62" spans="1:21" s="7" customFormat="1" ht="15.75" customHeight="1">
      <c r="A62" s="148"/>
      <c r="B62" s="148"/>
      <c r="C62" s="148"/>
      <c r="D62" s="148"/>
      <c r="E62"/>
      <c r="F62" s="95"/>
      <c r="G62"/>
      <c r="H62" s="95"/>
      <c r="I62" s="95"/>
      <c r="J62"/>
      <c r="K62" s="95"/>
      <c r="L62"/>
      <c r="M62" s="95"/>
      <c r="N62" s="95"/>
      <c r="O62"/>
      <c r="P62" s="95"/>
      <c r="Q62"/>
      <c r="R62" s="95"/>
      <c r="S62" s="95"/>
      <c r="T62"/>
      <c r="U62" s="95"/>
    </row>
    <row r="63" spans="1:21" s="7" customFormat="1" ht="12.75">
      <c r="A63" s="27" t="s">
        <v>41</v>
      </c>
      <c r="B63" s="2" t="s">
        <v>316</v>
      </c>
      <c r="C63" s="29">
        <v>2008</v>
      </c>
      <c r="D63" s="31" t="s">
        <v>43</v>
      </c>
      <c r="E63" s="2"/>
      <c r="F63" s="2"/>
      <c r="G63" s="2"/>
      <c r="H63" s="2"/>
      <c r="I63" s="2"/>
      <c r="J63" s="2"/>
      <c r="K63" s="2"/>
      <c r="L63" s="2"/>
      <c r="M63" s="2"/>
      <c r="N63" s="2"/>
      <c r="O63" s="2"/>
      <c r="P63" s="2"/>
      <c r="Q63" s="2"/>
      <c r="R63" s="2"/>
      <c r="S63" s="2"/>
      <c r="T63" s="2"/>
      <c r="U63" s="2"/>
    </row>
    <row r="64" spans="1:21" s="7" customFormat="1" ht="12.75">
      <c r="A64" s="31"/>
      <c r="B64" s="31"/>
      <c r="C64" s="29" t="str">
        <f>+C6</f>
        <v>ene- dic</v>
      </c>
      <c r="D64" s="53">
        <v>2008</v>
      </c>
      <c r="E64"/>
      <c r="F64" s="95"/>
      <c r="G64"/>
      <c r="H64" s="95"/>
      <c r="I64" s="95"/>
      <c r="J64"/>
      <c r="K64" s="95"/>
      <c r="L64"/>
      <c r="M64" s="95"/>
      <c r="N64" s="95"/>
      <c r="O64"/>
      <c r="P64" s="95"/>
      <c r="Q64"/>
      <c r="R64" s="95"/>
      <c r="S64" s="95"/>
      <c r="T64"/>
      <c r="U64" s="95"/>
    </row>
    <row r="65" spans="1:21" ht="12.75">
      <c r="A65" s="149" t="s">
        <v>242</v>
      </c>
      <c r="B65" s="91" t="s">
        <v>312</v>
      </c>
      <c r="C65" s="92">
        <v>753829.461</v>
      </c>
      <c r="D65" s="117">
        <f aca="true" t="shared" si="6" ref="D65:D70">+C65/$C$71</f>
        <v>0.5666369647398748</v>
      </c>
      <c r="E65"/>
      <c r="F65"/>
      <c r="G65"/>
      <c r="H65"/>
      <c r="I65"/>
      <c r="J65"/>
      <c r="K65"/>
      <c r="L65"/>
      <c r="M65"/>
      <c r="N65"/>
      <c r="O65"/>
      <c r="P65"/>
      <c r="Q65"/>
      <c r="R65"/>
      <c r="S65"/>
      <c r="T65"/>
      <c r="U65"/>
    </row>
    <row r="66" spans="1:21" ht="12.75">
      <c r="A66" s="150"/>
      <c r="B66" s="3" t="s">
        <v>317</v>
      </c>
      <c r="C66" s="51">
        <v>263018.695</v>
      </c>
      <c r="D66" s="118">
        <f t="shared" si="6"/>
        <v>0.19770534678617832</v>
      </c>
      <c r="E66"/>
      <c r="F66"/>
      <c r="G66"/>
      <c r="H66"/>
      <c r="I66"/>
      <c r="J66"/>
      <c r="K66"/>
      <c r="L66"/>
      <c r="M66"/>
      <c r="N66"/>
      <c r="O66"/>
      <c r="P66"/>
      <c r="Q66"/>
      <c r="R66"/>
      <c r="S66"/>
      <c r="T66"/>
      <c r="U66"/>
    </row>
    <row r="67" spans="1:21" ht="12.75">
      <c r="A67" s="150"/>
      <c r="B67" s="3" t="s">
        <v>322</v>
      </c>
      <c r="C67" s="51">
        <v>177653.123</v>
      </c>
      <c r="D67" s="118">
        <f t="shared" si="6"/>
        <v>0.13353793079371254</v>
      </c>
      <c r="E67" s="7"/>
      <c r="F67" s="7"/>
      <c r="G67" s="7"/>
      <c r="H67" s="7"/>
      <c r="I67" s="7"/>
      <c r="J67" s="7"/>
      <c r="K67" s="7"/>
      <c r="L67" s="7"/>
      <c r="M67" s="7"/>
      <c r="N67" s="7"/>
      <c r="O67" s="7"/>
      <c r="P67" s="7"/>
      <c r="Q67" s="7"/>
      <c r="R67" s="7"/>
      <c r="S67" s="7"/>
      <c r="T67" s="7"/>
      <c r="U67" s="7"/>
    </row>
    <row r="68" spans="1:21" ht="12.75">
      <c r="A68" s="150"/>
      <c r="B68" s="3" t="s">
        <v>340</v>
      </c>
      <c r="C68" s="51">
        <v>46261.796</v>
      </c>
      <c r="D68" s="118">
        <f t="shared" si="6"/>
        <v>0.03477397080512257</v>
      </c>
      <c r="E68" s="7"/>
      <c r="F68" s="7"/>
      <c r="G68" s="7"/>
      <c r="H68" s="7"/>
      <c r="I68" s="7"/>
      <c r="J68" s="7"/>
      <c r="K68" s="7"/>
      <c r="L68" s="7"/>
      <c r="M68" s="7"/>
      <c r="N68" s="7"/>
      <c r="O68" s="7"/>
      <c r="P68" s="7"/>
      <c r="Q68" s="7"/>
      <c r="R68" s="7"/>
      <c r="S68" s="7"/>
      <c r="T68" s="7"/>
      <c r="U68" s="7"/>
    </row>
    <row r="69" spans="1:21" ht="12.75">
      <c r="A69" s="150"/>
      <c r="B69" s="3" t="s">
        <v>318</v>
      </c>
      <c r="C69" s="51">
        <v>23755.707</v>
      </c>
      <c r="D69" s="118">
        <f t="shared" si="6"/>
        <v>0.01785664053494693</v>
      </c>
      <c r="E69"/>
      <c r="F69" s="95"/>
      <c r="G69"/>
      <c r="H69" s="95"/>
      <c r="I69" s="95"/>
      <c r="J69"/>
      <c r="K69" s="95"/>
      <c r="L69"/>
      <c r="M69" s="95"/>
      <c r="N69" s="95"/>
      <c r="O69"/>
      <c r="P69" s="95"/>
      <c r="Q69"/>
      <c r="R69" s="95"/>
      <c r="S69" s="95"/>
      <c r="T69"/>
      <c r="U69" s="95"/>
    </row>
    <row r="70" spans="1:21" ht="12.75">
      <c r="A70" s="150"/>
      <c r="B70" s="96" t="s">
        <v>290</v>
      </c>
      <c r="C70" s="37">
        <f>+C71-(C65+C66+C67+C68+C69)</f>
        <v>65838.23300000001</v>
      </c>
      <c r="D70" s="118">
        <f t="shared" si="6"/>
        <v>0.04948914634016495</v>
      </c>
      <c r="E70" s="37"/>
      <c r="F70" s="95"/>
      <c r="G70"/>
      <c r="H70" s="95"/>
      <c r="I70" s="95"/>
      <c r="J70"/>
      <c r="K70" s="95"/>
      <c r="L70"/>
      <c r="M70" s="95"/>
      <c r="N70" s="95"/>
      <c r="O70"/>
      <c r="P70" s="95"/>
      <c r="Q70"/>
      <c r="R70" s="95"/>
      <c r="S70" s="95"/>
      <c r="T70"/>
      <c r="U70" s="95"/>
    </row>
    <row r="71" spans="1:21" s="59" customFormat="1" ht="12.75">
      <c r="A71" s="151"/>
      <c r="B71" s="55" t="s">
        <v>293</v>
      </c>
      <c r="C71" s="56">
        <v>1330357.015</v>
      </c>
      <c r="D71" s="115">
        <f>SUM(D65:D70)</f>
        <v>1.0000000000000002</v>
      </c>
      <c r="E71"/>
      <c r="F71"/>
      <c r="G71"/>
      <c r="H71"/>
      <c r="I71"/>
      <c r="J71"/>
      <c r="K71"/>
      <c r="L71"/>
      <c r="M71"/>
      <c r="N71"/>
      <c r="O71"/>
      <c r="P71"/>
      <c r="Q71"/>
      <c r="R71"/>
      <c r="S71"/>
      <c r="T71"/>
      <c r="U71"/>
    </row>
    <row r="72" spans="1:21" ht="12.75">
      <c r="A72" s="149" t="s">
        <v>268</v>
      </c>
      <c r="B72" t="s">
        <v>323</v>
      </c>
      <c r="C72" s="37">
        <v>2197975.625</v>
      </c>
      <c r="D72" s="116">
        <f aca="true" t="shared" si="7" ref="D72:D77">+C72/$C$78</f>
        <v>0.47658939687390084</v>
      </c>
      <c r="E72"/>
      <c r="F72"/>
      <c r="G72"/>
      <c r="H72"/>
      <c r="I72"/>
      <c r="J72"/>
      <c r="K72"/>
      <c r="L72"/>
      <c r="M72"/>
      <c r="N72"/>
      <c r="O72"/>
      <c r="P72"/>
      <c r="Q72"/>
      <c r="R72"/>
      <c r="S72"/>
      <c r="T72"/>
      <c r="U72"/>
    </row>
    <row r="73" spans="1:21" ht="12.75">
      <c r="A73" s="150"/>
      <c r="B73" t="s">
        <v>320</v>
      </c>
      <c r="C73" s="37">
        <v>1437424.103</v>
      </c>
      <c r="D73" s="116">
        <f t="shared" si="7"/>
        <v>0.3116781999348959</v>
      </c>
      <c r="E73"/>
      <c r="F73"/>
      <c r="G73"/>
      <c r="H73"/>
      <c r="I73"/>
      <c r="J73"/>
      <c r="K73"/>
      <c r="L73"/>
      <c r="M73"/>
      <c r="N73"/>
      <c r="O73"/>
      <c r="P73"/>
      <c r="Q73"/>
      <c r="R73"/>
      <c r="S73"/>
      <c r="T73"/>
      <c r="U73"/>
    </row>
    <row r="74" spans="1:21" ht="12.75">
      <c r="A74" s="150"/>
      <c r="B74" t="s">
        <v>312</v>
      </c>
      <c r="C74" s="37">
        <v>223483.376</v>
      </c>
      <c r="D74" s="116">
        <f t="shared" si="7"/>
        <v>0.04845813855610123</v>
      </c>
      <c r="E74" s="7"/>
      <c r="F74" s="7"/>
      <c r="G74" s="7"/>
      <c r="H74" s="7"/>
      <c r="I74" s="7"/>
      <c r="J74" s="7"/>
      <c r="K74" s="7"/>
      <c r="L74" s="7"/>
      <c r="M74" s="7"/>
      <c r="N74" s="7"/>
      <c r="O74" s="7"/>
      <c r="P74" s="7"/>
      <c r="Q74" s="7"/>
      <c r="R74" s="7"/>
      <c r="S74" s="7"/>
      <c r="T74" s="7"/>
      <c r="U74" s="7"/>
    </row>
    <row r="75" spans="1:21" ht="12.75">
      <c r="A75" s="150"/>
      <c r="B75" t="s">
        <v>324</v>
      </c>
      <c r="C75" s="37">
        <v>71201.895</v>
      </c>
      <c r="D75" s="116">
        <f t="shared" si="7"/>
        <v>0.015438782763720967</v>
      </c>
      <c r="E75" s="7"/>
      <c r="F75" s="7"/>
      <c r="G75" s="7"/>
      <c r="H75" s="7"/>
      <c r="I75" s="7"/>
      <c r="J75" s="7"/>
      <c r="K75" s="7"/>
      <c r="L75" s="7"/>
      <c r="M75" s="7"/>
      <c r="N75" s="7"/>
      <c r="O75" s="7"/>
      <c r="P75" s="7"/>
      <c r="Q75" s="7"/>
      <c r="R75" s="7"/>
      <c r="S75" s="7"/>
      <c r="T75" s="7"/>
      <c r="U75" s="7"/>
    </row>
    <row r="76" spans="1:21" ht="12.75">
      <c r="A76" s="150"/>
      <c r="B76" t="s">
        <v>340</v>
      </c>
      <c r="C76" s="37">
        <v>16236.786</v>
      </c>
      <c r="D76" s="116">
        <f t="shared" si="7"/>
        <v>0.0035206396098731063</v>
      </c>
      <c r="E76"/>
      <c r="F76" s="95"/>
      <c r="G76"/>
      <c r="H76" s="95"/>
      <c r="I76" s="95"/>
      <c r="J76"/>
      <c r="K76" s="95"/>
      <c r="L76"/>
      <c r="M76" s="95"/>
      <c r="N76" s="95"/>
      <c r="O76"/>
      <c r="P76" s="95"/>
      <c r="Q76"/>
      <c r="R76" s="95"/>
      <c r="S76" s="95"/>
      <c r="T76"/>
      <c r="U76" s="95"/>
    </row>
    <row r="77" spans="1:21" ht="12.75">
      <c r="A77" s="150"/>
      <c r="B77" t="s">
        <v>290</v>
      </c>
      <c r="C77" s="37">
        <f>+C78-(C72+C73+C74+C75+C76)</f>
        <v>665563.4969999995</v>
      </c>
      <c r="D77" s="116">
        <f t="shared" si="7"/>
        <v>0.14431484226150784</v>
      </c>
      <c r="E77" s="37"/>
      <c r="F77" s="95"/>
      <c r="G77"/>
      <c r="H77" s="95"/>
      <c r="I77" s="95"/>
      <c r="J77"/>
      <c r="K77" s="95"/>
      <c r="L77"/>
      <c r="M77" s="95"/>
      <c r="N77" s="95"/>
      <c r="O77"/>
      <c r="P77" s="95"/>
      <c r="Q77"/>
      <c r="R77" s="95"/>
      <c r="S77" s="95"/>
      <c r="T77"/>
      <c r="U77" s="95"/>
    </row>
    <row r="78" spans="1:21" s="59" customFormat="1" ht="12.75">
      <c r="A78" s="151"/>
      <c r="B78" s="55" t="s">
        <v>293</v>
      </c>
      <c r="C78" s="56">
        <v>4611885.282</v>
      </c>
      <c r="D78" s="115">
        <f>SUM(D72:D77)</f>
        <v>1</v>
      </c>
      <c r="E78"/>
      <c r="F78"/>
      <c r="G78"/>
      <c r="H78"/>
      <c r="I78"/>
      <c r="J78"/>
      <c r="K78"/>
      <c r="L78"/>
      <c r="M78"/>
      <c r="N78"/>
      <c r="O78"/>
      <c r="P78"/>
      <c r="Q78"/>
      <c r="R78"/>
      <c r="S78"/>
      <c r="T78"/>
      <c r="U78"/>
    </row>
    <row r="79" spans="1:21" ht="12.75">
      <c r="A79" s="149" t="s">
        <v>244</v>
      </c>
      <c r="B79" t="s">
        <v>323</v>
      </c>
      <c r="C79" s="37">
        <v>317984.871</v>
      </c>
      <c r="D79" s="116">
        <f aca="true" t="shared" si="8" ref="D79:D84">+C79/$C$85</f>
        <v>0.7303750933845062</v>
      </c>
      <c r="E79"/>
      <c r="F79"/>
      <c r="G79"/>
      <c r="H79"/>
      <c r="I79"/>
      <c r="J79"/>
      <c r="K79"/>
      <c r="L79"/>
      <c r="M79"/>
      <c r="N79"/>
      <c r="O79"/>
      <c r="P79"/>
      <c r="Q79"/>
      <c r="R79"/>
      <c r="S79"/>
      <c r="T79"/>
      <c r="U79"/>
    </row>
    <row r="80" spans="1:21" ht="12.75">
      <c r="A80" s="150"/>
      <c r="B80" t="s">
        <v>324</v>
      </c>
      <c r="C80" s="37">
        <v>36118.638</v>
      </c>
      <c r="D80" s="116">
        <f t="shared" si="8"/>
        <v>0.08296040474885101</v>
      </c>
      <c r="E80"/>
      <c r="F80"/>
      <c r="G80"/>
      <c r="H80"/>
      <c r="I80"/>
      <c r="J80"/>
      <c r="K80"/>
      <c r="L80"/>
      <c r="M80"/>
      <c r="N80"/>
      <c r="O80"/>
      <c r="P80"/>
      <c r="Q80"/>
      <c r="R80"/>
      <c r="S80"/>
      <c r="T80"/>
      <c r="U80"/>
    </row>
    <row r="81" spans="1:21" ht="12.75">
      <c r="A81" s="150"/>
      <c r="B81" t="s">
        <v>312</v>
      </c>
      <c r="C81" s="37">
        <v>34472.046</v>
      </c>
      <c r="D81" s="116">
        <f t="shared" si="8"/>
        <v>0.07917837014455005</v>
      </c>
      <c r="E81"/>
      <c r="F81"/>
      <c r="G81"/>
      <c r="H81"/>
      <c r="I81"/>
      <c r="J81"/>
      <c r="K81"/>
      <c r="L81"/>
      <c r="M81"/>
      <c r="N81"/>
      <c r="O81"/>
      <c r="P81"/>
      <c r="Q81"/>
      <c r="R81"/>
      <c r="S81"/>
      <c r="T81"/>
      <c r="U81"/>
    </row>
    <row r="82" spans="1:21" ht="12.75">
      <c r="A82" s="150"/>
      <c r="B82" t="s">
        <v>318</v>
      </c>
      <c r="C82" s="37">
        <v>12794.892</v>
      </c>
      <c r="D82" s="116">
        <f t="shared" si="8"/>
        <v>0.02938841212777281</v>
      </c>
      <c r="E82"/>
      <c r="F82" s="95"/>
      <c r="G82"/>
      <c r="H82" s="95"/>
      <c r="I82" s="95"/>
      <c r="J82"/>
      <c r="K82" s="95"/>
      <c r="L82"/>
      <c r="M82" s="95"/>
      <c r="N82" s="95"/>
      <c r="O82"/>
      <c r="P82" s="95"/>
      <c r="Q82"/>
      <c r="R82" s="95"/>
      <c r="S82" s="95"/>
      <c r="T82"/>
      <c r="U82" s="95"/>
    </row>
    <row r="83" spans="1:21" ht="12.75">
      <c r="A83" s="150"/>
      <c r="B83" t="s">
        <v>315</v>
      </c>
      <c r="C83" s="37">
        <v>12752.646</v>
      </c>
      <c r="D83" s="116">
        <f t="shared" si="8"/>
        <v>0.029291377869199164</v>
      </c>
      <c r="E83" s="2"/>
      <c r="F83" s="2"/>
      <c r="G83" s="2"/>
      <c r="H83" s="2"/>
      <c r="I83" s="2"/>
      <c r="J83" s="2"/>
      <c r="K83" s="2"/>
      <c r="L83" s="2"/>
      <c r="M83" s="2"/>
      <c r="N83" s="2"/>
      <c r="O83" s="2"/>
      <c r="P83" s="2"/>
      <c r="Q83" s="2"/>
      <c r="R83" s="2"/>
      <c r="S83" s="2"/>
      <c r="T83" s="2"/>
      <c r="U83" s="2"/>
    </row>
    <row r="84" spans="1:21" ht="12.75">
      <c r="A84" s="150"/>
      <c r="B84" t="s">
        <v>290</v>
      </c>
      <c r="C84" s="37">
        <f>+C85-(C79+C80+C81+C82+C83)</f>
        <v>21248.915000000037</v>
      </c>
      <c r="D84" s="116">
        <f t="shared" si="8"/>
        <v>0.04880634172512083</v>
      </c>
      <c r="E84" s="37"/>
      <c r="F84" s="2"/>
      <c r="G84" s="2"/>
      <c r="H84" s="2"/>
      <c r="I84" s="2"/>
      <c r="J84" s="2"/>
      <c r="K84" s="2"/>
      <c r="L84" s="2"/>
      <c r="M84" s="2"/>
      <c r="N84" s="2"/>
      <c r="O84" s="2"/>
      <c r="P84" s="2"/>
      <c r="Q84" s="2"/>
      <c r="R84" s="2"/>
      <c r="S84" s="2"/>
      <c r="T84" s="2"/>
      <c r="U84" s="2"/>
    </row>
    <row r="85" spans="1:21" s="59" customFormat="1" ht="12.75">
      <c r="A85" s="151"/>
      <c r="B85" s="55" t="s">
        <v>293</v>
      </c>
      <c r="C85" s="56">
        <v>435372.008</v>
      </c>
      <c r="D85" s="115">
        <f>SUM(D79:D84)</f>
        <v>1</v>
      </c>
      <c r="E85"/>
      <c r="F85" s="95"/>
      <c r="G85"/>
      <c r="H85" s="95"/>
      <c r="I85" s="95"/>
      <c r="J85"/>
      <c r="K85" s="95"/>
      <c r="L85"/>
      <c r="M85" s="95"/>
      <c r="N85" s="95"/>
      <c r="O85"/>
      <c r="P85" s="95"/>
      <c r="Q85"/>
      <c r="R85" s="95"/>
      <c r="S85" s="95"/>
      <c r="T85"/>
      <c r="U85" s="95"/>
    </row>
    <row r="86" spans="1:21" ht="12.75">
      <c r="A86" s="149" t="s">
        <v>245</v>
      </c>
      <c r="B86" t="s">
        <v>320</v>
      </c>
      <c r="C86" s="37">
        <v>881.838</v>
      </c>
      <c r="D86" s="116">
        <f aca="true" t="shared" si="9" ref="D86:D91">+C86/$C$92</f>
        <v>0.18444299382127952</v>
      </c>
      <c r="E86"/>
      <c r="F86"/>
      <c r="G86"/>
      <c r="H86"/>
      <c r="I86"/>
      <c r="J86"/>
      <c r="K86"/>
      <c r="L86"/>
      <c r="M86"/>
      <c r="N86"/>
      <c r="O86"/>
      <c r="P86"/>
      <c r="Q86"/>
      <c r="R86"/>
      <c r="S86"/>
      <c r="T86"/>
      <c r="U86"/>
    </row>
    <row r="87" spans="1:21" ht="12.75">
      <c r="A87" s="150"/>
      <c r="B87" t="s">
        <v>343</v>
      </c>
      <c r="C87" s="37">
        <v>481.364</v>
      </c>
      <c r="D87" s="116">
        <f t="shared" si="9"/>
        <v>0.10068087027071457</v>
      </c>
      <c r="E87"/>
      <c r="F87"/>
      <c r="G87"/>
      <c r="H87"/>
      <c r="I87"/>
      <c r="J87"/>
      <c r="K87"/>
      <c r="L87"/>
      <c r="M87"/>
      <c r="N87"/>
      <c r="O87"/>
      <c r="P87"/>
      <c r="Q87"/>
      <c r="R87"/>
      <c r="S87"/>
      <c r="T87"/>
      <c r="U87"/>
    </row>
    <row r="88" spans="1:21" ht="12.75">
      <c r="A88" s="150"/>
      <c r="B88" t="s">
        <v>315</v>
      </c>
      <c r="C88" s="37">
        <v>424.602</v>
      </c>
      <c r="D88" s="116">
        <f t="shared" si="9"/>
        <v>0.08880867468004659</v>
      </c>
      <c r="E88" s="7"/>
      <c r="F88" s="7"/>
      <c r="G88" s="7"/>
      <c r="H88" s="7"/>
      <c r="I88" s="7"/>
      <c r="J88" s="7"/>
      <c r="K88" s="7"/>
      <c r="L88" s="7"/>
      <c r="M88" s="7"/>
      <c r="N88" s="7"/>
      <c r="O88" s="7"/>
      <c r="P88" s="7"/>
      <c r="Q88" s="7"/>
      <c r="R88" s="7"/>
      <c r="S88" s="7"/>
      <c r="T88" s="7"/>
      <c r="U88" s="7"/>
    </row>
    <row r="89" spans="1:21" ht="12.75">
      <c r="A89" s="150"/>
      <c r="B89" t="s">
        <v>326</v>
      </c>
      <c r="C89" s="37">
        <v>192.752</v>
      </c>
      <c r="D89" s="116">
        <f t="shared" si="9"/>
        <v>0.04031551820747039</v>
      </c>
      <c r="E89" s="7"/>
      <c r="F89" s="7"/>
      <c r="G89" s="7"/>
      <c r="H89" s="7"/>
      <c r="I89" s="7"/>
      <c r="J89" s="7"/>
      <c r="K89" s="7"/>
      <c r="L89" s="7"/>
      <c r="M89" s="7"/>
      <c r="N89" s="7"/>
      <c r="O89" s="7"/>
      <c r="P89" s="7"/>
      <c r="Q89" s="7"/>
      <c r="R89" s="7"/>
      <c r="S89" s="7"/>
      <c r="T89" s="7"/>
      <c r="U89" s="7"/>
    </row>
    <row r="90" spans="1:21" ht="12.75">
      <c r="A90" s="150"/>
      <c r="B90" t="s">
        <v>312</v>
      </c>
      <c r="C90" s="37">
        <v>89.913</v>
      </c>
      <c r="D90" s="116">
        <f t="shared" si="9"/>
        <v>0.018805974457272997</v>
      </c>
      <c r="E90"/>
      <c r="F90" s="95"/>
      <c r="G90"/>
      <c r="H90" s="95"/>
      <c r="I90" s="95"/>
      <c r="J90"/>
      <c r="K90" s="95"/>
      <c r="L90"/>
      <c r="M90" s="95"/>
      <c r="N90" s="95"/>
      <c r="O90"/>
      <c r="P90" s="95"/>
      <c r="Q90"/>
      <c r="R90" s="95"/>
      <c r="S90" s="95"/>
      <c r="T90"/>
      <c r="U90" s="95"/>
    </row>
    <row r="91" spans="1:21" ht="12.75">
      <c r="A91" s="150"/>
      <c r="B91" t="s">
        <v>290</v>
      </c>
      <c r="C91" s="37">
        <f>+C92-(C86+C87+C88+C89+C90)</f>
        <v>2710.6180000000004</v>
      </c>
      <c r="D91" s="116">
        <f t="shared" si="9"/>
        <v>0.5669459685632159</v>
      </c>
      <c r="E91" s="37"/>
      <c r="F91" s="95"/>
      <c r="G91"/>
      <c r="H91" s="95"/>
      <c r="I91" s="95"/>
      <c r="J91"/>
      <c r="K91" s="95"/>
      <c r="L91"/>
      <c r="M91" s="95"/>
      <c r="N91" s="95"/>
      <c r="O91"/>
      <c r="P91" s="95"/>
      <c r="Q91"/>
      <c r="R91" s="95"/>
      <c r="S91" s="95"/>
      <c r="T91"/>
      <c r="U91" s="95"/>
    </row>
    <row r="92" spans="1:21" s="59" customFormat="1" ht="12.75">
      <c r="A92" s="151"/>
      <c r="B92" s="55" t="s">
        <v>293</v>
      </c>
      <c r="C92" s="56">
        <v>4781.087</v>
      </c>
      <c r="D92" s="115">
        <f>SUM(D86:D91)</f>
        <v>1</v>
      </c>
      <c r="E92" s="37"/>
      <c r="F92"/>
      <c r="G92"/>
      <c r="H92"/>
      <c r="I92"/>
      <c r="J92"/>
      <c r="K92"/>
      <c r="L92"/>
      <c r="M92"/>
      <c r="N92"/>
      <c r="O92"/>
      <c r="P92"/>
      <c r="Q92"/>
      <c r="R92"/>
      <c r="S92"/>
      <c r="T92"/>
      <c r="U92"/>
    </row>
    <row r="93" spans="1:21" ht="12.75">
      <c r="A93" s="149" t="s">
        <v>270</v>
      </c>
      <c r="B93" t="s">
        <v>324</v>
      </c>
      <c r="C93" s="37">
        <v>110876.03</v>
      </c>
      <c r="D93" s="116">
        <f aca="true" t="shared" si="10" ref="D93:D98">+C93/$C$99</f>
        <v>0.2958736632075081</v>
      </c>
      <c r="E93"/>
      <c r="F93"/>
      <c r="G93"/>
      <c r="H93"/>
      <c r="I93"/>
      <c r="J93"/>
      <c r="K93"/>
      <c r="L93"/>
      <c r="M93"/>
      <c r="N93"/>
      <c r="O93"/>
      <c r="P93"/>
      <c r="Q93"/>
      <c r="R93"/>
      <c r="S93"/>
      <c r="T93"/>
      <c r="U93"/>
    </row>
    <row r="94" spans="1:21" ht="12.75">
      <c r="A94" s="150"/>
      <c r="B94" t="s">
        <v>320</v>
      </c>
      <c r="C94" s="37">
        <v>65162.225</v>
      </c>
      <c r="D94" s="116">
        <f t="shared" si="10"/>
        <v>0.17388597168839703</v>
      </c>
      <c r="E94"/>
      <c r="F94"/>
      <c r="G94"/>
      <c r="H94"/>
      <c r="I94"/>
      <c r="J94"/>
      <c r="K94"/>
      <c r="L94"/>
      <c r="M94"/>
      <c r="N94"/>
      <c r="O94"/>
      <c r="P94"/>
      <c r="Q94"/>
      <c r="R94"/>
      <c r="S94"/>
      <c r="T94"/>
      <c r="U94"/>
    </row>
    <row r="95" spans="1:21" ht="12.75">
      <c r="A95" s="150"/>
      <c r="B95" t="s">
        <v>326</v>
      </c>
      <c r="C95" s="37">
        <v>39047.867</v>
      </c>
      <c r="D95" s="116">
        <f t="shared" si="10"/>
        <v>0.10419957721907583</v>
      </c>
      <c r="E95"/>
      <c r="F95"/>
      <c r="G95"/>
      <c r="H95"/>
      <c r="I95"/>
      <c r="J95"/>
      <c r="K95"/>
      <c r="L95"/>
      <c r="M95"/>
      <c r="N95"/>
      <c r="O95"/>
      <c r="P95"/>
      <c r="Q95"/>
      <c r="R95"/>
      <c r="S95"/>
      <c r="T95"/>
      <c r="U95"/>
    </row>
    <row r="96" spans="1:21" ht="12.75">
      <c r="A96" s="150"/>
      <c r="B96" t="s">
        <v>312</v>
      </c>
      <c r="C96" s="37">
        <v>28544.592</v>
      </c>
      <c r="D96" s="116">
        <f t="shared" si="10"/>
        <v>0.07617149531601852</v>
      </c>
      <c r="E96"/>
      <c r="F96" s="95"/>
      <c r="G96"/>
      <c r="H96" s="95"/>
      <c r="I96" s="95"/>
      <c r="J96"/>
      <c r="K96" s="95"/>
      <c r="L96"/>
      <c r="M96" s="95"/>
      <c r="N96" s="95"/>
      <c r="O96"/>
      <c r="P96" s="95"/>
      <c r="Q96"/>
      <c r="R96" s="95"/>
      <c r="S96" s="95"/>
      <c r="T96"/>
      <c r="U96" s="95"/>
    </row>
    <row r="97" spans="1:21" ht="12.75">
      <c r="A97" s="150"/>
      <c r="B97" t="s">
        <v>318</v>
      </c>
      <c r="C97" s="37">
        <v>21638.184</v>
      </c>
      <c r="D97" s="116">
        <f t="shared" si="10"/>
        <v>0.057741684701716776</v>
      </c>
      <c r="E97" s="2"/>
      <c r="F97" s="2"/>
      <c r="G97" s="2"/>
      <c r="H97" s="2"/>
      <c r="I97" s="2"/>
      <c r="J97" s="2"/>
      <c r="K97" s="2"/>
      <c r="L97" s="2"/>
      <c r="M97" s="2"/>
      <c r="N97" s="2"/>
      <c r="O97" s="2"/>
      <c r="P97" s="2"/>
      <c r="Q97" s="2"/>
      <c r="R97" s="2"/>
      <c r="S97" s="2"/>
      <c r="T97" s="2"/>
      <c r="U97" s="2"/>
    </row>
    <row r="98" spans="1:21" ht="12.75">
      <c r="A98" s="150"/>
      <c r="B98" t="s">
        <v>290</v>
      </c>
      <c r="C98" s="37">
        <f>+C99-(C93+C94+C95+C96+C97)</f>
        <v>109472.22899999999</v>
      </c>
      <c r="D98" s="116">
        <f t="shared" si="10"/>
        <v>0.2921276078672838</v>
      </c>
      <c r="E98" s="37"/>
      <c r="F98" s="2"/>
      <c r="G98" s="2"/>
      <c r="H98" s="2"/>
      <c r="I98" s="2"/>
      <c r="J98" s="2"/>
      <c r="K98" s="2"/>
      <c r="L98" s="2"/>
      <c r="M98" s="2"/>
      <c r="N98" s="2"/>
      <c r="O98" s="2"/>
      <c r="P98" s="2"/>
      <c r="Q98" s="2"/>
      <c r="R98" s="2"/>
      <c r="S98" s="2"/>
      <c r="T98" s="2"/>
      <c r="U98" s="2"/>
    </row>
    <row r="99" spans="1:21" s="59" customFormat="1" ht="12.75">
      <c r="A99" s="151"/>
      <c r="B99" s="55" t="s">
        <v>293</v>
      </c>
      <c r="C99" s="56">
        <v>374741.127</v>
      </c>
      <c r="D99" s="115">
        <f>SUM(D93:D98)</f>
        <v>1</v>
      </c>
      <c r="E99" s="37"/>
      <c r="F99" s="95"/>
      <c r="G99"/>
      <c r="H99" s="95"/>
      <c r="I99" s="95"/>
      <c r="J99"/>
      <c r="K99" s="95"/>
      <c r="L99"/>
      <c r="M99" s="95"/>
      <c r="N99" s="95"/>
      <c r="O99"/>
      <c r="P99" s="95"/>
      <c r="Q99"/>
      <c r="R99" s="95"/>
      <c r="S99" s="95"/>
      <c r="T99"/>
      <c r="U99" s="95"/>
    </row>
    <row r="100" spans="1:21" ht="12.75">
      <c r="A100" s="152" t="s">
        <v>271</v>
      </c>
      <c r="B100" t="s">
        <v>325</v>
      </c>
      <c r="C100" s="37">
        <v>1019.961</v>
      </c>
      <c r="D100" s="116">
        <f aca="true" t="shared" si="11" ref="D100:D105">+C100/$C$106</f>
        <v>0.3126364196734296</v>
      </c>
      <c r="E100"/>
      <c r="F100"/>
      <c r="G100"/>
      <c r="H100"/>
      <c r="I100"/>
      <c r="J100"/>
      <c r="K100"/>
      <c r="L100"/>
      <c r="M100"/>
      <c r="N100"/>
      <c r="O100"/>
      <c r="P100"/>
      <c r="Q100"/>
      <c r="R100"/>
      <c r="S100"/>
      <c r="T100"/>
      <c r="U100"/>
    </row>
    <row r="101" spans="1:21" ht="12.75">
      <c r="A101" s="153"/>
      <c r="B101" t="s">
        <v>320</v>
      </c>
      <c r="C101" s="37">
        <v>732.529</v>
      </c>
      <c r="D101" s="116">
        <f t="shared" si="11"/>
        <v>0.22453333398723843</v>
      </c>
      <c r="E101"/>
      <c r="F101"/>
      <c r="G101"/>
      <c r="H101"/>
      <c r="I101"/>
      <c r="J101"/>
      <c r="K101"/>
      <c r="L101"/>
      <c r="M101"/>
      <c r="N101"/>
      <c r="O101"/>
      <c r="P101"/>
      <c r="Q101"/>
      <c r="R101"/>
      <c r="S101"/>
      <c r="T101"/>
      <c r="U101"/>
    </row>
    <row r="102" spans="1:21" ht="12.75">
      <c r="A102" s="153"/>
      <c r="B102" t="s">
        <v>312</v>
      </c>
      <c r="C102" s="37">
        <v>502.031</v>
      </c>
      <c r="D102" s="116">
        <f t="shared" si="11"/>
        <v>0.15388154488757072</v>
      </c>
      <c r="E102" s="7"/>
      <c r="F102" s="7"/>
      <c r="G102" s="7"/>
      <c r="H102" s="7"/>
      <c r="I102" s="7"/>
      <c r="J102" s="7"/>
      <c r="K102" s="7"/>
      <c r="L102" s="7"/>
      <c r="M102" s="7"/>
      <c r="N102" s="7"/>
      <c r="O102" s="7"/>
      <c r="P102" s="7"/>
      <c r="Q102" s="7"/>
      <c r="R102" s="7"/>
      <c r="S102" s="7"/>
      <c r="T102" s="7"/>
      <c r="U102" s="7"/>
    </row>
    <row r="103" spans="1:21" ht="12.75">
      <c r="A103" s="153"/>
      <c r="B103" t="s">
        <v>341</v>
      </c>
      <c r="C103" s="37">
        <v>441.176</v>
      </c>
      <c r="D103" s="116">
        <f t="shared" si="11"/>
        <v>0.13522839116970645</v>
      </c>
      <c r="E103" s="7"/>
      <c r="F103" s="7"/>
      <c r="G103" s="7"/>
      <c r="H103" s="7"/>
      <c r="I103" s="7"/>
      <c r="J103" s="7"/>
      <c r="K103" s="7"/>
      <c r="L103" s="7"/>
      <c r="M103" s="7"/>
      <c r="N103" s="7"/>
      <c r="O103" s="7"/>
      <c r="P103" s="7"/>
      <c r="Q103" s="7"/>
      <c r="R103" s="7"/>
      <c r="S103" s="7"/>
      <c r="T103" s="7"/>
      <c r="U103" s="7"/>
    </row>
    <row r="104" spans="1:21" ht="12.75">
      <c r="A104" s="153"/>
      <c r="B104" t="s">
        <v>318</v>
      </c>
      <c r="C104" s="37">
        <v>284.242</v>
      </c>
      <c r="D104" s="116">
        <f t="shared" si="11"/>
        <v>0.08712529322279478</v>
      </c>
      <c r="E104" s="7"/>
      <c r="F104" s="7"/>
      <c r="G104" s="7"/>
      <c r="H104" s="7"/>
      <c r="I104" s="7"/>
      <c r="J104" s="7"/>
      <c r="K104" s="7"/>
      <c r="L104" s="7"/>
      <c r="M104" s="7"/>
      <c r="N104" s="7"/>
      <c r="O104" s="7"/>
      <c r="P104" s="7"/>
      <c r="Q104" s="7"/>
      <c r="R104" s="7"/>
      <c r="S104" s="7"/>
      <c r="T104" s="7"/>
      <c r="U104" s="7"/>
    </row>
    <row r="105" spans="1:21" ht="12.75">
      <c r="A105" s="153"/>
      <c r="B105" t="s">
        <v>290</v>
      </c>
      <c r="C105" s="37">
        <f>+C106-(C100+C101+C102+C103+C104)</f>
        <v>282.5119999999997</v>
      </c>
      <c r="D105" s="116">
        <f t="shared" si="11"/>
        <v>0.08659501705925995</v>
      </c>
      <c r="E105" s="37"/>
      <c r="F105" s="95"/>
      <c r="G105"/>
      <c r="H105" s="95"/>
      <c r="I105" s="95"/>
      <c r="J105"/>
      <c r="K105" s="95"/>
      <c r="L105"/>
      <c r="M105" s="95"/>
      <c r="N105" s="95"/>
      <c r="O105"/>
      <c r="P105" s="95"/>
      <c r="Q105"/>
      <c r="R105" s="95"/>
      <c r="S105" s="95"/>
      <c r="T105"/>
      <c r="U105" s="95"/>
    </row>
    <row r="106" spans="1:21" s="59" customFormat="1" ht="12.75">
      <c r="A106" s="154"/>
      <c r="B106" s="55" t="s">
        <v>293</v>
      </c>
      <c r="C106" s="56">
        <v>3262.451</v>
      </c>
      <c r="D106" s="115">
        <f>SUM(D100:D105)</f>
        <v>0.9999999999999998</v>
      </c>
      <c r="E106" s="37"/>
      <c r="F106"/>
      <c r="G106"/>
      <c r="H106"/>
      <c r="I106"/>
      <c r="J106"/>
      <c r="K106"/>
      <c r="L106"/>
      <c r="M106"/>
      <c r="N106"/>
      <c r="O106"/>
      <c r="P106"/>
      <c r="Q106"/>
      <c r="R106"/>
      <c r="S106"/>
      <c r="T106"/>
      <c r="U106"/>
    </row>
    <row r="107" spans="1:21" ht="12.75">
      <c r="A107" s="149" t="s">
        <v>248</v>
      </c>
      <c r="B107" t="s">
        <v>325</v>
      </c>
      <c r="C107" s="37">
        <v>44009.997</v>
      </c>
      <c r="D107" s="116">
        <f aca="true" t="shared" si="12" ref="D107:D112">+C107/$C$113</f>
        <v>0.8070205437628146</v>
      </c>
      <c r="E107"/>
      <c r="F107"/>
      <c r="G107"/>
      <c r="H107"/>
      <c r="I107"/>
      <c r="J107"/>
      <c r="K107"/>
      <c r="L107"/>
      <c r="M107"/>
      <c r="N107"/>
      <c r="O107"/>
      <c r="P107"/>
      <c r="Q107"/>
      <c r="R107"/>
      <c r="S107"/>
      <c r="T107"/>
      <c r="U107"/>
    </row>
    <row r="108" spans="1:21" ht="12.75">
      <c r="A108" s="150"/>
      <c r="B108" t="s">
        <v>320</v>
      </c>
      <c r="C108" s="37">
        <v>4899.648</v>
      </c>
      <c r="D108" s="116">
        <f t="shared" si="12"/>
        <v>0.08984587281854135</v>
      </c>
      <c r="E108"/>
      <c r="F108"/>
      <c r="G108"/>
      <c r="H108"/>
      <c r="I108"/>
      <c r="J108"/>
      <c r="K108"/>
      <c r="L108"/>
      <c r="M108"/>
      <c r="N108"/>
      <c r="O108"/>
      <c r="P108"/>
      <c r="Q108"/>
      <c r="R108"/>
      <c r="S108"/>
      <c r="T108"/>
      <c r="U108"/>
    </row>
    <row r="109" spans="1:21" ht="12.75">
      <c r="A109" s="150"/>
      <c r="B109" t="s">
        <v>317</v>
      </c>
      <c r="C109" s="37">
        <v>1032.147</v>
      </c>
      <c r="D109" s="116">
        <f t="shared" si="12"/>
        <v>0.018926695977351637</v>
      </c>
      <c r="E109"/>
      <c r="F109" s="95"/>
      <c r="G109"/>
      <c r="H109" s="95"/>
      <c r="I109" s="95"/>
      <c r="J109"/>
      <c r="K109" s="95"/>
      <c r="L109"/>
      <c r="M109" s="95"/>
      <c r="N109" s="95"/>
      <c r="O109"/>
      <c r="P109" s="95"/>
      <c r="Q109"/>
      <c r="R109" s="95"/>
      <c r="S109" s="95"/>
      <c r="T109"/>
      <c r="U109" s="95"/>
    </row>
    <row r="110" spans="1:21" ht="12.75">
      <c r="A110" s="150"/>
      <c r="B110" t="s">
        <v>341</v>
      </c>
      <c r="C110" s="37">
        <v>522.376</v>
      </c>
      <c r="D110" s="116">
        <f t="shared" si="12"/>
        <v>0.009578918252792518</v>
      </c>
      <c r="E110"/>
      <c r="F110" s="95"/>
      <c r="G110"/>
      <c r="H110" s="95"/>
      <c r="I110" s="95"/>
      <c r="J110"/>
      <c r="K110" s="95"/>
      <c r="L110"/>
      <c r="M110" s="95"/>
      <c r="N110" s="95"/>
      <c r="O110"/>
      <c r="P110" s="95"/>
      <c r="Q110"/>
      <c r="R110" s="95"/>
      <c r="S110" s="95"/>
      <c r="T110"/>
      <c r="U110" s="95"/>
    </row>
    <row r="111" spans="1:21" ht="12.75">
      <c r="A111" s="150"/>
      <c r="B111" t="s">
        <v>324</v>
      </c>
      <c r="C111" s="37">
        <v>366.046</v>
      </c>
      <c r="D111" s="116">
        <f t="shared" si="12"/>
        <v>0.006712262260826857</v>
      </c>
      <c r="E111"/>
      <c r="F111" s="95"/>
      <c r="G111"/>
      <c r="H111" s="95"/>
      <c r="I111" s="95"/>
      <c r="J111"/>
      <c r="K111" s="95"/>
      <c r="L111"/>
      <c r="M111" s="95"/>
      <c r="N111" s="95"/>
      <c r="O111"/>
      <c r="P111" s="95"/>
      <c r="Q111"/>
      <c r="R111" s="95"/>
      <c r="S111" s="95"/>
      <c r="T111"/>
      <c r="U111" s="95"/>
    </row>
    <row r="112" spans="1:21" ht="12.75">
      <c r="A112" s="150"/>
      <c r="B112" t="s">
        <v>290</v>
      </c>
      <c r="C112" s="37">
        <f>+C113-(C107+C108+C109+C110+C111)</f>
        <v>3703.709999999999</v>
      </c>
      <c r="D112" s="116">
        <f t="shared" si="12"/>
        <v>0.06791570692767311</v>
      </c>
      <c r="E112" s="37"/>
      <c r="F112" s="2"/>
      <c r="G112" s="2"/>
      <c r="H112" s="2"/>
      <c r="I112" s="2"/>
      <c r="J112" s="2"/>
      <c r="K112" s="2"/>
      <c r="L112" s="2"/>
      <c r="M112" s="2"/>
      <c r="N112" s="2"/>
      <c r="O112" s="2"/>
      <c r="P112" s="2"/>
      <c r="Q112" s="2"/>
      <c r="R112" s="2"/>
      <c r="S112" s="2"/>
      <c r="T112" s="2"/>
      <c r="U112" s="2"/>
    </row>
    <row r="113" spans="1:21" s="59" customFormat="1" ht="12.75">
      <c r="A113" s="151"/>
      <c r="B113" s="55" t="s">
        <v>293</v>
      </c>
      <c r="C113" s="56">
        <v>54533.924</v>
      </c>
      <c r="D113" s="115">
        <f>SUM(D107:D112)</f>
        <v>1.0000000000000002</v>
      </c>
      <c r="E113"/>
      <c r="F113" s="95"/>
      <c r="G113"/>
      <c r="H113" s="95"/>
      <c r="I113" s="95"/>
      <c r="J113"/>
      <c r="K113" s="95"/>
      <c r="L113"/>
      <c r="M113" s="95"/>
      <c r="N113" s="95"/>
      <c r="O113"/>
      <c r="P113" s="95"/>
      <c r="Q113"/>
      <c r="R113" s="95"/>
      <c r="S113" s="95"/>
      <c r="T113"/>
      <c r="U113" s="95"/>
    </row>
    <row r="114" spans="1:21" s="59" customFormat="1" ht="12.75">
      <c r="A114" s="61" t="s">
        <v>62</v>
      </c>
      <c r="B114" s="62"/>
      <c r="C114" s="40">
        <v>13446.334000003322</v>
      </c>
      <c r="D114" s="58"/>
      <c r="E114"/>
      <c r="F114"/>
      <c r="G114"/>
      <c r="H114"/>
      <c r="I114"/>
      <c r="J114"/>
      <c r="K114"/>
      <c r="L114"/>
      <c r="M114"/>
      <c r="N114"/>
      <c r="O114"/>
      <c r="P114"/>
      <c r="Q114"/>
      <c r="R114"/>
      <c r="S114"/>
      <c r="T114"/>
      <c r="U114"/>
    </row>
    <row r="115" spans="1:21" s="59" customFormat="1" ht="12.75">
      <c r="A115" s="55" t="s">
        <v>274</v>
      </c>
      <c r="B115" s="55"/>
      <c r="C115" s="56">
        <f>+C114+C113+C106+C99+C92+C85+C78+C71+C58+C51+C44+C37+C31+C27+C20+C13</f>
        <v>12696777.000000004</v>
      </c>
      <c r="D115" s="58"/>
      <c r="E115"/>
      <c r="F115"/>
      <c r="G115"/>
      <c r="H115"/>
      <c r="I115"/>
      <c r="J115"/>
      <c r="K115"/>
      <c r="L115"/>
      <c r="M115"/>
      <c r="N115"/>
      <c r="O115"/>
      <c r="P115"/>
      <c r="Q115"/>
      <c r="R115"/>
      <c r="S115"/>
      <c r="T115"/>
      <c r="U115"/>
    </row>
    <row r="116" spans="1:21" s="44" customFormat="1" ht="12.75">
      <c r="A116" s="45" t="s">
        <v>64</v>
      </c>
      <c r="B116" s="45"/>
      <c r="C116" s="45"/>
      <c r="D116" s="45"/>
      <c r="E116" s="7"/>
      <c r="F116" s="7"/>
      <c r="G116" s="7"/>
      <c r="H116" s="7"/>
      <c r="I116" s="7"/>
      <c r="J116" s="7"/>
      <c r="K116" s="7"/>
      <c r="L116" s="7"/>
      <c r="M116" s="7"/>
      <c r="N116" s="7"/>
      <c r="O116" s="7"/>
      <c r="P116" s="7"/>
      <c r="Q116" s="7"/>
      <c r="R116" s="7"/>
      <c r="S116" s="7"/>
      <c r="T116" s="7"/>
      <c r="U116" s="7"/>
    </row>
    <row r="117" spans="1:21" ht="12.75">
      <c r="A117" s="95"/>
      <c r="B117"/>
      <c r="C117"/>
      <c r="D117" s="95"/>
      <c r="E117" s="7"/>
      <c r="F117" s="7"/>
      <c r="G117" s="7"/>
      <c r="H117" s="7"/>
      <c r="I117" s="7"/>
      <c r="J117" s="7"/>
      <c r="K117" s="7"/>
      <c r="L117" s="7"/>
      <c r="M117" s="7"/>
      <c r="N117" s="7"/>
      <c r="O117" s="7"/>
      <c r="P117" s="7"/>
      <c r="Q117" s="7"/>
      <c r="R117" s="7"/>
      <c r="S117" s="7"/>
      <c r="T117" s="7"/>
      <c r="U117" s="7"/>
    </row>
    <row r="118" spans="1:21" ht="12.75">
      <c r="A118"/>
      <c r="B118"/>
      <c r="C118"/>
      <c r="D118"/>
      <c r="E118"/>
      <c r="F118" s="95"/>
      <c r="G118"/>
      <c r="H118" s="95"/>
      <c r="I118" s="95"/>
      <c r="J118"/>
      <c r="K118" s="95"/>
      <c r="L118"/>
      <c r="M118" s="95"/>
      <c r="N118" s="95"/>
      <c r="O118"/>
      <c r="P118" s="95"/>
      <c r="Q118"/>
      <c r="R118" s="95"/>
      <c r="S118" s="95"/>
      <c r="T118"/>
      <c r="U118" s="95"/>
    </row>
    <row r="119" spans="1:21" ht="12.75">
      <c r="A119"/>
      <c r="B119"/>
      <c r="C119"/>
      <c r="D119"/>
      <c r="E119"/>
      <c r="F119"/>
      <c r="G119"/>
      <c r="H119"/>
      <c r="I119"/>
      <c r="J119"/>
      <c r="K119"/>
      <c r="L119"/>
      <c r="M119"/>
      <c r="N119"/>
      <c r="O119"/>
      <c r="P119"/>
      <c r="Q119"/>
      <c r="R119"/>
      <c r="S119"/>
      <c r="T119"/>
      <c r="U119"/>
    </row>
    <row r="120" spans="1:21" ht="12.75">
      <c r="A120"/>
      <c r="B120"/>
      <c r="C120"/>
      <c r="D120"/>
      <c r="E120"/>
      <c r="F120"/>
      <c r="G120"/>
      <c r="H120"/>
      <c r="I120"/>
      <c r="J120"/>
      <c r="K120"/>
      <c r="L120"/>
      <c r="M120"/>
      <c r="N120"/>
      <c r="O120"/>
      <c r="P120"/>
      <c r="Q120"/>
      <c r="R120"/>
      <c r="S120"/>
      <c r="T120"/>
      <c r="U120"/>
    </row>
    <row r="121" spans="1:21" ht="12.75">
      <c r="A121"/>
      <c r="B121"/>
      <c r="C121"/>
      <c r="D121"/>
      <c r="E121"/>
      <c r="F121"/>
      <c r="G121"/>
      <c r="H121"/>
      <c r="I121"/>
      <c r="J121"/>
      <c r="K121"/>
      <c r="L121"/>
      <c r="M121"/>
      <c r="N121"/>
      <c r="O121"/>
      <c r="P121"/>
      <c r="Q121"/>
      <c r="R121"/>
      <c r="S121"/>
      <c r="T121"/>
      <c r="U121"/>
    </row>
    <row r="122" spans="1:21" ht="12.75">
      <c r="A122" s="95"/>
      <c r="B122"/>
      <c r="C122"/>
      <c r="D122" s="95"/>
      <c r="E122"/>
      <c r="F122"/>
      <c r="G122"/>
      <c r="H122"/>
      <c r="I122"/>
      <c r="J122"/>
      <c r="K122"/>
      <c r="L122"/>
      <c r="M122"/>
      <c r="N122"/>
      <c r="O122"/>
      <c r="P122"/>
      <c r="Q122"/>
      <c r="R122"/>
      <c r="S122"/>
      <c r="T122"/>
      <c r="U122"/>
    </row>
    <row r="123" spans="1:21" ht="12.75">
      <c r="A123" s="2"/>
      <c r="B123" s="2"/>
      <c r="C123" s="2"/>
      <c r="D123" s="2"/>
      <c r="E123"/>
      <c r="F123" s="95"/>
      <c r="G123"/>
      <c r="H123" s="95"/>
      <c r="I123" s="95"/>
      <c r="J123"/>
      <c r="K123" s="95"/>
      <c r="L123"/>
      <c r="M123" s="95"/>
      <c r="N123" s="95"/>
      <c r="O123"/>
      <c r="P123" s="95"/>
      <c r="Q123"/>
      <c r="R123" s="95"/>
      <c r="S123" s="95"/>
      <c r="T123"/>
      <c r="U123" s="95"/>
    </row>
    <row r="124" spans="1:21" ht="12.75">
      <c r="A124" s="95"/>
      <c r="B124"/>
      <c r="C124"/>
      <c r="D124" s="95"/>
      <c r="E124" s="2"/>
      <c r="F124" s="2"/>
      <c r="G124" s="2"/>
      <c r="H124" s="2"/>
      <c r="I124" s="2"/>
      <c r="J124" s="2"/>
      <c r="K124" s="2"/>
      <c r="L124" s="2"/>
      <c r="M124" s="2"/>
      <c r="N124" s="2"/>
      <c r="O124" s="2"/>
      <c r="P124" s="2"/>
      <c r="Q124" s="2"/>
      <c r="R124" s="2"/>
      <c r="S124" s="2"/>
      <c r="T124" s="2"/>
      <c r="U124" s="2"/>
    </row>
    <row r="125" spans="1:21" ht="12.75">
      <c r="A125"/>
      <c r="B125"/>
      <c r="C125"/>
      <c r="D125"/>
      <c r="E125"/>
      <c r="F125" s="95"/>
      <c r="G125"/>
      <c r="H125" s="95"/>
      <c r="I125" s="95"/>
      <c r="J125"/>
      <c r="K125" s="95"/>
      <c r="L125"/>
      <c r="M125" s="95"/>
      <c r="N125" s="95"/>
      <c r="O125"/>
      <c r="P125" s="95"/>
      <c r="Q125"/>
      <c r="R125" s="95"/>
      <c r="S125" s="95"/>
      <c r="T125"/>
      <c r="U125" s="95"/>
    </row>
    <row r="126" spans="1:21" ht="12.75">
      <c r="A126"/>
      <c r="B126"/>
      <c r="C126"/>
      <c r="D126"/>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s="7"/>
      <c r="F128" s="7"/>
      <c r="G128" s="7"/>
      <c r="H128" s="7"/>
      <c r="I128" s="7"/>
      <c r="J128" s="7"/>
      <c r="K128" s="7"/>
      <c r="L128" s="7"/>
      <c r="M128" s="7"/>
      <c r="N128" s="7"/>
      <c r="O128" s="7"/>
      <c r="P128" s="7"/>
      <c r="Q128" s="7"/>
      <c r="R128" s="7"/>
      <c r="S128" s="7"/>
      <c r="T128" s="7"/>
      <c r="U128" s="7"/>
    </row>
    <row r="129" spans="5:21" ht="12.75">
      <c r="E129" s="7"/>
      <c r="F129" s="7"/>
      <c r="G129" s="7"/>
      <c r="H129" s="7"/>
      <c r="I129" s="7"/>
      <c r="J129" s="7"/>
      <c r="K129" s="7"/>
      <c r="L129" s="7"/>
      <c r="M129" s="7"/>
      <c r="N129" s="7"/>
      <c r="O129" s="7"/>
      <c r="P129" s="7"/>
      <c r="Q129" s="7"/>
      <c r="R129" s="7"/>
      <c r="S129" s="7"/>
      <c r="T129" s="7"/>
      <c r="U129" s="7"/>
    </row>
    <row r="130" spans="5:21" ht="12.75">
      <c r="E130"/>
      <c r="F130" s="95"/>
      <c r="G130"/>
      <c r="H130" s="95"/>
      <c r="I130" s="95"/>
      <c r="J130"/>
      <c r="K130" s="95"/>
      <c r="L130"/>
      <c r="M130" s="95"/>
      <c r="N130" s="95"/>
      <c r="O130"/>
      <c r="P130" s="95"/>
      <c r="Q130"/>
      <c r="R130" s="95"/>
      <c r="S130" s="95"/>
      <c r="T130"/>
      <c r="U130" s="95"/>
    </row>
    <row r="131" spans="5:21" ht="12.75">
      <c r="E131"/>
      <c r="F131"/>
      <c r="G131"/>
      <c r="H131"/>
      <c r="I131"/>
      <c r="J131"/>
      <c r="K131"/>
      <c r="L131"/>
      <c r="M131"/>
      <c r="N131"/>
      <c r="O131"/>
      <c r="P131"/>
      <c r="Q131"/>
      <c r="R131"/>
      <c r="S131"/>
      <c r="T131"/>
      <c r="U131"/>
    </row>
    <row r="132" spans="5:21" ht="12.75">
      <c r="E132"/>
      <c r="F132"/>
      <c r="G132"/>
      <c r="H132"/>
      <c r="I132"/>
      <c r="J132"/>
      <c r="K132"/>
      <c r="L132"/>
      <c r="M132"/>
      <c r="N132"/>
      <c r="O132"/>
      <c r="P132"/>
      <c r="Q132"/>
      <c r="R132"/>
      <c r="S132"/>
      <c r="T132"/>
      <c r="U132"/>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c r="F135" s="95"/>
      <c r="G135"/>
      <c r="H135" s="95"/>
      <c r="I135" s="95"/>
      <c r="J135"/>
      <c r="K135" s="95"/>
      <c r="L135"/>
      <c r="M135" s="95"/>
      <c r="N135" s="95"/>
      <c r="O135"/>
      <c r="P135" s="95"/>
      <c r="Q135"/>
      <c r="R135" s="95"/>
      <c r="S135" s="95"/>
      <c r="T135"/>
      <c r="U135" s="95"/>
    </row>
    <row r="136" spans="5:21" ht="12.75">
      <c r="E136" s="2"/>
      <c r="F136" s="2"/>
      <c r="G136" s="2"/>
      <c r="H136" s="2"/>
      <c r="I136" s="2"/>
      <c r="J136" s="2"/>
      <c r="K136" s="2"/>
      <c r="L136" s="2"/>
      <c r="M136" s="2"/>
      <c r="N136" s="2"/>
      <c r="O136" s="2"/>
      <c r="P136" s="2"/>
      <c r="Q136" s="2"/>
      <c r="R136" s="2"/>
      <c r="S136" s="2"/>
      <c r="T136" s="2"/>
      <c r="U136" s="2"/>
    </row>
    <row r="137" spans="5:21" ht="12.75">
      <c r="E137"/>
      <c r="F137" s="95"/>
      <c r="G137"/>
      <c r="H137" s="95"/>
      <c r="I137" s="95"/>
      <c r="J137"/>
      <c r="K137" s="95"/>
      <c r="L137"/>
      <c r="M137" s="95"/>
      <c r="N137" s="95"/>
      <c r="O137"/>
      <c r="P137" s="95"/>
      <c r="Q137"/>
      <c r="R137" s="95"/>
      <c r="S137" s="95"/>
      <c r="T137"/>
      <c r="U137" s="95"/>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s="7"/>
      <c r="F140" s="7"/>
      <c r="G140" s="7"/>
      <c r="H140" s="7"/>
      <c r="I140" s="7"/>
      <c r="J140" s="7"/>
      <c r="K140" s="7"/>
      <c r="L140" s="7"/>
      <c r="M140" s="7"/>
      <c r="N140" s="7"/>
      <c r="O140" s="7"/>
      <c r="P140" s="7"/>
      <c r="Q140" s="7"/>
      <c r="R140" s="7"/>
      <c r="S140" s="7"/>
      <c r="T140" s="7"/>
      <c r="U140" s="7"/>
    </row>
    <row r="141" spans="5:21" ht="12.75">
      <c r="E141" s="7"/>
      <c r="F141" s="7"/>
      <c r="G141" s="7"/>
      <c r="H141" s="7"/>
      <c r="I141" s="7"/>
      <c r="J141" s="7"/>
      <c r="K141" s="7"/>
      <c r="L141" s="7"/>
      <c r="M141" s="7"/>
      <c r="N141" s="7"/>
      <c r="O141" s="7"/>
      <c r="P141" s="7"/>
      <c r="Q141" s="7"/>
      <c r="R141" s="7"/>
      <c r="S141" s="7"/>
      <c r="T141" s="7"/>
      <c r="U141" s="7"/>
    </row>
    <row r="142" spans="5:21" ht="12.75">
      <c r="E142"/>
      <c r="F142" s="95"/>
      <c r="G142"/>
      <c r="H142" s="95"/>
      <c r="I142" s="95"/>
      <c r="J142"/>
      <c r="K142" s="95"/>
      <c r="L142"/>
      <c r="M142" s="95"/>
      <c r="N142" s="95"/>
      <c r="O142"/>
      <c r="P142" s="95"/>
      <c r="Q142"/>
      <c r="R142" s="95"/>
      <c r="S142" s="95"/>
      <c r="T142"/>
      <c r="U142" s="95"/>
    </row>
    <row r="143" spans="5:21" ht="12.75">
      <c r="E143"/>
      <c r="F143"/>
      <c r="G143"/>
      <c r="H143"/>
      <c r="I143"/>
      <c r="J143"/>
      <c r="K143"/>
      <c r="L143"/>
      <c r="M143"/>
      <c r="N143"/>
      <c r="O143"/>
      <c r="P143"/>
      <c r="Q143"/>
      <c r="R143"/>
      <c r="S143"/>
      <c r="T143"/>
      <c r="U143"/>
    </row>
    <row r="144" spans="5:21" ht="12.75">
      <c r="E144"/>
      <c r="F144"/>
      <c r="G144"/>
      <c r="H144"/>
      <c r="I144"/>
      <c r="J144"/>
      <c r="K144"/>
      <c r="L144"/>
      <c r="M144"/>
      <c r="N144"/>
      <c r="O144"/>
      <c r="P144"/>
      <c r="Q144"/>
      <c r="R144"/>
      <c r="S144"/>
      <c r="T144"/>
      <c r="U144"/>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c r="F147" s="95"/>
      <c r="G147"/>
      <c r="H147" s="95"/>
      <c r="I147" s="95"/>
      <c r="J147"/>
      <c r="K147" s="95"/>
      <c r="L147"/>
      <c r="M147" s="95"/>
      <c r="N147" s="95"/>
      <c r="O147"/>
      <c r="P147" s="95"/>
      <c r="Q147"/>
      <c r="R147" s="95"/>
      <c r="S147" s="95"/>
      <c r="T147"/>
      <c r="U147" s="95"/>
    </row>
    <row r="148" spans="5:21" ht="12.75">
      <c r="E148" s="2"/>
      <c r="F148" s="2"/>
      <c r="G148" s="2"/>
      <c r="H148" s="2"/>
      <c r="I148" s="2"/>
      <c r="J148" s="2"/>
      <c r="K148" s="2"/>
      <c r="L148" s="2"/>
      <c r="M148" s="2"/>
      <c r="N148" s="2"/>
      <c r="O148" s="2"/>
      <c r="P148" s="2"/>
      <c r="Q148" s="2"/>
      <c r="R148" s="2"/>
      <c r="S148" s="2"/>
      <c r="T148" s="2"/>
      <c r="U148" s="2"/>
    </row>
    <row r="149" spans="5:21" ht="12.75">
      <c r="E149"/>
      <c r="F149" s="95"/>
      <c r="G149"/>
      <c r="H149" s="95"/>
      <c r="I149" s="95"/>
      <c r="J149"/>
      <c r="K149" s="95"/>
      <c r="L149"/>
      <c r="M149" s="95"/>
      <c r="N149" s="95"/>
      <c r="O149"/>
      <c r="P149" s="95"/>
      <c r="Q149"/>
      <c r="R149" s="95"/>
      <c r="S149" s="95"/>
      <c r="T149"/>
      <c r="U149" s="95"/>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s="7"/>
      <c r="F152" s="7"/>
      <c r="G152" s="7"/>
      <c r="H152" s="7"/>
      <c r="I152" s="7"/>
      <c r="J152" s="7"/>
      <c r="K152" s="7"/>
      <c r="L152" s="7"/>
      <c r="M152" s="7"/>
      <c r="N152" s="7"/>
      <c r="O152" s="7"/>
      <c r="P152" s="7"/>
      <c r="Q152" s="7"/>
      <c r="R152" s="7"/>
      <c r="S152" s="7"/>
      <c r="T152" s="7"/>
      <c r="U152" s="7"/>
    </row>
    <row r="153" spans="5:21" ht="12.75">
      <c r="E153" s="7"/>
      <c r="F153" s="7"/>
      <c r="G153" s="7"/>
      <c r="H153" s="7"/>
      <c r="I153" s="7"/>
      <c r="J153" s="7"/>
      <c r="K153" s="7"/>
      <c r="L153" s="7"/>
      <c r="M153" s="7"/>
      <c r="N153" s="7"/>
      <c r="O153" s="7"/>
      <c r="P153" s="7"/>
      <c r="Q153" s="7"/>
      <c r="R153" s="7"/>
      <c r="S153" s="7"/>
      <c r="T153" s="7"/>
      <c r="U153" s="7"/>
    </row>
    <row r="154" spans="5:21" ht="12.75">
      <c r="E154"/>
      <c r="F154" s="95"/>
      <c r="G154"/>
      <c r="H154" s="95"/>
      <c r="I154" s="95"/>
      <c r="J154"/>
      <c r="K154" s="95"/>
      <c r="L154"/>
      <c r="M154" s="95"/>
      <c r="N154" s="95"/>
      <c r="O154"/>
      <c r="P154" s="95"/>
      <c r="Q154"/>
      <c r="R154" s="95"/>
      <c r="S154" s="95"/>
      <c r="T154"/>
      <c r="U154" s="95"/>
    </row>
    <row r="155" spans="5:21" ht="12.75">
      <c r="E155"/>
      <c r="F155"/>
      <c r="G155"/>
      <c r="H155"/>
      <c r="I155"/>
      <c r="J155"/>
      <c r="K155"/>
      <c r="L155"/>
      <c r="M155"/>
      <c r="N155"/>
      <c r="O155"/>
      <c r="P155"/>
      <c r="Q155"/>
      <c r="R155"/>
      <c r="S155"/>
      <c r="T155"/>
      <c r="U155"/>
    </row>
    <row r="156" spans="5:21" ht="12.75">
      <c r="E156"/>
      <c r="F156"/>
      <c r="G156"/>
      <c r="H156"/>
      <c r="I156"/>
      <c r="J156"/>
      <c r="K156"/>
      <c r="L156"/>
      <c r="M156"/>
      <c r="N156"/>
      <c r="O156"/>
      <c r="P156"/>
      <c r="Q156"/>
      <c r="R156"/>
      <c r="S156"/>
      <c r="T156"/>
      <c r="U156"/>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c r="F159" s="95"/>
      <c r="G159"/>
      <c r="H159" s="95"/>
      <c r="I159" s="95"/>
      <c r="J159"/>
      <c r="K159" s="95"/>
      <c r="L159"/>
      <c r="M159" s="95"/>
      <c r="N159" s="95"/>
      <c r="O159"/>
      <c r="P159" s="95"/>
      <c r="Q159"/>
      <c r="R159" s="95"/>
      <c r="S159" s="95"/>
      <c r="T159"/>
      <c r="U159" s="95"/>
    </row>
    <row r="160" spans="5:21" ht="12.75">
      <c r="E160" s="2"/>
      <c r="F160" s="2"/>
      <c r="G160" s="2"/>
      <c r="H160" s="2"/>
      <c r="I160" s="2"/>
      <c r="J160" s="2"/>
      <c r="K160" s="2"/>
      <c r="L160" s="2"/>
      <c r="M160" s="2"/>
      <c r="N160" s="2"/>
      <c r="O160" s="2"/>
      <c r="P160" s="2"/>
      <c r="Q160" s="2"/>
      <c r="R160" s="2"/>
      <c r="S160" s="2"/>
      <c r="T160" s="2"/>
      <c r="U160" s="2"/>
    </row>
    <row r="161" spans="5:21" ht="12.75">
      <c r="E161"/>
      <c r="F161" s="95"/>
      <c r="G161"/>
      <c r="H161" s="95"/>
      <c r="I161" s="95"/>
      <c r="J161"/>
      <c r="K161" s="95"/>
      <c r="L161"/>
      <c r="M161" s="95"/>
      <c r="N161" s="95"/>
      <c r="O161"/>
      <c r="P161" s="95"/>
      <c r="Q161"/>
      <c r="R161" s="95"/>
      <c r="S161" s="95"/>
      <c r="T161"/>
      <c r="U161" s="95"/>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s="7"/>
      <c r="F164" s="7"/>
      <c r="G164" s="7"/>
      <c r="H164" s="7"/>
      <c r="I164" s="7"/>
      <c r="J164" s="7"/>
      <c r="K164" s="7"/>
      <c r="L164" s="7"/>
      <c r="M164" s="7"/>
      <c r="N164" s="7"/>
      <c r="O164" s="7"/>
      <c r="P164" s="7"/>
      <c r="Q164" s="7"/>
      <c r="R164" s="7"/>
      <c r="S164" s="7"/>
      <c r="T164" s="7"/>
      <c r="U164" s="7"/>
    </row>
    <row r="165" spans="5:21" ht="12.75">
      <c r="E165" s="7"/>
      <c r="F165" s="7"/>
      <c r="G165" s="7"/>
      <c r="H165" s="7"/>
      <c r="I165" s="7"/>
      <c r="J165" s="7"/>
      <c r="K165" s="7"/>
      <c r="L165" s="7"/>
      <c r="M165" s="7"/>
      <c r="N165" s="7"/>
      <c r="O165" s="7"/>
      <c r="P165" s="7"/>
      <c r="Q165" s="7"/>
      <c r="R165" s="7"/>
      <c r="S165" s="7"/>
      <c r="T165" s="7"/>
      <c r="U165" s="7"/>
    </row>
    <row r="166" spans="5:21" ht="12.75">
      <c r="E166"/>
      <c r="F166" s="95"/>
      <c r="G166"/>
      <c r="H166" s="95"/>
      <c r="I166" s="95"/>
      <c r="J166"/>
      <c r="K166" s="95"/>
      <c r="L166"/>
      <c r="M166" s="95"/>
      <c r="N166" s="95"/>
      <c r="O166"/>
      <c r="P166" s="95"/>
      <c r="Q166"/>
      <c r="R166" s="95"/>
      <c r="S166" s="95"/>
      <c r="T166"/>
      <c r="U166" s="95"/>
    </row>
    <row r="167" spans="5:21" ht="12.75">
      <c r="E167"/>
      <c r="F167"/>
      <c r="G167"/>
      <c r="H167"/>
      <c r="I167"/>
      <c r="J167"/>
      <c r="K167"/>
      <c r="L167"/>
      <c r="M167"/>
      <c r="N167"/>
      <c r="O167"/>
      <c r="P167"/>
      <c r="Q167"/>
      <c r="R167"/>
      <c r="S167"/>
      <c r="T167"/>
      <c r="U167"/>
    </row>
    <row r="168" spans="5:21" ht="12.75">
      <c r="E168"/>
      <c r="F168"/>
      <c r="G168"/>
      <c r="H168"/>
      <c r="I168"/>
      <c r="J168"/>
      <c r="K168"/>
      <c r="L168"/>
      <c r="M168"/>
      <c r="N168"/>
      <c r="O168"/>
      <c r="P168"/>
      <c r="Q168"/>
      <c r="R168"/>
      <c r="S168"/>
      <c r="T168"/>
      <c r="U168"/>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c r="F171" s="95"/>
      <c r="G171"/>
      <c r="H171" s="95"/>
      <c r="I171" s="95"/>
      <c r="J171"/>
      <c r="K171" s="95"/>
      <c r="L171"/>
      <c r="M171" s="95"/>
      <c r="N171" s="95"/>
      <c r="O171"/>
      <c r="P171" s="95"/>
      <c r="Q171"/>
      <c r="R171" s="95"/>
      <c r="S171" s="95"/>
      <c r="T171"/>
      <c r="U171" s="95"/>
    </row>
    <row r="172" spans="5:21" ht="12.75">
      <c r="E172" s="2"/>
      <c r="F172" s="2"/>
      <c r="G172" s="2"/>
      <c r="H172" s="2"/>
      <c r="I172" s="2"/>
      <c r="J172" s="2"/>
      <c r="K172" s="2"/>
      <c r="L172" s="2"/>
      <c r="M172" s="2"/>
      <c r="N172" s="2"/>
      <c r="O172" s="2"/>
      <c r="P172" s="2"/>
      <c r="Q172" s="2"/>
      <c r="R172" s="2"/>
      <c r="S172" s="2"/>
      <c r="T172" s="2"/>
      <c r="U172" s="2"/>
    </row>
    <row r="173" spans="5:21" ht="12.75">
      <c r="E173"/>
      <c r="F173" s="95"/>
      <c r="G173"/>
      <c r="H173" s="95"/>
      <c r="I173" s="95"/>
      <c r="J173"/>
      <c r="K173" s="95"/>
      <c r="L173"/>
      <c r="M173" s="95"/>
      <c r="N173" s="95"/>
      <c r="O173"/>
      <c r="P173" s="95"/>
      <c r="Q173"/>
      <c r="R173" s="95"/>
      <c r="S173" s="95"/>
      <c r="T173"/>
      <c r="U173" s="95"/>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s="7"/>
      <c r="F176" s="7"/>
      <c r="G176" s="7"/>
      <c r="H176" s="7"/>
      <c r="I176" s="7"/>
      <c r="J176" s="7"/>
      <c r="K176" s="7"/>
      <c r="L176" s="7"/>
      <c r="M176" s="7"/>
      <c r="N176" s="7"/>
      <c r="O176" s="7"/>
      <c r="P176" s="7"/>
      <c r="Q176" s="7"/>
      <c r="R176" s="7"/>
      <c r="S176" s="7"/>
      <c r="T176" s="7"/>
      <c r="U176" s="7"/>
    </row>
    <row r="177" spans="5:21" ht="12.75">
      <c r="E177" s="7"/>
      <c r="F177" s="7"/>
      <c r="G177" s="7"/>
      <c r="H177" s="7"/>
      <c r="I177" s="7"/>
      <c r="J177" s="7"/>
      <c r="K177" s="7"/>
      <c r="L177" s="7"/>
      <c r="M177" s="7"/>
      <c r="N177" s="7"/>
      <c r="O177" s="7"/>
      <c r="P177" s="7"/>
      <c r="Q177" s="7"/>
      <c r="R177" s="7"/>
      <c r="S177" s="7"/>
      <c r="T177" s="7"/>
      <c r="U177" s="7"/>
    </row>
    <row r="178" spans="5:21" ht="12.75">
      <c r="E178"/>
      <c r="F178" s="95"/>
      <c r="G178"/>
      <c r="H178" s="95"/>
      <c r="I178" s="95"/>
      <c r="J178"/>
      <c r="K178" s="95"/>
      <c r="L178"/>
      <c r="M178" s="95"/>
      <c r="N178" s="95"/>
      <c r="O178"/>
      <c r="P178" s="95"/>
      <c r="Q178"/>
      <c r="R178" s="95"/>
      <c r="S178" s="95"/>
      <c r="T178"/>
      <c r="U178" s="95"/>
    </row>
    <row r="179" spans="5:21" ht="12.75">
      <c r="E179"/>
      <c r="F179"/>
      <c r="G179"/>
      <c r="H179"/>
      <c r="I179"/>
      <c r="J179"/>
      <c r="K179"/>
      <c r="L179"/>
      <c r="M179"/>
      <c r="N179"/>
      <c r="O179"/>
      <c r="P179"/>
      <c r="Q179"/>
      <c r="R179"/>
      <c r="S179"/>
      <c r="T179"/>
      <c r="U179"/>
    </row>
    <row r="180" spans="5:21" ht="12.75">
      <c r="E180"/>
      <c r="F180"/>
      <c r="G180"/>
      <c r="H180"/>
      <c r="I180"/>
      <c r="J180"/>
      <c r="K180"/>
      <c r="L180"/>
      <c r="M180"/>
      <c r="N180"/>
      <c r="O180"/>
      <c r="P180"/>
      <c r="Q180"/>
      <c r="R180"/>
      <c r="S180"/>
      <c r="T180"/>
      <c r="U180"/>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c r="F183" s="95"/>
      <c r="G183"/>
      <c r="H183" s="95"/>
      <c r="I183" s="95"/>
      <c r="J183"/>
      <c r="K183" s="95"/>
      <c r="L183"/>
      <c r="M183" s="95"/>
      <c r="N183" s="95"/>
      <c r="O183"/>
      <c r="P183" s="95"/>
      <c r="Q183"/>
      <c r="R183" s="95"/>
      <c r="S183" s="95"/>
      <c r="T183"/>
      <c r="U183" s="95"/>
    </row>
    <row r="184" spans="5:21" ht="12.75">
      <c r="E184" s="2"/>
      <c r="F184" s="2"/>
      <c r="G184" s="2"/>
      <c r="H184" s="2"/>
      <c r="I184" s="2"/>
      <c r="J184" s="2"/>
      <c r="K184" s="2"/>
      <c r="L184" s="2"/>
      <c r="M184" s="2"/>
      <c r="N184" s="2"/>
      <c r="O184" s="2"/>
      <c r="P184" s="2"/>
      <c r="Q184" s="2"/>
      <c r="R184" s="2"/>
      <c r="S184" s="2"/>
      <c r="T184" s="2"/>
      <c r="U184" s="2"/>
    </row>
    <row r="185" spans="5:21" ht="12.75">
      <c r="E185"/>
      <c r="F185" s="95"/>
      <c r="G185"/>
      <c r="H185" s="95"/>
      <c r="I185" s="95"/>
      <c r="J185"/>
      <c r="K185" s="95"/>
      <c r="L185"/>
      <c r="M185" s="95"/>
      <c r="N185" s="95"/>
      <c r="O185"/>
      <c r="P185" s="95"/>
      <c r="Q185"/>
      <c r="R185" s="95"/>
      <c r="S185" s="95"/>
      <c r="T185"/>
      <c r="U185" s="95"/>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s="7"/>
      <c r="F188" s="7"/>
      <c r="G188" s="7"/>
      <c r="H188" s="7"/>
      <c r="I188" s="7"/>
      <c r="J188" s="7"/>
      <c r="K188" s="7"/>
      <c r="L188" s="7"/>
      <c r="M188" s="7"/>
      <c r="N188" s="7"/>
      <c r="O188" s="7"/>
      <c r="P188" s="7"/>
      <c r="Q188" s="7"/>
      <c r="R188" s="7"/>
      <c r="S188" s="7"/>
      <c r="T188" s="7"/>
      <c r="U188" s="7"/>
    </row>
    <row r="189" spans="5:21" ht="12.75">
      <c r="E189" s="7"/>
      <c r="F189" s="7"/>
      <c r="G189" s="7"/>
      <c r="H189" s="7"/>
      <c r="I189" s="7"/>
      <c r="J189" s="7"/>
      <c r="K189" s="7"/>
      <c r="L189" s="7"/>
      <c r="M189" s="7"/>
      <c r="N189" s="7"/>
      <c r="O189" s="7"/>
      <c r="P189" s="7"/>
      <c r="Q189" s="7"/>
      <c r="R189" s="7"/>
      <c r="S189" s="7"/>
      <c r="T189" s="7"/>
      <c r="U189" s="7"/>
    </row>
    <row r="190" spans="5:21" ht="12.75">
      <c r="E190"/>
      <c r="F190" s="95"/>
      <c r="G190"/>
      <c r="H190" s="95"/>
      <c r="I190" s="95"/>
      <c r="J190"/>
      <c r="K190" s="95"/>
      <c r="L190"/>
      <c r="M190" s="95"/>
      <c r="N190" s="95"/>
      <c r="O190"/>
      <c r="P190" s="95"/>
      <c r="Q190"/>
      <c r="R190" s="95"/>
      <c r="S190" s="95"/>
      <c r="T190"/>
      <c r="U190" s="95"/>
    </row>
    <row r="191" spans="5:21" ht="12.75">
      <c r="E191"/>
      <c r="F191"/>
      <c r="G191"/>
      <c r="H191"/>
      <c r="I191"/>
      <c r="J191"/>
      <c r="K191"/>
      <c r="L191"/>
      <c r="M191"/>
      <c r="N191"/>
      <c r="O191"/>
      <c r="P191"/>
      <c r="Q191"/>
      <c r="R191"/>
      <c r="S191"/>
      <c r="T191"/>
      <c r="U191"/>
    </row>
    <row r="192" spans="5:21" ht="12.75">
      <c r="E192"/>
      <c r="F192"/>
      <c r="G192"/>
      <c r="H192"/>
      <c r="I192"/>
      <c r="J192"/>
      <c r="K192"/>
      <c r="L192"/>
      <c r="M192"/>
      <c r="N192"/>
      <c r="O192"/>
      <c r="P192"/>
      <c r="Q192"/>
      <c r="R192"/>
      <c r="S192"/>
      <c r="T192"/>
      <c r="U192"/>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c r="F195" s="95"/>
      <c r="G195"/>
      <c r="H195" s="95"/>
      <c r="I195" s="95"/>
      <c r="J195"/>
      <c r="K195" s="95"/>
      <c r="L195"/>
      <c r="M195" s="95"/>
      <c r="N195" s="95"/>
      <c r="O195"/>
      <c r="P195" s="95"/>
      <c r="Q195"/>
      <c r="R195" s="95"/>
      <c r="S195" s="95"/>
      <c r="T195"/>
      <c r="U195" s="95"/>
    </row>
    <row r="196" spans="5:21" ht="12.75">
      <c r="E196" s="2"/>
      <c r="F196" s="2"/>
      <c r="G196" s="2"/>
      <c r="H196" s="2"/>
      <c r="I196" s="2"/>
      <c r="J196" s="2"/>
      <c r="K196" s="2"/>
      <c r="L196" s="2"/>
      <c r="M196" s="2"/>
      <c r="N196" s="2"/>
      <c r="O196" s="2"/>
      <c r="P196" s="2"/>
      <c r="Q196" s="2"/>
      <c r="R196" s="2"/>
      <c r="S196" s="2"/>
      <c r="T196" s="2"/>
      <c r="U196" s="2"/>
    </row>
    <row r="197" spans="5:21" ht="12.75">
      <c r="E197"/>
      <c r="F197" s="95"/>
      <c r="G197"/>
      <c r="H197" s="95"/>
      <c r="I197" s="95"/>
      <c r="J197"/>
      <c r="K197" s="95"/>
      <c r="L197"/>
      <c r="M197" s="95"/>
      <c r="N197" s="95"/>
      <c r="O197"/>
      <c r="P197" s="95"/>
      <c r="Q197"/>
      <c r="R197" s="95"/>
      <c r="S197" s="95"/>
      <c r="T197"/>
      <c r="U197" s="95"/>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s="7"/>
      <c r="F200" s="7"/>
      <c r="G200" s="7"/>
      <c r="H200" s="7"/>
      <c r="I200" s="7"/>
      <c r="J200" s="7"/>
      <c r="K200" s="7"/>
      <c r="L200" s="7"/>
      <c r="M200" s="7"/>
      <c r="N200" s="7"/>
      <c r="O200" s="7"/>
      <c r="P200" s="7"/>
      <c r="Q200" s="7"/>
      <c r="R200" s="7"/>
      <c r="S200" s="7"/>
      <c r="T200" s="7"/>
      <c r="U200" s="7"/>
    </row>
    <row r="201" spans="5:21" ht="12.75">
      <c r="E201" s="7"/>
      <c r="F201" s="7"/>
      <c r="G201" s="7"/>
      <c r="H201" s="7"/>
      <c r="I201" s="7"/>
      <c r="J201" s="7"/>
      <c r="K201" s="7"/>
      <c r="L201" s="7"/>
      <c r="M201" s="7"/>
      <c r="N201" s="7"/>
      <c r="O201" s="7"/>
      <c r="P201" s="7"/>
      <c r="Q201" s="7"/>
      <c r="R201" s="7"/>
      <c r="S201" s="7"/>
      <c r="T201" s="7"/>
      <c r="U201" s="7"/>
    </row>
    <row r="202" spans="5:21" ht="12.75">
      <c r="E202"/>
      <c r="F202" s="95"/>
      <c r="G202"/>
      <c r="H202" s="95"/>
      <c r="I202" s="95"/>
      <c r="J202"/>
      <c r="K202" s="95"/>
      <c r="L202"/>
      <c r="M202" s="95"/>
      <c r="N202" s="95"/>
      <c r="O202"/>
      <c r="P202" s="95"/>
      <c r="Q202"/>
      <c r="R202" s="95"/>
      <c r="S202" s="95"/>
      <c r="T202"/>
      <c r="U202" s="95"/>
    </row>
    <row r="203" spans="5:21" ht="12.75">
      <c r="E203"/>
      <c r="F203"/>
      <c r="G203"/>
      <c r="H203"/>
      <c r="I203"/>
      <c r="J203"/>
      <c r="K203"/>
      <c r="L203"/>
      <c r="M203"/>
      <c r="N203"/>
      <c r="O203"/>
      <c r="P203"/>
      <c r="Q203"/>
      <c r="R203"/>
      <c r="S203"/>
      <c r="T203"/>
      <c r="U203"/>
    </row>
    <row r="204" spans="5:21" ht="12.75">
      <c r="E204"/>
      <c r="F204"/>
      <c r="G204"/>
      <c r="H204"/>
      <c r="I204"/>
      <c r="J204"/>
      <c r="K204"/>
      <c r="L204"/>
      <c r="M204"/>
      <c r="N204"/>
      <c r="O204"/>
      <c r="P204"/>
      <c r="Q204"/>
      <c r="R204"/>
      <c r="S204"/>
      <c r="T204"/>
      <c r="U204"/>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c r="F207" s="95"/>
      <c r="G207"/>
      <c r="H207" s="95"/>
      <c r="I207" s="95"/>
      <c r="J207"/>
      <c r="K207" s="95"/>
      <c r="L207"/>
      <c r="M207" s="95"/>
      <c r="N207" s="95"/>
      <c r="O207"/>
      <c r="P207" s="95"/>
      <c r="Q207"/>
      <c r="R207" s="95"/>
      <c r="S207" s="95"/>
      <c r="T207"/>
      <c r="U207" s="95"/>
    </row>
    <row r="208" spans="5:21" ht="12.75">
      <c r="E208" s="2"/>
      <c r="F208" s="2"/>
      <c r="G208" s="2"/>
      <c r="H208" s="2"/>
      <c r="I208" s="2"/>
      <c r="J208" s="2"/>
      <c r="K208" s="2"/>
      <c r="L208" s="2"/>
      <c r="M208" s="2"/>
      <c r="N208" s="2"/>
      <c r="O208" s="2"/>
      <c r="P208" s="2"/>
      <c r="Q208" s="2"/>
      <c r="R208" s="2"/>
      <c r="S208" s="2"/>
      <c r="T208" s="2"/>
      <c r="U208" s="2"/>
    </row>
    <row r="209" spans="5:21" ht="12.75">
      <c r="E209"/>
      <c r="F209" s="95"/>
      <c r="G209"/>
      <c r="H209" s="95"/>
      <c r="I209" s="95"/>
      <c r="J209"/>
      <c r="K209" s="95"/>
      <c r="L209"/>
      <c r="M209" s="95"/>
      <c r="N209" s="95"/>
      <c r="O209"/>
      <c r="P209" s="95"/>
      <c r="Q209"/>
      <c r="R209" s="95"/>
      <c r="S209" s="95"/>
      <c r="T209"/>
      <c r="U209" s="95"/>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s="7"/>
      <c r="F212" s="7"/>
      <c r="G212" s="7"/>
      <c r="H212" s="7"/>
      <c r="I212" s="7"/>
      <c r="J212" s="7"/>
      <c r="K212" s="7"/>
      <c r="L212" s="7"/>
      <c r="M212" s="7"/>
      <c r="N212" s="7"/>
      <c r="O212" s="7"/>
      <c r="P212" s="7"/>
      <c r="Q212" s="7"/>
      <c r="R212" s="7"/>
      <c r="S212" s="7"/>
      <c r="T212" s="7"/>
      <c r="U212" s="7"/>
    </row>
    <row r="213" spans="5:21" ht="12.75">
      <c r="E213" s="7"/>
      <c r="F213" s="7"/>
      <c r="G213" s="7"/>
      <c r="H213" s="7"/>
      <c r="I213" s="7"/>
      <c r="J213" s="7"/>
      <c r="K213" s="7"/>
      <c r="L213" s="7"/>
      <c r="M213" s="7"/>
      <c r="N213" s="7"/>
      <c r="O213" s="7"/>
      <c r="P213" s="7"/>
      <c r="Q213" s="7"/>
      <c r="R213" s="7"/>
      <c r="S213" s="7"/>
      <c r="T213" s="7"/>
      <c r="U213" s="7"/>
    </row>
    <row r="214" spans="5:21" ht="12.75">
      <c r="E214"/>
      <c r="F214" s="95"/>
      <c r="G214"/>
      <c r="H214" s="95"/>
      <c r="I214" s="95"/>
      <c r="J214"/>
      <c r="K214" s="95"/>
      <c r="L214"/>
      <c r="M214" s="95"/>
      <c r="N214" s="95"/>
      <c r="O214"/>
      <c r="P214" s="95"/>
      <c r="Q214"/>
      <c r="R214" s="95"/>
      <c r="S214" s="95"/>
      <c r="T214"/>
      <c r="U214" s="95"/>
    </row>
    <row r="215" spans="5:21" ht="12.75">
      <c r="E215"/>
      <c r="F215"/>
      <c r="G215"/>
      <c r="H215"/>
      <c r="I215"/>
      <c r="J215"/>
      <c r="K215"/>
      <c r="L215"/>
      <c r="M215"/>
      <c r="N215"/>
      <c r="O215"/>
      <c r="P215"/>
      <c r="Q215"/>
      <c r="R215"/>
      <c r="S215"/>
      <c r="T215"/>
      <c r="U215"/>
    </row>
    <row r="216" spans="5:21" ht="12.75">
      <c r="E216"/>
      <c r="F216"/>
      <c r="G216"/>
      <c r="H216"/>
      <c r="I216"/>
      <c r="J216"/>
      <c r="K216"/>
      <c r="L216"/>
      <c r="M216"/>
      <c r="N216"/>
      <c r="O216"/>
      <c r="P216"/>
      <c r="Q216"/>
      <c r="R216"/>
      <c r="S216"/>
      <c r="T216"/>
      <c r="U216"/>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c r="F219" s="95"/>
      <c r="G219"/>
      <c r="H219" s="95"/>
      <c r="I219" s="95"/>
      <c r="J219"/>
      <c r="K219" s="95"/>
      <c r="L219"/>
      <c r="M219" s="95"/>
      <c r="N219" s="95"/>
      <c r="O219"/>
      <c r="P219" s="95"/>
      <c r="Q219"/>
      <c r="R219" s="95"/>
      <c r="S219" s="95"/>
      <c r="T219"/>
      <c r="U219" s="95"/>
    </row>
    <row r="220" spans="5:21" ht="12.75">
      <c r="E220" s="2"/>
      <c r="F220" s="2"/>
      <c r="G220" s="2"/>
      <c r="H220" s="2"/>
      <c r="I220" s="2"/>
      <c r="J220" s="2"/>
      <c r="K220" s="2"/>
      <c r="L220" s="2"/>
      <c r="M220" s="2"/>
      <c r="N220" s="2"/>
      <c r="O220" s="2"/>
      <c r="P220" s="2"/>
      <c r="Q220" s="2"/>
      <c r="R220" s="2"/>
      <c r="S220" s="2"/>
      <c r="T220" s="2"/>
      <c r="U220" s="2"/>
    </row>
    <row r="221" spans="5:21" ht="12.75">
      <c r="E221"/>
      <c r="F221" s="95"/>
      <c r="G221"/>
      <c r="H221" s="95"/>
      <c r="I221" s="95"/>
      <c r="J221"/>
      <c r="K221" s="95"/>
      <c r="L221"/>
      <c r="M221" s="95"/>
      <c r="N221" s="95"/>
      <c r="O221"/>
      <c r="P221" s="95"/>
      <c r="Q221"/>
      <c r="R221" s="95"/>
      <c r="S221" s="95"/>
      <c r="T221"/>
      <c r="U221" s="95"/>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s="7"/>
      <c r="F224" s="7"/>
      <c r="G224" s="7"/>
      <c r="H224" s="7"/>
      <c r="I224" s="7"/>
      <c r="J224" s="7"/>
      <c r="K224" s="7"/>
      <c r="L224" s="7"/>
      <c r="M224" s="7"/>
      <c r="N224" s="7"/>
      <c r="O224" s="7"/>
      <c r="P224" s="7"/>
      <c r="Q224" s="7"/>
      <c r="R224" s="7"/>
      <c r="S224" s="7"/>
      <c r="T224" s="7"/>
      <c r="U224" s="7"/>
    </row>
    <row r="225" spans="5:21" ht="12.75">
      <c r="E225" s="7"/>
      <c r="F225" s="7"/>
      <c r="G225" s="7"/>
      <c r="H225" s="7"/>
      <c r="I225" s="7"/>
      <c r="J225" s="7"/>
      <c r="K225" s="7"/>
      <c r="L225" s="7"/>
      <c r="M225" s="7"/>
      <c r="N225" s="7"/>
      <c r="O225" s="7"/>
      <c r="P225" s="7"/>
      <c r="Q225" s="7"/>
      <c r="R225" s="7"/>
      <c r="S225" s="7"/>
      <c r="T225" s="7"/>
      <c r="U225" s="7"/>
    </row>
    <row r="226" spans="5:21" ht="12.75">
      <c r="E226"/>
      <c r="F226" s="95"/>
      <c r="G226"/>
      <c r="H226" s="95"/>
      <c r="I226" s="95"/>
      <c r="J226"/>
      <c r="K226" s="95"/>
      <c r="L226"/>
      <c r="M226" s="95"/>
      <c r="N226" s="95"/>
      <c r="O226"/>
      <c r="P226" s="95"/>
      <c r="Q226"/>
      <c r="R226" s="95"/>
      <c r="S226" s="95"/>
      <c r="T226"/>
      <c r="U226" s="95"/>
    </row>
    <row r="227" spans="5:21" ht="12.75">
      <c r="E227"/>
      <c r="F227"/>
      <c r="G227"/>
      <c r="H227"/>
      <c r="I227"/>
      <c r="J227"/>
      <c r="K227"/>
      <c r="L227"/>
      <c r="M227"/>
      <c r="N227"/>
      <c r="O227"/>
      <c r="P227"/>
      <c r="Q227"/>
      <c r="R227"/>
      <c r="S227"/>
      <c r="T227"/>
      <c r="U227"/>
    </row>
    <row r="228" spans="5:21" ht="12.75">
      <c r="E228"/>
      <c r="F228"/>
      <c r="G228"/>
      <c r="H228"/>
      <c r="I228"/>
      <c r="J228"/>
      <c r="K228"/>
      <c r="L228"/>
      <c r="M228"/>
      <c r="N228"/>
      <c r="O228"/>
      <c r="P228"/>
      <c r="Q228"/>
      <c r="R228"/>
      <c r="S228"/>
      <c r="T228"/>
      <c r="U228"/>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c r="F231" s="95"/>
      <c r="G231"/>
      <c r="H231" s="95"/>
      <c r="I231" s="95"/>
      <c r="J231"/>
      <c r="K231" s="95"/>
      <c r="L231"/>
      <c r="M231" s="95"/>
      <c r="N231" s="95"/>
      <c r="O231"/>
      <c r="P231" s="95"/>
      <c r="Q231"/>
      <c r="R231" s="95"/>
      <c r="S231" s="95"/>
      <c r="T231"/>
      <c r="U231" s="95"/>
    </row>
    <row r="232" spans="5:21" ht="12.75">
      <c r="E232" s="2"/>
      <c r="F232" s="2"/>
      <c r="G232" s="2"/>
      <c r="H232" s="2"/>
      <c r="I232" s="2"/>
      <c r="J232" s="2"/>
      <c r="K232" s="2"/>
      <c r="L232" s="2"/>
      <c r="M232" s="2"/>
      <c r="N232" s="2"/>
      <c r="O232" s="2"/>
      <c r="P232" s="2"/>
      <c r="Q232" s="2"/>
      <c r="R232" s="2"/>
      <c r="S232" s="2"/>
      <c r="T232" s="2"/>
      <c r="U232" s="2"/>
    </row>
    <row r="233" spans="5:21" ht="12.75">
      <c r="E233"/>
      <c r="F233" s="95"/>
      <c r="G233"/>
      <c r="H233" s="95"/>
      <c r="I233" s="95"/>
      <c r="J233"/>
      <c r="K233" s="95"/>
      <c r="L233"/>
      <c r="M233" s="95"/>
      <c r="N233" s="95"/>
      <c r="O233"/>
      <c r="P233" s="95"/>
      <c r="Q233"/>
      <c r="R233" s="95"/>
      <c r="S233" s="95"/>
      <c r="T233"/>
      <c r="U233" s="95"/>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s="7"/>
      <c r="F236" s="7"/>
      <c r="G236" s="7"/>
      <c r="H236" s="7"/>
      <c r="I236" s="7"/>
      <c r="J236" s="7"/>
      <c r="K236" s="7"/>
      <c r="L236" s="7"/>
      <c r="M236" s="7"/>
      <c r="N236" s="7"/>
      <c r="O236" s="7"/>
      <c r="P236" s="7"/>
      <c r="Q236" s="7"/>
      <c r="R236" s="7"/>
      <c r="S236" s="7"/>
      <c r="T236" s="7"/>
      <c r="U236" s="7"/>
    </row>
    <row r="237" spans="5:21" ht="12.75">
      <c r="E237" s="7"/>
      <c r="F237" s="7"/>
      <c r="G237" s="7"/>
      <c r="H237" s="7"/>
      <c r="I237" s="7"/>
      <c r="J237" s="7"/>
      <c r="K237" s="7"/>
      <c r="L237" s="7"/>
      <c r="M237" s="7"/>
      <c r="N237" s="7"/>
      <c r="O237" s="7"/>
      <c r="P237" s="7"/>
      <c r="Q237" s="7"/>
      <c r="R237" s="7"/>
      <c r="S237" s="7"/>
      <c r="T237" s="7"/>
      <c r="U237" s="7"/>
    </row>
    <row r="238" spans="5:21" ht="12.75">
      <c r="E238"/>
      <c r="F238" s="95"/>
      <c r="G238"/>
      <c r="H238" s="95"/>
      <c r="I238" s="95"/>
      <c r="J238"/>
      <c r="K238" s="95"/>
      <c r="L238"/>
      <c r="M238" s="95"/>
      <c r="N238" s="95"/>
      <c r="O238"/>
      <c r="P238" s="95"/>
      <c r="Q238"/>
      <c r="R238" s="95"/>
      <c r="S238" s="95"/>
      <c r="T238"/>
      <c r="U238" s="95"/>
    </row>
    <row r="239" spans="5:21" ht="12.75">
      <c r="E239"/>
      <c r="F239"/>
      <c r="G239"/>
      <c r="H239"/>
      <c r="I239"/>
      <c r="J239"/>
      <c r="K239"/>
      <c r="L239"/>
      <c r="M239"/>
      <c r="N239"/>
      <c r="O239"/>
      <c r="P239"/>
      <c r="Q239"/>
      <c r="R239"/>
      <c r="S239"/>
      <c r="T239"/>
      <c r="U239"/>
    </row>
    <row r="240" spans="5:21" ht="12.75">
      <c r="E240"/>
      <c r="F240"/>
      <c r="G240"/>
      <c r="H240"/>
      <c r="I240"/>
      <c r="J240"/>
      <c r="K240"/>
      <c r="L240"/>
      <c r="M240"/>
      <c r="N240"/>
      <c r="O240"/>
      <c r="P240"/>
      <c r="Q240"/>
      <c r="R240"/>
      <c r="S240"/>
      <c r="T240"/>
      <c r="U240"/>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c r="F243" s="95"/>
      <c r="G243"/>
      <c r="H243" s="95"/>
      <c r="I243" s="95"/>
      <c r="J243"/>
      <c r="K243" s="95"/>
      <c r="L243"/>
      <c r="M243" s="95"/>
      <c r="N243" s="95"/>
      <c r="O243"/>
      <c r="P243" s="95"/>
      <c r="Q243"/>
      <c r="R243" s="95"/>
      <c r="S243" s="95"/>
      <c r="T243"/>
      <c r="U243" s="95"/>
    </row>
    <row r="244" spans="5:21" ht="12.75">
      <c r="E244" s="2"/>
      <c r="F244" s="2"/>
      <c r="G244" s="2"/>
      <c r="H244" s="2"/>
      <c r="I244" s="2"/>
      <c r="J244" s="2"/>
      <c r="K244" s="2"/>
      <c r="L244" s="2"/>
      <c r="M244" s="2"/>
      <c r="N244" s="2"/>
      <c r="O244" s="2"/>
      <c r="P244" s="2"/>
      <c r="Q244" s="2"/>
      <c r="R244" s="2"/>
      <c r="S244" s="2"/>
      <c r="T244" s="2"/>
      <c r="U244" s="2"/>
    </row>
    <row r="245" spans="5:21" ht="12.75">
      <c r="E245"/>
      <c r="F245" s="95"/>
      <c r="G245"/>
      <c r="H245" s="95"/>
      <c r="I245" s="95"/>
      <c r="J245"/>
      <c r="K245" s="95"/>
      <c r="L245"/>
      <c r="M245" s="95"/>
      <c r="N245" s="95"/>
      <c r="O245"/>
      <c r="P245" s="95"/>
      <c r="Q245"/>
      <c r="R245" s="95"/>
      <c r="S245" s="95"/>
      <c r="T245"/>
      <c r="U245" s="95"/>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s="7"/>
      <c r="F248" s="7"/>
      <c r="G248" s="7"/>
      <c r="H248" s="7"/>
      <c r="I248" s="7"/>
      <c r="J248" s="7"/>
      <c r="K248" s="7"/>
      <c r="L248" s="7"/>
      <c r="M248" s="7"/>
      <c r="N248" s="7"/>
      <c r="O248" s="7"/>
      <c r="P248" s="7"/>
      <c r="Q248" s="7"/>
      <c r="R248" s="7"/>
      <c r="S248" s="7"/>
      <c r="T248" s="7"/>
      <c r="U248" s="7"/>
    </row>
    <row r="249" spans="5:21" ht="12.75">
      <c r="E249" s="7"/>
      <c r="F249" s="7"/>
      <c r="G249" s="7"/>
      <c r="H249" s="7"/>
      <c r="I249" s="7"/>
      <c r="J249" s="7"/>
      <c r="K249" s="7"/>
      <c r="L249" s="7"/>
      <c r="M249" s="7"/>
      <c r="N249" s="7"/>
      <c r="O249" s="7"/>
      <c r="P249" s="7"/>
      <c r="Q249" s="7"/>
      <c r="R249" s="7"/>
      <c r="S249" s="7"/>
      <c r="T249" s="7"/>
      <c r="U249" s="7"/>
    </row>
    <row r="250" spans="5:21" ht="12.75">
      <c r="E250"/>
      <c r="F250" s="95"/>
      <c r="G250"/>
      <c r="H250" s="95"/>
      <c r="I250" s="95"/>
      <c r="J250"/>
      <c r="K250" s="95"/>
      <c r="L250"/>
      <c r="M250" s="95"/>
      <c r="N250" s="95"/>
      <c r="O250"/>
      <c r="P250" s="95"/>
      <c r="Q250"/>
      <c r="R250" s="95"/>
      <c r="S250" s="95"/>
      <c r="T250"/>
      <c r="U250" s="95"/>
    </row>
    <row r="251" spans="5:21" ht="12.75">
      <c r="E251"/>
      <c r="F251"/>
      <c r="G251"/>
      <c r="H251"/>
      <c r="I251"/>
      <c r="J251"/>
      <c r="K251"/>
      <c r="L251"/>
      <c r="M251"/>
      <c r="N251"/>
      <c r="O251"/>
      <c r="P251"/>
      <c r="Q251"/>
      <c r="R251"/>
      <c r="S251"/>
      <c r="T251"/>
      <c r="U251"/>
    </row>
    <row r="252" spans="5:21" ht="12.75">
      <c r="E252"/>
      <c r="F252"/>
      <c r="G252"/>
      <c r="H252"/>
      <c r="I252"/>
      <c r="J252"/>
      <c r="K252"/>
      <c r="L252"/>
      <c r="M252"/>
      <c r="N252"/>
      <c r="O252"/>
      <c r="P252"/>
      <c r="Q252"/>
      <c r="R252"/>
      <c r="S252"/>
      <c r="T252"/>
      <c r="U252"/>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c r="F255" s="95"/>
      <c r="G255"/>
      <c r="H255" s="95"/>
      <c r="I255" s="95"/>
      <c r="J255"/>
      <c r="K255" s="95"/>
      <c r="L255"/>
      <c r="M255" s="95"/>
      <c r="N255" s="95"/>
      <c r="O255"/>
      <c r="P255" s="95"/>
      <c r="Q255"/>
      <c r="R255" s="95"/>
      <c r="S255" s="95"/>
      <c r="T255"/>
      <c r="U255" s="95"/>
    </row>
    <row r="256" spans="5:21" ht="12.75">
      <c r="E256" s="2"/>
      <c r="F256" s="2"/>
      <c r="G256" s="2"/>
      <c r="H256" s="2"/>
      <c r="I256" s="2"/>
      <c r="J256" s="2"/>
      <c r="K256" s="2"/>
      <c r="L256" s="2"/>
      <c r="M256" s="2"/>
      <c r="N256" s="2"/>
      <c r="O256" s="2"/>
      <c r="P256" s="2"/>
      <c r="Q256" s="2"/>
      <c r="R256" s="2"/>
      <c r="S256" s="2"/>
      <c r="T256" s="2"/>
      <c r="U256" s="2"/>
    </row>
    <row r="257" spans="5:21" ht="12.75">
      <c r="E257"/>
      <c r="F257" s="95"/>
      <c r="G257"/>
      <c r="H257" s="95"/>
      <c r="I257" s="95"/>
      <c r="J257"/>
      <c r="K257" s="95"/>
      <c r="L257"/>
      <c r="M257" s="95"/>
      <c r="N257" s="95"/>
      <c r="O257"/>
      <c r="P257" s="95"/>
      <c r="Q257"/>
      <c r="R257" s="95"/>
      <c r="S257" s="95"/>
      <c r="T257"/>
      <c r="U257" s="95"/>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s="7"/>
      <c r="F260" s="7"/>
      <c r="G260" s="7"/>
      <c r="H260" s="7"/>
      <c r="I260" s="7"/>
      <c r="J260" s="7"/>
      <c r="K260" s="7"/>
      <c r="L260" s="7"/>
      <c r="M260" s="7"/>
      <c r="N260" s="7"/>
      <c r="O260" s="7"/>
      <c r="P260" s="7"/>
      <c r="Q260" s="7"/>
      <c r="R260" s="7"/>
      <c r="S260" s="7"/>
      <c r="T260" s="7"/>
      <c r="U260" s="7"/>
    </row>
    <row r="261" spans="5:21" ht="12.75">
      <c r="E261" s="7"/>
      <c r="F261" s="7"/>
      <c r="G261" s="7"/>
      <c r="H261" s="7"/>
      <c r="I261" s="7"/>
      <c r="J261" s="7"/>
      <c r="K261" s="7"/>
      <c r="L261" s="7"/>
      <c r="M261" s="7"/>
      <c r="N261" s="7"/>
      <c r="O261" s="7"/>
      <c r="P261" s="7"/>
      <c r="Q261" s="7"/>
      <c r="R261" s="7"/>
      <c r="S261" s="7"/>
      <c r="T261" s="7"/>
      <c r="U261" s="7"/>
    </row>
    <row r="262" spans="5:21" ht="12.75">
      <c r="E262"/>
      <c r="F262" s="95"/>
      <c r="G262"/>
      <c r="H262" s="95"/>
      <c r="I262" s="95"/>
      <c r="J262"/>
      <c r="K262" s="95"/>
      <c r="L262"/>
      <c r="M262" s="95"/>
      <c r="N262" s="95"/>
      <c r="O262"/>
      <c r="P262" s="95"/>
      <c r="Q262"/>
      <c r="R262" s="95"/>
      <c r="S262" s="95"/>
      <c r="T262"/>
      <c r="U262" s="95"/>
    </row>
    <row r="263" spans="5:21" ht="12.75">
      <c r="E263"/>
      <c r="F263"/>
      <c r="G263"/>
      <c r="H263"/>
      <c r="I263"/>
      <c r="J263"/>
      <c r="K263"/>
      <c r="L263"/>
      <c r="M263"/>
      <c r="N263"/>
      <c r="O263"/>
      <c r="P263"/>
      <c r="Q263"/>
      <c r="R263"/>
      <c r="S263"/>
      <c r="T263"/>
      <c r="U263"/>
    </row>
    <row r="264" spans="5:21" ht="12.75">
      <c r="E264"/>
      <c r="F264"/>
      <c r="G264"/>
      <c r="H264"/>
      <c r="I264"/>
      <c r="J264"/>
      <c r="K264"/>
      <c r="L264"/>
      <c r="M264"/>
      <c r="N264"/>
      <c r="O264"/>
      <c r="P264"/>
      <c r="Q264"/>
      <c r="R264"/>
      <c r="S264"/>
      <c r="T264"/>
      <c r="U264"/>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c r="F267" s="95"/>
      <c r="G267"/>
      <c r="H267" s="95"/>
      <c r="I267" s="95"/>
      <c r="J267"/>
      <c r="K267" s="95"/>
      <c r="L267"/>
      <c r="M267" s="95"/>
      <c r="N267" s="95"/>
      <c r="O267"/>
      <c r="P267" s="95"/>
      <c r="Q267"/>
      <c r="R267" s="95"/>
      <c r="S267" s="95"/>
      <c r="T267"/>
      <c r="U267" s="95"/>
    </row>
    <row r="268" spans="5:21" ht="12.75">
      <c r="E268" s="2"/>
      <c r="F268" s="2"/>
      <c r="G268" s="2"/>
      <c r="H268" s="2"/>
      <c r="I268" s="2"/>
      <c r="J268" s="2"/>
      <c r="K268" s="2"/>
      <c r="L268" s="2"/>
      <c r="M268" s="2"/>
      <c r="N268" s="2"/>
      <c r="O268" s="2"/>
      <c r="P268" s="2"/>
      <c r="Q268" s="2"/>
      <c r="R268" s="2"/>
      <c r="S268" s="2"/>
      <c r="T268" s="2"/>
      <c r="U268" s="2"/>
    </row>
    <row r="269" spans="5:21" ht="12.75">
      <c r="E269"/>
      <c r="F269" s="95"/>
      <c r="G269"/>
      <c r="H269" s="95"/>
      <c r="I269" s="95"/>
      <c r="J269"/>
      <c r="K269" s="95"/>
      <c r="L269"/>
      <c r="M269" s="95"/>
      <c r="N269" s="95"/>
      <c r="O269"/>
      <c r="P269" s="95"/>
      <c r="Q269"/>
      <c r="R269" s="95"/>
      <c r="S269" s="95"/>
      <c r="T269"/>
      <c r="U269" s="95"/>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s="7"/>
      <c r="F272" s="7"/>
      <c r="G272" s="7"/>
      <c r="H272" s="7"/>
      <c r="I272" s="7"/>
      <c r="J272" s="7"/>
      <c r="K272" s="7"/>
      <c r="L272" s="7"/>
      <c r="M272" s="7"/>
      <c r="N272" s="7"/>
      <c r="O272" s="7"/>
      <c r="P272" s="7"/>
      <c r="Q272" s="7"/>
      <c r="R272" s="7"/>
      <c r="S272" s="7"/>
      <c r="T272" s="7"/>
      <c r="U272" s="7"/>
    </row>
    <row r="273" spans="5:21" ht="12.75">
      <c r="E273" s="7"/>
      <c r="F273" s="7"/>
      <c r="G273" s="7"/>
      <c r="H273" s="7"/>
      <c r="I273" s="7"/>
      <c r="J273" s="7"/>
      <c r="K273" s="7"/>
      <c r="L273" s="7"/>
      <c r="M273" s="7"/>
      <c r="N273" s="7"/>
      <c r="O273" s="7"/>
      <c r="P273" s="7"/>
      <c r="Q273" s="7"/>
      <c r="R273" s="7"/>
      <c r="S273" s="7"/>
      <c r="T273" s="7"/>
      <c r="U273" s="7"/>
    </row>
    <row r="274" spans="5:21" ht="12.75">
      <c r="E274"/>
      <c r="F274" s="95"/>
      <c r="G274"/>
      <c r="H274" s="95"/>
      <c r="I274" s="95"/>
      <c r="J274"/>
      <c r="K274" s="95"/>
      <c r="L274"/>
      <c r="M274" s="95"/>
      <c r="N274" s="95"/>
      <c r="O274"/>
      <c r="P274" s="95"/>
      <c r="Q274"/>
      <c r="R274" s="95"/>
      <c r="S274" s="95"/>
      <c r="T274"/>
      <c r="U274" s="95"/>
    </row>
    <row r="275" spans="5:21" ht="12.75">
      <c r="E275"/>
      <c r="F275"/>
      <c r="G275"/>
      <c r="H275"/>
      <c r="I275"/>
      <c r="J275"/>
      <c r="K275"/>
      <c r="L275"/>
      <c r="M275"/>
      <c r="N275"/>
      <c r="O275"/>
      <c r="P275"/>
      <c r="Q275"/>
      <c r="R275"/>
      <c r="S275"/>
      <c r="T275"/>
      <c r="U275"/>
    </row>
    <row r="276" spans="5:21" ht="12.75">
      <c r="E276"/>
      <c r="F276"/>
      <c r="G276"/>
      <c r="H276"/>
      <c r="I276"/>
      <c r="J276"/>
      <c r="K276"/>
      <c r="L276"/>
      <c r="M276"/>
      <c r="N276"/>
      <c r="O276"/>
      <c r="P276"/>
      <c r="Q276"/>
      <c r="R276"/>
      <c r="S276"/>
      <c r="T276"/>
      <c r="U276"/>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c r="F279" s="95"/>
      <c r="G279"/>
      <c r="H279" s="95"/>
      <c r="I279" s="95"/>
      <c r="J279"/>
      <c r="K279" s="95"/>
      <c r="L279"/>
      <c r="M279" s="95"/>
      <c r="N279" s="95"/>
      <c r="O279"/>
      <c r="P279" s="95"/>
      <c r="Q279"/>
      <c r="R279" s="95"/>
      <c r="S279" s="95"/>
      <c r="T279"/>
      <c r="U279" s="95"/>
    </row>
    <row r="280" spans="5:21" ht="12.75">
      <c r="E280" s="2"/>
      <c r="F280" s="2"/>
      <c r="G280" s="2"/>
      <c r="H280" s="2"/>
      <c r="I280" s="2"/>
      <c r="J280" s="2"/>
      <c r="K280" s="2"/>
      <c r="L280" s="2"/>
      <c r="M280" s="2"/>
      <c r="N280" s="2"/>
      <c r="O280" s="2"/>
      <c r="P280" s="2"/>
      <c r="Q280" s="2"/>
      <c r="R280" s="2"/>
      <c r="S280" s="2"/>
      <c r="T280" s="2"/>
      <c r="U280" s="2"/>
    </row>
    <row r="281" spans="5:21" ht="12.75">
      <c r="E281"/>
      <c r="F281" s="95"/>
      <c r="G281"/>
      <c r="H281" s="95"/>
      <c r="I281" s="95"/>
      <c r="J281"/>
      <c r="K281" s="95"/>
      <c r="L281"/>
      <c r="M281" s="95"/>
      <c r="N281" s="95"/>
      <c r="O281"/>
      <c r="P281" s="95"/>
      <c r="Q281"/>
      <c r="R281" s="95"/>
      <c r="S281" s="95"/>
      <c r="T281"/>
      <c r="U281" s="95"/>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s="7"/>
      <c r="F284" s="7"/>
      <c r="G284" s="7"/>
      <c r="H284" s="7"/>
      <c r="I284" s="7"/>
      <c r="J284" s="7"/>
      <c r="K284" s="7"/>
      <c r="L284" s="7"/>
      <c r="M284" s="7"/>
      <c r="N284" s="7"/>
      <c r="O284" s="7"/>
      <c r="P284" s="7"/>
      <c r="Q284" s="7"/>
      <c r="R284" s="7"/>
      <c r="S284" s="7"/>
      <c r="T284" s="7"/>
      <c r="U284" s="7"/>
    </row>
    <row r="285" spans="5:21" ht="12.75">
      <c r="E285" s="7"/>
      <c r="F285" s="7"/>
      <c r="G285" s="7"/>
      <c r="H285" s="7"/>
      <c r="I285" s="7"/>
      <c r="J285" s="7"/>
      <c r="K285" s="7"/>
      <c r="L285" s="7"/>
      <c r="M285" s="7"/>
      <c r="N285" s="7"/>
      <c r="O285" s="7"/>
      <c r="P285" s="7"/>
      <c r="Q285" s="7"/>
      <c r="R285" s="7"/>
      <c r="S285" s="7"/>
      <c r="T285" s="7"/>
      <c r="U285" s="7"/>
    </row>
    <row r="286" spans="5:21" ht="12.75">
      <c r="E286"/>
      <c r="F286" s="95"/>
      <c r="G286"/>
      <c r="H286" s="95"/>
      <c r="I286" s="95"/>
      <c r="J286"/>
      <c r="K286" s="95"/>
      <c r="L286"/>
      <c r="M286" s="95"/>
      <c r="N286" s="95"/>
      <c r="O286"/>
      <c r="P286" s="95"/>
      <c r="Q286"/>
      <c r="R286" s="95"/>
      <c r="S286" s="95"/>
      <c r="T286"/>
      <c r="U286" s="95"/>
    </row>
    <row r="287" spans="5:21" ht="12.75">
      <c r="E287"/>
      <c r="F287"/>
      <c r="G287"/>
      <c r="H287"/>
      <c r="I287"/>
      <c r="J287"/>
      <c r="K287"/>
      <c r="L287"/>
      <c r="M287"/>
      <c r="N287"/>
      <c r="O287"/>
      <c r="P287"/>
      <c r="Q287"/>
      <c r="R287"/>
      <c r="S287"/>
      <c r="T287"/>
      <c r="U287"/>
    </row>
    <row r="288" spans="5:21" ht="12.75">
      <c r="E288"/>
      <c r="F288"/>
      <c r="G288"/>
      <c r="H288"/>
      <c r="I288"/>
      <c r="J288"/>
      <c r="K288"/>
      <c r="L288"/>
      <c r="M288"/>
      <c r="N288"/>
      <c r="O288"/>
      <c r="P288"/>
      <c r="Q288"/>
      <c r="R288"/>
      <c r="S288"/>
      <c r="T288"/>
      <c r="U288"/>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c r="F291" s="95"/>
      <c r="G291"/>
      <c r="H291" s="95"/>
      <c r="I291" s="95"/>
      <c r="J291"/>
      <c r="K291" s="95"/>
      <c r="L291"/>
      <c r="M291" s="95"/>
      <c r="N291" s="95"/>
      <c r="O291"/>
      <c r="P291" s="95"/>
      <c r="Q291"/>
      <c r="R291" s="95"/>
      <c r="S291" s="95"/>
      <c r="T291"/>
      <c r="U291" s="95"/>
    </row>
    <row r="292" spans="5:21" ht="12.75">
      <c r="E292" s="2"/>
      <c r="F292" s="2"/>
      <c r="G292" s="2"/>
      <c r="H292" s="2"/>
      <c r="I292" s="2"/>
      <c r="J292" s="2"/>
      <c r="K292" s="2"/>
      <c r="L292" s="2"/>
      <c r="M292" s="2"/>
      <c r="N292" s="2"/>
      <c r="O292" s="2"/>
      <c r="P292" s="2"/>
      <c r="Q292" s="2"/>
      <c r="R292" s="2"/>
      <c r="S292" s="2"/>
      <c r="T292" s="2"/>
      <c r="U292" s="2"/>
    </row>
    <row r="293" spans="5:21" ht="12.75">
      <c r="E293"/>
      <c r="F293" s="95"/>
      <c r="G293"/>
      <c r="H293" s="95"/>
      <c r="I293" s="95"/>
      <c r="J293"/>
      <c r="K293" s="95"/>
      <c r="L293"/>
      <c r="M293" s="95"/>
      <c r="N293" s="95"/>
      <c r="O293"/>
      <c r="P293" s="95"/>
      <c r="Q293"/>
      <c r="R293" s="95"/>
      <c r="S293" s="95"/>
      <c r="T293"/>
      <c r="U293" s="95"/>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s="7"/>
      <c r="F296" s="7"/>
      <c r="G296" s="7"/>
      <c r="H296" s="7"/>
      <c r="I296" s="7"/>
      <c r="J296" s="7"/>
      <c r="K296" s="7"/>
      <c r="L296" s="7"/>
      <c r="M296" s="7"/>
      <c r="N296" s="7"/>
      <c r="O296" s="7"/>
      <c r="P296" s="7"/>
      <c r="Q296" s="7"/>
      <c r="R296" s="7"/>
      <c r="S296" s="7"/>
      <c r="T296" s="7"/>
      <c r="U296" s="7"/>
    </row>
    <row r="297" spans="5:21" ht="12.75">
      <c r="E297" s="7"/>
      <c r="F297" s="7"/>
      <c r="G297" s="7"/>
      <c r="H297" s="7"/>
      <c r="I297" s="7"/>
      <c r="J297" s="7"/>
      <c r="K297" s="7"/>
      <c r="L297" s="7"/>
      <c r="M297" s="7"/>
      <c r="N297" s="7"/>
      <c r="O297" s="7"/>
      <c r="P297" s="7"/>
      <c r="Q297" s="7"/>
      <c r="R297" s="7"/>
      <c r="S297" s="7"/>
      <c r="T297" s="7"/>
      <c r="U297" s="7"/>
    </row>
    <row r="298" spans="5:21" ht="12.75">
      <c r="E298"/>
      <c r="F298" s="95"/>
      <c r="G298"/>
      <c r="H298" s="95"/>
      <c r="I298" s="95"/>
      <c r="J298"/>
      <c r="K298" s="95"/>
      <c r="L298"/>
      <c r="M298" s="95"/>
      <c r="N298" s="95"/>
      <c r="O298"/>
      <c r="P298" s="95"/>
      <c r="Q298"/>
      <c r="R298" s="95"/>
      <c r="S298" s="95"/>
      <c r="T298"/>
      <c r="U298" s="95"/>
    </row>
    <row r="299" spans="5:21" ht="12.75">
      <c r="E299"/>
      <c r="F299"/>
      <c r="G299"/>
      <c r="H299"/>
      <c r="I299"/>
      <c r="J299"/>
      <c r="K299"/>
      <c r="L299"/>
      <c r="M299"/>
      <c r="N299"/>
      <c r="O299"/>
      <c r="P299"/>
      <c r="Q299"/>
      <c r="R299"/>
      <c r="S299"/>
      <c r="T299"/>
      <c r="U299"/>
    </row>
    <row r="300" spans="5:21" ht="12.75">
      <c r="E300"/>
      <c r="F300"/>
      <c r="G300"/>
      <c r="H300"/>
      <c r="I300"/>
      <c r="J300"/>
      <c r="K300"/>
      <c r="L300"/>
      <c r="M300"/>
      <c r="N300"/>
      <c r="O300"/>
      <c r="P300"/>
      <c r="Q300"/>
      <c r="R300"/>
      <c r="S300"/>
      <c r="T300"/>
      <c r="U300"/>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c r="F303" s="95"/>
      <c r="G303"/>
      <c r="H303" s="95"/>
      <c r="I303" s="95"/>
      <c r="J303"/>
      <c r="K303" s="95"/>
      <c r="L303"/>
      <c r="M303" s="95"/>
      <c r="N303" s="95"/>
      <c r="O303"/>
      <c r="P303" s="95"/>
      <c r="Q303"/>
      <c r="R303" s="95"/>
      <c r="S303" s="95"/>
      <c r="T303"/>
      <c r="U303" s="95"/>
    </row>
    <row r="304" spans="5:21" ht="12.75">
      <c r="E304" s="2"/>
      <c r="F304" s="2"/>
      <c r="G304" s="2"/>
      <c r="H304" s="2"/>
      <c r="I304" s="2"/>
      <c r="J304" s="2"/>
      <c r="K304" s="2"/>
      <c r="L304" s="2"/>
      <c r="M304" s="2"/>
      <c r="N304" s="2"/>
      <c r="O304" s="2"/>
      <c r="P304" s="2"/>
      <c r="Q304" s="2"/>
      <c r="R304" s="2"/>
      <c r="S304" s="2"/>
      <c r="T304" s="2"/>
      <c r="U304" s="2"/>
    </row>
    <row r="305" spans="5:21" ht="12.75">
      <c r="E305"/>
      <c r="F305" s="95"/>
      <c r="G305"/>
      <c r="H305" s="95"/>
      <c r="I305" s="95"/>
      <c r="J305"/>
      <c r="K305" s="95"/>
      <c r="L305"/>
      <c r="M305" s="95"/>
      <c r="N305" s="95"/>
      <c r="O305"/>
      <c r="P305" s="95"/>
      <c r="Q305"/>
      <c r="R305" s="95"/>
      <c r="S305" s="95"/>
      <c r="T305"/>
      <c r="U305" s="95"/>
    </row>
    <row r="306" spans="5:21" ht="12.75">
      <c r="E306"/>
      <c r="F306"/>
      <c r="G306"/>
      <c r="H306"/>
      <c r="I306"/>
      <c r="J306"/>
      <c r="K306"/>
      <c r="L306"/>
      <c r="M306"/>
      <c r="N306"/>
      <c r="O306"/>
      <c r="P306"/>
      <c r="Q306"/>
      <c r="R306"/>
      <c r="S306"/>
      <c r="T306"/>
      <c r="U306"/>
    </row>
    <row r="307" spans="5:21" ht="12.75">
      <c r="E307"/>
      <c r="F307"/>
      <c r="G307"/>
      <c r="H307"/>
      <c r="I307"/>
      <c r="J307"/>
      <c r="K307"/>
      <c r="L307"/>
      <c r="M307"/>
      <c r="N307"/>
      <c r="O307"/>
      <c r="P307"/>
      <c r="Q307"/>
      <c r="R307"/>
      <c r="S307"/>
      <c r="T307"/>
      <c r="U307"/>
    </row>
    <row r="308" spans="5:21" ht="12.75">
      <c r="E308" s="7"/>
      <c r="F308" s="7"/>
      <c r="G308" s="7"/>
      <c r="H308" s="7"/>
      <c r="I308" s="7"/>
      <c r="J308" s="7"/>
      <c r="K308" s="7"/>
      <c r="L308" s="7"/>
      <c r="M308" s="7"/>
      <c r="N308" s="7"/>
      <c r="O308" s="7"/>
      <c r="P308" s="7"/>
      <c r="Q308" s="7"/>
      <c r="R308" s="7"/>
      <c r="S308" s="7"/>
      <c r="T308" s="7"/>
      <c r="U308" s="7"/>
    </row>
    <row r="309" spans="5:21" ht="12.75">
      <c r="E309" s="7"/>
      <c r="F309" s="7"/>
      <c r="G309" s="7"/>
      <c r="H309" s="7"/>
      <c r="I309" s="7"/>
      <c r="J309" s="7"/>
      <c r="K309" s="7"/>
      <c r="L309" s="7"/>
      <c r="M309" s="7"/>
      <c r="N309" s="7"/>
      <c r="O309" s="7"/>
      <c r="P309" s="7"/>
      <c r="Q309" s="7"/>
      <c r="R309" s="7"/>
      <c r="S309" s="7"/>
      <c r="T309" s="7"/>
      <c r="U309" s="7"/>
    </row>
    <row r="310" spans="5:21" ht="12.75">
      <c r="E310"/>
      <c r="F310" s="95"/>
      <c r="G310"/>
      <c r="H310" s="95"/>
      <c r="I310" s="95"/>
      <c r="J310"/>
      <c r="K310" s="95"/>
      <c r="L310"/>
      <c r="M310" s="95"/>
      <c r="N310" s="95"/>
      <c r="O310"/>
      <c r="P310" s="95"/>
      <c r="Q310"/>
      <c r="R310" s="95"/>
      <c r="S310" s="95"/>
      <c r="T310"/>
      <c r="U310" s="95"/>
    </row>
    <row r="311" spans="5:21" ht="12.75">
      <c r="E311"/>
      <c r="F311"/>
      <c r="G311"/>
      <c r="H311"/>
      <c r="I311"/>
      <c r="J311"/>
      <c r="K311"/>
      <c r="L311"/>
      <c r="M311"/>
      <c r="N311"/>
      <c r="O311"/>
      <c r="P311"/>
      <c r="Q311"/>
      <c r="R311"/>
      <c r="S311"/>
      <c r="T311"/>
      <c r="U311"/>
    </row>
  </sheetData>
  <mergeCells count="23">
    <mergeCell ref="A107:A113"/>
    <mergeCell ref="A59:D59"/>
    <mergeCell ref="A60:D60"/>
    <mergeCell ref="A61:D61"/>
    <mergeCell ref="A62:D62"/>
    <mergeCell ref="A79:A85"/>
    <mergeCell ref="A86:A92"/>
    <mergeCell ref="A93:A99"/>
    <mergeCell ref="A100:A106"/>
    <mergeCell ref="A45:A51"/>
    <mergeCell ref="A52:A58"/>
    <mergeCell ref="A65:A71"/>
    <mergeCell ref="A72:A78"/>
    <mergeCell ref="A21:A27"/>
    <mergeCell ref="A28:A31"/>
    <mergeCell ref="A32:A37"/>
    <mergeCell ref="A38:A44"/>
    <mergeCell ref="A2:D2"/>
    <mergeCell ref="A1:D1"/>
    <mergeCell ref="A7:A13"/>
    <mergeCell ref="A14:A20"/>
    <mergeCell ref="A4:D4"/>
    <mergeCell ref="A3:D3"/>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58" max="5" man="1"/>
  </rowBreaks>
  <drawing r:id="rId1"/>
</worksheet>
</file>

<file path=xl/worksheets/sheet7.xml><?xml version="1.0" encoding="utf-8"?>
<worksheet xmlns="http://schemas.openxmlformats.org/spreadsheetml/2006/main" xmlns:r="http://schemas.openxmlformats.org/officeDocument/2006/relationships">
  <dimension ref="A1:AG645"/>
  <sheetViews>
    <sheetView tabSelected="1" view="pageBreakPreview" zoomScale="75" zoomScaleNormal="75" zoomScaleSheetLayoutView="75" workbookViewId="0" topLeftCell="A331">
      <selection activeCell="D366" sqref="D366:E366"/>
    </sheetView>
  </sheetViews>
  <sheetFormatPr defaultColWidth="11.421875" defaultRowHeight="12.75"/>
  <cols>
    <col min="1" max="1" width="75.8515625" style="0" bestFit="1" customWidth="1"/>
    <col min="2" max="2" width="11.140625" style="0" customWidth="1"/>
    <col min="3" max="3" width="15.421875" style="75" customWidth="1"/>
    <col min="4" max="4" width="13.57421875" style="37" customWidth="1"/>
    <col min="5" max="5" width="12.8515625" style="37" customWidth="1"/>
    <col min="6" max="6" width="11.57421875" style="0" bestFit="1" customWidth="1"/>
    <col min="7" max="7" width="15.57421875" style="37" customWidth="1"/>
    <col min="8" max="8" width="14.421875" style="37" bestFit="1" customWidth="1"/>
    <col min="9" max="9" width="12.28125" style="0" customWidth="1"/>
    <col min="10" max="10" width="11.57421875" style="0" hidden="1" customWidth="1"/>
    <col min="11" max="11" width="18.140625" style="121" bestFit="1" customWidth="1"/>
  </cols>
  <sheetData>
    <row r="1" spans="1:33" s="63" customFormat="1" ht="15.75" customHeight="1">
      <c r="A1" s="158" t="s">
        <v>67</v>
      </c>
      <c r="B1" s="158"/>
      <c r="C1" s="158"/>
      <c r="D1" s="158"/>
      <c r="E1" s="158"/>
      <c r="F1" s="158"/>
      <c r="G1" s="158"/>
      <c r="H1" s="158"/>
      <c r="I1" s="158"/>
      <c r="J1" s="158"/>
      <c r="K1" s="158"/>
      <c r="L1" s="67"/>
      <c r="M1" s="67"/>
      <c r="N1" s="67"/>
      <c r="O1" s="67"/>
      <c r="P1" s="67"/>
      <c r="Q1" s="67"/>
      <c r="R1" s="67"/>
      <c r="S1" s="67"/>
      <c r="T1" s="67"/>
      <c r="U1" s="67"/>
      <c r="V1" s="67"/>
      <c r="W1" s="67"/>
      <c r="X1" s="67"/>
      <c r="Y1" s="67"/>
      <c r="Z1" s="67"/>
      <c r="AA1" s="67"/>
      <c r="AB1" s="67"/>
      <c r="AC1" s="67"/>
      <c r="AD1" s="67"/>
      <c r="AE1" s="67"/>
      <c r="AF1" s="67"/>
      <c r="AG1" s="67"/>
    </row>
    <row r="2" spans="1:33" s="63" customFormat="1" ht="15.75" customHeight="1">
      <c r="A2" s="156" t="s">
        <v>347</v>
      </c>
      <c r="B2" s="156"/>
      <c r="C2" s="156"/>
      <c r="D2" s="156"/>
      <c r="E2" s="156"/>
      <c r="F2" s="156"/>
      <c r="G2" s="156"/>
      <c r="H2" s="156"/>
      <c r="I2" s="156"/>
      <c r="J2" s="156"/>
      <c r="K2" s="156"/>
      <c r="L2" s="67"/>
      <c r="M2" s="67"/>
      <c r="N2" s="67"/>
      <c r="O2" s="67"/>
      <c r="P2" s="67"/>
      <c r="Q2" s="67"/>
      <c r="R2" s="67"/>
      <c r="S2" s="67"/>
      <c r="T2" s="67"/>
      <c r="U2" s="67"/>
      <c r="V2" s="67"/>
      <c r="W2" s="67"/>
      <c r="X2" s="67"/>
      <c r="Y2" s="67"/>
      <c r="Z2" s="67"/>
      <c r="AA2" s="67"/>
      <c r="AB2" s="67"/>
      <c r="AC2" s="67"/>
      <c r="AD2" s="67"/>
      <c r="AE2" s="67"/>
      <c r="AF2" s="67"/>
      <c r="AG2" s="67"/>
    </row>
    <row r="3" spans="1:33" s="64" customFormat="1" ht="15.75" customHeight="1">
      <c r="A3" s="156" t="s">
        <v>210</v>
      </c>
      <c r="B3" s="156"/>
      <c r="C3" s="156"/>
      <c r="D3" s="156"/>
      <c r="E3" s="156"/>
      <c r="F3" s="156"/>
      <c r="G3" s="156"/>
      <c r="H3" s="156"/>
      <c r="I3" s="156"/>
      <c r="J3" s="156"/>
      <c r="K3" s="156"/>
      <c r="L3" s="67"/>
      <c r="M3" s="67"/>
      <c r="N3" s="67"/>
      <c r="O3" s="67"/>
      <c r="P3" s="67"/>
      <c r="Q3" s="67"/>
      <c r="R3" s="67"/>
      <c r="S3" s="67"/>
      <c r="T3" s="67"/>
      <c r="U3" s="67"/>
      <c r="V3" s="67"/>
      <c r="W3" s="67"/>
      <c r="X3" s="67"/>
      <c r="Y3" s="67"/>
      <c r="Z3" s="67"/>
      <c r="AA3" s="67"/>
      <c r="AB3" s="67"/>
      <c r="AC3" s="67"/>
      <c r="AD3" s="67"/>
      <c r="AE3" s="67"/>
      <c r="AF3" s="67"/>
      <c r="AG3" s="67"/>
    </row>
    <row r="4" spans="1:33" s="64" customFormat="1" ht="15.75" customHeight="1">
      <c r="A4" s="129"/>
      <c r="B4" s="129"/>
      <c r="C4" s="129"/>
      <c r="D4" s="129"/>
      <c r="E4" s="129"/>
      <c r="F4" s="129"/>
      <c r="G4" s="129"/>
      <c r="H4" s="129"/>
      <c r="I4" s="129"/>
      <c r="J4" s="129"/>
      <c r="K4" s="129"/>
      <c r="L4" s="67"/>
      <c r="M4" s="67"/>
      <c r="N4" s="67"/>
      <c r="O4" s="67"/>
      <c r="P4" s="67"/>
      <c r="Q4" s="67"/>
      <c r="R4" s="67"/>
      <c r="S4" s="67"/>
      <c r="T4" s="67"/>
      <c r="U4" s="67"/>
      <c r="V4" s="67"/>
      <c r="W4" s="67"/>
      <c r="X4" s="67"/>
      <c r="Y4" s="67"/>
      <c r="Z4" s="67"/>
      <c r="AA4" s="67"/>
      <c r="AB4" s="67"/>
      <c r="AC4" s="67"/>
      <c r="AD4" s="67"/>
      <c r="AE4" s="67"/>
      <c r="AF4" s="67"/>
      <c r="AG4" s="67"/>
    </row>
    <row r="5" spans="1:11" s="67" customFormat="1" ht="30" customHeight="1">
      <c r="A5" s="65" t="s">
        <v>337</v>
      </c>
      <c r="B5" s="65" t="s">
        <v>73</v>
      </c>
      <c r="C5" s="66" t="s">
        <v>211</v>
      </c>
      <c r="D5" s="157" t="s">
        <v>344</v>
      </c>
      <c r="E5" s="157"/>
      <c r="F5" s="157"/>
      <c r="G5" s="157" t="s">
        <v>345</v>
      </c>
      <c r="H5" s="157"/>
      <c r="I5" s="157"/>
      <c r="J5" s="157"/>
      <c r="K5" s="157"/>
    </row>
    <row r="6" spans="1:11" s="67" customFormat="1" ht="15.75" customHeight="1">
      <c r="A6" s="68"/>
      <c r="B6" s="68"/>
      <c r="C6" s="69">
        <v>2007</v>
      </c>
      <c r="D6" s="159" t="s">
        <v>348</v>
      </c>
      <c r="E6" s="159"/>
      <c r="F6" s="68" t="s">
        <v>212</v>
      </c>
      <c r="G6" s="159" t="str">
        <f>+D6</f>
        <v>Enero-Diciembre</v>
      </c>
      <c r="H6" s="159"/>
      <c r="I6" s="68" t="s">
        <v>212</v>
      </c>
      <c r="J6" s="70"/>
      <c r="K6" s="126" t="s">
        <v>346</v>
      </c>
    </row>
    <row r="7" spans="1:11" s="67" customFormat="1" ht="18.75" customHeight="1">
      <c r="A7" s="71"/>
      <c r="B7" s="71"/>
      <c r="C7" s="72"/>
      <c r="D7" s="73">
        <v>2007</v>
      </c>
      <c r="E7" s="73">
        <v>2008</v>
      </c>
      <c r="F7" s="74" t="s">
        <v>213</v>
      </c>
      <c r="G7" s="73">
        <v>2007</v>
      </c>
      <c r="H7" s="73">
        <v>2008</v>
      </c>
      <c r="I7" s="74" t="s">
        <v>213</v>
      </c>
      <c r="J7" s="71"/>
      <c r="K7" s="128" t="s">
        <v>353</v>
      </c>
    </row>
    <row r="8" spans="1:33" s="77" customFormat="1" ht="12.75">
      <c r="A8" t="s">
        <v>82</v>
      </c>
      <c r="B8" t="s">
        <v>75</v>
      </c>
      <c r="C8" s="75">
        <v>48.0733550536118</v>
      </c>
      <c r="D8" s="37">
        <v>3407.634</v>
      </c>
      <c r="E8" s="37">
        <v>3821.113</v>
      </c>
      <c r="F8" s="76">
        <f aca="true" t="shared" si="0" ref="F8:F23">+(E8-D8)/D8</f>
        <v>0.12133902878067299</v>
      </c>
      <c r="G8" s="37">
        <v>8080.143</v>
      </c>
      <c r="H8" s="37">
        <v>9484.665</v>
      </c>
      <c r="I8" s="76">
        <f aca="true" t="shared" si="1" ref="I8:I23">+(H8-G8)/G8</f>
        <v>0.17382390385912735</v>
      </c>
      <c r="J8">
        <v>1</v>
      </c>
      <c r="K8" s="124">
        <v>0.06558892295975942</v>
      </c>
      <c r="L8" s="67"/>
      <c r="M8" s="67"/>
      <c r="N8" s="67"/>
      <c r="O8" s="67"/>
      <c r="P8" s="67"/>
      <c r="Q8" s="67"/>
      <c r="R8" s="67"/>
      <c r="S8" s="67"/>
      <c r="T8" s="67"/>
      <c r="U8" s="67"/>
      <c r="V8" s="67"/>
      <c r="W8" s="67"/>
      <c r="X8" s="67"/>
      <c r="Y8" s="67"/>
      <c r="Z8" s="67"/>
      <c r="AA8" s="67"/>
      <c r="AB8" s="67"/>
      <c r="AC8" s="67"/>
      <c r="AD8" s="67"/>
      <c r="AE8" s="67"/>
      <c r="AF8" s="67"/>
      <c r="AG8" s="67"/>
    </row>
    <row r="9" spans="1:33" s="77" customFormat="1" ht="12.75">
      <c r="A9" t="s">
        <v>91</v>
      </c>
      <c r="B9" t="s">
        <v>75</v>
      </c>
      <c r="C9" s="75">
        <v>11.3098272727981</v>
      </c>
      <c r="D9" s="37">
        <v>768.051</v>
      </c>
      <c r="E9" s="37">
        <v>779.93</v>
      </c>
      <c r="F9" s="76">
        <f t="shared" si="0"/>
        <v>0.015466420849656996</v>
      </c>
      <c r="G9" s="37">
        <v>1900.949</v>
      </c>
      <c r="H9" s="37">
        <v>2247.552</v>
      </c>
      <c r="I9" s="76">
        <f t="shared" si="1"/>
        <v>0.18233156176204623</v>
      </c>
      <c r="J9">
        <v>2</v>
      </c>
      <c r="K9" s="124">
        <v>0.4830228125482877</v>
      </c>
      <c r="L9" s="67"/>
      <c r="M9" s="67"/>
      <c r="N9" s="67"/>
      <c r="O9" s="67"/>
      <c r="P9" s="67"/>
      <c r="Q9" s="67"/>
      <c r="R9" s="67"/>
      <c r="S9" s="67"/>
      <c r="T9" s="67"/>
      <c r="U9" s="67"/>
      <c r="V9" s="67"/>
      <c r="W9" s="67"/>
      <c r="X9" s="67"/>
      <c r="Y9" s="67"/>
      <c r="Z9" s="67"/>
      <c r="AA9" s="67"/>
      <c r="AB9" s="67"/>
      <c r="AC9" s="67"/>
      <c r="AD9" s="67"/>
      <c r="AE9" s="67"/>
      <c r="AF9" s="67"/>
      <c r="AG9" s="67"/>
    </row>
    <row r="10" spans="1:33" s="77" customFormat="1" ht="12.75">
      <c r="A10" t="s">
        <v>79</v>
      </c>
      <c r="B10" t="s">
        <v>75</v>
      </c>
      <c r="C10" s="75">
        <v>4.75418505851011</v>
      </c>
      <c r="D10" s="37">
        <v>0.939</v>
      </c>
      <c r="E10" s="37">
        <v>0.034</v>
      </c>
      <c r="F10" s="76">
        <f t="shared" si="0"/>
        <v>-0.9637912673056442</v>
      </c>
      <c r="G10" s="37">
        <v>799.08</v>
      </c>
      <c r="H10" s="37">
        <v>25.724</v>
      </c>
      <c r="I10" s="76">
        <f t="shared" si="1"/>
        <v>-0.9678079791760524</v>
      </c>
      <c r="J10">
        <v>3</v>
      </c>
      <c r="K10" s="124">
        <v>0.003464083031339286</v>
      </c>
      <c r="L10" s="67"/>
      <c r="M10" s="67"/>
      <c r="N10" s="67"/>
      <c r="O10" s="67"/>
      <c r="P10" s="67"/>
      <c r="Q10" s="67"/>
      <c r="R10" s="67"/>
      <c r="S10" s="67"/>
      <c r="T10" s="67"/>
      <c r="U10" s="67"/>
      <c r="V10" s="67"/>
      <c r="W10" s="67"/>
      <c r="X10" s="67"/>
      <c r="Y10" s="67"/>
      <c r="Z10" s="67"/>
      <c r="AA10" s="67"/>
      <c r="AB10" s="67"/>
      <c r="AC10" s="67"/>
      <c r="AD10" s="67"/>
      <c r="AE10" s="67"/>
      <c r="AF10" s="67"/>
      <c r="AG10" s="67"/>
    </row>
    <row r="11" spans="1:33" s="77" customFormat="1" ht="12.75">
      <c r="A11" t="s">
        <v>78</v>
      </c>
      <c r="B11" t="s">
        <v>75</v>
      </c>
      <c r="C11" s="75">
        <v>4.16019824905466</v>
      </c>
      <c r="D11" s="37">
        <v>0.516</v>
      </c>
      <c r="E11" s="37">
        <v>0.02</v>
      </c>
      <c r="F11" s="76">
        <f t="shared" si="0"/>
        <v>-0.9612403100775193</v>
      </c>
      <c r="G11" s="37">
        <v>699.244</v>
      </c>
      <c r="H11" s="37">
        <v>21.696</v>
      </c>
      <c r="I11" s="76">
        <f t="shared" si="1"/>
        <v>-0.9689722042663219</v>
      </c>
      <c r="J11">
        <v>4</v>
      </c>
      <c r="K11" s="124">
        <v>0.002927440204780487</v>
      </c>
      <c r="L11" s="67"/>
      <c r="M11" s="67"/>
      <c r="N11" s="67"/>
      <c r="O11" s="67"/>
      <c r="P11" s="67"/>
      <c r="Q11" s="67"/>
      <c r="R11" s="67"/>
      <c r="S11" s="67"/>
      <c r="T11" s="67"/>
      <c r="U11" s="67"/>
      <c r="V11" s="67"/>
      <c r="W11" s="67"/>
      <c r="X11" s="67"/>
      <c r="Y11" s="67"/>
      <c r="Z11" s="67"/>
      <c r="AA11" s="67"/>
      <c r="AB11" s="67"/>
      <c r="AC11" s="67"/>
      <c r="AD11" s="67"/>
      <c r="AE11" s="67"/>
      <c r="AF11" s="67"/>
      <c r="AG11" s="67"/>
    </row>
    <row r="12" spans="1:33" s="77" customFormat="1" ht="12.75">
      <c r="A12" t="s">
        <v>88</v>
      </c>
      <c r="B12" t="s">
        <v>75</v>
      </c>
      <c r="C12" s="75">
        <v>3.73976027652154</v>
      </c>
      <c r="D12" s="37">
        <v>378.483</v>
      </c>
      <c r="E12" s="37">
        <v>8.475</v>
      </c>
      <c r="F12" s="76">
        <f t="shared" si="0"/>
        <v>-0.9776079771086151</v>
      </c>
      <c r="G12" s="37">
        <v>628.575</v>
      </c>
      <c r="H12" s="37">
        <v>2.543</v>
      </c>
      <c r="I12" s="76">
        <f t="shared" si="1"/>
        <v>-0.9959543411685161</v>
      </c>
      <c r="J12">
        <v>5</v>
      </c>
      <c r="K12" s="124">
        <v>0.0027089445236284306</v>
      </c>
      <c r="L12" s="67"/>
      <c r="M12" s="67"/>
      <c r="N12" s="67"/>
      <c r="O12" s="67"/>
      <c r="P12" s="67"/>
      <c r="Q12" s="67"/>
      <c r="R12" s="67"/>
      <c r="S12" s="67"/>
      <c r="T12" s="67"/>
      <c r="U12" s="67"/>
      <c r="V12" s="67"/>
      <c r="W12" s="67"/>
      <c r="X12" s="67"/>
      <c r="Y12" s="67"/>
      <c r="Z12" s="67"/>
      <c r="AA12" s="67"/>
      <c r="AB12" s="67"/>
      <c r="AC12" s="67"/>
      <c r="AD12" s="67"/>
      <c r="AE12" s="67"/>
      <c r="AF12" s="67"/>
      <c r="AG12" s="67"/>
    </row>
    <row r="13" spans="1:33" s="77" customFormat="1" ht="12.75">
      <c r="A13" t="s">
        <v>94</v>
      </c>
      <c r="B13" t="s">
        <v>75</v>
      </c>
      <c r="C13" s="75">
        <v>2.51735651982285</v>
      </c>
      <c r="D13" s="37">
        <v>233.184</v>
      </c>
      <c r="E13" s="37">
        <v>108.228</v>
      </c>
      <c r="F13" s="76">
        <f t="shared" si="0"/>
        <v>-0.5358686702346644</v>
      </c>
      <c r="G13" s="37">
        <v>423.116</v>
      </c>
      <c r="H13" s="37">
        <v>227.885</v>
      </c>
      <c r="I13" s="76">
        <f t="shared" si="1"/>
        <v>-0.4614124731752049</v>
      </c>
      <c r="J13">
        <v>6</v>
      </c>
      <c r="K13" s="124">
        <v>0.06233515928926129</v>
      </c>
      <c r="L13" s="67"/>
      <c r="M13" s="67"/>
      <c r="N13" s="67"/>
      <c r="O13" s="67"/>
      <c r="P13" s="67"/>
      <c r="Q13" s="67"/>
      <c r="R13" s="67"/>
      <c r="S13" s="67"/>
      <c r="T13" s="67"/>
      <c r="U13" s="67"/>
      <c r="V13" s="67"/>
      <c r="W13" s="67"/>
      <c r="X13" s="67"/>
      <c r="Y13" s="67"/>
      <c r="Z13" s="67"/>
      <c r="AA13" s="67"/>
      <c r="AB13" s="67"/>
      <c r="AC13" s="67"/>
      <c r="AD13" s="67"/>
      <c r="AE13" s="67"/>
      <c r="AF13" s="67"/>
      <c r="AG13" s="67"/>
    </row>
    <row r="14" spans="1:33" s="77" customFormat="1" ht="12.75">
      <c r="A14" t="s">
        <v>85</v>
      </c>
      <c r="B14" t="s">
        <v>73</v>
      </c>
      <c r="C14" s="75">
        <v>2.34652068494496</v>
      </c>
      <c r="D14" s="37">
        <v>0.423</v>
      </c>
      <c r="E14" s="37">
        <v>0.388</v>
      </c>
      <c r="F14" s="76">
        <f t="shared" si="0"/>
        <v>-0.08274231678486992</v>
      </c>
      <c r="G14" s="37">
        <v>394.402</v>
      </c>
      <c r="H14" s="37">
        <v>363.65</v>
      </c>
      <c r="I14" s="76">
        <f t="shared" si="1"/>
        <v>-0.07797120704256066</v>
      </c>
      <c r="J14">
        <v>7</v>
      </c>
      <c r="K14" s="124">
        <v>0.3448576709375975</v>
      </c>
      <c r="L14" s="67"/>
      <c r="M14" s="67"/>
      <c r="N14" s="67"/>
      <c r="O14" s="67"/>
      <c r="P14" s="67"/>
      <c r="Q14" s="67"/>
      <c r="R14" s="67"/>
      <c r="S14" s="67"/>
      <c r="T14" s="67"/>
      <c r="U14" s="67"/>
      <c r="V14" s="67"/>
      <c r="W14" s="67"/>
      <c r="X14" s="67"/>
      <c r="Y14" s="67"/>
      <c r="Z14" s="67"/>
      <c r="AA14" s="67"/>
      <c r="AB14" s="67"/>
      <c r="AC14" s="67"/>
      <c r="AD14" s="67"/>
      <c r="AE14" s="67"/>
      <c r="AF14" s="67"/>
      <c r="AG14" s="67"/>
    </row>
    <row r="15" spans="1:33" s="77" customFormat="1" ht="12.75">
      <c r="A15" t="s">
        <v>92</v>
      </c>
      <c r="B15" t="s">
        <v>75</v>
      </c>
      <c r="C15" s="75">
        <v>2.17942712700996</v>
      </c>
      <c r="D15" s="37">
        <v>691.993</v>
      </c>
      <c r="E15" s="37">
        <v>844.419</v>
      </c>
      <c r="F15" s="76">
        <f t="shared" si="0"/>
        <v>0.22027101430216767</v>
      </c>
      <c r="G15" s="37">
        <v>366.316</v>
      </c>
      <c r="H15" s="37">
        <v>529.482</v>
      </c>
      <c r="I15" s="76">
        <f t="shared" si="1"/>
        <v>0.44542416929645445</v>
      </c>
      <c r="J15">
        <v>8</v>
      </c>
      <c r="K15" s="124">
        <v>0.22887512373509236</v>
      </c>
      <c r="L15" s="67"/>
      <c r="M15" s="67"/>
      <c r="N15" s="67"/>
      <c r="O15" s="67"/>
      <c r="P15" s="67"/>
      <c r="Q15" s="67"/>
      <c r="R15" s="67"/>
      <c r="S15" s="67"/>
      <c r="T15" s="67"/>
      <c r="U15" s="67"/>
      <c r="V15" s="67"/>
      <c r="W15" s="67"/>
      <c r="X15" s="67"/>
      <c r="Y15" s="67"/>
      <c r="Z15" s="67"/>
      <c r="AA15" s="67"/>
      <c r="AB15" s="67"/>
      <c r="AC15" s="67"/>
      <c r="AD15" s="67"/>
      <c r="AE15" s="67"/>
      <c r="AF15" s="67"/>
      <c r="AG15" s="67"/>
    </row>
    <row r="16" spans="1:33" s="77" customFormat="1" ht="12.75">
      <c r="A16" t="s">
        <v>84</v>
      </c>
      <c r="B16" t="s">
        <v>75</v>
      </c>
      <c r="C16" s="75">
        <v>1.93443590291713</v>
      </c>
      <c r="D16" s="37">
        <v>2.069</v>
      </c>
      <c r="E16" s="37">
        <v>0</v>
      </c>
      <c r="F16" s="76">
        <f t="shared" si="0"/>
        <v>-1</v>
      </c>
      <c r="G16" s="37">
        <v>325.139</v>
      </c>
      <c r="H16" s="37">
        <v>0</v>
      </c>
      <c r="I16" s="76">
        <f t="shared" si="1"/>
        <v>-1</v>
      </c>
      <c r="J16">
        <v>9</v>
      </c>
      <c r="K16" s="124">
        <v>0</v>
      </c>
      <c r="L16" s="67"/>
      <c r="M16" s="67"/>
      <c r="N16" s="67"/>
      <c r="O16" s="67"/>
      <c r="P16" s="67"/>
      <c r="Q16" s="67"/>
      <c r="R16" s="67"/>
      <c r="S16" s="67"/>
      <c r="T16" s="67"/>
      <c r="U16" s="67"/>
      <c r="V16" s="67"/>
      <c r="W16" s="67"/>
      <c r="X16" s="67"/>
      <c r="Y16" s="67"/>
      <c r="Z16" s="67"/>
      <c r="AA16" s="67"/>
      <c r="AB16" s="67"/>
      <c r="AC16" s="67"/>
      <c r="AD16" s="67"/>
      <c r="AE16" s="67"/>
      <c r="AF16" s="67"/>
      <c r="AG16" s="67"/>
    </row>
    <row r="17" spans="1:11" s="67" customFormat="1" ht="12.75">
      <c r="A17" t="s">
        <v>83</v>
      </c>
      <c r="B17" t="s">
        <v>75</v>
      </c>
      <c r="C17" s="75">
        <v>1.78592283924707</v>
      </c>
      <c r="D17" s="37">
        <v>260.635</v>
      </c>
      <c r="E17" s="37">
        <v>3.96</v>
      </c>
      <c r="F17" s="76">
        <f t="shared" si="0"/>
        <v>-0.9848063383659141</v>
      </c>
      <c r="G17" s="37">
        <v>300.177</v>
      </c>
      <c r="H17" s="37">
        <v>6.305</v>
      </c>
      <c r="I17" s="76">
        <f t="shared" si="1"/>
        <v>-0.9789957258550788</v>
      </c>
      <c r="J17">
        <v>10</v>
      </c>
      <c r="K17" s="124">
        <v>0.0008945534957887884</v>
      </c>
    </row>
    <row r="18" spans="1:11" s="67" customFormat="1" ht="12.75">
      <c r="A18" t="s">
        <v>90</v>
      </c>
      <c r="B18" t="s">
        <v>75</v>
      </c>
      <c r="C18" s="75">
        <v>1.40815515325517</v>
      </c>
      <c r="D18" s="37">
        <v>71.695</v>
      </c>
      <c r="E18" s="37">
        <v>0</v>
      </c>
      <c r="F18" s="76">
        <f t="shared" si="0"/>
        <v>-1</v>
      </c>
      <c r="G18" s="37">
        <v>236.682</v>
      </c>
      <c r="H18" s="37">
        <v>0</v>
      </c>
      <c r="I18" s="76">
        <f t="shared" si="1"/>
        <v>-1</v>
      </c>
      <c r="J18">
        <v>12</v>
      </c>
      <c r="K18" s="124">
        <v>0</v>
      </c>
    </row>
    <row r="19" spans="1:11" s="67" customFormat="1" ht="12.75">
      <c r="A19" t="s">
        <v>89</v>
      </c>
      <c r="B19" t="s">
        <v>75</v>
      </c>
      <c r="C19" s="75">
        <v>1.09613611987994</v>
      </c>
      <c r="D19" s="37">
        <v>299.153</v>
      </c>
      <c r="E19" s="37">
        <v>0</v>
      </c>
      <c r="F19" s="76">
        <f t="shared" si="0"/>
        <v>-1</v>
      </c>
      <c r="G19" s="37">
        <v>184.238</v>
      </c>
      <c r="H19" s="37">
        <v>0</v>
      </c>
      <c r="I19" s="76">
        <f t="shared" si="1"/>
        <v>-1</v>
      </c>
      <c r="J19">
        <v>13</v>
      </c>
      <c r="K19" s="124">
        <v>0</v>
      </c>
    </row>
    <row r="20" spans="1:11" s="67" customFormat="1" ht="12.75">
      <c r="A20" t="s">
        <v>74</v>
      </c>
      <c r="B20" t="s">
        <v>75</v>
      </c>
      <c r="C20" s="75">
        <v>0.993125336113288</v>
      </c>
      <c r="D20" s="37">
        <v>273.932</v>
      </c>
      <c r="E20" s="37">
        <v>259.745</v>
      </c>
      <c r="F20" s="76">
        <f t="shared" si="0"/>
        <v>-0.051790225311391186</v>
      </c>
      <c r="G20" s="37">
        <v>166.924</v>
      </c>
      <c r="H20" s="37">
        <v>231.917</v>
      </c>
      <c r="I20" s="76">
        <f t="shared" si="1"/>
        <v>0.3893568330497711</v>
      </c>
      <c r="J20">
        <v>16</v>
      </c>
      <c r="K20" s="124">
        <v>0.2848522291522859</v>
      </c>
    </row>
    <row r="21" spans="1:11" s="67" customFormat="1" ht="12.75">
      <c r="A21" t="s">
        <v>80</v>
      </c>
      <c r="B21" t="s">
        <v>75</v>
      </c>
      <c r="C21" s="75">
        <v>0.799205185594031</v>
      </c>
      <c r="D21" s="37">
        <v>1.31</v>
      </c>
      <c r="E21" s="37">
        <v>0.618</v>
      </c>
      <c r="F21" s="76">
        <f t="shared" si="0"/>
        <v>-0.5282442748091604</v>
      </c>
      <c r="G21" s="37">
        <v>134.328</v>
      </c>
      <c r="H21" s="37">
        <v>59.877</v>
      </c>
      <c r="I21" s="76">
        <f t="shared" si="1"/>
        <v>-0.5542478113274968</v>
      </c>
      <c r="J21">
        <v>18</v>
      </c>
      <c r="K21" s="124">
        <v>0.018728300918946308</v>
      </c>
    </row>
    <row r="22" spans="1:11" s="67" customFormat="1" ht="12.75">
      <c r="A22" t="s">
        <v>77</v>
      </c>
      <c r="B22" t="s">
        <v>75</v>
      </c>
      <c r="C22" s="75">
        <v>0.795611647798313</v>
      </c>
      <c r="D22" s="37">
        <v>74.218</v>
      </c>
      <c r="E22" s="37">
        <v>51.19</v>
      </c>
      <c r="F22" s="76">
        <f t="shared" si="0"/>
        <v>-0.3102751354118948</v>
      </c>
      <c r="G22" s="37">
        <v>133.726</v>
      </c>
      <c r="H22" s="37">
        <v>17.015</v>
      </c>
      <c r="I22" s="76">
        <f t="shared" si="1"/>
        <v>-0.8727622152760122</v>
      </c>
      <c r="J22">
        <v>19</v>
      </c>
      <c r="K22" s="124">
        <v>0.07508196576633028</v>
      </c>
    </row>
    <row r="23" spans="1:11" s="67" customFormat="1" ht="12.75">
      <c r="A23" t="s">
        <v>87</v>
      </c>
      <c r="B23" t="s">
        <v>75</v>
      </c>
      <c r="C23" s="75">
        <v>0.772021619056555</v>
      </c>
      <c r="D23" s="37">
        <v>1.71</v>
      </c>
      <c r="E23" s="37">
        <v>1.644</v>
      </c>
      <c r="F23" s="76">
        <f t="shared" si="0"/>
        <v>-0.03859649122807021</v>
      </c>
      <c r="G23" s="37">
        <v>129.76</v>
      </c>
      <c r="H23" s="37">
        <v>15.119</v>
      </c>
      <c r="I23" s="76">
        <f t="shared" si="1"/>
        <v>-0.883484895191122</v>
      </c>
      <c r="J23">
        <v>20</v>
      </c>
      <c r="K23" s="124">
        <v>0.0008158250306494224</v>
      </c>
    </row>
    <row r="24" spans="1:11" s="67" customFormat="1" ht="12.75">
      <c r="A24" s="3"/>
      <c r="B24" s="78"/>
      <c r="C24" s="79"/>
      <c r="D24" s="80"/>
      <c r="E24" s="81"/>
      <c r="F24" s="81"/>
      <c r="G24" s="60"/>
      <c r="H24" s="80"/>
      <c r="I24" s="81"/>
      <c r="J24" s="81"/>
      <c r="K24" s="123"/>
    </row>
    <row r="25" spans="1:33" s="2" customFormat="1" ht="12.75">
      <c r="A25" s="55" t="s">
        <v>214</v>
      </c>
      <c r="B25" s="55"/>
      <c r="C25" s="82">
        <f>SUM(C8:C24)</f>
        <v>88.66524404613548</v>
      </c>
      <c r="D25" s="83"/>
      <c r="E25" s="56"/>
      <c r="F25" s="56"/>
      <c r="G25" s="56">
        <f>SUM(G8:G24)</f>
        <v>14902.799000000003</v>
      </c>
      <c r="H25" s="83">
        <f>SUM(H8:H24)</f>
        <v>13233.43</v>
      </c>
      <c r="I25" s="57">
        <f>+(H25-G25)/G25</f>
        <v>-0.1120171452356032</v>
      </c>
      <c r="J25" s="56"/>
      <c r="K25" s="125"/>
      <c r="L25" s="67"/>
      <c r="M25" s="67"/>
      <c r="N25" s="67"/>
      <c r="O25" s="67"/>
      <c r="P25" s="67"/>
      <c r="Q25" s="67"/>
      <c r="R25" s="67"/>
      <c r="S25" s="67"/>
      <c r="T25" s="67"/>
      <c r="U25" s="67"/>
      <c r="V25" s="67"/>
      <c r="W25" s="67"/>
      <c r="X25" s="67"/>
      <c r="Y25" s="67"/>
      <c r="Z25" s="67"/>
      <c r="AA25" s="67"/>
      <c r="AB25" s="67"/>
      <c r="AC25" s="67"/>
      <c r="AD25" s="67"/>
      <c r="AE25" s="67"/>
      <c r="AF25" s="67"/>
      <c r="AG25" s="67"/>
    </row>
    <row r="26" spans="3:11" s="67" customFormat="1" ht="12.75">
      <c r="C26" s="84"/>
      <c r="D26" s="85"/>
      <c r="E26" s="60"/>
      <c r="F26" s="60"/>
      <c r="G26" s="60"/>
      <c r="H26" s="85"/>
      <c r="I26" s="60"/>
      <c r="J26" s="60"/>
      <c r="K26" s="123"/>
    </row>
    <row r="27" spans="1:11" s="67" customFormat="1" ht="12.75">
      <c r="A27" s="86" t="s">
        <v>64</v>
      </c>
      <c r="C27" s="84"/>
      <c r="D27" s="85"/>
      <c r="E27" s="60"/>
      <c r="F27" s="60"/>
      <c r="G27" s="60"/>
      <c r="H27" s="85"/>
      <c r="I27" s="60"/>
      <c r="J27" s="60"/>
      <c r="K27" s="123"/>
    </row>
    <row r="28" spans="11:33" ht="13.5" customHeight="1">
      <c r="K28" s="123"/>
      <c r="L28" s="67"/>
      <c r="M28" s="67"/>
      <c r="N28" s="67"/>
      <c r="O28" s="67"/>
      <c r="P28" s="67"/>
      <c r="Q28" s="67"/>
      <c r="R28" s="67"/>
      <c r="S28" s="67"/>
      <c r="T28" s="67"/>
      <c r="U28" s="67"/>
      <c r="V28" s="67"/>
      <c r="W28" s="67"/>
      <c r="X28" s="67"/>
      <c r="Y28" s="67"/>
      <c r="Z28" s="67"/>
      <c r="AA28" s="67"/>
      <c r="AB28" s="67"/>
      <c r="AC28" s="67"/>
      <c r="AD28" s="67"/>
      <c r="AE28" s="67"/>
      <c r="AF28" s="67"/>
      <c r="AG28" s="67"/>
    </row>
    <row r="29" spans="1:33" s="63" customFormat="1" ht="15.75" customHeight="1">
      <c r="A29" s="158" t="s">
        <v>68</v>
      </c>
      <c r="B29" s="158"/>
      <c r="C29" s="158"/>
      <c r="D29" s="158"/>
      <c r="E29" s="158"/>
      <c r="F29" s="158"/>
      <c r="G29" s="158"/>
      <c r="H29" s="158"/>
      <c r="I29" s="158"/>
      <c r="J29" s="158"/>
      <c r="K29" s="158"/>
      <c r="L29" s="67"/>
      <c r="M29" s="67"/>
      <c r="N29" s="67"/>
      <c r="O29" s="67"/>
      <c r="P29" s="67"/>
      <c r="Q29" s="67"/>
      <c r="R29" s="67"/>
      <c r="S29" s="67"/>
      <c r="T29" s="67"/>
      <c r="U29" s="67"/>
      <c r="V29" s="67"/>
      <c r="W29" s="67"/>
      <c r="X29" s="67"/>
      <c r="Y29" s="67"/>
      <c r="Z29" s="67"/>
      <c r="AA29" s="67"/>
      <c r="AB29" s="67"/>
      <c r="AC29" s="67"/>
      <c r="AD29" s="67"/>
      <c r="AE29" s="67"/>
      <c r="AF29" s="67"/>
      <c r="AG29" s="67"/>
    </row>
    <row r="30" spans="1:33" s="63" customFormat="1" ht="15.75" customHeight="1">
      <c r="A30" s="156" t="s">
        <v>347</v>
      </c>
      <c r="B30" s="156"/>
      <c r="C30" s="156"/>
      <c r="D30" s="156"/>
      <c r="E30" s="156"/>
      <c r="F30" s="156"/>
      <c r="G30" s="156"/>
      <c r="H30" s="156"/>
      <c r="I30" s="156"/>
      <c r="J30" s="156"/>
      <c r="K30" s="156"/>
      <c r="L30" s="67"/>
      <c r="M30" s="67"/>
      <c r="N30" s="67"/>
      <c r="O30" s="67"/>
      <c r="P30" s="67"/>
      <c r="Q30" s="67"/>
      <c r="R30" s="67"/>
      <c r="S30" s="67"/>
      <c r="T30" s="67"/>
      <c r="U30" s="67"/>
      <c r="V30" s="67"/>
      <c r="W30" s="67"/>
      <c r="X30" s="67"/>
      <c r="Y30" s="67"/>
      <c r="Z30" s="67"/>
      <c r="AA30" s="67"/>
      <c r="AB30" s="67"/>
      <c r="AC30" s="67"/>
      <c r="AD30" s="67"/>
      <c r="AE30" s="67"/>
      <c r="AF30" s="67"/>
      <c r="AG30" s="67"/>
    </row>
    <row r="31" spans="1:33" s="64" customFormat="1" ht="15.75" customHeight="1">
      <c r="A31" s="156" t="s">
        <v>49</v>
      </c>
      <c r="B31" s="156"/>
      <c r="C31" s="156"/>
      <c r="D31" s="156"/>
      <c r="E31" s="156"/>
      <c r="F31" s="156"/>
      <c r="G31" s="156"/>
      <c r="H31" s="156"/>
      <c r="I31" s="156"/>
      <c r="J31" s="156"/>
      <c r="K31" s="156"/>
      <c r="L31" s="67"/>
      <c r="M31" s="67"/>
      <c r="N31" s="67"/>
      <c r="O31" s="67"/>
      <c r="P31" s="67"/>
      <c r="Q31" s="67"/>
      <c r="R31" s="67"/>
      <c r="S31" s="67"/>
      <c r="T31" s="67"/>
      <c r="U31" s="67"/>
      <c r="V31" s="67"/>
      <c r="W31" s="67"/>
      <c r="X31" s="67"/>
      <c r="Y31" s="67"/>
      <c r="Z31" s="67"/>
      <c r="AA31" s="67"/>
      <c r="AB31" s="67"/>
      <c r="AC31" s="67"/>
      <c r="AD31" s="67"/>
      <c r="AE31" s="67"/>
      <c r="AF31" s="67"/>
      <c r="AG31" s="67"/>
    </row>
    <row r="32" spans="1:33" s="64" customFormat="1" ht="15.75" customHeight="1">
      <c r="A32" s="129"/>
      <c r="B32" s="129"/>
      <c r="C32" s="129"/>
      <c r="D32" s="129"/>
      <c r="E32" s="129"/>
      <c r="F32" s="129"/>
      <c r="G32" s="129"/>
      <c r="H32" s="129"/>
      <c r="I32" s="129"/>
      <c r="J32" s="129"/>
      <c r="K32" s="129"/>
      <c r="L32" s="67"/>
      <c r="M32" s="67"/>
      <c r="N32" s="67"/>
      <c r="O32" s="67"/>
      <c r="P32" s="67"/>
      <c r="Q32" s="67"/>
      <c r="R32" s="67"/>
      <c r="S32" s="67"/>
      <c r="T32" s="67"/>
      <c r="U32" s="67"/>
      <c r="V32" s="67"/>
      <c r="W32" s="67"/>
      <c r="X32" s="67"/>
      <c r="Y32" s="67"/>
      <c r="Z32" s="67"/>
      <c r="AA32" s="67"/>
      <c r="AB32" s="67"/>
      <c r="AC32" s="67"/>
      <c r="AD32" s="67"/>
      <c r="AE32" s="67"/>
      <c r="AF32" s="67"/>
      <c r="AG32" s="67"/>
    </row>
    <row r="33" spans="1:11" s="67" customFormat="1" ht="30.75" customHeight="1">
      <c r="A33" s="65" t="s">
        <v>338</v>
      </c>
      <c r="B33" s="65" t="s">
        <v>73</v>
      </c>
      <c r="C33" s="66" t="s">
        <v>211</v>
      </c>
      <c r="D33" s="157" t="s">
        <v>344</v>
      </c>
      <c r="E33" s="157"/>
      <c r="F33" s="157"/>
      <c r="G33" s="157" t="s">
        <v>345</v>
      </c>
      <c r="H33" s="157"/>
      <c r="I33" s="157"/>
      <c r="J33" s="157"/>
      <c r="K33" s="157"/>
    </row>
    <row r="34" spans="1:11" s="67" customFormat="1" ht="15.75" customHeight="1">
      <c r="A34" s="68"/>
      <c r="B34" s="68"/>
      <c r="C34" s="69">
        <v>2007</v>
      </c>
      <c r="D34" s="159" t="s">
        <v>348</v>
      </c>
      <c r="E34" s="159"/>
      <c r="F34" s="68" t="s">
        <v>212</v>
      </c>
      <c r="G34" s="159" t="str">
        <f>+D34</f>
        <v>Enero-Diciembre</v>
      </c>
      <c r="H34" s="159"/>
      <c r="I34" s="68" t="s">
        <v>212</v>
      </c>
      <c r="J34" s="70"/>
      <c r="K34" s="126" t="s">
        <v>346</v>
      </c>
    </row>
    <row r="35" spans="1:11" s="67" customFormat="1" ht="15" customHeight="1">
      <c r="A35" s="71"/>
      <c r="B35" s="71"/>
      <c r="C35" s="72"/>
      <c r="D35" s="73">
        <v>2007</v>
      </c>
      <c r="E35" s="73">
        <v>2008</v>
      </c>
      <c r="F35" s="74" t="s">
        <v>213</v>
      </c>
      <c r="G35" s="73">
        <v>2007</v>
      </c>
      <c r="H35" s="73">
        <v>2008</v>
      </c>
      <c r="I35" s="74" t="s">
        <v>213</v>
      </c>
      <c r="J35" s="71"/>
      <c r="K35" s="128" t="str">
        <f>+K7</f>
        <v>ene-dic 08</v>
      </c>
    </row>
    <row r="36" spans="1:33" s="77" customFormat="1" ht="12.75">
      <c r="A36" t="s">
        <v>106</v>
      </c>
      <c r="B36" t="s">
        <v>75</v>
      </c>
      <c r="C36" s="75">
        <v>28.8625192254466</v>
      </c>
      <c r="D36" s="37">
        <v>537.556</v>
      </c>
      <c r="E36" s="37">
        <v>80.524</v>
      </c>
      <c r="F36" s="76">
        <f aca="true" t="shared" si="2" ref="F36:F42">+(E36-D36)/D36</f>
        <v>-0.8502035136804351</v>
      </c>
      <c r="G36" s="37">
        <v>823.82</v>
      </c>
      <c r="H36" s="37">
        <v>224.045</v>
      </c>
      <c r="I36" s="76">
        <f aca="true" t="shared" si="3" ref="I36:I42">+(H36-G36)/G36</f>
        <v>-0.728041319705761</v>
      </c>
      <c r="J36">
        <v>1</v>
      </c>
      <c r="K36" s="124">
        <v>0.0012806347617998765</v>
      </c>
      <c r="L36" s="67"/>
      <c r="M36" s="67"/>
      <c r="N36" s="67"/>
      <c r="O36" s="67"/>
      <c r="P36" s="67"/>
      <c r="Q36" s="67"/>
      <c r="R36" s="67"/>
      <c r="S36" s="67"/>
      <c r="T36" s="67"/>
      <c r="U36" s="67"/>
      <c r="V36" s="67"/>
      <c r="W36" s="67"/>
      <c r="X36" s="67"/>
      <c r="Y36" s="67"/>
      <c r="Z36" s="67"/>
      <c r="AA36" s="67"/>
      <c r="AB36" s="67"/>
      <c r="AC36" s="67"/>
      <c r="AD36" s="67"/>
      <c r="AE36" s="67"/>
      <c r="AF36" s="67"/>
      <c r="AG36" s="67"/>
    </row>
    <row r="37" spans="1:33" s="77" customFormat="1" ht="12.75">
      <c r="A37" t="s">
        <v>103</v>
      </c>
      <c r="B37" t="s">
        <v>104</v>
      </c>
      <c r="C37" s="75">
        <v>13.7116060386296</v>
      </c>
      <c r="D37" s="37">
        <v>108.738</v>
      </c>
      <c r="E37" s="37">
        <v>92.142</v>
      </c>
      <c r="F37" s="76">
        <f t="shared" si="2"/>
        <v>-0.15262373779175636</v>
      </c>
      <c r="G37" s="37">
        <v>391.368</v>
      </c>
      <c r="H37" s="37">
        <v>265.949</v>
      </c>
      <c r="I37" s="76">
        <f t="shared" si="3"/>
        <v>-0.32046309355900326</v>
      </c>
      <c r="J37">
        <v>2</v>
      </c>
      <c r="K37" s="124">
        <v>0.00024277758480054375</v>
      </c>
      <c r="L37" s="67"/>
      <c r="M37" s="67"/>
      <c r="N37" s="67"/>
      <c r="O37" s="67"/>
      <c r="P37" s="67"/>
      <c r="Q37" s="67"/>
      <c r="R37" s="67"/>
      <c r="S37" s="67"/>
      <c r="T37" s="67"/>
      <c r="U37" s="67"/>
      <c r="V37" s="67"/>
      <c r="W37" s="67"/>
      <c r="X37" s="67"/>
      <c r="Y37" s="67"/>
      <c r="Z37" s="67"/>
      <c r="AA37" s="67"/>
      <c r="AB37" s="67"/>
      <c r="AC37" s="67"/>
      <c r="AD37" s="67"/>
      <c r="AE37" s="67"/>
      <c r="AF37" s="67"/>
      <c r="AG37" s="67"/>
    </row>
    <row r="38" spans="1:33" s="77" customFormat="1" ht="12.75">
      <c r="A38" t="s">
        <v>90</v>
      </c>
      <c r="B38" t="s">
        <v>75</v>
      </c>
      <c r="C38" s="75">
        <v>13.0589043159595</v>
      </c>
      <c r="D38" s="37">
        <v>139.279</v>
      </c>
      <c r="E38" s="37">
        <v>18.966</v>
      </c>
      <c r="F38" s="76">
        <f t="shared" si="2"/>
        <v>-0.8638272819305135</v>
      </c>
      <c r="G38" s="37">
        <v>372.737</v>
      </c>
      <c r="H38" s="37">
        <v>29.435</v>
      </c>
      <c r="I38" s="76">
        <f t="shared" si="3"/>
        <v>-0.921030109702015</v>
      </c>
      <c r="J38">
        <v>3</v>
      </c>
      <c r="K38" s="124">
        <v>9.673824502560096E-05</v>
      </c>
      <c r="L38" s="67"/>
      <c r="M38" s="67"/>
      <c r="N38" s="67"/>
      <c r="O38" s="67"/>
      <c r="P38" s="67"/>
      <c r="Q38" s="67"/>
      <c r="R38" s="67"/>
      <c r="S38" s="67"/>
      <c r="T38" s="67"/>
      <c r="U38" s="67"/>
      <c r="V38" s="67"/>
      <c r="W38" s="67"/>
      <c r="X38" s="67"/>
      <c r="Y38" s="67"/>
      <c r="Z38" s="67"/>
      <c r="AA38" s="67"/>
      <c r="AB38" s="67"/>
      <c r="AC38" s="67"/>
      <c r="AD38" s="67"/>
      <c r="AE38" s="67"/>
      <c r="AF38" s="67"/>
      <c r="AG38" s="67"/>
    </row>
    <row r="39" spans="1:33" s="77" customFormat="1" ht="12.75">
      <c r="A39" t="s">
        <v>111</v>
      </c>
      <c r="B39" t="s">
        <v>75</v>
      </c>
      <c r="C39" s="75">
        <v>2.20342011498481</v>
      </c>
      <c r="D39" s="37">
        <v>96</v>
      </c>
      <c r="E39" s="37">
        <v>0</v>
      </c>
      <c r="F39" s="76">
        <f t="shared" si="2"/>
        <v>-1</v>
      </c>
      <c r="G39" s="37">
        <v>62.892</v>
      </c>
      <c r="H39" s="37">
        <v>0</v>
      </c>
      <c r="I39" s="76">
        <f t="shared" si="3"/>
        <v>-1</v>
      </c>
      <c r="J39">
        <v>8</v>
      </c>
      <c r="K39" s="124">
        <v>0</v>
      </c>
      <c r="L39" s="67"/>
      <c r="M39" s="67"/>
      <c r="N39" s="67"/>
      <c r="O39" s="67"/>
      <c r="P39" s="67"/>
      <c r="Q39" s="67"/>
      <c r="R39" s="67"/>
      <c r="S39" s="67"/>
      <c r="T39" s="67"/>
      <c r="U39" s="67"/>
      <c r="V39" s="67"/>
      <c r="W39" s="67"/>
      <c r="X39" s="67"/>
      <c r="Y39" s="67"/>
      <c r="Z39" s="67"/>
      <c r="AA39" s="67"/>
      <c r="AB39" s="67"/>
      <c r="AC39" s="67"/>
      <c r="AD39" s="67"/>
      <c r="AE39" s="67"/>
      <c r="AF39" s="67"/>
      <c r="AG39" s="67"/>
    </row>
    <row r="40" spans="1:33" s="77" customFormat="1" ht="12.75">
      <c r="A40" t="s">
        <v>99</v>
      </c>
      <c r="B40" t="s">
        <v>75</v>
      </c>
      <c r="C40" s="75">
        <v>1.45076358744206</v>
      </c>
      <c r="D40" s="37">
        <v>23.922</v>
      </c>
      <c r="E40" s="37">
        <v>0</v>
      </c>
      <c r="F40" s="76">
        <f t="shared" si="2"/>
        <v>-1</v>
      </c>
      <c r="G40" s="37">
        <v>41.409</v>
      </c>
      <c r="H40" s="37">
        <v>0</v>
      </c>
      <c r="I40" s="76">
        <f t="shared" si="3"/>
        <v>-1</v>
      </c>
      <c r="J40">
        <v>14</v>
      </c>
      <c r="K40" s="124">
        <v>0</v>
      </c>
      <c r="L40" s="67"/>
      <c r="M40" s="67"/>
      <c r="N40" s="67"/>
      <c r="O40" s="67"/>
      <c r="P40" s="67"/>
      <c r="Q40" s="67"/>
      <c r="R40" s="67"/>
      <c r="S40" s="67"/>
      <c r="T40" s="67"/>
      <c r="U40" s="67"/>
      <c r="V40" s="67"/>
      <c r="W40" s="67"/>
      <c r="X40" s="67"/>
      <c r="Y40" s="67"/>
      <c r="Z40" s="67"/>
      <c r="AA40" s="67"/>
      <c r="AB40" s="67"/>
      <c r="AC40" s="67"/>
      <c r="AD40" s="67"/>
      <c r="AE40" s="67"/>
      <c r="AF40" s="67"/>
      <c r="AG40" s="67"/>
    </row>
    <row r="41" spans="1:33" s="77" customFormat="1" ht="12.75">
      <c r="A41" t="s">
        <v>98</v>
      </c>
      <c r="B41" t="s">
        <v>73</v>
      </c>
      <c r="C41" s="75">
        <v>1.32281583160786</v>
      </c>
      <c r="D41" s="37">
        <v>4.019</v>
      </c>
      <c r="E41" s="37">
        <v>1.33</v>
      </c>
      <c r="F41" s="76">
        <f t="shared" si="2"/>
        <v>-0.669071908434934</v>
      </c>
      <c r="G41" s="37">
        <v>37.757</v>
      </c>
      <c r="H41" s="37">
        <v>14.83</v>
      </c>
      <c r="I41" s="76">
        <f t="shared" si="3"/>
        <v>-0.6072251503032551</v>
      </c>
      <c r="J41">
        <v>15</v>
      </c>
      <c r="K41" s="124">
        <v>0.0024562040434782896</v>
      </c>
      <c r="L41" s="67"/>
      <c r="M41" s="67"/>
      <c r="N41" s="67"/>
      <c r="O41" s="67"/>
      <c r="P41" s="67"/>
      <c r="Q41" s="67"/>
      <c r="R41" s="67"/>
      <c r="S41" s="67"/>
      <c r="T41" s="67"/>
      <c r="U41" s="67"/>
      <c r="V41" s="67"/>
      <c r="W41" s="67"/>
      <c r="X41" s="67"/>
      <c r="Y41" s="67"/>
      <c r="Z41" s="67"/>
      <c r="AA41" s="67"/>
      <c r="AB41" s="67"/>
      <c r="AC41" s="67"/>
      <c r="AD41" s="67"/>
      <c r="AE41" s="67"/>
      <c r="AF41" s="67"/>
      <c r="AG41" s="67"/>
    </row>
    <row r="42" spans="1:33" s="77" customFormat="1" ht="12.75">
      <c r="A42" t="s">
        <v>95</v>
      </c>
      <c r="B42" t="s">
        <v>75</v>
      </c>
      <c r="C42" s="75">
        <v>1.24030844798531</v>
      </c>
      <c r="D42" s="37">
        <v>45.68</v>
      </c>
      <c r="E42" s="37">
        <v>0</v>
      </c>
      <c r="F42" s="76">
        <f t="shared" si="2"/>
        <v>-1</v>
      </c>
      <c r="G42" s="37">
        <v>35.402</v>
      </c>
      <c r="H42" s="37">
        <v>0</v>
      </c>
      <c r="I42" s="76">
        <f t="shared" si="3"/>
        <v>-1</v>
      </c>
      <c r="J42">
        <v>16</v>
      </c>
      <c r="K42" s="124">
        <v>0</v>
      </c>
      <c r="L42" s="67"/>
      <c r="M42" s="67"/>
      <c r="N42" s="67"/>
      <c r="O42" s="67"/>
      <c r="P42" s="67"/>
      <c r="Q42" s="67"/>
      <c r="R42" s="67"/>
      <c r="S42" s="67"/>
      <c r="T42" s="67"/>
      <c r="U42" s="67"/>
      <c r="V42" s="67"/>
      <c r="W42" s="67"/>
      <c r="X42" s="67"/>
      <c r="Y42" s="67"/>
      <c r="Z42" s="67"/>
      <c r="AA42" s="67"/>
      <c r="AB42" s="67"/>
      <c r="AC42" s="67"/>
      <c r="AD42" s="67"/>
      <c r="AE42" s="67"/>
      <c r="AF42" s="67"/>
      <c r="AG42" s="67"/>
    </row>
    <row r="43" spans="1:33" s="77" customFormat="1" ht="12.75">
      <c r="A43" t="s">
        <v>96</v>
      </c>
      <c r="B43" t="s">
        <v>75</v>
      </c>
      <c r="C43" s="75">
        <v>1.22674990978492</v>
      </c>
      <c r="D43" s="37">
        <v>0.098</v>
      </c>
      <c r="E43" s="37">
        <v>0</v>
      </c>
      <c r="F43" s="76"/>
      <c r="G43" s="37">
        <v>35.015</v>
      </c>
      <c r="H43" s="37">
        <v>0</v>
      </c>
      <c r="I43" s="76"/>
      <c r="J43">
        <v>17</v>
      </c>
      <c r="K43" s="124">
        <v>0</v>
      </c>
      <c r="L43" s="67"/>
      <c r="M43" s="67"/>
      <c r="N43" s="67"/>
      <c r="O43" s="67"/>
      <c r="P43" s="67"/>
      <c r="Q43" s="67"/>
      <c r="R43" s="67"/>
      <c r="S43" s="67"/>
      <c r="T43" s="67"/>
      <c r="U43" s="67"/>
      <c r="V43" s="67"/>
      <c r="W43" s="67"/>
      <c r="X43" s="67"/>
      <c r="Y43" s="67"/>
      <c r="Z43" s="67"/>
      <c r="AA43" s="67"/>
      <c r="AB43" s="67"/>
      <c r="AC43" s="67"/>
      <c r="AD43" s="67"/>
      <c r="AE43" s="67"/>
      <c r="AF43" s="67"/>
      <c r="AG43" s="67"/>
    </row>
    <row r="44" spans="1:33" s="77" customFormat="1" ht="12.75">
      <c r="A44" t="s">
        <v>102</v>
      </c>
      <c r="B44" t="s">
        <v>75</v>
      </c>
      <c r="C44" s="75">
        <v>1.01545393074985</v>
      </c>
      <c r="D44" s="37">
        <v>17.307</v>
      </c>
      <c r="E44" s="37">
        <v>0</v>
      </c>
      <c r="F44" s="76"/>
      <c r="G44" s="37">
        <v>28.984</v>
      </c>
      <c r="H44" s="37">
        <v>0</v>
      </c>
      <c r="I44" s="76"/>
      <c r="J44">
        <v>19</v>
      </c>
      <c r="K44" s="124">
        <v>0</v>
      </c>
      <c r="L44" s="67"/>
      <c r="M44" s="67"/>
      <c r="N44" s="67"/>
      <c r="O44" s="67"/>
      <c r="P44" s="67"/>
      <c r="Q44" s="67"/>
      <c r="R44" s="67"/>
      <c r="S44" s="67"/>
      <c r="T44" s="67"/>
      <c r="U44" s="67"/>
      <c r="V44" s="67"/>
      <c r="W44" s="67"/>
      <c r="X44" s="67"/>
      <c r="Y44" s="67"/>
      <c r="Z44" s="67"/>
      <c r="AA44" s="67"/>
      <c r="AB44" s="67"/>
      <c r="AC44" s="67"/>
      <c r="AD44" s="67"/>
      <c r="AE44" s="67"/>
      <c r="AF44" s="67"/>
      <c r="AG44" s="67"/>
    </row>
    <row r="45" spans="1:11" s="67" customFormat="1" ht="12.75">
      <c r="A45" s="3"/>
      <c r="B45" s="78"/>
      <c r="C45" s="79"/>
      <c r="D45" s="80"/>
      <c r="E45" s="81"/>
      <c r="F45" s="81"/>
      <c r="G45" s="60"/>
      <c r="H45" s="80"/>
      <c r="I45" s="81"/>
      <c r="J45" s="81"/>
      <c r="K45" s="123"/>
    </row>
    <row r="46" spans="1:33" s="2" customFormat="1" ht="12.75">
      <c r="A46" s="55" t="s">
        <v>214</v>
      </c>
      <c r="B46" s="55"/>
      <c r="C46" s="82">
        <f>SUM(C36:C45)</f>
        <v>64.09254140259051</v>
      </c>
      <c r="D46" s="83"/>
      <c r="E46" s="56"/>
      <c r="F46" s="56"/>
      <c r="G46" s="56">
        <f>SUM(G36:G45)</f>
        <v>1829.3840000000005</v>
      </c>
      <c r="H46" s="83">
        <f>SUM(H36:H45)</f>
        <v>534.259</v>
      </c>
      <c r="I46" s="57">
        <f>+(H46-G46)/G46</f>
        <v>-0.7079568860337688</v>
      </c>
      <c r="J46" s="56"/>
      <c r="K46" s="125"/>
      <c r="L46" s="67"/>
      <c r="M46" s="67"/>
      <c r="N46" s="67"/>
      <c r="O46" s="67"/>
      <c r="P46" s="67"/>
      <c r="Q46" s="67"/>
      <c r="R46" s="67"/>
      <c r="S46" s="67"/>
      <c r="T46" s="67"/>
      <c r="U46" s="67"/>
      <c r="V46" s="67"/>
      <c r="W46" s="67"/>
      <c r="X46" s="67"/>
      <c r="Y46" s="67"/>
      <c r="Z46" s="67"/>
      <c r="AA46" s="67"/>
      <c r="AB46" s="67"/>
      <c r="AC46" s="67"/>
      <c r="AD46" s="67"/>
      <c r="AE46" s="67"/>
      <c r="AF46" s="67"/>
      <c r="AG46" s="67"/>
    </row>
    <row r="47" spans="3:11" s="67" customFormat="1" ht="12.75">
      <c r="C47" s="84"/>
      <c r="D47" s="85"/>
      <c r="E47" s="60"/>
      <c r="F47" s="60"/>
      <c r="G47" s="60"/>
      <c r="H47" s="85"/>
      <c r="I47" s="60"/>
      <c r="J47" s="60"/>
      <c r="K47" s="123"/>
    </row>
    <row r="48" spans="1:11" s="67" customFormat="1" ht="12.75">
      <c r="A48" s="86" t="s">
        <v>64</v>
      </c>
      <c r="C48" s="84"/>
      <c r="D48" s="85"/>
      <c r="E48" s="60"/>
      <c r="F48" s="60"/>
      <c r="G48" s="60"/>
      <c r="H48" s="85"/>
      <c r="I48" s="60"/>
      <c r="J48" s="60"/>
      <c r="K48" s="123"/>
    </row>
    <row r="49" spans="11:33" ht="12.75">
      <c r="K49" s="123"/>
      <c r="L49" s="67"/>
      <c r="M49" s="67"/>
      <c r="N49" s="67"/>
      <c r="O49" s="67"/>
      <c r="P49" s="67"/>
      <c r="Q49" s="67"/>
      <c r="R49" s="67"/>
      <c r="S49" s="67"/>
      <c r="T49" s="67"/>
      <c r="U49" s="67"/>
      <c r="V49" s="67"/>
      <c r="W49" s="67"/>
      <c r="X49" s="67"/>
      <c r="Y49" s="67"/>
      <c r="Z49" s="67"/>
      <c r="AA49" s="67"/>
      <c r="AB49" s="67"/>
      <c r="AC49" s="67"/>
      <c r="AD49" s="67"/>
      <c r="AE49" s="67"/>
      <c r="AF49" s="67"/>
      <c r="AG49" s="67"/>
    </row>
    <row r="50" spans="1:33" s="63" customFormat="1" ht="15.75" customHeight="1">
      <c r="A50" s="158" t="s">
        <v>65</v>
      </c>
      <c r="B50" s="158"/>
      <c r="C50" s="158"/>
      <c r="D50" s="158"/>
      <c r="E50" s="158"/>
      <c r="F50" s="158"/>
      <c r="G50" s="158"/>
      <c r="H50" s="158"/>
      <c r="I50" s="158"/>
      <c r="J50" s="158"/>
      <c r="K50" s="158"/>
      <c r="L50" s="67"/>
      <c r="M50" s="67"/>
      <c r="N50" s="67"/>
      <c r="O50" s="67"/>
      <c r="P50" s="67"/>
      <c r="Q50" s="67"/>
      <c r="R50" s="67"/>
      <c r="S50" s="67"/>
      <c r="T50" s="67"/>
      <c r="U50" s="67"/>
      <c r="V50" s="67"/>
      <c r="W50" s="67"/>
      <c r="X50" s="67"/>
      <c r="Y50" s="67"/>
      <c r="Z50" s="67"/>
      <c r="AA50" s="67"/>
      <c r="AB50" s="67"/>
      <c r="AC50" s="67"/>
      <c r="AD50" s="67"/>
      <c r="AE50" s="67"/>
      <c r="AF50" s="67"/>
      <c r="AG50" s="67"/>
    </row>
    <row r="51" spans="1:33" s="63" customFormat="1" ht="15.75" customHeight="1">
      <c r="A51" s="156" t="s">
        <v>347</v>
      </c>
      <c r="B51" s="156"/>
      <c r="C51" s="156"/>
      <c r="D51" s="156"/>
      <c r="E51" s="156"/>
      <c r="F51" s="156"/>
      <c r="G51" s="156"/>
      <c r="H51" s="156"/>
      <c r="I51" s="156"/>
      <c r="J51" s="156"/>
      <c r="K51" s="156"/>
      <c r="L51" s="67"/>
      <c r="M51" s="67"/>
      <c r="N51" s="67"/>
      <c r="O51" s="67"/>
      <c r="P51" s="67"/>
      <c r="Q51" s="67"/>
      <c r="R51" s="67"/>
      <c r="S51" s="67"/>
      <c r="T51" s="67"/>
      <c r="U51" s="67"/>
      <c r="V51" s="67"/>
      <c r="W51" s="67"/>
      <c r="X51" s="67"/>
      <c r="Y51" s="67"/>
      <c r="Z51" s="67"/>
      <c r="AA51" s="67"/>
      <c r="AB51" s="67"/>
      <c r="AC51" s="67"/>
      <c r="AD51" s="67"/>
      <c r="AE51" s="67"/>
      <c r="AF51" s="67"/>
      <c r="AG51" s="67"/>
    </row>
    <row r="52" spans="1:33" s="64" customFormat="1" ht="15.75" customHeight="1">
      <c r="A52" s="156" t="s">
        <v>50</v>
      </c>
      <c r="B52" s="156"/>
      <c r="C52" s="156"/>
      <c r="D52" s="156"/>
      <c r="E52" s="156"/>
      <c r="F52" s="156"/>
      <c r="G52" s="156"/>
      <c r="H52" s="156"/>
      <c r="I52" s="156"/>
      <c r="J52" s="156"/>
      <c r="K52" s="156"/>
      <c r="L52" s="67"/>
      <c r="M52" s="67"/>
      <c r="N52" s="67"/>
      <c r="O52" s="67"/>
      <c r="P52" s="67"/>
      <c r="Q52" s="67"/>
      <c r="R52" s="67"/>
      <c r="S52" s="67"/>
      <c r="T52" s="67"/>
      <c r="U52" s="67"/>
      <c r="V52" s="67"/>
      <c r="W52" s="67"/>
      <c r="X52" s="67"/>
      <c r="Y52" s="67"/>
      <c r="Z52" s="67"/>
      <c r="AA52" s="67"/>
      <c r="AB52" s="67"/>
      <c r="AC52" s="67"/>
      <c r="AD52" s="67"/>
      <c r="AE52" s="67"/>
      <c r="AF52" s="67"/>
      <c r="AG52" s="67"/>
    </row>
    <row r="53" spans="1:33" s="64" customFormat="1" ht="15.75" customHeight="1">
      <c r="A53" s="129"/>
      <c r="B53" s="129"/>
      <c r="C53" s="129"/>
      <c r="D53" s="129"/>
      <c r="E53" s="129"/>
      <c r="F53" s="129"/>
      <c r="G53" s="129"/>
      <c r="H53" s="129"/>
      <c r="I53" s="129"/>
      <c r="J53" s="129"/>
      <c r="K53" s="129"/>
      <c r="L53" s="67"/>
      <c r="M53" s="67"/>
      <c r="N53" s="67"/>
      <c r="O53" s="67"/>
      <c r="P53" s="67"/>
      <c r="Q53" s="67"/>
      <c r="R53" s="67"/>
      <c r="S53" s="67"/>
      <c r="T53" s="67"/>
      <c r="U53" s="67"/>
      <c r="V53" s="67"/>
      <c r="W53" s="67"/>
      <c r="X53" s="67"/>
      <c r="Y53" s="67"/>
      <c r="Z53" s="67"/>
      <c r="AA53" s="67"/>
      <c r="AB53" s="67"/>
      <c r="AC53" s="67"/>
      <c r="AD53" s="67"/>
      <c r="AE53" s="67"/>
      <c r="AF53" s="67"/>
      <c r="AG53" s="67"/>
    </row>
    <row r="54" spans="1:11" s="67" customFormat="1" ht="30.75" customHeight="1">
      <c r="A54" s="65" t="s">
        <v>332</v>
      </c>
      <c r="B54" s="65" t="s">
        <v>73</v>
      </c>
      <c r="C54" s="66" t="s">
        <v>211</v>
      </c>
      <c r="D54" s="157" t="s">
        <v>344</v>
      </c>
      <c r="E54" s="157"/>
      <c r="F54" s="157"/>
      <c r="G54" s="157" t="s">
        <v>345</v>
      </c>
      <c r="H54" s="157"/>
      <c r="I54" s="157"/>
      <c r="J54" s="157"/>
      <c r="K54" s="157"/>
    </row>
    <row r="55" spans="1:11" s="67" customFormat="1" ht="15.75" customHeight="1">
      <c r="A55" s="68"/>
      <c r="B55" s="68"/>
      <c r="C55" s="69">
        <v>2007</v>
      </c>
      <c r="D55" s="159" t="str">
        <f>+D34</f>
        <v>Enero-Diciembre</v>
      </c>
      <c r="E55" s="159"/>
      <c r="F55" s="68" t="s">
        <v>212</v>
      </c>
      <c r="G55" s="159" t="str">
        <f>+D55</f>
        <v>Enero-Diciembre</v>
      </c>
      <c r="H55" s="159"/>
      <c r="I55" s="68" t="s">
        <v>212</v>
      </c>
      <c r="J55" s="70"/>
      <c r="K55" s="126" t="s">
        <v>346</v>
      </c>
    </row>
    <row r="56" spans="1:11" s="67" customFormat="1" ht="15.75">
      <c r="A56" s="71"/>
      <c r="B56" s="71"/>
      <c r="C56" s="72"/>
      <c r="D56" s="73">
        <v>2007</v>
      </c>
      <c r="E56" s="73">
        <v>2008</v>
      </c>
      <c r="F56" s="74" t="s">
        <v>213</v>
      </c>
      <c r="G56" s="73">
        <v>2007</v>
      </c>
      <c r="H56" s="73">
        <v>2008</v>
      </c>
      <c r="I56" s="74" t="s">
        <v>213</v>
      </c>
      <c r="J56" s="71"/>
      <c r="K56" s="128" t="str">
        <f>+K35</f>
        <v>ene-dic 08</v>
      </c>
    </row>
    <row r="57" spans="1:33" s="105" customFormat="1" ht="12.75">
      <c r="A57" s="101" t="s">
        <v>93</v>
      </c>
      <c r="B57" s="101" t="s">
        <v>75</v>
      </c>
      <c r="C57" s="102">
        <v>86.4222470738727</v>
      </c>
      <c r="D57" s="103">
        <v>83400.894</v>
      </c>
      <c r="E57" s="103">
        <v>141091.526</v>
      </c>
      <c r="F57" s="104">
        <f>+(E57-D57)/D57</f>
        <v>0.691726781729702</v>
      </c>
      <c r="G57" s="103">
        <v>149457.518</v>
      </c>
      <c r="H57" s="103">
        <v>246567.613</v>
      </c>
      <c r="I57" s="104">
        <f>+(H57-G57)/G57</f>
        <v>0.6497504862886857</v>
      </c>
      <c r="J57" s="101">
        <v>1</v>
      </c>
      <c r="K57" s="127">
        <v>0.19932585463010222</v>
      </c>
      <c r="L57" s="106"/>
      <c r="M57" s="106"/>
      <c r="N57" s="106"/>
      <c r="O57" s="106"/>
      <c r="P57" s="106"/>
      <c r="Q57" s="106"/>
      <c r="R57" s="106"/>
      <c r="S57" s="106"/>
      <c r="T57" s="106"/>
      <c r="U57" s="106"/>
      <c r="V57" s="106"/>
      <c r="W57" s="106"/>
      <c r="X57" s="106"/>
      <c r="Y57" s="106"/>
      <c r="Z57" s="106"/>
      <c r="AA57" s="106"/>
      <c r="AB57" s="106"/>
      <c r="AC57" s="106"/>
      <c r="AD57" s="106"/>
      <c r="AE57" s="106"/>
      <c r="AF57" s="106"/>
      <c r="AG57" s="106"/>
    </row>
    <row r="58" spans="1:33" s="105" customFormat="1" ht="12.75">
      <c r="A58" s="101" t="s">
        <v>81</v>
      </c>
      <c r="B58" s="101" t="s">
        <v>75</v>
      </c>
      <c r="C58" s="102">
        <v>5.69313483364462</v>
      </c>
      <c r="D58" s="103">
        <v>5728.924</v>
      </c>
      <c r="E58" s="103">
        <v>624.584</v>
      </c>
      <c r="F58" s="104">
        <f>+(E58-D58)/D58</f>
        <v>-0.8909770840039072</v>
      </c>
      <c r="G58" s="103">
        <v>10368.633</v>
      </c>
      <c r="H58" s="103">
        <v>772.14</v>
      </c>
      <c r="I58" s="104">
        <f>+(H58-G58)/G58</f>
        <v>-0.9255311669339633</v>
      </c>
      <c r="J58" s="101">
        <v>2</v>
      </c>
      <c r="K58" s="127">
        <v>0.006781526595991673</v>
      </c>
      <c r="L58" s="106"/>
      <c r="M58" s="106"/>
      <c r="N58" s="106"/>
      <c r="O58" s="106"/>
      <c r="P58" s="106"/>
      <c r="Q58" s="106"/>
      <c r="R58" s="106"/>
      <c r="S58" s="106"/>
      <c r="T58" s="106"/>
      <c r="U58" s="106"/>
      <c r="V58" s="106"/>
      <c r="W58" s="106"/>
      <c r="X58" s="106"/>
      <c r="Y58" s="106"/>
      <c r="Z58" s="106"/>
      <c r="AA58" s="106"/>
      <c r="AB58" s="106"/>
      <c r="AC58" s="106"/>
      <c r="AD58" s="106"/>
      <c r="AE58" s="106"/>
      <c r="AF58" s="106"/>
      <c r="AG58" s="106"/>
    </row>
    <row r="59" spans="1:33" s="105" customFormat="1" ht="12.75">
      <c r="A59" s="101" t="s">
        <v>94</v>
      </c>
      <c r="B59" s="101" t="s">
        <v>75</v>
      </c>
      <c r="C59" s="102">
        <v>3.9206087617149</v>
      </c>
      <c r="D59" s="103">
        <v>3163.11</v>
      </c>
      <c r="E59" s="103">
        <v>1680.629</v>
      </c>
      <c r="F59" s="104">
        <f aca="true" t="shared" si="4" ref="F59:F68">+(E59-D59)/D59</f>
        <v>-0.46867829446336046</v>
      </c>
      <c r="G59" s="103">
        <v>5749.666</v>
      </c>
      <c r="H59" s="103">
        <v>3241.547</v>
      </c>
      <c r="I59" s="104">
        <f aca="true" t="shared" si="5" ref="I59:I68">+(H59-G59)/G59</f>
        <v>-0.4362199473847698</v>
      </c>
      <c r="J59" s="101">
        <v>3</v>
      </c>
      <c r="K59" s="127">
        <v>0.8866856027760803</v>
      </c>
      <c r="L59" s="106"/>
      <c r="M59" s="106"/>
      <c r="N59" s="106"/>
      <c r="O59" s="106"/>
      <c r="P59" s="106"/>
      <c r="Q59" s="106"/>
      <c r="R59" s="106"/>
      <c r="S59" s="106"/>
      <c r="T59" s="106"/>
      <c r="U59" s="106"/>
      <c r="V59" s="106"/>
      <c r="W59" s="106"/>
      <c r="X59" s="106"/>
      <c r="Y59" s="106"/>
      <c r="Z59" s="106"/>
      <c r="AA59" s="106"/>
      <c r="AB59" s="106"/>
      <c r="AC59" s="106"/>
      <c r="AD59" s="106"/>
      <c r="AE59" s="106"/>
      <c r="AF59" s="106"/>
      <c r="AG59" s="106"/>
    </row>
    <row r="60" spans="1:33" s="105" customFormat="1" ht="12.75">
      <c r="A60" s="101" t="s">
        <v>119</v>
      </c>
      <c r="B60" s="101" t="s">
        <v>75</v>
      </c>
      <c r="C60" s="102">
        <v>1.40966409324685</v>
      </c>
      <c r="D60" s="103">
        <v>3268.176</v>
      </c>
      <c r="E60" s="103">
        <v>714.556</v>
      </c>
      <c r="F60" s="104">
        <f t="shared" si="4"/>
        <v>-0.7813593882336815</v>
      </c>
      <c r="G60" s="103">
        <v>2220.352</v>
      </c>
      <c r="H60" s="103">
        <v>493.248</v>
      </c>
      <c r="I60" s="104">
        <f t="shared" si="5"/>
        <v>-0.7778514397717118</v>
      </c>
      <c r="J60" s="101">
        <v>4</v>
      </c>
      <c r="K60" s="127">
        <v>0.012800304935251864</v>
      </c>
      <c r="L60" s="106"/>
      <c r="M60" s="106"/>
      <c r="N60" s="106"/>
      <c r="O60" s="106"/>
      <c r="P60" s="106"/>
      <c r="Q60" s="106"/>
      <c r="R60" s="106"/>
      <c r="S60" s="106"/>
      <c r="T60" s="106"/>
      <c r="U60" s="106"/>
      <c r="V60" s="106"/>
      <c r="W60" s="106"/>
      <c r="X60" s="106"/>
      <c r="Y60" s="106"/>
      <c r="Z60" s="106"/>
      <c r="AA60" s="106"/>
      <c r="AB60" s="106"/>
      <c r="AC60" s="106"/>
      <c r="AD60" s="106"/>
      <c r="AE60" s="106"/>
      <c r="AF60" s="106"/>
      <c r="AG60" s="106"/>
    </row>
    <row r="61" spans="1:33" s="105" customFormat="1" ht="12.75">
      <c r="A61" s="101" t="s">
        <v>116</v>
      </c>
      <c r="B61" s="101" t="s">
        <v>75</v>
      </c>
      <c r="C61" s="102">
        <v>0.347482761198918</v>
      </c>
      <c r="D61" s="103">
        <v>636.231</v>
      </c>
      <c r="E61" s="103">
        <v>1213.405</v>
      </c>
      <c r="F61" s="104">
        <f t="shared" si="4"/>
        <v>0.9071767958493063</v>
      </c>
      <c r="G61" s="103">
        <v>509.591</v>
      </c>
      <c r="H61" s="103">
        <v>1368.427</v>
      </c>
      <c r="I61" s="104">
        <f t="shared" si="5"/>
        <v>1.6853437364474646</v>
      </c>
      <c r="J61" s="101">
        <v>6</v>
      </c>
      <c r="K61" s="127">
        <v>0.04895019044374776</v>
      </c>
      <c r="L61" s="106"/>
      <c r="M61" s="106"/>
      <c r="N61" s="106"/>
      <c r="O61" s="106"/>
      <c r="P61" s="106"/>
      <c r="Q61" s="106"/>
      <c r="R61" s="106"/>
      <c r="S61" s="106"/>
      <c r="T61" s="106"/>
      <c r="U61" s="106"/>
      <c r="V61" s="106"/>
      <c r="W61" s="106"/>
      <c r="X61" s="106"/>
      <c r="Y61" s="106"/>
      <c r="Z61" s="106"/>
      <c r="AA61" s="106"/>
      <c r="AB61" s="106"/>
      <c r="AC61" s="106"/>
      <c r="AD61" s="106"/>
      <c r="AE61" s="106"/>
      <c r="AF61" s="106"/>
      <c r="AG61" s="106"/>
    </row>
    <row r="62" spans="1:33" s="105" customFormat="1" ht="12.75">
      <c r="A62" s="101" t="s">
        <v>115</v>
      </c>
      <c r="B62" s="101" t="s">
        <v>75</v>
      </c>
      <c r="C62" s="102">
        <v>0.309584998082712</v>
      </c>
      <c r="D62" s="103">
        <v>130.657</v>
      </c>
      <c r="E62" s="103">
        <v>488.97</v>
      </c>
      <c r="F62" s="104">
        <f t="shared" si="4"/>
        <v>2.7423942077347556</v>
      </c>
      <c r="G62" s="103">
        <v>454.012</v>
      </c>
      <c r="H62" s="103">
        <v>1718.093</v>
      </c>
      <c r="I62" s="104">
        <f t="shared" si="5"/>
        <v>2.7842457908601537</v>
      </c>
      <c r="J62" s="101">
        <v>8</v>
      </c>
      <c r="K62" s="127">
        <v>0.14471111606744655</v>
      </c>
      <c r="L62" s="106"/>
      <c r="M62" s="106"/>
      <c r="N62" s="106"/>
      <c r="O62" s="106"/>
      <c r="P62" s="106"/>
      <c r="Q62" s="106"/>
      <c r="R62" s="106"/>
      <c r="S62" s="106"/>
      <c r="T62" s="106"/>
      <c r="U62" s="106"/>
      <c r="V62" s="106"/>
      <c r="W62" s="106"/>
      <c r="X62" s="106"/>
      <c r="Y62" s="106"/>
      <c r="Z62" s="106"/>
      <c r="AA62" s="106"/>
      <c r="AB62" s="106"/>
      <c r="AC62" s="106"/>
      <c r="AD62" s="106"/>
      <c r="AE62" s="106"/>
      <c r="AF62" s="106"/>
      <c r="AG62" s="106"/>
    </row>
    <row r="63" spans="1:11" s="106" customFormat="1" ht="12.75">
      <c r="A63" s="101" t="s">
        <v>117</v>
      </c>
      <c r="B63" s="101" t="s">
        <v>75</v>
      </c>
      <c r="C63" s="102">
        <v>0.0962984220073234</v>
      </c>
      <c r="D63" s="103">
        <v>60.23</v>
      </c>
      <c r="E63" s="103">
        <v>0</v>
      </c>
      <c r="F63" s="104">
        <f t="shared" si="4"/>
        <v>-1</v>
      </c>
      <c r="G63" s="103">
        <v>141.224</v>
      </c>
      <c r="H63" s="103">
        <v>0</v>
      </c>
      <c r="I63" s="104">
        <f t="shared" si="5"/>
        <v>-1</v>
      </c>
      <c r="J63" s="101">
        <v>12</v>
      </c>
      <c r="K63" s="127">
        <v>0</v>
      </c>
    </row>
    <row r="64" spans="1:11" s="106" customFormat="1" ht="12.75">
      <c r="A64" s="101" t="s">
        <v>118</v>
      </c>
      <c r="B64" s="101" t="s">
        <v>75</v>
      </c>
      <c r="C64" s="102">
        <v>0.0379345848659676</v>
      </c>
      <c r="D64" s="103">
        <v>92.72</v>
      </c>
      <c r="E64" s="103">
        <v>137.288</v>
      </c>
      <c r="F64" s="104">
        <f t="shared" si="4"/>
        <v>0.48067299396031077</v>
      </c>
      <c r="G64" s="103">
        <v>59.717</v>
      </c>
      <c r="H64" s="103">
        <v>62.241</v>
      </c>
      <c r="I64" s="104">
        <f t="shared" si="5"/>
        <v>0.04226602140094112</v>
      </c>
      <c r="J64" s="101">
        <v>15</v>
      </c>
      <c r="K64" s="127">
        <v>0.0024872152635838376</v>
      </c>
    </row>
    <row r="65" spans="1:11" s="67" customFormat="1" ht="12.75">
      <c r="A65" t="s">
        <v>103</v>
      </c>
      <c r="B65" t="s">
        <v>104</v>
      </c>
      <c r="C65" s="75">
        <v>0.0335098379362282</v>
      </c>
      <c r="D65" s="37">
        <v>13.432</v>
      </c>
      <c r="E65" s="37">
        <v>18.18</v>
      </c>
      <c r="F65" s="104">
        <f t="shared" si="4"/>
        <v>0.3534842167957117</v>
      </c>
      <c r="G65" s="37">
        <v>49.143</v>
      </c>
      <c r="H65" s="37">
        <v>63.086</v>
      </c>
      <c r="I65" s="104">
        <f t="shared" si="5"/>
        <v>0.2837230124331033</v>
      </c>
      <c r="J65">
        <v>16</v>
      </c>
      <c r="K65" s="124">
        <v>5.758948788950928E-05</v>
      </c>
    </row>
    <row r="66" spans="1:11" s="67" customFormat="1" ht="12.75">
      <c r="A66" t="s">
        <v>88</v>
      </c>
      <c r="B66" t="s">
        <v>75</v>
      </c>
      <c r="C66" s="75">
        <v>0.0314171351580851</v>
      </c>
      <c r="D66" s="37">
        <v>40.065</v>
      </c>
      <c r="E66" s="37">
        <v>102.3</v>
      </c>
      <c r="F66" s="104">
        <f t="shared" si="4"/>
        <v>1.5533508049419693</v>
      </c>
      <c r="G66" s="37">
        <v>46.074</v>
      </c>
      <c r="H66" s="37">
        <v>198.049</v>
      </c>
      <c r="I66" s="104">
        <f t="shared" si="5"/>
        <v>3.2984980683248692</v>
      </c>
      <c r="J66">
        <v>17</v>
      </c>
      <c r="K66" s="124">
        <v>0.21097276994104877</v>
      </c>
    </row>
    <row r="67" spans="1:11" s="67" customFormat="1" ht="12.75">
      <c r="A67" t="s">
        <v>113</v>
      </c>
      <c r="B67" t="s">
        <v>75</v>
      </c>
      <c r="C67" s="75">
        <v>0.0269426106777415</v>
      </c>
      <c r="D67" s="37">
        <v>21.225</v>
      </c>
      <c r="E67" s="37">
        <v>0</v>
      </c>
      <c r="F67" s="104"/>
      <c r="G67" s="37">
        <v>39.512</v>
      </c>
      <c r="H67" s="37">
        <v>0</v>
      </c>
      <c r="I67" s="104"/>
      <c r="J67">
        <v>19</v>
      </c>
      <c r="K67" s="124">
        <v>0</v>
      </c>
    </row>
    <row r="68" spans="1:11" s="67" customFormat="1" ht="12.75">
      <c r="A68" t="s">
        <v>114</v>
      </c>
      <c r="B68" t="s">
        <v>75</v>
      </c>
      <c r="C68" s="75">
        <v>0.0235270524451841</v>
      </c>
      <c r="D68" s="37">
        <v>21.82</v>
      </c>
      <c r="E68" s="37">
        <v>125.953</v>
      </c>
      <c r="F68" s="104">
        <f t="shared" si="4"/>
        <v>4.772364802933089</v>
      </c>
      <c r="G68" s="37">
        <v>34.503</v>
      </c>
      <c r="H68" s="37">
        <v>387.105</v>
      </c>
      <c r="I68" s="104">
        <f t="shared" si="5"/>
        <v>10.21945917746283</v>
      </c>
      <c r="J68">
        <v>20</v>
      </c>
      <c r="K68" s="124">
        <v>0.013001194878676842</v>
      </c>
    </row>
    <row r="69" spans="1:11" s="67" customFormat="1" ht="12.75">
      <c r="A69" s="3"/>
      <c r="B69" s="78"/>
      <c r="C69" s="79"/>
      <c r="D69" s="80"/>
      <c r="E69" s="81"/>
      <c r="F69" s="81"/>
      <c r="G69" s="60"/>
      <c r="H69" s="80"/>
      <c r="I69" s="81"/>
      <c r="J69" s="81"/>
      <c r="K69" s="123"/>
    </row>
    <row r="70" spans="1:33" s="2" customFormat="1" ht="12.75">
      <c r="A70" s="55" t="s">
        <v>214</v>
      </c>
      <c r="B70" s="55"/>
      <c r="C70" s="82">
        <f>SUM(C57:C69)</f>
        <v>98.35235216485121</v>
      </c>
      <c r="D70" s="83"/>
      <c r="E70" s="56"/>
      <c r="F70" s="56"/>
      <c r="G70" s="56">
        <f>SUM(G57:G69)</f>
        <v>169129.94499999998</v>
      </c>
      <c r="H70" s="83">
        <f>SUM(H57:H69)</f>
        <v>254871.54900000003</v>
      </c>
      <c r="I70" s="57">
        <f>+(H70-G70)/G70</f>
        <v>0.5069569673188273</v>
      </c>
      <c r="J70" s="56"/>
      <c r="K70" s="125"/>
      <c r="L70" s="67"/>
      <c r="M70" s="67"/>
      <c r="N70" s="67"/>
      <c r="O70" s="67"/>
      <c r="P70" s="67"/>
      <c r="Q70" s="67"/>
      <c r="R70" s="67"/>
      <c r="S70" s="67"/>
      <c r="T70" s="67"/>
      <c r="U70" s="67"/>
      <c r="V70" s="67"/>
      <c r="W70" s="67"/>
      <c r="X70" s="67"/>
      <c r="Y70" s="67"/>
      <c r="Z70" s="67"/>
      <c r="AA70" s="67"/>
      <c r="AB70" s="67"/>
      <c r="AC70" s="67"/>
      <c r="AD70" s="67"/>
      <c r="AE70" s="67"/>
      <c r="AF70" s="67"/>
      <c r="AG70" s="67"/>
    </row>
    <row r="71" spans="3:11" s="67" customFormat="1" ht="12.75">
      <c r="C71" s="84"/>
      <c r="D71" s="85"/>
      <c r="E71" s="60"/>
      <c r="F71" s="60"/>
      <c r="G71" s="60"/>
      <c r="H71" s="85"/>
      <c r="I71" s="60"/>
      <c r="J71" s="60"/>
      <c r="K71" s="123"/>
    </row>
    <row r="72" spans="1:11" s="67" customFormat="1" ht="12.75">
      <c r="A72" s="86" t="s">
        <v>64</v>
      </c>
      <c r="C72" s="84"/>
      <c r="D72" s="85"/>
      <c r="E72" s="60"/>
      <c r="F72" s="60"/>
      <c r="G72" s="60"/>
      <c r="H72" s="85"/>
      <c r="I72" s="60"/>
      <c r="J72" s="60"/>
      <c r="K72" s="123"/>
    </row>
    <row r="73" spans="11:33" ht="12.75">
      <c r="K73" s="123"/>
      <c r="L73" s="67"/>
      <c r="M73" s="67"/>
      <c r="N73" s="67"/>
      <c r="O73" s="67"/>
      <c r="P73" s="67"/>
      <c r="Q73" s="67"/>
      <c r="R73" s="67"/>
      <c r="S73" s="67"/>
      <c r="T73" s="67"/>
      <c r="U73" s="67"/>
      <c r="V73" s="67"/>
      <c r="W73" s="67"/>
      <c r="X73" s="67"/>
      <c r="Y73" s="67"/>
      <c r="Z73" s="67"/>
      <c r="AA73" s="67"/>
      <c r="AB73" s="67"/>
      <c r="AC73" s="67"/>
      <c r="AD73" s="67"/>
      <c r="AE73" s="67"/>
      <c r="AF73" s="67"/>
      <c r="AG73" s="67"/>
    </row>
    <row r="74" spans="1:33" s="63" customFormat="1" ht="15.75" customHeight="1">
      <c r="A74" s="158" t="s">
        <v>69</v>
      </c>
      <c r="B74" s="158"/>
      <c r="C74" s="158"/>
      <c r="D74" s="158"/>
      <c r="E74" s="158"/>
      <c r="F74" s="158"/>
      <c r="G74" s="158"/>
      <c r="H74" s="158"/>
      <c r="I74" s="158"/>
      <c r="J74" s="158"/>
      <c r="K74" s="158"/>
      <c r="L74" s="67"/>
      <c r="M74" s="67"/>
      <c r="N74" s="67"/>
      <c r="O74" s="67"/>
      <c r="P74" s="67"/>
      <c r="Q74" s="67"/>
      <c r="R74" s="67"/>
      <c r="S74" s="67"/>
      <c r="T74" s="67"/>
      <c r="U74" s="67"/>
      <c r="V74" s="67"/>
      <c r="W74" s="67"/>
      <c r="X74" s="67"/>
      <c r="Y74" s="67"/>
      <c r="Z74" s="67"/>
      <c r="AA74" s="67"/>
      <c r="AB74" s="67"/>
      <c r="AC74" s="67"/>
      <c r="AD74" s="67"/>
      <c r="AE74" s="67"/>
      <c r="AF74" s="67"/>
      <c r="AG74" s="67"/>
    </row>
    <row r="75" spans="1:33" s="63" customFormat="1" ht="15.75" customHeight="1">
      <c r="A75" s="156" t="s">
        <v>347</v>
      </c>
      <c r="B75" s="156"/>
      <c r="C75" s="156"/>
      <c r="D75" s="156"/>
      <c r="E75" s="156"/>
      <c r="F75" s="156"/>
      <c r="G75" s="156"/>
      <c r="H75" s="156"/>
      <c r="I75" s="156"/>
      <c r="J75" s="156"/>
      <c r="K75" s="156"/>
      <c r="L75" s="67"/>
      <c r="M75" s="67"/>
      <c r="N75" s="67"/>
      <c r="O75" s="67"/>
      <c r="P75" s="67"/>
      <c r="Q75" s="67"/>
      <c r="R75" s="67"/>
      <c r="S75" s="67"/>
      <c r="T75" s="67"/>
      <c r="U75" s="67"/>
      <c r="V75" s="67"/>
      <c r="W75" s="67"/>
      <c r="X75" s="67"/>
      <c r="Y75" s="67"/>
      <c r="Z75" s="67"/>
      <c r="AA75" s="67"/>
      <c r="AB75" s="67"/>
      <c r="AC75" s="67"/>
      <c r="AD75" s="67"/>
      <c r="AE75" s="67"/>
      <c r="AF75" s="67"/>
      <c r="AG75" s="67"/>
    </row>
    <row r="76" spans="1:33" s="64" customFormat="1" ht="15.75" customHeight="1">
      <c r="A76" s="156" t="s">
        <v>51</v>
      </c>
      <c r="B76" s="156"/>
      <c r="C76" s="156"/>
      <c r="D76" s="156"/>
      <c r="E76" s="156"/>
      <c r="F76" s="156"/>
      <c r="G76" s="156"/>
      <c r="H76" s="156"/>
      <c r="I76" s="156"/>
      <c r="J76" s="156"/>
      <c r="K76" s="156"/>
      <c r="L76" s="67"/>
      <c r="M76" s="67"/>
      <c r="N76" s="67"/>
      <c r="O76" s="67"/>
      <c r="P76" s="67"/>
      <c r="Q76" s="67"/>
      <c r="R76" s="67"/>
      <c r="S76" s="67"/>
      <c r="T76" s="67"/>
      <c r="U76" s="67"/>
      <c r="V76" s="67"/>
      <c r="W76" s="67"/>
      <c r="X76" s="67"/>
      <c r="Y76" s="67"/>
      <c r="Z76" s="67"/>
      <c r="AA76" s="67"/>
      <c r="AB76" s="67"/>
      <c r="AC76" s="67"/>
      <c r="AD76" s="67"/>
      <c r="AE76" s="67"/>
      <c r="AF76" s="67"/>
      <c r="AG76" s="67"/>
    </row>
    <row r="77" spans="1:33" s="64" customFormat="1" ht="15.75" customHeight="1">
      <c r="A77" s="129"/>
      <c r="B77" s="129"/>
      <c r="C77" s="129"/>
      <c r="D77" s="129"/>
      <c r="E77" s="129"/>
      <c r="F77" s="129"/>
      <c r="G77" s="129"/>
      <c r="H77" s="129"/>
      <c r="I77" s="129"/>
      <c r="J77" s="129"/>
      <c r="K77" s="129"/>
      <c r="L77" s="67"/>
      <c r="M77" s="67"/>
      <c r="N77" s="67"/>
      <c r="O77" s="67"/>
      <c r="P77" s="67"/>
      <c r="Q77" s="67"/>
      <c r="R77" s="67"/>
      <c r="S77" s="67"/>
      <c r="T77" s="67"/>
      <c r="U77" s="67"/>
      <c r="V77" s="67"/>
      <c r="W77" s="67"/>
      <c r="X77" s="67"/>
      <c r="Y77" s="67"/>
      <c r="Z77" s="67"/>
      <c r="AA77" s="67"/>
      <c r="AB77" s="67"/>
      <c r="AC77" s="67"/>
      <c r="AD77" s="67"/>
      <c r="AE77" s="67"/>
      <c r="AF77" s="67"/>
      <c r="AG77" s="67"/>
    </row>
    <row r="78" spans="1:11" s="67" customFormat="1" ht="30.75" customHeight="1">
      <c r="A78" s="65" t="s">
        <v>336</v>
      </c>
      <c r="B78" s="65" t="s">
        <v>73</v>
      </c>
      <c r="C78" s="66" t="s">
        <v>211</v>
      </c>
      <c r="D78" s="157" t="s">
        <v>344</v>
      </c>
      <c r="E78" s="157"/>
      <c r="F78" s="157"/>
      <c r="G78" s="157" t="s">
        <v>345</v>
      </c>
      <c r="H78" s="157"/>
      <c r="I78" s="157"/>
      <c r="J78" s="157"/>
      <c r="K78" s="157"/>
    </row>
    <row r="79" spans="1:11" s="67" customFormat="1" ht="15.75" customHeight="1">
      <c r="A79" s="68"/>
      <c r="B79" s="68"/>
      <c r="C79" s="69">
        <v>2007</v>
      </c>
      <c r="D79" s="159" t="str">
        <f>+D55</f>
        <v>Enero-Diciembre</v>
      </c>
      <c r="E79" s="159"/>
      <c r="F79" s="68" t="s">
        <v>212</v>
      </c>
      <c r="G79" s="159" t="str">
        <f>+D79</f>
        <v>Enero-Diciembre</v>
      </c>
      <c r="H79" s="159"/>
      <c r="I79" s="68" t="s">
        <v>212</v>
      </c>
      <c r="J79" s="70"/>
      <c r="K79" s="126" t="s">
        <v>346</v>
      </c>
    </row>
    <row r="80" spans="1:11" s="67" customFormat="1" ht="15.75" customHeight="1">
      <c r="A80" s="71"/>
      <c r="B80" s="71"/>
      <c r="C80" s="72"/>
      <c r="D80" s="73">
        <v>2007</v>
      </c>
      <c r="E80" s="73">
        <v>2008</v>
      </c>
      <c r="F80" s="74" t="s">
        <v>213</v>
      </c>
      <c r="G80" s="73">
        <v>2007</v>
      </c>
      <c r="H80" s="73">
        <v>2008</v>
      </c>
      <c r="I80" s="74" t="s">
        <v>213</v>
      </c>
      <c r="J80" s="71"/>
      <c r="K80" s="128" t="str">
        <f>+K56</f>
        <v>ene-dic 08</v>
      </c>
    </row>
    <row r="81" spans="1:33" s="77" customFormat="1" ht="15.75">
      <c r="A81" t="s">
        <v>93</v>
      </c>
      <c r="B81" t="s">
        <v>75</v>
      </c>
      <c r="C81" s="75">
        <v>64.1135665981826</v>
      </c>
      <c r="D81" s="37">
        <v>181142.499</v>
      </c>
      <c r="E81" s="37">
        <v>171354.719</v>
      </c>
      <c r="F81" s="76">
        <f>+(E81-D81)/D81</f>
        <v>-0.054033592635817605</v>
      </c>
      <c r="G81" s="37">
        <v>253313.727</v>
      </c>
      <c r="H81" s="37">
        <v>257121.205</v>
      </c>
      <c r="I81" s="76">
        <f>+(H81-G81)/G81</f>
        <v>0.015030681696929806</v>
      </c>
      <c r="J81" s="71"/>
      <c r="K81" s="124">
        <v>0.20785740392492955</v>
      </c>
      <c r="L81" s="67"/>
      <c r="M81" s="67"/>
      <c r="N81" s="67"/>
      <c r="O81" s="67"/>
      <c r="P81" s="67"/>
      <c r="Q81" s="67"/>
      <c r="R81" s="67"/>
      <c r="S81" s="67"/>
      <c r="T81" s="67"/>
      <c r="U81" s="67"/>
      <c r="V81" s="67"/>
      <c r="W81" s="67"/>
      <c r="X81" s="67"/>
      <c r="Y81" s="67"/>
      <c r="Z81" s="67"/>
      <c r="AA81" s="67"/>
      <c r="AB81" s="67"/>
      <c r="AC81" s="67"/>
      <c r="AD81" s="67"/>
      <c r="AE81" s="67"/>
      <c r="AF81" s="67"/>
      <c r="AG81" s="67"/>
    </row>
    <row r="82" spans="1:33" s="77" customFormat="1" ht="12.75">
      <c r="A82" t="s">
        <v>81</v>
      </c>
      <c r="B82" t="s">
        <v>75</v>
      </c>
      <c r="C82" s="75">
        <v>12.7053733184605</v>
      </c>
      <c r="D82" s="37">
        <v>42546.247</v>
      </c>
      <c r="E82" s="37">
        <v>31610.493</v>
      </c>
      <c r="F82" s="76">
        <f>+(E82-D82)/D82</f>
        <v>-0.25703216549276375</v>
      </c>
      <c r="G82" s="37">
        <v>56010.841</v>
      </c>
      <c r="H82" s="37">
        <v>36784.16</v>
      </c>
      <c r="I82" s="76">
        <f>+(H82-G82)/G82</f>
        <v>-0.34326713644596046</v>
      </c>
      <c r="J82">
        <v>2</v>
      </c>
      <c r="K82" s="124">
        <v>0.3230667487129446</v>
      </c>
      <c r="L82" s="67"/>
      <c r="M82" s="67"/>
      <c r="N82" s="67"/>
      <c r="O82" s="67"/>
      <c r="P82" s="67"/>
      <c r="Q82" s="67"/>
      <c r="R82" s="67"/>
      <c r="S82" s="67"/>
      <c r="T82" s="67"/>
      <c r="U82" s="67"/>
      <c r="V82" s="67"/>
      <c r="W82" s="67"/>
      <c r="X82" s="67"/>
      <c r="Y82" s="67"/>
      <c r="Z82" s="67"/>
      <c r="AA82" s="67"/>
      <c r="AB82" s="67"/>
      <c r="AC82" s="67"/>
      <c r="AD82" s="67"/>
      <c r="AE82" s="67"/>
      <c r="AF82" s="67"/>
      <c r="AG82" s="67"/>
    </row>
    <row r="83" spans="1:33" s="77" customFormat="1" ht="12.75">
      <c r="A83" t="s">
        <v>116</v>
      </c>
      <c r="B83" t="s">
        <v>75</v>
      </c>
      <c r="C83" s="75">
        <v>5.12403665493459</v>
      </c>
      <c r="D83" s="37">
        <v>18811.426</v>
      </c>
      <c r="E83" s="37">
        <v>14249.764</v>
      </c>
      <c r="F83" s="76">
        <f aca="true" t="shared" si="6" ref="F83:F99">+(E83-D83)/D83</f>
        <v>-0.24249421601530902</v>
      </c>
      <c r="G83" s="37">
        <v>19823.213</v>
      </c>
      <c r="H83" s="37">
        <v>17473.415</v>
      </c>
      <c r="I83" s="76">
        <f aca="true" t="shared" si="7" ref="I83:I99">+(H83-G83)/G83</f>
        <v>-0.1185376961847708</v>
      </c>
      <c r="J83">
        <v>3</v>
      </c>
      <c r="K83" s="124">
        <v>0.6250439314283033</v>
      </c>
      <c r="L83" s="67"/>
      <c r="M83" s="67"/>
      <c r="N83" s="67"/>
      <c r="O83" s="67"/>
      <c r="P83" s="67"/>
      <c r="Q83" s="67"/>
      <c r="R83" s="67"/>
      <c r="S83" s="67"/>
      <c r="T83" s="67"/>
      <c r="U83" s="67"/>
      <c r="V83" s="67"/>
      <c r="W83" s="67"/>
      <c r="X83" s="67"/>
      <c r="Y83" s="67"/>
      <c r="Z83" s="67"/>
      <c r="AA83" s="67"/>
      <c r="AB83" s="67"/>
      <c r="AC83" s="67"/>
      <c r="AD83" s="67"/>
      <c r="AE83" s="67"/>
      <c r="AF83" s="67"/>
      <c r="AG83" s="67"/>
    </row>
    <row r="84" spans="1:33" s="77" customFormat="1" ht="12.75">
      <c r="A84" t="s">
        <v>119</v>
      </c>
      <c r="B84" t="s">
        <v>75</v>
      </c>
      <c r="C84" s="75">
        <v>4.65927209437272</v>
      </c>
      <c r="D84" s="37">
        <v>20782.422</v>
      </c>
      <c r="E84" s="37">
        <v>19034.153</v>
      </c>
      <c r="F84" s="76">
        <f t="shared" si="6"/>
        <v>-0.0841224858199877</v>
      </c>
      <c r="G84" s="37">
        <v>20473.334</v>
      </c>
      <c r="H84" s="37">
        <v>18376.908</v>
      </c>
      <c r="I84" s="76">
        <f t="shared" si="7"/>
        <v>-0.10239788009124452</v>
      </c>
      <c r="J84">
        <v>4</v>
      </c>
      <c r="K84" s="124">
        <v>0.4769001114390113</v>
      </c>
      <c r="L84" s="67"/>
      <c r="M84" s="67"/>
      <c r="N84" s="67"/>
      <c r="O84" s="67"/>
      <c r="P84" s="67"/>
      <c r="Q84" s="67"/>
      <c r="R84" s="67"/>
      <c r="S84" s="67"/>
      <c r="T84" s="67"/>
      <c r="U84" s="67"/>
      <c r="V84" s="67"/>
      <c r="W84" s="67"/>
      <c r="X84" s="67"/>
      <c r="Y84" s="67"/>
      <c r="Z84" s="67"/>
      <c r="AA84" s="67"/>
      <c r="AB84" s="67"/>
      <c r="AC84" s="67"/>
      <c r="AD84" s="67"/>
      <c r="AE84" s="67"/>
      <c r="AF84" s="67"/>
      <c r="AG84" s="67"/>
    </row>
    <row r="85" spans="1:33" s="77" customFormat="1" ht="12.75">
      <c r="A85" t="s">
        <v>124</v>
      </c>
      <c r="B85" t="s">
        <v>75</v>
      </c>
      <c r="C85" s="75">
        <v>2.32270522106744</v>
      </c>
      <c r="D85" s="37">
        <v>6753.664</v>
      </c>
      <c r="E85" s="37">
        <v>9678.846</v>
      </c>
      <c r="F85" s="76">
        <f t="shared" si="6"/>
        <v>0.43312518952675166</v>
      </c>
      <c r="G85" s="37">
        <v>8936.824</v>
      </c>
      <c r="H85" s="37">
        <v>16613.903</v>
      </c>
      <c r="I85" s="76">
        <f t="shared" si="7"/>
        <v>0.859038848700612</v>
      </c>
      <c r="J85">
        <v>5</v>
      </c>
      <c r="K85" s="124">
        <v>0.2544796974899737</v>
      </c>
      <c r="L85" s="67"/>
      <c r="M85" s="67"/>
      <c r="N85" s="67"/>
      <c r="O85" s="67"/>
      <c r="P85" s="67"/>
      <c r="Q85" s="67"/>
      <c r="R85" s="67"/>
      <c r="S85" s="67"/>
      <c r="T85" s="67"/>
      <c r="U85" s="67"/>
      <c r="V85" s="67"/>
      <c r="W85" s="67"/>
      <c r="X85" s="67"/>
      <c r="Y85" s="67"/>
      <c r="Z85" s="67"/>
      <c r="AA85" s="67"/>
      <c r="AB85" s="67"/>
      <c r="AC85" s="67"/>
      <c r="AD85" s="67"/>
      <c r="AE85" s="67"/>
      <c r="AF85" s="67"/>
      <c r="AG85" s="67"/>
    </row>
    <row r="86" spans="1:33" s="77" customFormat="1" ht="12.75">
      <c r="A86" t="s">
        <v>125</v>
      </c>
      <c r="B86" t="s">
        <v>75</v>
      </c>
      <c r="C86" s="75">
        <v>1.30997681750811</v>
      </c>
      <c r="D86" s="37">
        <v>1550.173</v>
      </c>
      <c r="E86" s="37">
        <v>2119.996</v>
      </c>
      <c r="F86" s="76">
        <f t="shared" si="6"/>
        <v>0.3675867145150897</v>
      </c>
      <c r="G86" s="37">
        <v>5476.079</v>
      </c>
      <c r="H86" s="37">
        <v>7554.459</v>
      </c>
      <c r="I86" s="76">
        <f t="shared" si="7"/>
        <v>0.3795379869428473</v>
      </c>
      <c r="J86">
        <v>6</v>
      </c>
      <c r="K86" s="124">
        <v>0.4722721097315152</v>
      </c>
      <c r="L86" s="67"/>
      <c r="M86" s="67"/>
      <c r="N86" s="67"/>
      <c r="O86" s="67"/>
      <c r="P86" s="67"/>
      <c r="Q86" s="67"/>
      <c r="R86" s="67"/>
      <c r="S86" s="67"/>
      <c r="T86" s="67"/>
      <c r="U86" s="67"/>
      <c r="V86" s="67"/>
      <c r="W86" s="67"/>
      <c r="X86" s="67"/>
      <c r="Y86" s="67"/>
      <c r="Z86" s="67"/>
      <c r="AA86" s="67"/>
      <c r="AB86" s="67"/>
      <c r="AC86" s="67"/>
      <c r="AD86" s="67"/>
      <c r="AE86" s="67"/>
      <c r="AF86" s="67"/>
      <c r="AG86" s="67"/>
    </row>
    <row r="87" spans="1:33" s="77" customFormat="1" ht="12.75">
      <c r="A87" t="s">
        <v>118</v>
      </c>
      <c r="B87" t="s">
        <v>75</v>
      </c>
      <c r="C87" s="75">
        <v>1.19314430240402</v>
      </c>
      <c r="D87" s="37">
        <v>6564.473</v>
      </c>
      <c r="E87" s="37">
        <v>11197.241</v>
      </c>
      <c r="F87" s="76">
        <f t="shared" si="6"/>
        <v>0.7057334229267148</v>
      </c>
      <c r="G87" s="37">
        <v>4747.215</v>
      </c>
      <c r="H87" s="37">
        <v>7288.564</v>
      </c>
      <c r="I87" s="76">
        <f t="shared" si="7"/>
        <v>0.5353347173026711</v>
      </c>
      <c r="J87">
        <v>7</v>
      </c>
      <c r="K87" s="124">
        <v>0.2912586177986804</v>
      </c>
      <c r="L87" s="67"/>
      <c r="M87" s="67"/>
      <c r="N87" s="67"/>
      <c r="O87" s="67"/>
      <c r="P87" s="67"/>
      <c r="Q87" s="67"/>
      <c r="R87" s="67"/>
      <c r="S87" s="67"/>
      <c r="T87" s="67"/>
      <c r="U87" s="67"/>
      <c r="V87" s="67"/>
      <c r="W87" s="67"/>
      <c r="X87" s="67"/>
      <c r="Y87" s="67"/>
      <c r="Z87" s="67"/>
      <c r="AA87" s="67"/>
      <c r="AB87" s="67"/>
      <c r="AC87" s="67"/>
      <c r="AD87" s="67"/>
      <c r="AE87" s="67"/>
      <c r="AF87" s="67"/>
      <c r="AG87" s="67"/>
    </row>
    <row r="88" spans="1:33" s="77" customFormat="1" ht="12.75">
      <c r="A88" t="s">
        <v>76</v>
      </c>
      <c r="B88" t="s">
        <v>75</v>
      </c>
      <c r="C88" s="75">
        <v>1.01878621640591</v>
      </c>
      <c r="D88" s="37">
        <v>550.555</v>
      </c>
      <c r="E88" s="37">
        <v>1233.013</v>
      </c>
      <c r="F88" s="76">
        <f t="shared" si="6"/>
        <v>1.2395818764701074</v>
      </c>
      <c r="G88" s="37">
        <v>4823.125</v>
      </c>
      <c r="H88" s="37">
        <v>5732.978</v>
      </c>
      <c r="I88" s="76">
        <f t="shared" si="7"/>
        <v>0.1886438771543346</v>
      </c>
      <c r="J88">
        <v>8</v>
      </c>
      <c r="K88" s="124">
        <v>0.027528210678118177</v>
      </c>
      <c r="L88" s="67"/>
      <c r="M88" s="67"/>
      <c r="N88" s="67"/>
      <c r="O88" s="67"/>
      <c r="P88" s="67"/>
      <c r="Q88" s="67"/>
      <c r="R88" s="67"/>
      <c r="S88" s="67"/>
      <c r="T88" s="67"/>
      <c r="U88" s="67"/>
      <c r="V88" s="67"/>
      <c r="W88" s="67"/>
      <c r="X88" s="67"/>
      <c r="Y88" s="67"/>
      <c r="Z88" s="67"/>
      <c r="AA88" s="67"/>
      <c r="AB88" s="67"/>
      <c r="AC88" s="67"/>
      <c r="AD88" s="67"/>
      <c r="AE88" s="67"/>
      <c r="AF88" s="67"/>
      <c r="AG88" s="67"/>
    </row>
    <row r="89" spans="1:33" s="77" customFormat="1" ht="12.75">
      <c r="A89" t="s">
        <v>103</v>
      </c>
      <c r="B89" t="s">
        <v>104</v>
      </c>
      <c r="C89" s="75">
        <v>0.873181169502407</v>
      </c>
      <c r="D89" s="37">
        <v>1258.433</v>
      </c>
      <c r="E89" s="37">
        <v>1171.9</v>
      </c>
      <c r="F89" s="76">
        <f t="shared" si="6"/>
        <v>-0.06876250066551012</v>
      </c>
      <c r="G89" s="37">
        <v>3359.639</v>
      </c>
      <c r="H89" s="37">
        <v>4272.902</v>
      </c>
      <c r="I89" s="76">
        <f t="shared" si="7"/>
        <v>0.2718336702246878</v>
      </c>
      <c r="J89">
        <v>9</v>
      </c>
      <c r="K89" s="124">
        <v>0.0039006156355143764</v>
      </c>
      <c r="L89" s="67"/>
      <c r="M89" s="67"/>
      <c r="N89" s="67"/>
      <c r="O89" s="67"/>
      <c r="P89" s="67"/>
      <c r="Q89" s="67"/>
      <c r="R89" s="67"/>
      <c r="S89" s="67"/>
      <c r="T89" s="67"/>
      <c r="U89" s="67"/>
      <c r="V89" s="67"/>
      <c r="W89" s="67"/>
      <c r="X89" s="67"/>
      <c r="Y89" s="67"/>
      <c r="Z89" s="67"/>
      <c r="AA89" s="67"/>
      <c r="AB89" s="67"/>
      <c r="AC89" s="67"/>
      <c r="AD89" s="67"/>
      <c r="AE89" s="67"/>
      <c r="AF89" s="67"/>
      <c r="AG89" s="67"/>
    </row>
    <row r="90" spans="1:11" s="67" customFormat="1" ht="12.75">
      <c r="A90" t="s">
        <v>113</v>
      </c>
      <c r="B90" t="s">
        <v>75</v>
      </c>
      <c r="C90" s="75">
        <v>0.870914297885456</v>
      </c>
      <c r="D90" s="37">
        <v>1936.255</v>
      </c>
      <c r="E90" s="37">
        <v>3119.676</v>
      </c>
      <c r="F90" s="76">
        <f t="shared" si="6"/>
        <v>0.6111906747819889</v>
      </c>
      <c r="G90" s="37">
        <v>3350.924</v>
      </c>
      <c r="H90" s="37">
        <v>5318.248</v>
      </c>
      <c r="I90" s="76">
        <f t="shared" si="7"/>
        <v>0.5870989613611051</v>
      </c>
      <c r="J90">
        <v>10</v>
      </c>
      <c r="K90" s="124">
        <v>0.39052422973091655</v>
      </c>
    </row>
    <row r="91" spans="1:11" s="67" customFormat="1" ht="12.75">
      <c r="A91" t="s">
        <v>120</v>
      </c>
      <c r="B91" t="s">
        <v>75</v>
      </c>
      <c r="C91" s="75">
        <v>0.72359129393219</v>
      </c>
      <c r="D91" s="37">
        <v>3002.174</v>
      </c>
      <c r="E91" s="37">
        <v>1211.033</v>
      </c>
      <c r="F91" s="76">
        <f t="shared" si="6"/>
        <v>-0.5966146532479464</v>
      </c>
      <c r="G91" s="37">
        <v>2784.08</v>
      </c>
      <c r="H91" s="37">
        <v>1252.427</v>
      </c>
      <c r="I91" s="76">
        <f t="shared" si="7"/>
        <v>-0.5501469066980834</v>
      </c>
      <c r="J91">
        <v>12</v>
      </c>
      <c r="K91" s="124">
        <v>0.009236385257636863</v>
      </c>
    </row>
    <row r="92" spans="1:11" s="67" customFormat="1" ht="12.75">
      <c r="A92" t="s">
        <v>101</v>
      </c>
      <c r="B92" t="s">
        <v>75</v>
      </c>
      <c r="C92" s="75">
        <v>0.474187593965233</v>
      </c>
      <c r="D92" s="37">
        <v>1602.032</v>
      </c>
      <c r="E92" s="37">
        <v>1086.83</v>
      </c>
      <c r="F92" s="76">
        <f t="shared" si="6"/>
        <v>-0.3215928271095709</v>
      </c>
      <c r="G92" s="37">
        <v>1824.477</v>
      </c>
      <c r="H92" s="37">
        <v>1176.872</v>
      </c>
      <c r="I92" s="76">
        <f t="shared" si="7"/>
        <v>-0.3549537757943783</v>
      </c>
      <c r="J92">
        <v>13</v>
      </c>
      <c r="K92" s="124">
        <v>0.010679760757503716</v>
      </c>
    </row>
    <row r="93" spans="1:11" s="67" customFormat="1" ht="12.75">
      <c r="A93" t="s">
        <v>112</v>
      </c>
      <c r="B93" t="s">
        <v>75</v>
      </c>
      <c r="C93" s="75">
        <v>0.385902274993057</v>
      </c>
      <c r="D93" s="37">
        <v>393.98</v>
      </c>
      <c r="E93" s="37">
        <v>583.318</v>
      </c>
      <c r="F93" s="76">
        <f t="shared" si="6"/>
        <v>0.4805776942992029</v>
      </c>
      <c r="G93" s="37">
        <v>1571.36</v>
      </c>
      <c r="H93" s="37">
        <v>2607.911</v>
      </c>
      <c r="I93" s="76">
        <f t="shared" si="7"/>
        <v>0.6596521484573874</v>
      </c>
      <c r="J93">
        <v>14</v>
      </c>
      <c r="K93" s="124">
        <v>0.013589431930166528</v>
      </c>
    </row>
    <row r="94" spans="1:11" s="67" customFormat="1" ht="12.75">
      <c r="A94" t="s">
        <v>121</v>
      </c>
      <c r="B94" t="s">
        <v>75</v>
      </c>
      <c r="C94" s="75">
        <v>0.352736607337042</v>
      </c>
      <c r="D94" s="37">
        <v>398.266</v>
      </c>
      <c r="E94" s="37">
        <v>610.57</v>
      </c>
      <c r="F94" s="76">
        <f t="shared" si="6"/>
        <v>0.5330708621875833</v>
      </c>
      <c r="G94" s="37">
        <v>1357.187</v>
      </c>
      <c r="H94" s="37">
        <v>2458.701</v>
      </c>
      <c r="I94" s="76">
        <f t="shared" si="7"/>
        <v>0.8116154958749238</v>
      </c>
      <c r="J94">
        <v>15</v>
      </c>
      <c r="K94" s="124">
        <v>0.4809169711964357</v>
      </c>
    </row>
    <row r="95" spans="1:11" s="67" customFormat="1" ht="12.75">
      <c r="A95" t="s">
        <v>123</v>
      </c>
      <c r="B95" t="s">
        <v>104</v>
      </c>
      <c r="C95" s="75">
        <v>0.318794870127229</v>
      </c>
      <c r="D95" s="37">
        <v>1869</v>
      </c>
      <c r="E95" s="37">
        <v>8045.033</v>
      </c>
      <c r="F95" s="76">
        <f t="shared" si="6"/>
        <v>3.3044585339753882</v>
      </c>
      <c r="G95" s="37">
        <v>1226.593</v>
      </c>
      <c r="H95" s="37">
        <v>3569.729</v>
      </c>
      <c r="I95" s="76">
        <f t="shared" si="7"/>
        <v>1.910279938007146</v>
      </c>
      <c r="J95">
        <v>16</v>
      </c>
      <c r="K95" s="124">
        <v>0.019564406256306163</v>
      </c>
    </row>
    <row r="96" spans="1:11" s="67" customFormat="1" ht="12.75">
      <c r="A96" t="s">
        <v>105</v>
      </c>
      <c r="B96" t="s">
        <v>75</v>
      </c>
      <c r="C96" s="75">
        <v>0.315209771860294</v>
      </c>
      <c r="D96" s="37">
        <v>1416.175</v>
      </c>
      <c r="E96" s="37">
        <v>684.906</v>
      </c>
      <c r="F96" s="76">
        <f t="shared" si="6"/>
        <v>-0.5163690928027963</v>
      </c>
      <c r="G96" s="37">
        <v>1212.793</v>
      </c>
      <c r="H96" s="37">
        <v>879.951</v>
      </c>
      <c r="I96" s="76">
        <f t="shared" si="7"/>
        <v>-0.27444254707934485</v>
      </c>
      <c r="J96">
        <v>17</v>
      </c>
      <c r="K96" s="124">
        <v>0.005109792027432749</v>
      </c>
    </row>
    <row r="97" spans="1:11" s="67" customFormat="1" ht="12.75">
      <c r="A97" t="s">
        <v>122</v>
      </c>
      <c r="B97" t="s">
        <v>104</v>
      </c>
      <c r="C97" s="75">
        <v>0.285344089175663</v>
      </c>
      <c r="D97" s="37">
        <v>276.381</v>
      </c>
      <c r="E97" s="37">
        <v>219.111</v>
      </c>
      <c r="F97" s="76">
        <f t="shared" si="6"/>
        <v>-0.2072139546495598</v>
      </c>
      <c r="G97" s="37">
        <v>1097.884</v>
      </c>
      <c r="H97" s="37">
        <v>903.92</v>
      </c>
      <c r="I97" s="76">
        <f t="shared" si="7"/>
        <v>-0.17667075938805926</v>
      </c>
      <c r="J97">
        <v>18</v>
      </c>
      <c r="K97" s="124">
        <v>0.9139256581049328</v>
      </c>
    </row>
    <row r="98" spans="1:11" s="67" customFormat="1" ht="12.75">
      <c r="A98" t="s">
        <v>126</v>
      </c>
      <c r="B98" t="s">
        <v>75</v>
      </c>
      <c r="C98" s="75">
        <v>0.214259652725041</v>
      </c>
      <c r="D98" s="37">
        <v>521.81</v>
      </c>
      <c r="E98" s="37">
        <v>142.805</v>
      </c>
      <c r="F98" s="76">
        <f t="shared" si="6"/>
        <v>-0.72632759050229</v>
      </c>
      <c r="G98" s="37">
        <v>824.384</v>
      </c>
      <c r="H98" s="37">
        <v>189.425</v>
      </c>
      <c r="I98" s="76">
        <f t="shared" si="7"/>
        <v>-0.7702223720984396</v>
      </c>
      <c r="J98">
        <v>19</v>
      </c>
      <c r="K98" s="124">
        <v>0.023933831059308772</v>
      </c>
    </row>
    <row r="99" spans="1:11" s="67" customFormat="1" ht="12.75">
      <c r="A99" t="s">
        <v>110</v>
      </c>
      <c r="B99" t="s">
        <v>75</v>
      </c>
      <c r="C99" s="75">
        <v>0.197349861261843</v>
      </c>
      <c r="D99" s="37">
        <v>736.647</v>
      </c>
      <c r="E99" s="37">
        <v>473.249</v>
      </c>
      <c r="F99" s="76">
        <f t="shared" si="6"/>
        <v>-0.3575633919638579</v>
      </c>
      <c r="G99" s="37">
        <v>759.319</v>
      </c>
      <c r="H99" s="37">
        <v>570.566</v>
      </c>
      <c r="I99" s="76">
        <f t="shared" si="7"/>
        <v>-0.2485819530394998</v>
      </c>
      <c r="J99">
        <v>20</v>
      </c>
      <c r="K99" s="124">
        <v>0.007638394680040428</v>
      </c>
    </row>
    <row r="100" spans="1:11" s="67" customFormat="1" ht="12.75">
      <c r="A100" s="3"/>
      <c r="B100" s="78"/>
      <c r="C100" s="79"/>
      <c r="D100" s="80"/>
      <c r="E100" s="81"/>
      <c r="F100" s="81"/>
      <c r="G100" s="60"/>
      <c r="H100" s="80"/>
      <c r="I100" s="81"/>
      <c r="J100" s="81"/>
      <c r="K100" s="124"/>
    </row>
    <row r="101" spans="1:33" s="2" customFormat="1" ht="12.75">
      <c r="A101" s="55" t="s">
        <v>214</v>
      </c>
      <c r="B101" s="55"/>
      <c r="C101" s="82">
        <f>SUM(C81:C100)</f>
        <v>97.45833270610136</v>
      </c>
      <c r="D101" s="83"/>
      <c r="E101" s="56"/>
      <c r="F101" s="56"/>
      <c r="G101" s="56">
        <f>SUM(G81:G100)</f>
        <v>392972.99800000014</v>
      </c>
      <c r="H101" s="83">
        <f>SUM(H81:H100)</f>
        <v>390146.24399999995</v>
      </c>
      <c r="I101" s="57">
        <f>+(H101-G101)/G101</f>
        <v>-0.007193252499247261</v>
      </c>
      <c r="J101" s="56"/>
      <c r="K101" s="125"/>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3:11" s="67" customFormat="1" ht="12.75">
      <c r="C102" s="84"/>
      <c r="D102" s="85"/>
      <c r="E102" s="60"/>
      <c r="F102" s="60"/>
      <c r="G102" s="60"/>
      <c r="H102" s="85"/>
      <c r="I102" s="60"/>
      <c r="J102" s="60"/>
      <c r="K102" s="123"/>
    </row>
    <row r="103" spans="1:11" s="67" customFormat="1" ht="12.75">
      <c r="A103" s="86" t="s">
        <v>64</v>
      </c>
      <c r="C103" s="84"/>
      <c r="D103" s="85"/>
      <c r="E103" s="60"/>
      <c r="F103" s="60"/>
      <c r="G103" s="60"/>
      <c r="H103" s="85"/>
      <c r="I103" s="60"/>
      <c r="J103" s="60"/>
      <c r="K103" s="123"/>
    </row>
    <row r="104" spans="11:33" ht="12.75">
      <c r="K104" s="123"/>
      <c r="L104" s="67"/>
      <c r="M104" s="67"/>
      <c r="N104" s="67"/>
      <c r="O104" s="67"/>
      <c r="P104" s="67"/>
      <c r="Q104" s="67"/>
      <c r="R104" s="67"/>
      <c r="S104" s="67"/>
      <c r="T104" s="67"/>
      <c r="U104" s="67"/>
      <c r="V104" s="67"/>
      <c r="W104" s="67"/>
      <c r="X104" s="67"/>
      <c r="Y104" s="67"/>
      <c r="Z104" s="67"/>
      <c r="AA104" s="67"/>
      <c r="AB104" s="67"/>
      <c r="AC104" s="67"/>
      <c r="AD104" s="67"/>
      <c r="AE104" s="67"/>
      <c r="AF104" s="67"/>
      <c r="AG104" s="67"/>
    </row>
    <row r="105" spans="1:33" s="63" customFormat="1" ht="15.75" customHeight="1">
      <c r="A105" s="158" t="s">
        <v>225</v>
      </c>
      <c r="B105" s="158"/>
      <c r="C105" s="158"/>
      <c r="D105" s="158"/>
      <c r="E105" s="158"/>
      <c r="F105" s="158"/>
      <c r="G105" s="158"/>
      <c r="H105" s="158"/>
      <c r="I105" s="158"/>
      <c r="J105" s="158"/>
      <c r="K105" s="158"/>
      <c r="L105" s="67"/>
      <c r="M105" s="67"/>
      <c r="N105" s="67"/>
      <c r="O105" s="67"/>
      <c r="P105" s="67"/>
      <c r="Q105" s="67"/>
      <c r="R105" s="67"/>
      <c r="S105" s="67"/>
      <c r="T105" s="67"/>
      <c r="U105" s="67"/>
      <c r="V105" s="67"/>
      <c r="W105" s="67"/>
      <c r="X105" s="67"/>
      <c r="Y105" s="67"/>
      <c r="Z105" s="67"/>
      <c r="AA105" s="67"/>
      <c r="AB105" s="67"/>
      <c r="AC105" s="67"/>
      <c r="AD105" s="67"/>
      <c r="AE105" s="67"/>
      <c r="AF105" s="67"/>
      <c r="AG105" s="67"/>
    </row>
    <row r="106" spans="1:33" s="63" customFormat="1" ht="15.75" customHeight="1">
      <c r="A106" s="156" t="s">
        <v>66</v>
      </c>
      <c r="B106" s="156"/>
      <c r="C106" s="156"/>
      <c r="D106" s="156"/>
      <c r="E106" s="156"/>
      <c r="F106" s="156"/>
      <c r="G106" s="156"/>
      <c r="H106" s="156"/>
      <c r="I106" s="156"/>
      <c r="J106" s="156"/>
      <c r="K106" s="156"/>
      <c r="L106" s="67"/>
      <c r="M106" s="67"/>
      <c r="N106" s="67"/>
      <c r="O106" s="67"/>
      <c r="P106" s="67"/>
      <c r="Q106" s="67"/>
      <c r="R106" s="67"/>
      <c r="S106" s="67"/>
      <c r="T106" s="67"/>
      <c r="U106" s="67"/>
      <c r="V106" s="67"/>
      <c r="W106" s="67"/>
      <c r="X106" s="67"/>
      <c r="Y106" s="67"/>
      <c r="Z106" s="67"/>
      <c r="AA106" s="67"/>
      <c r="AB106" s="67"/>
      <c r="AC106" s="67"/>
      <c r="AD106" s="67"/>
      <c r="AE106" s="67"/>
      <c r="AF106" s="67"/>
      <c r="AG106" s="67"/>
    </row>
    <row r="107" spans="1:33" s="64" customFormat="1" ht="15.75" customHeight="1">
      <c r="A107" s="156" t="s">
        <v>70</v>
      </c>
      <c r="B107" s="156"/>
      <c r="C107" s="156"/>
      <c r="D107" s="156"/>
      <c r="E107" s="156"/>
      <c r="F107" s="156"/>
      <c r="G107" s="156"/>
      <c r="H107" s="156"/>
      <c r="I107" s="156"/>
      <c r="J107" s="156"/>
      <c r="K107" s="156"/>
      <c r="L107" s="67"/>
      <c r="M107" s="67"/>
      <c r="N107" s="67"/>
      <c r="O107" s="67"/>
      <c r="P107" s="67"/>
      <c r="Q107" s="67"/>
      <c r="R107" s="67"/>
      <c r="S107" s="67"/>
      <c r="T107" s="67"/>
      <c r="U107" s="67"/>
      <c r="V107" s="67"/>
      <c r="W107" s="67"/>
      <c r="X107" s="67"/>
      <c r="Y107" s="67"/>
      <c r="Z107" s="67"/>
      <c r="AA107" s="67"/>
      <c r="AB107" s="67"/>
      <c r="AC107" s="67"/>
      <c r="AD107" s="67"/>
      <c r="AE107" s="67"/>
      <c r="AF107" s="67"/>
      <c r="AG107" s="67"/>
    </row>
    <row r="108" spans="1:33" s="64" customFormat="1" ht="15.75" customHeight="1">
      <c r="A108" s="129"/>
      <c r="B108" s="129"/>
      <c r="C108" s="129"/>
      <c r="D108" s="129"/>
      <c r="E108" s="129"/>
      <c r="F108" s="129"/>
      <c r="G108" s="129"/>
      <c r="H108" s="129"/>
      <c r="I108" s="129"/>
      <c r="J108" s="129"/>
      <c r="K108" s="129"/>
      <c r="L108" s="67"/>
      <c r="M108" s="67"/>
      <c r="N108" s="67"/>
      <c r="O108" s="67"/>
      <c r="P108" s="67"/>
      <c r="Q108" s="67"/>
      <c r="R108" s="67"/>
      <c r="S108" s="67"/>
      <c r="T108" s="67"/>
      <c r="U108" s="67"/>
      <c r="V108" s="67"/>
      <c r="W108" s="67"/>
      <c r="X108" s="67"/>
      <c r="Y108" s="67"/>
      <c r="Z108" s="67"/>
      <c r="AA108" s="67"/>
      <c r="AB108" s="67"/>
      <c r="AC108" s="67"/>
      <c r="AD108" s="67"/>
      <c r="AE108" s="67"/>
      <c r="AF108" s="67"/>
      <c r="AG108" s="67"/>
    </row>
    <row r="109" spans="1:12" s="67" customFormat="1" ht="30.75" customHeight="1">
      <c r="A109" s="65" t="s">
        <v>215</v>
      </c>
      <c r="B109" s="65" t="s">
        <v>73</v>
      </c>
      <c r="C109" s="66" t="s">
        <v>211</v>
      </c>
      <c r="D109" s="157" t="s">
        <v>344</v>
      </c>
      <c r="E109" s="157"/>
      <c r="F109" s="157"/>
      <c r="G109" s="157" t="s">
        <v>345</v>
      </c>
      <c r="H109" s="157"/>
      <c r="I109" s="157"/>
      <c r="J109" s="157"/>
      <c r="K109" s="157"/>
      <c r="L109" s="78"/>
    </row>
    <row r="110" spans="1:11" s="67" customFormat="1" ht="15.75" customHeight="1">
      <c r="A110" s="68"/>
      <c r="B110" s="68"/>
      <c r="C110" s="69">
        <v>2007</v>
      </c>
      <c r="D110" s="159" t="str">
        <f>+D79</f>
        <v>Enero-Diciembre</v>
      </c>
      <c r="E110" s="159"/>
      <c r="F110" s="68" t="s">
        <v>212</v>
      </c>
      <c r="G110" s="159" t="str">
        <f>+D110</f>
        <v>Enero-Diciembre</v>
      </c>
      <c r="H110" s="159"/>
      <c r="I110" s="68" t="s">
        <v>212</v>
      </c>
      <c r="J110" s="70"/>
      <c r="K110" s="126" t="s">
        <v>346</v>
      </c>
    </row>
    <row r="111" spans="1:11" s="67" customFormat="1" ht="15.75">
      <c r="A111" s="71"/>
      <c r="B111" s="71"/>
      <c r="C111" s="72"/>
      <c r="D111" s="73">
        <v>2007</v>
      </c>
      <c r="E111" s="73">
        <v>2008</v>
      </c>
      <c r="F111" s="74" t="s">
        <v>213</v>
      </c>
      <c r="G111" s="73">
        <v>2007</v>
      </c>
      <c r="H111" s="73">
        <v>2008</v>
      </c>
      <c r="I111" s="74" t="s">
        <v>213</v>
      </c>
      <c r="J111" s="71"/>
      <c r="K111" s="128" t="str">
        <f>+K80</f>
        <v>ene-dic 08</v>
      </c>
    </row>
    <row r="112" spans="1:33" s="77" customFormat="1" ht="12.75">
      <c r="A112" t="s">
        <v>93</v>
      </c>
      <c r="B112" t="s">
        <v>75</v>
      </c>
      <c r="C112" s="75">
        <v>27.0025945403248</v>
      </c>
      <c r="D112" s="37">
        <v>249404.915</v>
      </c>
      <c r="E112" s="37">
        <v>256641.305</v>
      </c>
      <c r="F112" s="76">
        <f aca="true" t="shared" si="8" ref="F112:F131">+(E112-D112)/D112</f>
        <v>0.029014624671690952</v>
      </c>
      <c r="G112" s="37">
        <v>289737.139</v>
      </c>
      <c r="H112" s="37">
        <v>370003.251</v>
      </c>
      <c r="I112" s="76">
        <f aca="true" t="shared" si="9" ref="I112:I131">+(H112-G112)/G112</f>
        <v>0.27703080204709263</v>
      </c>
      <c r="J112">
        <v>1</v>
      </c>
      <c r="K112" s="124">
        <v>0.2991115228969314</v>
      </c>
      <c r="L112" s="67"/>
      <c r="M112" s="67"/>
      <c r="N112" s="67"/>
      <c r="O112" s="67"/>
      <c r="P112" s="67"/>
      <c r="Q112" s="67"/>
      <c r="R112" s="67"/>
      <c r="S112" s="67"/>
      <c r="T112" s="67"/>
      <c r="U112" s="67"/>
      <c r="V112" s="67"/>
      <c r="W112" s="67"/>
      <c r="X112" s="67"/>
      <c r="Y112" s="67"/>
      <c r="Z112" s="67"/>
      <c r="AA112" s="67"/>
      <c r="AB112" s="67"/>
      <c r="AC112" s="67"/>
      <c r="AD112" s="67"/>
      <c r="AE112" s="67"/>
      <c r="AF112" s="67"/>
      <c r="AG112" s="67"/>
    </row>
    <row r="113" spans="1:33" s="77" customFormat="1" ht="12.75">
      <c r="A113" t="s">
        <v>81</v>
      </c>
      <c r="B113" t="s">
        <v>75</v>
      </c>
      <c r="C113" s="75">
        <v>10.0513742527826</v>
      </c>
      <c r="D113" s="37">
        <v>92638.908</v>
      </c>
      <c r="E113" s="37">
        <v>50191.943</v>
      </c>
      <c r="F113" s="76">
        <f t="shared" si="8"/>
        <v>-0.45819802841372004</v>
      </c>
      <c r="G113" s="37">
        <v>134715.433</v>
      </c>
      <c r="H113" s="37">
        <v>72966.098</v>
      </c>
      <c r="I113" s="76">
        <f t="shared" si="9"/>
        <v>-0.45836867851658836</v>
      </c>
      <c r="J113">
        <v>2</v>
      </c>
      <c r="K113" s="124">
        <v>0.6408443212276722</v>
      </c>
      <c r="L113" s="67"/>
      <c r="M113" s="67"/>
      <c r="N113" s="67"/>
      <c r="O113" s="67"/>
      <c r="P113" s="67"/>
      <c r="Q113" s="67"/>
      <c r="R113" s="67"/>
      <c r="S113" s="67"/>
      <c r="T113" s="67"/>
      <c r="U113" s="67"/>
      <c r="V113" s="67"/>
      <c r="W113" s="67"/>
      <c r="X113" s="67"/>
      <c r="Y113" s="67"/>
      <c r="Z113" s="67"/>
      <c r="AA113" s="67"/>
      <c r="AB113" s="67"/>
      <c r="AC113" s="67"/>
      <c r="AD113" s="67"/>
      <c r="AE113" s="67"/>
      <c r="AF113" s="67"/>
      <c r="AG113" s="67"/>
    </row>
    <row r="114" spans="1:33" s="77" customFormat="1" ht="12.75">
      <c r="A114" t="s">
        <v>86</v>
      </c>
      <c r="B114" t="s">
        <v>75</v>
      </c>
      <c r="C114" s="75">
        <v>9.55427165149872</v>
      </c>
      <c r="D114" s="37">
        <v>129510.679</v>
      </c>
      <c r="E114" s="37">
        <v>136392.065</v>
      </c>
      <c r="F114" s="76">
        <f t="shared" si="8"/>
        <v>0.05313373424596128</v>
      </c>
      <c r="G114" s="37">
        <v>100979.086</v>
      </c>
      <c r="H114" s="37">
        <v>131646.786</v>
      </c>
      <c r="I114" s="76">
        <f t="shared" si="9"/>
        <v>0.30370348172887995</v>
      </c>
      <c r="J114">
        <v>3</v>
      </c>
      <c r="K114" s="124">
        <v>0.200283557018204</v>
      </c>
      <c r="L114" s="67"/>
      <c r="M114" s="67"/>
      <c r="N114" s="67"/>
      <c r="O114" s="67"/>
      <c r="P114" s="67"/>
      <c r="Q114" s="67"/>
      <c r="R114" s="67"/>
      <c r="S114" s="67"/>
      <c r="T114" s="67"/>
      <c r="U114" s="67"/>
      <c r="V114" s="67"/>
      <c r="W114" s="67"/>
      <c r="X114" s="67"/>
      <c r="Y114" s="67"/>
      <c r="Z114" s="67"/>
      <c r="AA114" s="67"/>
      <c r="AB114" s="67"/>
      <c r="AC114" s="67"/>
      <c r="AD114" s="67"/>
      <c r="AE114" s="67"/>
      <c r="AF114" s="67"/>
      <c r="AG114" s="67"/>
    </row>
    <row r="115" spans="1:33" s="77" customFormat="1" ht="12.75">
      <c r="A115" t="s">
        <v>129</v>
      </c>
      <c r="B115" t="s">
        <v>75</v>
      </c>
      <c r="C115" s="75">
        <v>7.38315063454435</v>
      </c>
      <c r="D115" s="37">
        <v>56285.48</v>
      </c>
      <c r="E115" s="37">
        <v>59334.504</v>
      </c>
      <c r="F115" s="76">
        <f t="shared" si="8"/>
        <v>0.05417070263947287</v>
      </c>
      <c r="G115" s="37">
        <v>79107.326</v>
      </c>
      <c r="H115" s="37">
        <v>102656.394</v>
      </c>
      <c r="I115" s="76">
        <f t="shared" si="9"/>
        <v>0.2976850462623398</v>
      </c>
      <c r="J115">
        <v>4</v>
      </c>
      <c r="K115" s="124">
        <v>0.8085243385597928</v>
      </c>
      <c r="L115" s="67"/>
      <c r="M115" s="67"/>
      <c r="N115" s="67"/>
      <c r="O115" s="67"/>
      <c r="P115" s="67"/>
      <c r="Q115" s="67"/>
      <c r="R115" s="67"/>
      <c r="S115" s="67"/>
      <c r="T115" s="67"/>
      <c r="U115" s="67"/>
      <c r="V115" s="67"/>
      <c r="W115" s="67"/>
      <c r="X115" s="67"/>
      <c r="Y115" s="67"/>
      <c r="Z115" s="67"/>
      <c r="AA115" s="67"/>
      <c r="AB115" s="67"/>
      <c r="AC115" s="67"/>
      <c r="AD115" s="67"/>
      <c r="AE115" s="67"/>
      <c r="AF115" s="67"/>
      <c r="AG115" s="67"/>
    </row>
    <row r="116" spans="1:33" s="77" customFormat="1" ht="12.75">
      <c r="A116" t="s">
        <v>103</v>
      </c>
      <c r="B116" t="s">
        <v>104</v>
      </c>
      <c r="C116" s="75">
        <v>6.40687707384176</v>
      </c>
      <c r="D116" s="37">
        <v>15414.874</v>
      </c>
      <c r="E116" s="37">
        <v>21454.194</v>
      </c>
      <c r="F116" s="76">
        <f t="shared" si="8"/>
        <v>0.3917852328861073</v>
      </c>
      <c r="G116" s="37">
        <v>67738.371</v>
      </c>
      <c r="H116" s="37">
        <v>88250.974</v>
      </c>
      <c r="I116" s="76">
        <f t="shared" si="9"/>
        <v>0.30282102591454413</v>
      </c>
      <c r="J116">
        <v>5</v>
      </c>
      <c r="K116" s="124">
        <v>0.08056190594443138</v>
      </c>
      <c r="L116" s="67"/>
      <c r="M116" s="67"/>
      <c r="N116" s="67"/>
      <c r="O116" s="67"/>
      <c r="P116" s="67"/>
      <c r="Q116" s="67"/>
      <c r="R116" s="67"/>
      <c r="S116" s="67"/>
      <c r="T116" s="67"/>
      <c r="U116" s="67"/>
      <c r="V116" s="67"/>
      <c r="W116" s="67"/>
      <c r="X116" s="67"/>
      <c r="Y116" s="67"/>
      <c r="Z116" s="67"/>
      <c r="AA116" s="67"/>
      <c r="AB116" s="67"/>
      <c r="AC116" s="67"/>
      <c r="AD116" s="67"/>
      <c r="AE116" s="67"/>
      <c r="AF116" s="67"/>
      <c r="AG116" s="67"/>
    </row>
    <row r="117" spans="1:33" s="77" customFormat="1" ht="12.75">
      <c r="A117" t="s">
        <v>128</v>
      </c>
      <c r="B117" t="s">
        <v>75</v>
      </c>
      <c r="C117" s="75">
        <v>4.69330097592597</v>
      </c>
      <c r="D117" s="37">
        <v>444037.28</v>
      </c>
      <c r="E117" s="37">
        <v>400236.841</v>
      </c>
      <c r="F117" s="76">
        <f t="shared" si="8"/>
        <v>-0.09864135506820511</v>
      </c>
      <c r="G117" s="37">
        <v>49621.159</v>
      </c>
      <c r="H117" s="37">
        <v>46349.314</v>
      </c>
      <c r="I117" s="76">
        <f t="shared" si="9"/>
        <v>-0.06593648890788709</v>
      </c>
      <c r="J117">
        <v>6</v>
      </c>
      <c r="K117" s="124">
        <v>0.13833293612638958</v>
      </c>
      <c r="L117" s="67"/>
      <c r="M117" s="67"/>
      <c r="N117" s="67"/>
      <c r="O117" s="67"/>
      <c r="P117" s="67"/>
      <c r="Q117" s="67"/>
      <c r="R117" s="67"/>
      <c r="S117" s="67"/>
      <c r="T117" s="67"/>
      <c r="U117" s="67"/>
      <c r="V117" s="67"/>
      <c r="W117" s="67"/>
      <c r="X117" s="67"/>
      <c r="Y117" s="67"/>
      <c r="Z117" s="67"/>
      <c r="AA117" s="67"/>
      <c r="AB117" s="67"/>
      <c r="AC117" s="67"/>
      <c r="AD117" s="67"/>
      <c r="AE117" s="67"/>
      <c r="AF117" s="67"/>
      <c r="AG117" s="67"/>
    </row>
    <row r="118" spans="1:33" s="77" customFormat="1" ht="12.75">
      <c r="A118" t="s">
        <v>127</v>
      </c>
      <c r="B118" t="s">
        <v>75</v>
      </c>
      <c r="C118" s="75">
        <v>2.74230652338976</v>
      </c>
      <c r="D118" s="37">
        <v>11383.09</v>
      </c>
      <c r="E118" s="37">
        <v>8944.567</v>
      </c>
      <c r="F118" s="76">
        <f t="shared" si="8"/>
        <v>-0.21422329086390435</v>
      </c>
      <c r="G118" s="37">
        <v>28993.749</v>
      </c>
      <c r="H118" s="37">
        <v>21872.492</v>
      </c>
      <c r="I118" s="76">
        <f t="shared" si="9"/>
        <v>-0.24561352862646363</v>
      </c>
      <c r="J118">
        <v>7</v>
      </c>
      <c r="K118" s="124">
        <v>0.6102361406177648</v>
      </c>
      <c r="L118" s="67"/>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 s="77" customFormat="1" ht="12.75">
      <c r="A119" t="s">
        <v>133</v>
      </c>
      <c r="B119" t="s">
        <v>75</v>
      </c>
      <c r="C119" s="75">
        <v>2.6423330350972</v>
      </c>
      <c r="D119" s="37">
        <v>25646.837</v>
      </c>
      <c r="E119" s="37">
        <v>27790.622</v>
      </c>
      <c r="F119" s="76">
        <f t="shared" si="8"/>
        <v>0.08358867021301691</v>
      </c>
      <c r="G119" s="37">
        <v>27936.758</v>
      </c>
      <c r="H119" s="37">
        <v>37883.626</v>
      </c>
      <c r="I119" s="76">
        <f t="shared" si="9"/>
        <v>0.35604947431623934</v>
      </c>
      <c r="J119">
        <v>8</v>
      </c>
      <c r="K119" s="124">
        <v>0.44542912065010815</v>
      </c>
      <c r="L119" s="67"/>
      <c r="M119" s="67"/>
      <c r="N119" s="67"/>
      <c r="O119" s="67"/>
      <c r="P119" s="67"/>
      <c r="Q119" s="67"/>
      <c r="R119" s="67"/>
      <c r="S119" s="67"/>
      <c r="T119" s="67"/>
      <c r="U119" s="67"/>
      <c r="V119" s="67"/>
      <c r="W119" s="67"/>
      <c r="X119" s="67"/>
      <c r="Y119" s="67"/>
      <c r="Z119" s="67"/>
      <c r="AA119" s="67"/>
      <c r="AB119" s="67"/>
      <c r="AC119" s="67"/>
      <c r="AD119" s="67"/>
      <c r="AE119" s="67"/>
      <c r="AF119" s="67"/>
      <c r="AG119" s="67"/>
    </row>
    <row r="120" spans="1:33" s="77" customFormat="1" ht="12.75">
      <c r="A120" t="s">
        <v>105</v>
      </c>
      <c r="B120" t="s">
        <v>75</v>
      </c>
      <c r="C120" s="75">
        <v>2.03332033067738</v>
      </c>
      <c r="D120" s="37">
        <v>22822.045</v>
      </c>
      <c r="E120" s="37">
        <v>26491.201</v>
      </c>
      <c r="F120" s="76">
        <f t="shared" si="8"/>
        <v>0.16077244611514888</v>
      </c>
      <c r="G120" s="37">
        <v>21662.121</v>
      </c>
      <c r="H120" s="37">
        <v>31535.271</v>
      </c>
      <c r="I120" s="76">
        <f t="shared" si="9"/>
        <v>0.45577946868637664</v>
      </c>
      <c r="J120">
        <v>9</v>
      </c>
      <c r="K120" s="124">
        <v>0.18312232878732018</v>
      </c>
      <c r="L120" s="67"/>
      <c r="M120" s="67"/>
      <c r="N120" s="67"/>
      <c r="O120" s="67"/>
      <c r="P120" s="67"/>
      <c r="Q120" s="67"/>
      <c r="R120" s="67"/>
      <c r="S120" s="67"/>
      <c r="T120" s="67"/>
      <c r="U120" s="67"/>
      <c r="V120" s="67"/>
      <c r="W120" s="67"/>
      <c r="X120" s="67"/>
      <c r="Y120" s="67"/>
      <c r="Z120" s="67"/>
      <c r="AA120" s="67"/>
      <c r="AB120" s="67"/>
      <c r="AC120" s="67"/>
      <c r="AD120" s="67"/>
      <c r="AE120" s="67"/>
      <c r="AF120" s="67"/>
      <c r="AG120" s="67"/>
    </row>
    <row r="121" spans="1:11" s="67" customFormat="1" ht="12.75">
      <c r="A121" t="s">
        <v>101</v>
      </c>
      <c r="B121" t="s">
        <v>75</v>
      </c>
      <c r="C121" s="75">
        <v>2.0299599035182</v>
      </c>
      <c r="D121" s="37">
        <v>20039.768</v>
      </c>
      <c r="E121" s="37">
        <v>14748.804</v>
      </c>
      <c r="F121" s="76">
        <f t="shared" si="8"/>
        <v>-0.26402321623683467</v>
      </c>
      <c r="G121" s="37">
        <v>21459.006</v>
      </c>
      <c r="H121" s="37">
        <v>20151.832</v>
      </c>
      <c r="I121" s="76">
        <f t="shared" si="9"/>
        <v>-0.06091493706651662</v>
      </c>
      <c r="J121">
        <v>10</v>
      </c>
      <c r="K121" s="124">
        <v>0.18287183702680293</v>
      </c>
    </row>
    <row r="122" spans="1:11" s="67" customFormat="1" ht="12.75">
      <c r="A122" t="s">
        <v>76</v>
      </c>
      <c r="B122" t="s">
        <v>75</v>
      </c>
      <c r="C122" s="75">
        <v>1.95461006369932</v>
      </c>
      <c r="D122" s="37">
        <v>2937.756</v>
      </c>
      <c r="E122" s="37">
        <v>3844.104</v>
      </c>
      <c r="F122" s="76">
        <f t="shared" si="8"/>
        <v>0.30851711306180635</v>
      </c>
      <c r="G122" s="37">
        <v>23443.37</v>
      </c>
      <c r="H122" s="37">
        <v>19616.668</v>
      </c>
      <c r="I122" s="76">
        <f t="shared" si="9"/>
        <v>-0.16323173673409572</v>
      </c>
      <c r="J122">
        <v>11</v>
      </c>
      <c r="K122" s="124">
        <v>0.09419393716611142</v>
      </c>
    </row>
    <row r="123" spans="1:11" s="67" customFormat="1" ht="12.75">
      <c r="A123" t="s">
        <v>120</v>
      </c>
      <c r="B123" t="s">
        <v>75</v>
      </c>
      <c r="C123" s="75">
        <v>1.65767812698028</v>
      </c>
      <c r="D123" s="37">
        <v>21383.833</v>
      </c>
      <c r="E123" s="37">
        <v>29810.267</v>
      </c>
      <c r="F123" s="76">
        <f t="shared" si="8"/>
        <v>0.39405629477184945</v>
      </c>
      <c r="G123" s="37">
        <v>17536.05</v>
      </c>
      <c r="H123" s="37">
        <v>36439.931</v>
      </c>
      <c r="I123" s="76">
        <f t="shared" si="9"/>
        <v>1.0780010891848506</v>
      </c>
      <c r="J123">
        <v>12</v>
      </c>
      <c r="K123" s="124">
        <v>0.2687368137845196</v>
      </c>
    </row>
    <row r="124" spans="1:11" s="67" customFormat="1" ht="12.75">
      <c r="A124" t="s">
        <v>119</v>
      </c>
      <c r="B124" t="s">
        <v>75</v>
      </c>
      <c r="C124" s="75">
        <v>1.6173331387125</v>
      </c>
      <c r="D124" s="37">
        <v>19290.814</v>
      </c>
      <c r="E124" s="37">
        <v>15814.748</v>
      </c>
      <c r="F124" s="76">
        <f t="shared" si="8"/>
        <v>-0.18019281094100018</v>
      </c>
      <c r="G124" s="37">
        <v>18831.649</v>
      </c>
      <c r="H124" s="37">
        <v>14540.116</v>
      </c>
      <c r="I124" s="76">
        <f t="shared" si="9"/>
        <v>-0.2278893898245449</v>
      </c>
      <c r="J124">
        <v>13</v>
      </c>
      <c r="K124" s="124">
        <v>0.37733131932402075</v>
      </c>
    </row>
    <row r="125" spans="1:11" s="67" customFormat="1" ht="12.75">
      <c r="A125" t="s">
        <v>132</v>
      </c>
      <c r="B125" t="s">
        <v>75</v>
      </c>
      <c r="C125" s="75">
        <v>1.38479278995511</v>
      </c>
      <c r="D125" s="37">
        <v>2902.833</v>
      </c>
      <c r="E125" s="37">
        <v>3108.716</v>
      </c>
      <c r="F125" s="76">
        <f t="shared" si="8"/>
        <v>0.07092485168798887</v>
      </c>
      <c r="G125" s="37">
        <v>14641.079</v>
      </c>
      <c r="H125" s="37">
        <v>19520.07</v>
      </c>
      <c r="I125" s="76">
        <f t="shared" si="9"/>
        <v>0.33323985206281587</v>
      </c>
      <c r="J125">
        <v>14</v>
      </c>
      <c r="K125" s="124">
        <v>0.9660557820977935</v>
      </c>
    </row>
    <row r="126" spans="1:11" s="67" customFormat="1" ht="12.75">
      <c r="A126" t="s">
        <v>131</v>
      </c>
      <c r="B126" t="s">
        <v>75</v>
      </c>
      <c r="C126" s="75">
        <v>1.36944268708295</v>
      </c>
      <c r="D126" s="37">
        <v>1745.822</v>
      </c>
      <c r="E126" s="37">
        <v>2058.96</v>
      </c>
      <c r="F126" s="76">
        <f t="shared" si="8"/>
        <v>0.1793642192617576</v>
      </c>
      <c r="G126" s="37">
        <v>14478.787</v>
      </c>
      <c r="H126" s="37">
        <v>27058.398</v>
      </c>
      <c r="I126" s="76">
        <f t="shared" si="9"/>
        <v>0.8688304482965321</v>
      </c>
      <c r="J126">
        <v>15</v>
      </c>
      <c r="K126" s="124">
        <v>0.2853103146892319</v>
      </c>
    </row>
    <row r="127" spans="1:11" s="67" customFormat="1" ht="12.75">
      <c r="A127" t="s">
        <v>130</v>
      </c>
      <c r="B127" t="s">
        <v>75</v>
      </c>
      <c r="C127" s="75">
        <v>1.17377434607439</v>
      </c>
      <c r="D127" s="37">
        <v>24587.312</v>
      </c>
      <c r="E127" s="37">
        <v>23676.972</v>
      </c>
      <c r="F127" s="76">
        <f t="shared" si="8"/>
        <v>-0.03702478741881179</v>
      </c>
      <c r="G127" s="37">
        <v>12553.152</v>
      </c>
      <c r="H127" s="37">
        <v>11166.78</v>
      </c>
      <c r="I127" s="76">
        <f t="shared" si="9"/>
        <v>-0.11044015080833877</v>
      </c>
      <c r="J127">
        <v>16</v>
      </c>
      <c r="K127" s="124">
        <v>0.35432597159320306</v>
      </c>
    </row>
    <row r="128" spans="1:11" s="67" customFormat="1" ht="12.75">
      <c r="A128" t="s">
        <v>134</v>
      </c>
      <c r="B128" t="s">
        <v>75</v>
      </c>
      <c r="C128" s="75">
        <v>1.0387719822363</v>
      </c>
      <c r="D128" s="37">
        <v>22.682</v>
      </c>
      <c r="E128" s="37">
        <v>15.766</v>
      </c>
      <c r="F128" s="76">
        <f t="shared" si="8"/>
        <v>-0.3049113834758839</v>
      </c>
      <c r="G128" s="37">
        <v>10982.687</v>
      </c>
      <c r="H128" s="37">
        <v>11162.97</v>
      </c>
      <c r="I128" s="76">
        <f t="shared" si="9"/>
        <v>0.016415199668350693</v>
      </c>
      <c r="J128">
        <v>17</v>
      </c>
      <c r="K128" s="124">
        <v>0.7488406623383654</v>
      </c>
    </row>
    <row r="129" spans="1:11" s="67" customFormat="1" ht="12.75">
      <c r="A129" t="s">
        <v>113</v>
      </c>
      <c r="B129" t="s">
        <v>75</v>
      </c>
      <c r="C129" s="75">
        <v>1.02113487075964</v>
      </c>
      <c r="D129" s="37">
        <v>5797.373</v>
      </c>
      <c r="E129" s="37">
        <v>3638.994</v>
      </c>
      <c r="F129" s="76">
        <f t="shared" si="8"/>
        <v>-0.37230293789963137</v>
      </c>
      <c r="G129" s="37">
        <v>10796.215</v>
      </c>
      <c r="H129" s="37">
        <v>7561.873</v>
      </c>
      <c r="I129" s="76">
        <f t="shared" si="9"/>
        <v>-0.2995811031921836</v>
      </c>
      <c r="J129">
        <v>18</v>
      </c>
      <c r="K129" s="124">
        <v>0.5552758405866021</v>
      </c>
    </row>
    <row r="130" spans="1:11" s="67" customFormat="1" ht="12.75">
      <c r="A130" t="s">
        <v>123</v>
      </c>
      <c r="B130" t="s">
        <v>104</v>
      </c>
      <c r="C130" s="75">
        <v>0.849628141953758</v>
      </c>
      <c r="D130" s="37">
        <v>24593.208</v>
      </c>
      <c r="E130" s="37">
        <v>5410.427</v>
      </c>
      <c r="F130" s="76">
        <f t="shared" si="8"/>
        <v>-0.7800032025102215</v>
      </c>
      <c r="G130" s="37">
        <v>9539.516</v>
      </c>
      <c r="H130" s="37">
        <v>4079.182</v>
      </c>
      <c r="I130" s="76">
        <f t="shared" si="9"/>
        <v>-0.5723910940555056</v>
      </c>
      <c r="J130">
        <v>19</v>
      </c>
      <c r="K130" s="124">
        <v>0.022356535703805944</v>
      </c>
    </row>
    <row r="131" spans="1:11" s="67" customFormat="1" ht="12.75">
      <c r="A131" t="s">
        <v>126</v>
      </c>
      <c r="B131" t="s">
        <v>75</v>
      </c>
      <c r="C131" s="75">
        <v>0.836410499627372</v>
      </c>
      <c r="D131" s="37">
        <v>4333.957</v>
      </c>
      <c r="E131" s="37">
        <v>3020.099</v>
      </c>
      <c r="F131" s="76">
        <f t="shared" si="8"/>
        <v>-0.3031543690904179</v>
      </c>
      <c r="G131" s="37">
        <v>8843.169</v>
      </c>
      <c r="H131" s="37">
        <v>7056.354</v>
      </c>
      <c r="I131" s="76">
        <f t="shared" si="9"/>
        <v>-0.20205595980355</v>
      </c>
      <c r="J131">
        <v>20</v>
      </c>
      <c r="K131" s="124">
        <v>0.8915696688962792</v>
      </c>
    </row>
    <row r="132" spans="1:11" s="67" customFormat="1" ht="12.75">
      <c r="A132"/>
      <c r="B132"/>
      <c r="C132" s="75"/>
      <c r="D132" s="37"/>
      <c r="E132" s="37"/>
      <c r="F132" s="76"/>
      <c r="G132" s="37"/>
      <c r="H132" s="37"/>
      <c r="I132" s="37"/>
      <c r="J132" s="76"/>
      <c r="K132" s="123"/>
    </row>
    <row r="133" spans="1:33" s="2" customFormat="1" ht="12.75">
      <c r="A133" s="55" t="s">
        <v>214</v>
      </c>
      <c r="B133" s="55"/>
      <c r="C133" s="82">
        <f>SUM(C112:C132)</f>
        <v>87.44306556868239</v>
      </c>
      <c r="D133" s="83"/>
      <c r="E133" s="56"/>
      <c r="F133" s="56"/>
      <c r="G133" s="56">
        <f>SUM(G112:G132)</f>
        <v>963595.8220000002</v>
      </c>
      <c r="H133" s="83">
        <f>SUM(H112:H132)</f>
        <v>1081518.38</v>
      </c>
      <c r="I133" s="57">
        <f>+(H133-G133)/G133</f>
        <v>0.12237761446001756</v>
      </c>
      <c r="J133" s="56"/>
      <c r="K133" s="125"/>
      <c r="L133" s="67"/>
      <c r="M133" s="67"/>
      <c r="N133" s="67"/>
      <c r="O133" s="67"/>
      <c r="P133" s="67"/>
      <c r="Q133" s="67"/>
      <c r="R133" s="67"/>
      <c r="S133" s="67"/>
      <c r="T133" s="67"/>
      <c r="U133" s="67"/>
      <c r="V133" s="67"/>
      <c r="W133" s="67"/>
      <c r="X133" s="67"/>
      <c r="Y133" s="67"/>
      <c r="Z133" s="67"/>
      <c r="AA133" s="67"/>
      <c r="AB133" s="67"/>
      <c r="AC133" s="67"/>
      <c r="AD133" s="67"/>
      <c r="AE133" s="67"/>
      <c r="AF133" s="67"/>
      <c r="AG133" s="67"/>
    </row>
    <row r="134" spans="3:11" s="67" customFormat="1" ht="12.75">
      <c r="C134" s="84"/>
      <c r="D134" s="85"/>
      <c r="E134" s="60"/>
      <c r="F134" s="60"/>
      <c r="G134" s="60"/>
      <c r="H134" s="85"/>
      <c r="I134" s="60"/>
      <c r="J134" s="60"/>
      <c r="K134" s="123"/>
    </row>
    <row r="135" spans="1:11" s="67" customFormat="1" ht="12.75">
      <c r="A135" s="86" t="s">
        <v>64</v>
      </c>
      <c r="C135" s="84"/>
      <c r="D135" s="85"/>
      <c r="E135" s="60"/>
      <c r="F135" s="60"/>
      <c r="G135" s="60"/>
      <c r="H135" s="85"/>
      <c r="I135" s="60"/>
      <c r="J135" s="60"/>
      <c r="K135" s="123"/>
    </row>
    <row r="136" spans="11:33" ht="12.75">
      <c r="K136" s="123"/>
      <c r="L136" s="67"/>
      <c r="M136" s="67"/>
      <c r="N136" s="67"/>
      <c r="O136" s="67"/>
      <c r="P136" s="67"/>
      <c r="Q136" s="67"/>
      <c r="R136" s="67"/>
      <c r="S136" s="67"/>
      <c r="T136" s="67"/>
      <c r="U136" s="67"/>
      <c r="V136" s="67"/>
      <c r="W136" s="67"/>
      <c r="X136" s="67"/>
      <c r="Y136" s="67"/>
      <c r="Z136" s="67"/>
      <c r="AA136" s="67"/>
      <c r="AB136" s="67"/>
      <c r="AC136" s="67"/>
      <c r="AD136" s="67"/>
      <c r="AE136" s="67"/>
      <c r="AF136" s="67"/>
      <c r="AG136" s="67"/>
    </row>
    <row r="137" spans="1:33" s="63" customFormat="1" ht="15.75" customHeight="1">
      <c r="A137" s="158" t="s">
        <v>275</v>
      </c>
      <c r="B137" s="158"/>
      <c r="C137" s="158"/>
      <c r="D137" s="158"/>
      <c r="E137" s="158"/>
      <c r="F137" s="158"/>
      <c r="G137" s="158"/>
      <c r="H137" s="158"/>
      <c r="I137" s="158"/>
      <c r="J137" s="158"/>
      <c r="K137" s="158"/>
      <c r="L137" s="67"/>
      <c r="M137" s="67"/>
      <c r="N137" s="67"/>
      <c r="O137" s="67"/>
      <c r="P137" s="67"/>
      <c r="Q137" s="67"/>
      <c r="R137" s="67"/>
      <c r="S137" s="67"/>
      <c r="T137" s="67"/>
      <c r="U137" s="67"/>
      <c r="V137" s="67"/>
      <c r="W137" s="67"/>
      <c r="X137" s="67"/>
      <c r="Y137" s="67"/>
      <c r="Z137" s="67"/>
      <c r="AA137" s="67"/>
      <c r="AB137" s="67"/>
      <c r="AC137" s="67"/>
      <c r="AD137" s="67"/>
      <c r="AE137" s="67"/>
      <c r="AF137" s="67"/>
      <c r="AG137" s="67"/>
    </row>
    <row r="138" spans="1:33" s="63" customFormat="1" ht="15.75" customHeight="1">
      <c r="A138" s="156" t="s">
        <v>66</v>
      </c>
      <c r="B138" s="156"/>
      <c r="C138" s="156"/>
      <c r="D138" s="156"/>
      <c r="E138" s="156"/>
      <c r="F138" s="156"/>
      <c r="G138" s="156"/>
      <c r="H138" s="156"/>
      <c r="I138" s="156"/>
      <c r="J138" s="156"/>
      <c r="K138" s="156"/>
      <c r="L138" s="67"/>
      <c r="M138" s="67"/>
      <c r="N138" s="67"/>
      <c r="O138" s="67"/>
      <c r="P138" s="67"/>
      <c r="Q138" s="67"/>
      <c r="R138" s="67"/>
      <c r="S138" s="67"/>
      <c r="T138" s="67"/>
      <c r="U138" s="67"/>
      <c r="V138" s="67"/>
      <c r="W138" s="67"/>
      <c r="X138" s="67"/>
      <c r="Y138" s="67"/>
      <c r="Z138" s="67"/>
      <c r="AA138" s="67"/>
      <c r="AB138" s="67"/>
      <c r="AC138" s="67"/>
      <c r="AD138" s="67"/>
      <c r="AE138" s="67"/>
      <c r="AF138" s="67"/>
      <c r="AG138" s="67"/>
    </row>
    <row r="139" spans="1:33" s="64" customFormat="1" ht="15.75" customHeight="1">
      <c r="A139" s="156" t="s">
        <v>53</v>
      </c>
      <c r="B139" s="156"/>
      <c r="C139" s="156"/>
      <c r="D139" s="156"/>
      <c r="E139" s="156"/>
      <c r="F139" s="156"/>
      <c r="G139" s="156"/>
      <c r="H139" s="156"/>
      <c r="I139" s="156"/>
      <c r="J139" s="156"/>
      <c r="K139" s="156"/>
      <c r="L139" s="67"/>
      <c r="M139" s="67"/>
      <c r="N139" s="67"/>
      <c r="O139" s="67"/>
      <c r="P139" s="67"/>
      <c r="Q139" s="67"/>
      <c r="R139" s="67"/>
      <c r="S139" s="67"/>
      <c r="T139" s="67"/>
      <c r="U139" s="67"/>
      <c r="V139" s="67"/>
      <c r="W139" s="67"/>
      <c r="X139" s="67"/>
      <c r="Y139" s="67"/>
      <c r="Z139" s="67"/>
      <c r="AA139" s="67"/>
      <c r="AB139" s="67"/>
      <c r="AC139" s="67"/>
      <c r="AD139" s="67"/>
      <c r="AE139" s="67"/>
      <c r="AF139" s="67"/>
      <c r="AG139" s="67"/>
    </row>
    <row r="140" spans="1:33" s="64" customFormat="1" ht="15.75" customHeight="1">
      <c r="A140" s="129"/>
      <c r="B140" s="129"/>
      <c r="C140" s="129"/>
      <c r="D140" s="129"/>
      <c r="E140" s="129"/>
      <c r="F140" s="129"/>
      <c r="G140" s="129"/>
      <c r="H140" s="129"/>
      <c r="I140" s="129"/>
      <c r="J140" s="129"/>
      <c r="K140" s="129"/>
      <c r="L140" s="67"/>
      <c r="M140" s="67"/>
      <c r="N140" s="67"/>
      <c r="O140" s="67"/>
      <c r="P140" s="67"/>
      <c r="Q140" s="67"/>
      <c r="R140" s="67"/>
      <c r="S140" s="67"/>
      <c r="T140" s="67"/>
      <c r="U140" s="67"/>
      <c r="V140" s="67"/>
      <c r="W140" s="67"/>
      <c r="X140" s="67"/>
      <c r="Y140" s="67"/>
      <c r="Z140" s="67"/>
      <c r="AA140" s="67"/>
      <c r="AB140" s="67"/>
      <c r="AC140" s="67"/>
      <c r="AD140" s="67"/>
      <c r="AE140" s="67"/>
      <c r="AF140" s="67"/>
      <c r="AG140" s="67"/>
    </row>
    <row r="141" spans="1:11" s="67" customFormat="1" ht="30.75" customHeight="1">
      <c r="A141" s="65" t="s">
        <v>216</v>
      </c>
      <c r="B141" s="65" t="s">
        <v>73</v>
      </c>
      <c r="C141" s="66" t="s">
        <v>211</v>
      </c>
      <c r="D141" s="157" t="s">
        <v>344</v>
      </c>
      <c r="E141" s="157"/>
      <c r="F141" s="157"/>
      <c r="G141" s="157" t="s">
        <v>345</v>
      </c>
      <c r="H141" s="157"/>
      <c r="I141" s="157"/>
      <c r="J141" s="157"/>
      <c r="K141" s="157"/>
    </row>
    <row r="142" spans="1:11" s="67" customFormat="1" ht="15.75" customHeight="1">
      <c r="A142" s="68"/>
      <c r="B142" s="68"/>
      <c r="C142" s="69">
        <v>2007</v>
      </c>
      <c r="D142" s="159" t="str">
        <f>+D110</f>
        <v>Enero-Diciembre</v>
      </c>
      <c r="E142" s="159"/>
      <c r="F142" s="68" t="s">
        <v>212</v>
      </c>
      <c r="G142" s="159" t="str">
        <f>+D142</f>
        <v>Enero-Diciembre</v>
      </c>
      <c r="H142" s="159"/>
      <c r="I142" s="68" t="s">
        <v>212</v>
      </c>
      <c r="J142" s="70"/>
      <c r="K142" s="126" t="s">
        <v>346</v>
      </c>
    </row>
    <row r="143" spans="1:11" s="67" customFormat="1" ht="15.75">
      <c r="A143" s="71"/>
      <c r="B143" s="71"/>
      <c r="C143" s="72"/>
      <c r="D143" s="73">
        <v>2007</v>
      </c>
      <c r="E143" s="73">
        <v>2008</v>
      </c>
      <c r="F143" s="74" t="s">
        <v>213</v>
      </c>
      <c r="G143" s="73">
        <v>2007</v>
      </c>
      <c r="H143" s="73">
        <v>2008</v>
      </c>
      <c r="I143" s="74" t="s">
        <v>213</v>
      </c>
      <c r="J143" s="71"/>
      <c r="K143" s="128" t="str">
        <f>+K111</f>
        <v>ene-dic 08</v>
      </c>
    </row>
    <row r="144" spans="1:33" s="105" customFormat="1" ht="12.75">
      <c r="A144" s="101" t="s">
        <v>103</v>
      </c>
      <c r="B144" s="101" t="s">
        <v>104</v>
      </c>
      <c r="C144" s="102">
        <v>36.593339440442</v>
      </c>
      <c r="D144" s="103">
        <v>178503.11</v>
      </c>
      <c r="E144" s="103">
        <v>192797.92</v>
      </c>
      <c r="F144" s="104">
        <f aca="true" t="shared" si="10" ref="F144:F163">+(E144-D144)/D144</f>
        <v>0.08008157392888016</v>
      </c>
      <c r="G144" s="103">
        <v>573257.793</v>
      </c>
      <c r="H144" s="103">
        <v>632988.492</v>
      </c>
      <c r="I144" s="104">
        <f aca="true" t="shared" si="11" ref="I144:I163">+(H144-G144)/G144</f>
        <v>0.10419518012553215</v>
      </c>
      <c r="J144" s="101">
        <v>1</v>
      </c>
      <c r="K144" s="124">
        <v>0.5778379211589376</v>
      </c>
      <c r="L144" s="67"/>
      <c r="M144" s="67"/>
      <c r="N144" s="67"/>
      <c r="O144" s="67"/>
      <c r="P144" s="67"/>
      <c r="Q144" s="67"/>
      <c r="R144" s="67"/>
      <c r="S144" s="67"/>
      <c r="T144" s="67"/>
      <c r="U144" s="67"/>
      <c r="V144" s="67"/>
      <c r="W144" s="67"/>
      <c r="X144" s="67"/>
      <c r="Y144" s="67"/>
      <c r="Z144" s="67"/>
      <c r="AA144" s="67"/>
      <c r="AB144" s="67"/>
      <c r="AC144" s="67"/>
      <c r="AD144" s="67"/>
      <c r="AE144" s="67"/>
      <c r="AF144" s="67"/>
      <c r="AG144" s="67"/>
    </row>
    <row r="145" spans="1:33" s="105" customFormat="1" ht="12.75">
      <c r="A145" s="101" t="s">
        <v>93</v>
      </c>
      <c r="B145" s="101" t="s">
        <v>75</v>
      </c>
      <c r="C145" s="102">
        <v>5.18663437580406</v>
      </c>
      <c r="D145" s="103">
        <v>63110.424</v>
      </c>
      <c r="E145" s="103">
        <v>56349.67</v>
      </c>
      <c r="F145" s="104">
        <f t="shared" si="10"/>
        <v>-0.10712578955261022</v>
      </c>
      <c r="G145" s="103">
        <v>81650.837</v>
      </c>
      <c r="H145" s="103">
        <v>84089.295</v>
      </c>
      <c r="I145" s="104">
        <f t="shared" si="11"/>
        <v>0.029864458094899855</v>
      </c>
      <c r="J145" s="101">
        <v>2</v>
      </c>
      <c r="K145" s="124">
        <v>0.06797798943333966</v>
      </c>
      <c r="L145" s="67"/>
      <c r="M145" s="67"/>
      <c r="N145" s="67"/>
      <c r="O145" s="67"/>
      <c r="P145" s="67"/>
      <c r="Q145" s="67"/>
      <c r="R145" s="67"/>
      <c r="S145" s="67"/>
      <c r="T145" s="67"/>
      <c r="U145" s="67"/>
      <c r="V145" s="67"/>
      <c r="W145" s="67"/>
      <c r="X145" s="67"/>
      <c r="Y145" s="67"/>
      <c r="Z145" s="67"/>
      <c r="AA145" s="67"/>
      <c r="AB145" s="67"/>
      <c r="AC145" s="67"/>
      <c r="AD145" s="67"/>
      <c r="AE145" s="67"/>
      <c r="AF145" s="67"/>
      <c r="AG145" s="67"/>
    </row>
    <row r="146" spans="1:33" s="105" customFormat="1" ht="12.75">
      <c r="A146" s="101" t="s">
        <v>136</v>
      </c>
      <c r="B146" s="101" t="s">
        <v>75</v>
      </c>
      <c r="C146" s="102">
        <v>4.15819121661988</v>
      </c>
      <c r="D146" s="103">
        <v>28571.998</v>
      </c>
      <c r="E146" s="103">
        <v>30268.877</v>
      </c>
      <c r="F146" s="104">
        <f t="shared" si="10"/>
        <v>0.059389581365643415</v>
      </c>
      <c r="G146" s="103">
        <v>65237.527</v>
      </c>
      <c r="H146" s="103">
        <v>87260.862</v>
      </c>
      <c r="I146" s="104">
        <f t="shared" si="11"/>
        <v>0.337586907609174</v>
      </c>
      <c r="J146" s="101">
        <v>3</v>
      </c>
      <c r="K146" s="124">
        <v>0.7266529548847321</v>
      </c>
      <c r="L146" s="67"/>
      <c r="M146" s="67"/>
      <c r="N146" s="67"/>
      <c r="O146" s="67"/>
      <c r="P146" s="67"/>
      <c r="Q146" s="67"/>
      <c r="R146" s="67"/>
      <c r="S146" s="67"/>
      <c r="T146" s="67"/>
      <c r="U146" s="67"/>
      <c r="V146" s="67"/>
      <c r="W146" s="67"/>
      <c r="X146" s="67"/>
      <c r="Y146" s="67"/>
      <c r="Z146" s="67"/>
      <c r="AA146" s="67"/>
      <c r="AB146" s="67"/>
      <c r="AC146" s="67"/>
      <c r="AD146" s="67"/>
      <c r="AE146" s="67"/>
      <c r="AF146" s="67"/>
      <c r="AG146" s="67"/>
    </row>
    <row r="147" spans="1:33" s="105" customFormat="1" ht="12.75">
      <c r="A147" s="101" t="s">
        <v>207</v>
      </c>
      <c r="B147" s="101" t="s">
        <v>104</v>
      </c>
      <c r="C147" s="102">
        <v>4.01718251789466</v>
      </c>
      <c r="D147" s="103">
        <v>36508.693</v>
      </c>
      <c r="E147" s="103">
        <v>35470.575</v>
      </c>
      <c r="F147" s="104">
        <f t="shared" si="10"/>
        <v>-0.028434816880461927</v>
      </c>
      <c r="G147" s="103">
        <v>62928.043</v>
      </c>
      <c r="H147" s="103">
        <v>64060.181</v>
      </c>
      <c r="I147" s="104">
        <f t="shared" si="11"/>
        <v>0.01799099330007766</v>
      </c>
      <c r="J147" s="101">
        <v>4</v>
      </c>
      <c r="K147" s="124">
        <v>0.8115454106894645</v>
      </c>
      <c r="L147" s="67"/>
      <c r="M147" s="67"/>
      <c r="N147" s="67"/>
      <c r="O147" s="67"/>
      <c r="P147" s="67"/>
      <c r="Q147" s="67"/>
      <c r="R147" s="67"/>
      <c r="S147" s="67"/>
      <c r="T147" s="67"/>
      <c r="U147" s="67"/>
      <c r="V147" s="67"/>
      <c r="W147" s="67"/>
      <c r="X147" s="67"/>
      <c r="Y147" s="67"/>
      <c r="Z147" s="67"/>
      <c r="AA147" s="67"/>
      <c r="AB147" s="67"/>
      <c r="AC147" s="67"/>
      <c r="AD147" s="67"/>
      <c r="AE147" s="67"/>
      <c r="AF147" s="67"/>
      <c r="AG147" s="67"/>
    </row>
    <row r="148" spans="1:33" s="105" customFormat="1" ht="12.75">
      <c r="A148" s="101" t="s">
        <v>106</v>
      </c>
      <c r="B148" s="101" t="s">
        <v>75</v>
      </c>
      <c r="C148" s="102">
        <v>3.38069718607056</v>
      </c>
      <c r="D148" s="103">
        <v>34004.725</v>
      </c>
      <c r="E148" s="103">
        <v>42020.708</v>
      </c>
      <c r="F148" s="104">
        <f t="shared" si="10"/>
        <v>0.2357314461446167</v>
      </c>
      <c r="G148" s="103">
        <v>52957.695</v>
      </c>
      <c r="H148" s="103">
        <v>99576.502</v>
      </c>
      <c r="I148" s="104">
        <f t="shared" si="11"/>
        <v>0.8803027964113618</v>
      </c>
      <c r="J148" s="101">
        <v>5</v>
      </c>
      <c r="K148" s="124">
        <v>0.5691764150935523</v>
      </c>
      <c r="L148" s="67"/>
      <c r="M148" s="67"/>
      <c r="N148" s="67"/>
      <c r="O148" s="67"/>
      <c r="P148" s="67"/>
      <c r="Q148" s="67"/>
      <c r="R148" s="67"/>
      <c r="S148" s="67"/>
      <c r="T148" s="67"/>
      <c r="U148" s="67"/>
      <c r="V148" s="67"/>
      <c r="W148" s="67"/>
      <c r="X148" s="67"/>
      <c r="Y148" s="67"/>
      <c r="Z148" s="67"/>
      <c r="AA148" s="67"/>
      <c r="AB148" s="67"/>
      <c r="AC148" s="67"/>
      <c r="AD148" s="67"/>
      <c r="AE148" s="67"/>
      <c r="AF148" s="67"/>
      <c r="AG148" s="67"/>
    </row>
    <row r="149" spans="1:33" s="105" customFormat="1" ht="12.75">
      <c r="A149" s="101" t="s">
        <v>82</v>
      </c>
      <c r="B149" s="101" t="s">
        <v>75</v>
      </c>
      <c r="C149" s="102">
        <v>3.04536727873083</v>
      </c>
      <c r="D149" s="103">
        <v>17933.471</v>
      </c>
      <c r="E149" s="103">
        <v>19099.281</v>
      </c>
      <c r="F149" s="104">
        <f t="shared" si="10"/>
        <v>0.06500749352983579</v>
      </c>
      <c r="G149" s="103">
        <v>47704.845</v>
      </c>
      <c r="H149" s="103">
        <v>50670.447</v>
      </c>
      <c r="I149" s="104">
        <f t="shared" si="11"/>
        <v>0.06216563537728713</v>
      </c>
      <c r="J149" s="101">
        <v>6</v>
      </c>
      <c r="K149" s="124">
        <v>0.3503993071573506</v>
      </c>
      <c r="L149" s="67"/>
      <c r="M149" s="67"/>
      <c r="N149" s="67"/>
      <c r="O149" s="67"/>
      <c r="P149" s="67"/>
      <c r="Q149" s="67"/>
      <c r="R149" s="67"/>
      <c r="S149" s="67"/>
      <c r="T149" s="67"/>
      <c r="U149" s="67"/>
      <c r="V149" s="67"/>
      <c r="W149" s="67"/>
      <c r="X149" s="67"/>
      <c r="Y149" s="67"/>
      <c r="Z149" s="67"/>
      <c r="AA149" s="67"/>
      <c r="AB149" s="67"/>
      <c r="AC149" s="67"/>
      <c r="AD149" s="67"/>
      <c r="AE149" s="67"/>
      <c r="AF149" s="67"/>
      <c r="AG149" s="67"/>
    </row>
    <row r="150" spans="1:33" s="105" customFormat="1" ht="12.75">
      <c r="A150" s="101" t="s">
        <v>90</v>
      </c>
      <c r="B150" s="101" t="s">
        <v>75</v>
      </c>
      <c r="C150" s="102">
        <v>2.44481234910483</v>
      </c>
      <c r="D150" s="103">
        <v>11546.282</v>
      </c>
      <c r="E150" s="103">
        <v>7490.733</v>
      </c>
      <c r="F150" s="104">
        <f t="shared" si="10"/>
        <v>-0.35124285029587876</v>
      </c>
      <c r="G150" s="103">
        <v>38297.316</v>
      </c>
      <c r="H150" s="103">
        <v>26605.141</v>
      </c>
      <c r="I150" s="104">
        <f t="shared" si="11"/>
        <v>-0.3053001155485674</v>
      </c>
      <c r="J150" s="101">
        <v>7</v>
      </c>
      <c r="K150" s="124">
        <v>0.08743790212327712</v>
      </c>
      <c r="L150" s="67"/>
      <c r="M150" s="67"/>
      <c r="N150" s="67"/>
      <c r="O150" s="67"/>
      <c r="P150" s="67"/>
      <c r="Q150" s="67"/>
      <c r="R150" s="67"/>
      <c r="S150" s="67"/>
      <c r="T150" s="67"/>
      <c r="U150" s="67"/>
      <c r="V150" s="67"/>
      <c r="W150" s="67"/>
      <c r="X150" s="67"/>
      <c r="Y150" s="67"/>
      <c r="Z150" s="67"/>
      <c r="AA150" s="67"/>
      <c r="AB150" s="67"/>
      <c r="AC150" s="67"/>
      <c r="AD150" s="67"/>
      <c r="AE150" s="67"/>
      <c r="AF150" s="67"/>
      <c r="AG150" s="67"/>
    </row>
    <row r="151" spans="1:33" s="105" customFormat="1" ht="12.75">
      <c r="A151" s="101" t="s">
        <v>131</v>
      </c>
      <c r="B151" s="101" t="s">
        <v>75</v>
      </c>
      <c r="C151" s="102">
        <v>2.42020560301274</v>
      </c>
      <c r="D151" s="103">
        <v>4630.279</v>
      </c>
      <c r="E151" s="103">
        <v>4340.854</v>
      </c>
      <c r="F151" s="104">
        <f t="shared" si="10"/>
        <v>-0.06250703251359155</v>
      </c>
      <c r="G151" s="103">
        <v>37911.856</v>
      </c>
      <c r="H151" s="103">
        <v>55637.913</v>
      </c>
      <c r="I151" s="104">
        <f t="shared" si="11"/>
        <v>0.46755972590737843</v>
      </c>
      <c r="J151" s="101">
        <v>8</v>
      </c>
      <c r="K151" s="124">
        <v>0.5866596561511922</v>
      </c>
      <c r="L151" s="67"/>
      <c r="M151" s="67"/>
      <c r="N151" s="67"/>
      <c r="O151" s="67"/>
      <c r="P151" s="67"/>
      <c r="Q151" s="67"/>
      <c r="R151" s="67"/>
      <c r="S151" s="67"/>
      <c r="T151" s="67"/>
      <c r="U151" s="67"/>
      <c r="V151" s="67"/>
      <c r="W151" s="67"/>
      <c r="X151" s="67"/>
      <c r="Y151" s="67"/>
      <c r="Z151" s="67"/>
      <c r="AA151" s="67"/>
      <c r="AB151" s="67"/>
      <c r="AC151" s="67"/>
      <c r="AD151" s="67"/>
      <c r="AE151" s="67"/>
      <c r="AF151" s="67"/>
      <c r="AG151" s="67"/>
    </row>
    <row r="152" spans="1:33" s="105" customFormat="1" ht="12.75">
      <c r="A152" s="101" t="s">
        <v>123</v>
      </c>
      <c r="B152" s="101" t="s">
        <v>104</v>
      </c>
      <c r="C152" s="102">
        <v>2.34631341966631</v>
      </c>
      <c r="D152" s="103">
        <v>36795.157</v>
      </c>
      <c r="E152" s="103">
        <v>57087.799</v>
      </c>
      <c r="F152" s="104">
        <f t="shared" si="10"/>
        <v>0.5515030687326595</v>
      </c>
      <c r="G152" s="103">
        <v>37015.087</v>
      </c>
      <c r="H152" s="103">
        <v>58651.958</v>
      </c>
      <c r="I152" s="104">
        <f t="shared" si="11"/>
        <v>0.5845419463690575</v>
      </c>
      <c r="J152" s="101">
        <v>9</v>
      </c>
      <c r="K152" s="124">
        <v>0.3214503773367128</v>
      </c>
      <c r="L152" s="67"/>
      <c r="M152" s="67"/>
      <c r="N152" s="67"/>
      <c r="O152" s="67"/>
      <c r="P152" s="67"/>
      <c r="Q152" s="67"/>
      <c r="R152" s="67"/>
      <c r="S152" s="67"/>
      <c r="T152" s="67"/>
      <c r="U152" s="67"/>
      <c r="V152" s="67"/>
      <c r="W152" s="67"/>
      <c r="X152" s="67"/>
      <c r="Y152" s="67"/>
      <c r="Z152" s="67"/>
      <c r="AA152" s="67"/>
      <c r="AB152" s="67"/>
      <c r="AC152" s="67"/>
      <c r="AD152" s="67"/>
      <c r="AE152" s="67"/>
      <c r="AF152" s="67"/>
      <c r="AG152" s="67"/>
    </row>
    <row r="153" spans="1:33" s="106" customFormat="1" ht="12.75">
      <c r="A153" s="101" t="s">
        <v>133</v>
      </c>
      <c r="B153" s="101" t="s">
        <v>75</v>
      </c>
      <c r="C153" s="102">
        <v>1.32364757090593</v>
      </c>
      <c r="D153" s="103">
        <v>18517.222</v>
      </c>
      <c r="E153" s="103">
        <v>20703.301</v>
      </c>
      <c r="F153" s="104">
        <f t="shared" si="10"/>
        <v>0.11805653137387442</v>
      </c>
      <c r="G153" s="103">
        <v>20734.575</v>
      </c>
      <c r="H153" s="103">
        <v>27355.871</v>
      </c>
      <c r="I153" s="104">
        <f t="shared" si="11"/>
        <v>0.31933598831902743</v>
      </c>
      <c r="J153" s="101">
        <v>10</v>
      </c>
      <c r="K153" s="124">
        <v>0.3216455986591092</v>
      </c>
      <c r="L153" s="67"/>
      <c r="M153" s="67"/>
      <c r="N153" s="67"/>
      <c r="O153" s="67"/>
      <c r="P153" s="67"/>
      <c r="Q153" s="67"/>
      <c r="R153" s="67"/>
      <c r="S153" s="67"/>
      <c r="T153" s="67"/>
      <c r="U153" s="67"/>
      <c r="V153" s="67"/>
      <c r="W153" s="67"/>
      <c r="X153" s="67"/>
      <c r="Y153" s="67"/>
      <c r="Z153" s="67"/>
      <c r="AA153" s="67"/>
      <c r="AB153" s="67"/>
      <c r="AC153" s="67"/>
      <c r="AD153" s="67"/>
      <c r="AE153" s="67"/>
      <c r="AF153" s="67"/>
      <c r="AG153" s="67"/>
    </row>
    <row r="154" spans="1:33" s="106" customFormat="1" ht="12.75">
      <c r="A154" s="101" t="s">
        <v>208</v>
      </c>
      <c r="B154" s="101" t="s">
        <v>75</v>
      </c>
      <c r="C154" s="102">
        <v>1.21587826063732</v>
      </c>
      <c r="D154" s="103">
        <v>3197.056</v>
      </c>
      <c r="E154" s="103">
        <v>3228.322</v>
      </c>
      <c r="F154" s="104">
        <f t="shared" si="10"/>
        <v>0.009779622252472298</v>
      </c>
      <c r="G154" s="103">
        <v>19046.345</v>
      </c>
      <c r="H154" s="103">
        <v>18819.439</v>
      </c>
      <c r="I154" s="104">
        <f t="shared" si="11"/>
        <v>-0.011913361854991216</v>
      </c>
      <c r="J154" s="101">
        <v>11</v>
      </c>
      <c r="K154" s="124">
        <v>0.547331431072094</v>
      </c>
      <c r="L154" s="67"/>
      <c r="M154" s="67"/>
      <c r="N154" s="67"/>
      <c r="O154" s="67"/>
      <c r="P154" s="67"/>
      <c r="Q154" s="67"/>
      <c r="R154" s="67"/>
      <c r="S154" s="67"/>
      <c r="T154" s="67"/>
      <c r="U154" s="67"/>
      <c r="V154" s="67"/>
      <c r="W154" s="67"/>
      <c r="X154" s="67"/>
      <c r="Y154" s="67"/>
      <c r="Z154" s="67"/>
      <c r="AA154" s="67"/>
      <c r="AB154" s="67"/>
      <c r="AC154" s="67"/>
      <c r="AD154" s="67"/>
      <c r="AE154" s="67"/>
      <c r="AF154" s="67"/>
      <c r="AG154" s="67"/>
    </row>
    <row r="155" spans="1:33" s="106" customFormat="1" ht="12.75">
      <c r="A155" s="101" t="s">
        <v>141</v>
      </c>
      <c r="B155" s="101" t="s">
        <v>75</v>
      </c>
      <c r="C155" s="102">
        <v>1.1255024211677</v>
      </c>
      <c r="D155" s="103">
        <v>12606.575</v>
      </c>
      <c r="E155" s="103">
        <v>8870.834</v>
      </c>
      <c r="F155" s="104">
        <f t="shared" si="10"/>
        <v>-0.2963327469990858</v>
      </c>
      <c r="G155" s="103">
        <v>17630.681</v>
      </c>
      <c r="H155" s="103">
        <v>15664.905</v>
      </c>
      <c r="I155" s="104">
        <f t="shared" si="11"/>
        <v>-0.11149745151647857</v>
      </c>
      <c r="J155" s="101">
        <v>12</v>
      </c>
      <c r="K155" s="124">
        <v>0.18469568221793306</v>
      </c>
      <c r="L155" s="67"/>
      <c r="M155" s="67"/>
      <c r="N155" s="67"/>
      <c r="O155" s="67"/>
      <c r="P155" s="67"/>
      <c r="Q155" s="67"/>
      <c r="R155" s="67"/>
      <c r="S155" s="67"/>
      <c r="T155" s="67"/>
      <c r="U155" s="67"/>
      <c r="V155" s="67"/>
      <c r="W155" s="67"/>
      <c r="X155" s="67"/>
      <c r="Y155" s="67"/>
      <c r="Z155" s="67"/>
      <c r="AA155" s="67"/>
      <c r="AB155" s="67"/>
      <c r="AC155" s="67"/>
      <c r="AD155" s="67"/>
      <c r="AE155" s="67"/>
      <c r="AF155" s="67"/>
      <c r="AG155" s="67"/>
    </row>
    <row r="156" spans="1:33" s="106" customFormat="1" ht="12.75">
      <c r="A156" s="101" t="s">
        <v>206</v>
      </c>
      <c r="B156" s="101" t="s">
        <v>75</v>
      </c>
      <c r="C156" s="102">
        <v>1.08898081817585</v>
      </c>
      <c r="D156" s="103">
        <v>2277.82</v>
      </c>
      <c r="E156" s="103">
        <v>2352.384</v>
      </c>
      <c r="F156" s="104">
        <f t="shared" si="10"/>
        <v>0.03273480784258626</v>
      </c>
      <c r="G156" s="103">
        <v>17058.578</v>
      </c>
      <c r="H156" s="103">
        <v>18024.187</v>
      </c>
      <c r="I156" s="104">
        <f t="shared" si="11"/>
        <v>0.05660548024577432</v>
      </c>
      <c r="J156" s="101">
        <v>13</v>
      </c>
      <c r="K156" s="124">
        <v>0.8447569068963722</v>
      </c>
      <c r="L156" s="67"/>
      <c r="M156" s="67"/>
      <c r="N156" s="67"/>
      <c r="O156" s="67"/>
      <c r="P156" s="67"/>
      <c r="Q156" s="67"/>
      <c r="R156" s="67"/>
      <c r="S156" s="67"/>
      <c r="T156" s="67"/>
      <c r="U156" s="67"/>
      <c r="V156" s="67"/>
      <c r="W156" s="67"/>
      <c r="X156" s="67"/>
      <c r="Y156" s="67"/>
      <c r="Z156" s="67"/>
      <c r="AA156" s="67"/>
      <c r="AB156" s="67"/>
      <c r="AC156" s="67"/>
      <c r="AD156" s="67"/>
      <c r="AE156" s="67"/>
      <c r="AF156" s="67"/>
      <c r="AG156" s="67"/>
    </row>
    <row r="157" spans="1:33" s="106" customFormat="1" ht="12.75">
      <c r="A157" s="101" t="s">
        <v>124</v>
      </c>
      <c r="B157" s="101" t="s">
        <v>75</v>
      </c>
      <c r="C157" s="102">
        <v>0.93519098517572</v>
      </c>
      <c r="D157" s="103">
        <v>9536.86</v>
      </c>
      <c r="E157" s="103">
        <v>8474.139</v>
      </c>
      <c r="F157" s="104">
        <f t="shared" si="10"/>
        <v>-0.11143300834865996</v>
      </c>
      <c r="G157" s="103">
        <v>14649.507</v>
      </c>
      <c r="H157" s="103">
        <v>16792.884</v>
      </c>
      <c r="I157" s="104">
        <f t="shared" si="11"/>
        <v>0.14631052089329685</v>
      </c>
      <c r="J157" s="101">
        <v>14</v>
      </c>
      <c r="K157" s="124">
        <v>0.2572211984326753</v>
      </c>
      <c r="L157" s="67"/>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 s="106" customFormat="1" ht="12.75">
      <c r="A158" s="101" t="s">
        <v>95</v>
      </c>
      <c r="B158" s="101" t="s">
        <v>75</v>
      </c>
      <c r="C158" s="102">
        <v>0.856318568730929</v>
      </c>
      <c r="D158" s="103">
        <v>16807.837</v>
      </c>
      <c r="E158" s="103">
        <v>11370.153</v>
      </c>
      <c r="F158" s="104">
        <f t="shared" si="10"/>
        <v>-0.3235207480891205</v>
      </c>
      <c r="G158" s="103">
        <v>13413.989</v>
      </c>
      <c r="H158" s="103">
        <v>14008.854</v>
      </c>
      <c r="I158" s="104">
        <f t="shared" si="11"/>
        <v>0.044346614567821685</v>
      </c>
      <c r="J158" s="101">
        <v>15</v>
      </c>
      <c r="K158" s="124">
        <v>0.20297212886455013</v>
      </c>
      <c r="L158" s="67"/>
      <c r="M158" s="67"/>
      <c r="N158" s="67"/>
      <c r="O158" s="67"/>
      <c r="P158" s="67"/>
      <c r="Q158" s="67"/>
      <c r="R158" s="67"/>
      <c r="S158" s="67"/>
      <c r="T158" s="67"/>
      <c r="U158" s="67"/>
      <c r="V158" s="67"/>
      <c r="W158" s="67"/>
      <c r="X158" s="67"/>
      <c r="Y158" s="67"/>
      <c r="Z158" s="67"/>
      <c r="AA158" s="67"/>
      <c r="AB158" s="67"/>
      <c r="AC158" s="67"/>
      <c r="AD158" s="67"/>
      <c r="AE158" s="67"/>
      <c r="AF158" s="67"/>
      <c r="AG158" s="67"/>
    </row>
    <row r="159" spans="1:33" s="106" customFormat="1" ht="12.75">
      <c r="A159" s="101" t="s">
        <v>138</v>
      </c>
      <c r="B159" s="101" t="s">
        <v>75</v>
      </c>
      <c r="C159" s="102">
        <v>0.851417302847971</v>
      </c>
      <c r="D159" s="103">
        <v>17264.833</v>
      </c>
      <c r="E159" s="103">
        <v>14378.013</v>
      </c>
      <c r="F159" s="104">
        <f t="shared" si="10"/>
        <v>-0.16720810447456966</v>
      </c>
      <c r="G159" s="103">
        <v>13337.204</v>
      </c>
      <c r="H159" s="103">
        <v>16948.311</v>
      </c>
      <c r="I159" s="104">
        <f t="shared" si="11"/>
        <v>0.2707544249904254</v>
      </c>
      <c r="J159" s="101">
        <v>16</v>
      </c>
      <c r="K159" s="124">
        <v>0.19439116760917163</v>
      </c>
      <c r="L159" s="67"/>
      <c r="M159" s="67"/>
      <c r="N159" s="67"/>
      <c r="O159" s="67"/>
      <c r="P159" s="67"/>
      <c r="Q159" s="67"/>
      <c r="R159" s="67"/>
      <c r="S159" s="67"/>
      <c r="T159" s="67"/>
      <c r="U159" s="67"/>
      <c r="V159" s="67"/>
      <c r="W159" s="67"/>
      <c r="X159" s="67"/>
      <c r="Y159" s="67"/>
      <c r="Z159" s="67"/>
      <c r="AA159" s="67"/>
      <c r="AB159" s="67"/>
      <c r="AC159" s="67"/>
      <c r="AD159" s="67"/>
      <c r="AE159" s="67"/>
      <c r="AF159" s="67"/>
      <c r="AG159" s="67"/>
    </row>
    <row r="160" spans="1:33" s="106" customFormat="1" ht="12.75">
      <c r="A160" s="101" t="s">
        <v>101</v>
      </c>
      <c r="B160" s="101" t="s">
        <v>75</v>
      </c>
      <c r="C160" s="102">
        <v>0.829415772649743</v>
      </c>
      <c r="D160" s="103">
        <v>12304.949</v>
      </c>
      <c r="E160" s="103">
        <v>13492.407</v>
      </c>
      <c r="F160" s="104">
        <f t="shared" si="10"/>
        <v>0.09650247229793465</v>
      </c>
      <c r="G160" s="103">
        <v>13178.706</v>
      </c>
      <c r="H160" s="103">
        <v>16899.253</v>
      </c>
      <c r="I160" s="104">
        <f t="shared" si="11"/>
        <v>0.282315046712477</v>
      </c>
      <c r="J160" s="101">
        <v>17</v>
      </c>
      <c r="K160" s="124">
        <v>0.1533556572172054</v>
      </c>
      <c r="L160" s="67"/>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 s="106" customFormat="1" ht="12.75">
      <c r="A161" s="101" t="s">
        <v>150</v>
      </c>
      <c r="B161" s="101" t="s">
        <v>149</v>
      </c>
      <c r="C161" s="102">
        <v>0.802407133688086</v>
      </c>
      <c r="D161" s="103">
        <v>12571.839</v>
      </c>
      <c r="E161" s="103">
        <v>8842.609</v>
      </c>
      <c r="F161" s="104">
        <f t="shared" si="10"/>
        <v>-0.2966336110413122</v>
      </c>
      <c r="G161" s="103">
        <v>12569.489</v>
      </c>
      <c r="H161" s="103">
        <v>7911.52</v>
      </c>
      <c r="I161" s="104">
        <f t="shared" si="11"/>
        <v>-0.3705774355663941</v>
      </c>
      <c r="J161" s="101">
        <v>18</v>
      </c>
      <c r="K161" s="124">
        <v>0.11476182654876253</v>
      </c>
      <c r="L161" s="67"/>
      <c r="M161" s="67"/>
      <c r="N161" s="67"/>
      <c r="O161" s="67"/>
      <c r="P161" s="67"/>
      <c r="Q161" s="67"/>
      <c r="R161" s="67"/>
      <c r="S161" s="67"/>
      <c r="T161" s="67"/>
      <c r="U161" s="67"/>
      <c r="V161" s="67"/>
      <c r="W161" s="67"/>
      <c r="X161" s="67"/>
      <c r="Y161" s="67"/>
      <c r="Z161" s="67"/>
      <c r="AA161" s="67"/>
      <c r="AB161" s="67"/>
      <c r="AC161" s="67"/>
      <c r="AD161" s="67"/>
      <c r="AE161" s="67"/>
      <c r="AF161" s="67"/>
      <c r="AG161" s="67"/>
    </row>
    <row r="162" spans="1:33" s="107" customFormat="1" ht="12.75">
      <c r="A162" s="101" t="s">
        <v>139</v>
      </c>
      <c r="B162" s="101" t="s">
        <v>75</v>
      </c>
      <c r="C162" s="102">
        <v>0.719291362534124</v>
      </c>
      <c r="D162" s="103">
        <v>6223.207</v>
      </c>
      <c r="E162" s="103">
        <v>4098.475</v>
      </c>
      <c r="F162" s="104">
        <f t="shared" si="10"/>
        <v>-0.3414207497838333</v>
      </c>
      <c r="G162" s="103">
        <v>11267.495</v>
      </c>
      <c r="H162" s="103">
        <v>12853.621</v>
      </c>
      <c r="I162" s="104">
        <f t="shared" si="11"/>
        <v>0.14077006468607248</v>
      </c>
      <c r="J162" s="101">
        <v>19</v>
      </c>
      <c r="K162" s="124">
        <v>0.09985124181078567</v>
      </c>
      <c r="L162" s="67"/>
      <c r="M162" s="67"/>
      <c r="N162" s="67"/>
      <c r="O162" s="67"/>
      <c r="P162" s="67"/>
      <c r="Q162" s="67"/>
      <c r="R162" s="67"/>
      <c r="S162" s="67"/>
      <c r="T162" s="67"/>
      <c r="U162" s="67"/>
      <c r="V162" s="67"/>
      <c r="W162" s="67"/>
      <c r="X162" s="67"/>
      <c r="Y162" s="67"/>
      <c r="Z162" s="67"/>
      <c r="AA162" s="67"/>
      <c r="AB162" s="67"/>
      <c r="AC162" s="67"/>
      <c r="AD162" s="67"/>
      <c r="AE162" s="67"/>
      <c r="AF162" s="67"/>
      <c r="AG162" s="67"/>
    </row>
    <row r="163" spans="1:33" s="101" customFormat="1" ht="12.75">
      <c r="A163" s="101" t="s">
        <v>209</v>
      </c>
      <c r="B163" s="101" t="s">
        <v>75</v>
      </c>
      <c r="C163" s="102">
        <v>0.718862500971394</v>
      </c>
      <c r="D163" s="103">
        <v>3724.841</v>
      </c>
      <c r="E163" s="103">
        <v>4035.075</v>
      </c>
      <c r="F163" s="104">
        <f t="shared" si="10"/>
        <v>0.08328785040757443</v>
      </c>
      <c r="G163" s="103">
        <v>11260.783</v>
      </c>
      <c r="H163" s="103">
        <v>19339.93</v>
      </c>
      <c r="I163" s="104">
        <f t="shared" si="11"/>
        <v>0.7174587237850157</v>
      </c>
      <c r="J163" s="101">
        <v>20</v>
      </c>
      <c r="K163" s="124">
        <v>0.6257519201739558</v>
      </c>
      <c r="L163" s="67"/>
      <c r="M163" s="67"/>
      <c r="N163" s="67"/>
      <c r="O163" s="67"/>
      <c r="P163" s="67"/>
      <c r="Q163" s="67"/>
      <c r="R163" s="67"/>
      <c r="S163" s="67"/>
      <c r="T163" s="67"/>
      <c r="U163" s="67"/>
      <c r="V163" s="67"/>
      <c r="W163" s="67"/>
      <c r="X163" s="67"/>
      <c r="Y163" s="67"/>
      <c r="Z163" s="67"/>
      <c r="AA163" s="67"/>
      <c r="AB163" s="67"/>
      <c r="AC163" s="67"/>
      <c r="AD163" s="67"/>
      <c r="AE163" s="67"/>
      <c r="AF163" s="67"/>
      <c r="AG163" s="67"/>
    </row>
    <row r="164" spans="11:33" ht="12.75">
      <c r="K164" s="123"/>
      <c r="L164" s="67"/>
      <c r="M164" s="67"/>
      <c r="N164" s="67"/>
      <c r="O164" s="67"/>
      <c r="P164" s="67"/>
      <c r="Q164" s="67"/>
      <c r="R164" s="67"/>
      <c r="S164" s="67"/>
      <c r="T164" s="67"/>
      <c r="U164" s="67"/>
      <c r="V164" s="67"/>
      <c r="W164" s="67"/>
      <c r="X164" s="67"/>
      <c r="Y164" s="67"/>
      <c r="Z164" s="67"/>
      <c r="AA164" s="67"/>
      <c r="AB164" s="67"/>
      <c r="AC164" s="67"/>
      <c r="AD164" s="67"/>
      <c r="AE164" s="67"/>
      <c r="AF164" s="67"/>
      <c r="AG164" s="67"/>
    </row>
    <row r="165" spans="1:33" s="2" customFormat="1" ht="12.75">
      <c r="A165" s="55" t="s">
        <v>214</v>
      </c>
      <c r="B165" s="55"/>
      <c r="C165" s="82">
        <f>SUM(C144:C164)</f>
        <v>74.05965608483065</v>
      </c>
      <c r="D165" s="83"/>
      <c r="E165" s="56"/>
      <c r="F165" s="56"/>
      <c r="G165" s="56">
        <f>SUM(G144:G164)</f>
        <v>1161108.351</v>
      </c>
      <c r="H165" s="83">
        <f>SUM(H144:H164)</f>
        <v>1344159.566</v>
      </c>
      <c r="I165" s="57">
        <f>+(H165-G165)/G165</f>
        <v>0.15765213887433324</v>
      </c>
      <c r="J165" s="56"/>
      <c r="K165" s="125"/>
      <c r="L165" s="67"/>
      <c r="M165" s="67"/>
      <c r="N165" s="67"/>
      <c r="O165" s="67"/>
      <c r="P165" s="67"/>
      <c r="Q165" s="67"/>
      <c r="R165" s="67"/>
      <c r="S165" s="67"/>
      <c r="T165" s="67"/>
      <c r="U165" s="67"/>
      <c r="V165" s="67"/>
      <c r="W165" s="67"/>
      <c r="X165" s="67"/>
      <c r="Y165" s="67"/>
      <c r="Z165" s="67"/>
      <c r="AA165" s="67"/>
      <c r="AB165" s="67"/>
      <c r="AC165" s="67"/>
      <c r="AD165" s="67"/>
      <c r="AE165" s="67"/>
      <c r="AF165" s="67"/>
      <c r="AG165" s="67"/>
    </row>
    <row r="166" spans="3:11" s="67" customFormat="1" ht="12.75">
      <c r="C166" s="84"/>
      <c r="D166" s="85"/>
      <c r="E166" s="60"/>
      <c r="F166" s="60"/>
      <c r="G166" s="60"/>
      <c r="H166" s="85"/>
      <c r="I166" s="60"/>
      <c r="J166" s="60"/>
      <c r="K166" s="123"/>
    </row>
    <row r="167" spans="1:11" s="67" customFormat="1" ht="12.75">
      <c r="A167" s="86" t="s">
        <v>64</v>
      </c>
      <c r="C167" s="84"/>
      <c r="D167" s="85"/>
      <c r="E167" s="60"/>
      <c r="F167" s="60"/>
      <c r="G167" s="60"/>
      <c r="H167" s="85"/>
      <c r="I167" s="60"/>
      <c r="J167" s="60"/>
      <c r="K167" s="123"/>
    </row>
    <row r="168" spans="11:33" ht="12.75">
      <c r="K168" s="123"/>
      <c r="L168" s="67"/>
      <c r="M168" s="67"/>
      <c r="N168" s="67"/>
      <c r="O168" s="67"/>
      <c r="P168" s="67"/>
      <c r="Q168" s="67"/>
      <c r="R168" s="67"/>
      <c r="S168" s="67"/>
      <c r="T168" s="67"/>
      <c r="U168" s="67"/>
      <c r="V168" s="67"/>
      <c r="W168" s="67"/>
      <c r="X168" s="67"/>
      <c r="Y168" s="67"/>
      <c r="Z168" s="67"/>
      <c r="AA168" s="67"/>
      <c r="AB168" s="67"/>
      <c r="AC168" s="67"/>
      <c r="AD168" s="67"/>
      <c r="AE168" s="67"/>
      <c r="AF168" s="67"/>
      <c r="AG168" s="67"/>
    </row>
    <row r="169" spans="1:33" s="63" customFormat="1" ht="15.75" customHeight="1">
      <c r="A169" s="158" t="s">
        <v>276</v>
      </c>
      <c r="B169" s="158"/>
      <c r="C169" s="158"/>
      <c r="D169" s="158"/>
      <c r="E169" s="158"/>
      <c r="F169" s="158"/>
      <c r="G169" s="158"/>
      <c r="H169" s="158"/>
      <c r="I169" s="158"/>
      <c r="J169" s="158"/>
      <c r="K169" s="158"/>
      <c r="L169" s="67"/>
      <c r="M169" s="67"/>
      <c r="N169" s="67"/>
      <c r="O169" s="67"/>
      <c r="P169" s="67"/>
      <c r="Q169" s="67"/>
      <c r="R169" s="67"/>
      <c r="S169" s="67"/>
      <c r="T169" s="67"/>
      <c r="U169" s="67"/>
      <c r="V169" s="67"/>
      <c r="W169" s="67"/>
      <c r="X169" s="67"/>
      <c r="Y169" s="67"/>
      <c r="Z169" s="67"/>
      <c r="AA169" s="67"/>
      <c r="AB169" s="67"/>
      <c r="AC169" s="67"/>
      <c r="AD169" s="67"/>
      <c r="AE169" s="67"/>
      <c r="AF169" s="67"/>
      <c r="AG169" s="67"/>
    </row>
    <row r="170" spans="1:33" s="63" customFormat="1" ht="15.75" customHeight="1">
      <c r="A170" s="156" t="s">
        <v>66</v>
      </c>
      <c r="B170" s="156"/>
      <c r="C170" s="156"/>
      <c r="D170" s="156"/>
      <c r="E170" s="156"/>
      <c r="F170" s="156"/>
      <c r="G170" s="156"/>
      <c r="H170" s="156"/>
      <c r="I170" s="156"/>
      <c r="J170" s="156"/>
      <c r="K170" s="156"/>
      <c r="L170" s="67"/>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 s="64" customFormat="1" ht="15.75" customHeight="1">
      <c r="A171" s="156" t="s">
        <v>71</v>
      </c>
      <c r="B171" s="156"/>
      <c r="C171" s="156"/>
      <c r="D171" s="156"/>
      <c r="E171" s="156"/>
      <c r="F171" s="156"/>
      <c r="G171" s="156"/>
      <c r="H171" s="156"/>
      <c r="I171" s="156"/>
      <c r="J171" s="156"/>
      <c r="K171" s="156"/>
      <c r="L171" s="67"/>
      <c r="M171" s="67"/>
      <c r="N171" s="67"/>
      <c r="O171" s="67"/>
      <c r="P171" s="67"/>
      <c r="Q171" s="67"/>
      <c r="R171" s="67"/>
      <c r="S171" s="67"/>
      <c r="T171" s="67"/>
      <c r="U171" s="67"/>
      <c r="V171" s="67"/>
      <c r="W171" s="67"/>
      <c r="X171" s="67"/>
      <c r="Y171" s="67"/>
      <c r="Z171" s="67"/>
      <c r="AA171" s="67"/>
      <c r="AB171" s="67"/>
      <c r="AC171" s="67"/>
      <c r="AD171" s="67"/>
      <c r="AE171" s="67"/>
      <c r="AF171" s="67"/>
      <c r="AG171" s="67"/>
    </row>
    <row r="172" spans="1:33" s="64" customFormat="1" ht="15.75" customHeight="1">
      <c r="A172" s="129"/>
      <c r="B172" s="129"/>
      <c r="C172" s="129"/>
      <c r="D172" s="129"/>
      <c r="E172" s="129"/>
      <c r="F172" s="129"/>
      <c r="G172" s="129"/>
      <c r="H172" s="129"/>
      <c r="I172" s="129"/>
      <c r="J172" s="129"/>
      <c r="K172" s="129"/>
      <c r="L172" s="67"/>
      <c r="M172" s="67"/>
      <c r="N172" s="67"/>
      <c r="O172" s="67"/>
      <c r="P172" s="67"/>
      <c r="Q172" s="67"/>
      <c r="R172" s="67"/>
      <c r="S172" s="67"/>
      <c r="T172" s="67"/>
      <c r="U172" s="67"/>
      <c r="V172" s="67"/>
      <c r="W172" s="67"/>
      <c r="X172" s="67"/>
      <c r="Y172" s="67"/>
      <c r="Z172" s="67"/>
      <c r="AA172" s="67"/>
      <c r="AB172" s="67"/>
      <c r="AC172" s="67"/>
      <c r="AD172" s="67"/>
      <c r="AE172" s="67"/>
      <c r="AF172" s="67"/>
      <c r="AG172" s="67"/>
    </row>
    <row r="173" spans="1:11" s="67" customFormat="1" ht="30.75" customHeight="1">
      <c r="A173" s="65" t="s">
        <v>217</v>
      </c>
      <c r="B173" s="65" t="s">
        <v>73</v>
      </c>
      <c r="C173" s="66" t="s">
        <v>211</v>
      </c>
      <c r="D173" s="157" t="s">
        <v>344</v>
      </c>
      <c r="E173" s="157"/>
      <c r="F173" s="157"/>
      <c r="G173" s="157" t="s">
        <v>345</v>
      </c>
      <c r="H173" s="157"/>
      <c r="I173" s="157"/>
      <c r="J173" s="157"/>
      <c r="K173" s="157"/>
    </row>
    <row r="174" spans="1:11" s="67" customFormat="1" ht="15.75" customHeight="1">
      <c r="A174" s="68"/>
      <c r="B174" s="68"/>
      <c r="C174" s="69">
        <v>2007</v>
      </c>
      <c r="D174" s="159" t="str">
        <f>+D142</f>
        <v>Enero-Diciembre</v>
      </c>
      <c r="E174" s="159"/>
      <c r="F174" s="68" t="s">
        <v>212</v>
      </c>
      <c r="G174" s="159" t="str">
        <f>+D174</f>
        <v>Enero-Diciembre</v>
      </c>
      <c r="H174" s="159"/>
      <c r="I174" s="68" t="s">
        <v>212</v>
      </c>
      <c r="J174" s="70"/>
      <c r="K174" s="126" t="s">
        <v>346</v>
      </c>
    </row>
    <row r="175" spans="1:11" s="67" customFormat="1" ht="15.75">
      <c r="A175" s="71"/>
      <c r="B175" s="71"/>
      <c r="C175" s="72"/>
      <c r="D175" s="73">
        <v>2007</v>
      </c>
      <c r="E175" s="73">
        <v>2008</v>
      </c>
      <c r="F175" s="74" t="s">
        <v>213</v>
      </c>
      <c r="G175" s="73">
        <v>2007</v>
      </c>
      <c r="H175" s="73">
        <v>2008</v>
      </c>
      <c r="I175" s="74" t="s">
        <v>213</v>
      </c>
      <c r="J175" s="71"/>
      <c r="K175" s="128" t="str">
        <f>+K143</f>
        <v>ene-dic 08</v>
      </c>
    </row>
    <row r="176" spans="1:33" s="77" customFormat="1" ht="12.75">
      <c r="A176" t="s">
        <v>90</v>
      </c>
      <c r="B176" t="s">
        <v>75</v>
      </c>
      <c r="C176" s="75">
        <v>17.4670917975423</v>
      </c>
      <c r="D176" s="37">
        <v>85740.855</v>
      </c>
      <c r="E176" s="37">
        <v>72483.964</v>
      </c>
      <c r="F176" s="76">
        <f aca="true" t="shared" si="12" ref="F176:F195">+(E176-D176)/D176</f>
        <v>-0.15461580130032515</v>
      </c>
      <c r="G176" s="37">
        <v>283262.305</v>
      </c>
      <c r="H176" s="37">
        <v>260147.763</v>
      </c>
      <c r="I176" s="76">
        <f aca="true" t="shared" si="13" ref="I176:I195">+(H176-G176)/G176</f>
        <v>-0.08160119292964162</v>
      </c>
      <c r="J176">
        <v>1</v>
      </c>
      <c r="K176" s="124">
        <v>0.8549766617956843</v>
      </c>
      <c r="L176" s="67"/>
      <c r="M176" s="67"/>
      <c r="N176" s="67"/>
      <c r="O176" s="67"/>
      <c r="P176" s="67"/>
      <c r="Q176" s="67"/>
      <c r="R176" s="67"/>
      <c r="S176" s="67"/>
      <c r="T176" s="67"/>
      <c r="U176" s="67"/>
      <c r="V176" s="67"/>
      <c r="W176" s="67"/>
      <c r="X176" s="67"/>
      <c r="Y176" s="67"/>
      <c r="Z176" s="67"/>
      <c r="AA176" s="67"/>
      <c r="AB176" s="67"/>
      <c r="AC176" s="67"/>
      <c r="AD176" s="67"/>
      <c r="AE176" s="67"/>
      <c r="AF176" s="67"/>
      <c r="AG176" s="67"/>
    </row>
    <row r="177" spans="1:33" s="77" customFormat="1" ht="12.75">
      <c r="A177" t="s">
        <v>93</v>
      </c>
      <c r="B177" t="s">
        <v>75</v>
      </c>
      <c r="C177" s="75">
        <v>14.4226836993619</v>
      </c>
      <c r="D177" s="37">
        <v>193840.557</v>
      </c>
      <c r="E177" s="37">
        <v>204070.84</v>
      </c>
      <c r="F177" s="76">
        <f t="shared" si="12"/>
        <v>0.052776793248690446</v>
      </c>
      <c r="G177" s="37">
        <v>238434.73</v>
      </c>
      <c r="H177" s="37">
        <v>270345.903</v>
      </c>
      <c r="I177" s="76">
        <f t="shared" si="13"/>
        <v>0.13383609426361662</v>
      </c>
      <c r="J177">
        <v>2</v>
      </c>
      <c r="K177" s="124">
        <v>0.21854828176976235</v>
      </c>
      <c r="L177" s="67"/>
      <c r="M177" s="67"/>
      <c r="N177" s="67"/>
      <c r="O177" s="67"/>
      <c r="P177" s="67"/>
      <c r="Q177" s="67"/>
      <c r="R177" s="67"/>
      <c r="S177" s="67"/>
      <c r="T177" s="67"/>
      <c r="U177" s="67"/>
      <c r="V177" s="67"/>
      <c r="W177" s="67"/>
      <c r="X177" s="67"/>
      <c r="Y177" s="67"/>
      <c r="Z177" s="67"/>
      <c r="AA177" s="67"/>
      <c r="AB177" s="67"/>
      <c r="AC177" s="67"/>
      <c r="AD177" s="67"/>
      <c r="AE177" s="67"/>
      <c r="AF177" s="67"/>
      <c r="AG177" s="67"/>
    </row>
    <row r="178" spans="1:33" s="77" customFormat="1" ht="12.75">
      <c r="A178" t="s">
        <v>86</v>
      </c>
      <c r="B178" t="s">
        <v>75</v>
      </c>
      <c r="C178" s="75">
        <v>12.7212407656681</v>
      </c>
      <c r="D178" s="37">
        <v>301542.815</v>
      </c>
      <c r="E178" s="37">
        <v>283319.428</v>
      </c>
      <c r="F178" s="76">
        <f t="shared" si="12"/>
        <v>-0.060433829272304125</v>
      </c>
      <c r="G178" s="37">
        <v>210616.614</v>
      </c>
      <c r="H178" s="37">
        <v>229823.211</v>
      </c>
      <c r="I178" s="76">
        <f t="shared" si="13"/>
        <v>0.09119222190135488</v>
      </c>
      <c r="J178">
        <v>3</v>
      </c>
      <c r="K178" s="124">
        <v>0.34964628900568245</v>
      </c>
      <c r="L178" s="67"/>
      <c r="M178" s="67"/>
      <c r="N178" s="67"/>
      <c r="O178" s="67"/>
      <c r="P178" s="67"/>
      <c r="Q178" s="67"/>
      <c r="R178" s="67"/>
      <c r="S178" s="67"/>
      <c r="T178" s="67"/>
      <c r="U178" s="67"/>
      <c r="V178" s="67"/>
      <c r="W178" s="67"/>
      <c r="X178" s="67"/>
      <c r="Y178" s="67"/>
      <c r="Z178" s="67"/>
      <c r="AA178" s="67"/>
      <c r="AB178" s="67"/>
      <c r="AC178" s="67"/>
      <c r="AD178" s="67"/>
      <c r="AE178" s="67"/>
      <c r="AF178" s="67"/>
      <c r="AG178" s="67"/>
    </row>
    <row r="179" spans="1:33" s="77" customFormat="1" ht="12.75">
      <c r="A179" t="s">
        <v>103</v>
      </c>
      <c r="B179" t="s">
        <v>104</v>
      </c>
      <c r="C179" s="75">
        <v>10.5770132682529</v>
      </c>
      <c r="D179" s="37">
        <v>58265.494</v>
      </c>
      <c r="E179" s="37">
        <v>58975.256</v>
      </c>
      <c r="F179" s="76">
        <f t="shared" si="12"/>
        <v>0.012181515186329707</v>
      </c>
      <c r="G179" s="37">
        <v>171526.474</v>
      </c>
      <c r="H179" s="37">
        <v>194610.026</v>
      </c>
      <c r="I179" s="76">
        <f t="shared" si="13"/>
        <v>0.13457719652069586</v>
      </c>
      <c r="J179">
        <v>4</v>
      </c>
      <c r="K179" s="124">
        <v>0.17765418215616913</v>
      </c>
      <c r="L179" s="67"/>
      <c r="M179" s="67"/>
      <c r="N179" s="67"/>
      <c r="O179" s="67"/>
      <c r="P179" s="67"/>
      <c r="Q179" s="67"/>
      <c r="R179" s="67"/>
      <c r="S179" s="67"/>
      <c r="T179" s="67"/>
      <c r="U179" s="67"/>
      <c r="V179" s="67"/>
      <c r="W179" s="67"/>
      <c r="X179" s="67"/>
      <c r="Y179" s="67"/>
      <c r="Z179" s="67"/>
      <c r="AA179" s="67"/>
      <c r="AB179" s="67"/>
      <c r="AC179" s="67"/>
      <c r="AD179" s="67"/>
      <c r="AE179" s="67"/>
      <c r="AF179" s="67"/>
      <c r="AG179" s="67"/>
    </row>
    <row r="180" spans="1:33" s="77" customFormat="1" ht="12.75">
      <c r="A180" t="s">
        <v>105</v>
      </c>
      <c r="B180" t="s">
        <v>75</v>
      </c>
      <c r="C180" s="75">
        <v>3.8180176969396</v>
      </c>
      <c r="D180" s="37">
        <v>69208.289</v>
      </c>
      <c r="E180" s="37">
        <v>71427.709</v>
      </c>
      <c r="F180" s="76">
        <f t="shared" si="12"/>
        <v>0.03206870205966222</v>
      </c>
      <c r="G180" s="37">
        <v>63623.578</v>
      </c>
      <c r="H180" s="37">
        <v>76591.115</v>
      </c>
      <c r="I180" s="76">
        <f t="shared" si="13"/>
        <v>0.20381653166378041</v>
      </c>
      <c r="J180">
        <v>5</v>
      </c>
      <c r="K180" s="124">
        <v>0.4447573430784042</v>
      </c>
      <c r="L180" s="67"/>
      <c r="M180" s="67"/>
      <c r="N180" s="67"/>
      <c r="O180" s="67"/>
      <c r="P180" s="67"/>
      <c r="Q180" s="67"/>
      <c r="R180" s="67"/>
      <c r="S180" s="67"/>
      <c r="T180" s="67"/>
      <c r="U180" s="67"/>
      <c r="V180" s="67"/>
      <c r="W180" s="67"/>
      <c r="X180" s="67"/>
      <c r="Y180" s="67"/>
      <c r="Z180" s="67"/>
      <c r="AA180" s="67"/>
      <c r="AB180" s="67"/>
      <c r="AC180" s="67"/>
      <c r="AD180" s="67"/>
      <c r="AE180" s="67"/>
      <c r="AF180" s="67"/>
      <c r="AG180" s="67"/>
    </row>
    <row r="181" spans="1:33" s="77" customFormat="1" ht="12.75">
      <c r="A181" t="s">
        <v>112</v>
      </c>
      <c r="B181" t="s">
        <v>75</v>
      </c>
      <c r="C181" s="75">
        <v>3.65050252900867</v>
      </c>
      <c r="D181" s="37">
        <v>14638.838</v>
      </c>
      <c r="E181" s="37">
        <v>30838.618</v>
      </c>
      <c r="F181" s="76">
        <f t="shared" si="12"/>
        <v>1.1066301847182132</v>
      </c>
      <c r="G181" s="37">
        <v>70762.673</v>
      </c>
      <c r="H181" s="37">
        <v>114050.748</v>
      </c>
      <c r="I181" s="76">
        <f t="shared" si="13"/>
        <v>0.6117360066372848</v>
      </c>
      <c r="J181">
        <v>6</v>
      </c>
      <c r="K181" s="124">
        <v>0.5943012919269777</v>
      </c>
      <c r="L181" s="67"/>
      <c r="M181" s="67"/>
      <c r="N181" s="67"/>
      <c r="O181" s="67"/>
      <c r="P181" s="67"/>
      <c r="Q181" s="67"/>
      <c r="R181" s="67"/>
      <c r="S181" s="67"/>
      <c r="T181" s="67"/>
      <c r="U181" s="67"/>
      <c r="V181" s="67"/>
      <c r="W181" s="67"/>
      <c r="X181" s="67"/>
      <c r="Y181" s="67"/>
      <c r="Z181" s="67"/>
      <c r="AA181" s="67"/>
      <c r="AB181" s="67"/>
      <c r="AC181" s="67"/>
      <c r="AD181" s="67"/>
      <c r="AE181" s="67"/>
      <c r="AF181" s="67"/>
      <c r="AG181" s="67"/>
    </row>
    <row r="182" spans="1:33" s="77" customFormat="1" ht="12.75">
      <c r="A182" t="s">
        <v>101</v>
      </c>
      <c r="B182" t="s">
        <v>75</v>
      </c>
      <c r="C182" s="75">
        <v>3.31235236397699</v>
      </c>
      <c r="D182" s="37">
        <v>51058.003</v>
      </c>
      <c r="E182" s="37">
        <v>49252.876</v>
      </c>
      <c r="F182" s="76">
        <f t="shared" si="12"/>
        <v>-0.03535443797126183</v>
      </c>
      <c r="G182" s="37">
        <v>54455.757</v>
      </c>
      <c r="H182" s="37">
        <v>59540.666</v>
      </c>
      <c r="I182" s="76">
        <f t="shared" si="13"/>
        <v>0.09337688575332816</v>
      </c>
      <c r="J182">
        <v>7</v>
      </c>
      <c r="K182" s="124">
        <v>0.5403137029536226</v>
      </c>
      <c r="L182" s="67"/>
      <c r="M182" s="67"/>
      <c r="N182" s="67"/>
      <c r="O182" s="67"/>
      <c r="P182" s="67"/>
      <c r="Q182" s="67"/>
      <c r="R182" s="67"/>
      <c r="S182" s="67"/>
      <c r="T182" s="67"/>
      <c r="U182" s="67"/>
      <c r="V182" s="67"/>
      <c r="W182" s="67"/>
      <c r="X182" s="67"/>
      <c r="Y182" s="67"/>
      <c r="Z182" s="67"/>
      <c r="AA182" s="67"/>
      <c r="AB182" s="67"/>
      <c r="AC182" s="67"/>
      <c r="AD182" s="67"/>
      <c r="AE182" s="67"/>
      <c r="AF182" s="67"/>
      <c r="AG182" s="67"/>
    </row>
    <row r="183" spans="1:33" s="77" customFormat="1" ht="12.75">
      <c r="A183" t="s">
        <v>120</v>
      </c>
      <c r="B183" t="s">
        <v>75</v>
      </c>
      <c r="C183" s="75">
        <v>3.10478789830536</v>
      </c>
      <c r="D183" s="37">
        <v>64519.675</v>
      </c>
      <c r="E183" s="37">
        <v>64987.581</v>
      </c>
      <c r="F183" s="76">
        <f t="shared" si="12"/>
        <v>0.007252144404013123</v>
      </c>
      <c r="G183" s="37">
        <v>51036.888</v>
      </c>
      <c r="H183" s="37">
        <v>61063.38</v>
      </c>
      <c r="I183" s="76">
        <f t="shared" si="13"/>
        <v>0.19645578703779898</v>
      </c>
      <c r="J183">
        <v>8</v>
      </c>
      <c r="K183" s="124">
        <v>0.45032956237247973</v>
      </c>
      <c r="L183" s="67"/>
      <c r="M183" s="67"/>
      <c r="N183" s="67"/>
      <c r="O183" s="67"/>
      <c r="P183" s="67"/>
      <c r="Q183" s="67"/>
      <c r="R183" s="67"/>
      <c r="S183" s="67"/>
      <c r="T183" s="67"/>
      <c r="U183" s="67"/>
      <c r="V183" s="67"/>
      <c r="W183" s="67"/>
      <c r="X183" s="67"/>
      <c r="Y183" s="67"/>
      <c r="Z183" s="67"/>
      <c r="AA183" s="67"/>
      <c r="AB183" s="67"/>
      <c r="AC183" s="67"/>
      <c r="AD183" s="67"/>
      <c r="AE183" s="67"/>
      <c r="AF183" s="67"/>
      <c r="AG183" s="67"/>
    </row>
    <row r="184" spans="1:33" s="77" customFormat="1" ht="12.75">
      <c r="A184" t="s">
        <v>82</v>
      </c>
      <c r="B184" t="s">
        <v>75</v>
      </c>
      <c r="C184" s="75">
        <v>2.51281261530458</v>
      </c>
      <c r="D184" s="37">
        <v>15672.76</v>
      </c>
      <c r="E184" s="37">
        <v>36535.714</v>
      </c>
      <c r="F184" s="76">
        <f t="shared" si="12"/>
        <v>1.3311601785518312</v>
      </c>
      <c r="G184" s="37">
        <v>40750.06</v>
      </c>
      <c r="H184" s="37">
        <v>83765.622</v>
      </c>
      <c r="I184" s="76">
        <f t="shared" si="13"/>
        <v>1.0555950592465386</v>
      </c>
      <c r="J184">
        <v>9</v>
      </c>
      <c r="K184" s="124">
        <v>0.5792610416956561</v>
      </c>
      <c r="L184" s="67"/>
      <c r="M184" s="67"/>
      <c r="N184" s="67"/>
      <c r="O184" s="67"/>
      <c r="P184" s="67"/>
      <c r="Q184" s="67"/>
      <c r="R184" s="67"/>
      <c r="S184" s="67"/>
      <c r="T184" s="67"/>
      <c r="U184" s="67"/>
      <c r="V184" s="67"/>
      <c r="W184" s="67"/>
      <c r="X184" s="67"/>
      <c r="Y184" s="67"/>
      <c r="Z184" s="67"/>
      <c r="AA184" s="67"/>
      <c r="AB184" s="67"/>
      <c r="AC184" s="67"/>
      <c r="AD184" s="67"/>
      <c r="AE184" s="67"/>
      <c r="AF184" s="67"/>
      <c r="AG184" s="67"/>
    </row>
    <row r="185" spans="1:11" s="67" customFormat="1" ht="12.75">
      <c r="A185" t="s">
        <v>106</v>
      </c>
      <c r="B185" t="s">
        <v>75</v>
      </c>
      <c r="C185" s="75">
        <v>2.43355363705006</v>
      </c>
      <c r="D185" s="37">
        <v>24406.653</v>
      </c>
      <c r="E185" s="37">
        <v>21982.026</v>
      </c>
      <c r="F185" s="76">
        <f t="shared" si="12"/>
        <v>-0.09934287179811165</v>
      </c>
      <c r="G185" s="37">
        <v>39464.725</v>
      </c>
      <c r="H185" s="37">
        <v>50252.408</v>
      </c>
      <c r="I185" s="76">
        <f t="shared" si="13"/>
        <v>0.2733500106740894</v>
      </c>
      <c r="J185">
        <v>10</v>
      </c>
      <c r="K185" s="124">
        <v>0.28724131557923727</v>
      </c>
    </row>
    <row r="186" spans="1:11" s="67" customFormat="1" ht="12.75">
      <c r="A186" t="s">
        <v>110</v>
      </c>
      <c r="B186" t="s">
        <v>75</v>
      </c>
      <c r="C186" s="75">
        <v>2.2964858164438</v>
      </c>
      <c r="D186" s="37">
        <v>34182.189</v>
      </c>
      <c r="E186" s="37">
        <v>41348.124</v>
      </c>
      <c r="F186" s="76">
        <f t="shared" si="12"/>
        <v>0.20963944117212638</v>
      </c>
      <c r="G186" s="37">
        <v>38482.254</v>
      </c>
      <c r="H186" s="37">
        <v>49327.275</v>
      </c>
      <c r="I186" s="76">
        <f t="shared" si="13"/>
        <v>0.28181875729004857</v>
      </c>
      <c r="J186">
        <v>11</v>
      </c>
      <c r="K186" s="124">
        <v>0.6603639104694132</v>
      </c>
    </row>
    <row r="187" spans="1:11" s="67" customFormat="1" ht="12.75">
      <c r="A187" t="s">
        <v>123</v>
      </c>
      <c r="B187" t="s">
        <v>104</v>
      </c>
      <c r="C187" s="75">
        <v>1.820924917219</v>
      </c>
      <c r="D187" s="37">
        <v>48024.869</v>
      </c>
      <c r="E187" s="37">
        <v>34792.979</v>
      </c>
      <c r="F187" s="76">
        <f t="shared" si="12"/>
        <v>-0.2755216260975121</v>
      </c>
      <c r="G187" s="37">
        <v>29625.772</v>
      </c>
      <c r="H187" s="37">
        <v>33418.469</v>
      </c>
      <c r="I187" s="76">
        <f t="shared" si="13"/>
        <v>0.12802019133881123</v>
      </c>
      <c r="J187">
        <v>12</v>
      </c>
      <c r="K187" s="124">
        <v>0.18315466075429634</v>
      </c>
    </row>
    <row r="188" spans="1:11" s="67" customFormat="1" ht="12.75">
      <c r="A188" t="s">
        <v>135</v>
      </c>
      <c r="B188" t="s">
        <v>75</v>
      </c>
      <c r="C188" s="75">
        <v>1.818723080239</v>
      </c>
      <c r="D188" s="37">
        <v>25463.117</v>
      </c>
      <c r="E188" s="37">
        <v>30560.84</v>
      </c>
      <c r="F188" s="76">
        <f t="shared" si="12"/>
        <v>0.2002002739884517</v>
      </c>
      <c r="G188" s="37">
        <v>29494.071</v>
      </c>
      <c r="H188" s="37">
        <v>53205.159</v>
      </c>
      <c r="I188" s="76">
        <f t="shared" si="13"/>
        <v>0.8039272706707731</v>
      </c>
      <c r="J188">
        <v>13</v>
      </c>
      <c r="K188" s="124">
        <v>0.7804837285948522</v>
      </c>
    </row>
    <row r="189" spans="1:11" s="67" customFormat="1" ht="12.75">
      <c r="A189" t="s">
        <v>100</v>
      </c>
      <c r="B189" t="s">
        <v>75</v>
      </c>
      <c r="C189" s="75">
        <v>1.45624960619433</v>
      </c>
      <c r="D189" s="37">
        <v>26520.641</v>
      </c>
      <c r="E189" s="37">
        <v>29639.848</v>
      </c>
      <c r="F189" s="76">
        <f t="shared" si="12"/>
        <v>0.11761431407332885</v>
      </c>
      <c r="G189" s="37">
        <v>24816.166</v>
      </c>
      <c r="H189" s="37">
        <v>31287.051</v>
      </c>
      <c r="I189" s="76">
        <f t="shared" si="13"/>
        <v>0.26075280927762967</v>
      </c>
      <c r="J189">
        <v>14</v>
      </c>
      <c r="K189" s="124">
        <v>0.5933801325344332</v>
      </c>
    </row>
    <row r="190" spans="1:11" s="67" customFormat="1" ht="12.75">
      <c r="A190" t="s">
        <v>109</v>
      </c>
      <c r="B190" t="s">
        <v>75</v>
      </c>
      <c r="C190" s="75">
        <v>1.28663329861972</v>
      </c>
      <c r="D190" s="37">
        <v>7756.182</v>
      </c>
      <c r="E190" s="37">
        <v>7742.212</v>
      </c>
      <c r="F190" s="76">
        <f t="shared" si="12"/>
        <v>-0.001801143913332532</v>
      </c>
      <c r="G190" s="37">
        <v>20865.214</v>
      </c>
      <c r="H190" s="37">
        <v>26332.007</v>
      </c>
      <c r="I190" s="76">
        <f t="shared" si="13"/>
        <v>0.262005124893519</v>
      </c>
      <c r="J190">
        <v>15</v>
      </c>
      <c r="K190" s="124">
        <v>0.28340479189029416</v>
      </c>
    </row>
    <row r="191" spans="1:11" s="67" customFormat="1" ht="12.75">
      <c r="A191" t="s">
        <v>136</v>
      </c>
      <c r="B191" t="s">
        <v>75</v>
      </c>
      <c r="C191" s="75">
        <v>1.24179085700091</v>
      </c>
      <c r="D191" s="37">
        <v>8909.774</v>
      </c>
      <c r="E191" s="37">
        <v>9020.488</v>
      </c>
      <c r="F191" s="76">
        <f t="shared" si="12"/>
        <v>0.012426128878240902</v>
      </c>
      <c r="G191" s="37">
        <v>20200.508</v>
      </c>
      <c r="H191" s="37">
        <v>22840.866</v>
      </c>
      <c r="I191" s="76">
        <f t="shared" si="13"/>
        <v>0.13070750497957773</v>
      </c>
      <c r="J191">
        <v>16</v>
      </c>
      <c r="K191" s="124">
        <v>0.19020420370161154</v>
      </c>
    </row>
    <row r="192" spans="1:11" s="67" customFormat="1" ht="12.75">
      <c r="A192" t="s">
        <v>95</v>
      </c>
      <c r="B192" t="s">
        <v>75</v>
      </c>
      <c r="C192" s="75">
        <v>1.18690809548416</v>
      </c>
      <c r="D192" s="37">
        <v>23026.657</v>
      </c>
      <c r="E192" s="37">
        <v>21544.898</v>
      </c>
      <c r="F192" s="76">
        <f t="shared" si="12"/>
        <v>-0.06434972301884717</v>
      </c>
      <c r="G192" s="37">
        <v>19247.976</v>
      </c>
      <c r="H192" s="37">
        <v>22994.029</v>
      </c>
      <c r="I192" s="76">
        <f t="shared" si="13"/>
        <v>0.19462061881207665</v>
      </c>
      <c r="J192">
        <v>17</v>
      </c>
      <c r="K192" s="124">
        <v>0.33315694612158875</v>
      </c>
    </row>
    <row r="193" spans="1:11" s="67" customFormat="1" ht="12.75">
      <c r="A193" t="s">
        <v>130</v>
      </c>
      <c r="B193" t="s">
        <v>75</v>
      </c>
      <c r="C193" s="75">
        <v>1.02231549353938</v>
      </c>
      <c r="D193" s="37">
        <v>32522.796</v>
      </c>
      <c r="E193" s="37">
        <v>41030.844</v>
      </c>
      <c r="F193" s="76">
        <f t="shared" si="12"/>
        <v>0.26160260021924314</v>
      </c>
      <c r="G193" s="37">
        <v>16859.267</v>
      </c>
      <c r="H193" s="37">
        <v>11823.66</v>
      </c>
      <c r="I193" s="76">
        <f t="shared" si="13"/>
        <v>-0.29868481233496097</v>
      </c>
      <c r="J193">
        <v>18</v>
      </c>
      <c r="K193" s="124">
        <v>0.3751690117731066</v>
      </c>
    </row>
    <row r="194" spans="1:33" s="2" customFormat="1" ht="12.75">
      <c r="A194" t="s">
        <v>124</v>
      </c>
      <c r="B194" t="s">
        <v>75</v>
      </c>
      <c r="C194" s="75">
        <v>1.00143735303881</v>
      </c>
      <c r="D194" s="37">
        <v>12271.402</v>
      </c>
      <c r="E194" s="37">
        <v>10489.248</v>
      </c>
      <c r="F194" s="76">
        <f t="shared" si="12"/>
        <v>-0.14522823064552856</v>
      </c>
      <c r="G194" s="37">
        <v>16240.215</v>
      </c>
      <c r="H194" s="37">
        <v>16130.282</v>
      </c>
      <c r="I194" s="76">
        <f t="shared" si="13"/>
        <v>-0.006769183782357617</v>
      </c>
      <c r="J194">
        <v>19</v>
      </c>
      <c r="K194" s="124">
        <v>0.24707194232372537</v>
      </c>
      <c r="L194" s="67"/>
      <c r="M194" s="67"/>
      <c r="N194" s="67"/>
      <c r="O194" s="67"/>
      <c r="P194" s="67"/>
      <c r="Q194" s="67"/>
      <c r="R194" s="67"/>
      <c r="S194" s="67"/>
      <c r="T194" s="67"/>
      <c r="U194" s="67"/>
      <c r="V194" s="67"/>
      <c r="W194" s="67"/>
      <c r="X194" s="67"/>
      <c r="Y194" s="67"/>
      <c r="Z194" s="67"/>
      <c r="AA194" s="67"/>
      <c r="AB194" s="67"/>
      <c r="AC194" s="67"/>
      <c r="AD194" s="67"/>
      <c r="AE194" s="67"/>
      <c r="AF194" s="67"/>
      <c r="AG194" s="67"/>
    </row>
    <row r="195" spans="1:33" ht="12.75">
      <c r="A195" t="s">
        <v>76</v>
      </c>
      <c r="B195" t="s">
        <v>75</v>
      </c>
      <c r="C195" s="75">
        <v>0.880477653060588</v>
      </c>
      <c r="D195" s="37">
        <v>2013.572</v>
      </c>
      <c r="E195" s="37">
        <v>4851.353</v>
      </c>
      <c r="F195" s="76">
        <f t="shared" si="12"/>
        <v>1.4093268082790187</v>
      </c>
      <c r="G195" s="37">
        <v>16185.092</v>
      </c>
      <c r="H195" s="37">
        <v>25057.381</v>
      </c>
      <c r="I195" s="76">
        <f t="shared" si="13"/>
        <v>0.5481766183349468</v>
      </c>
      <c r="J195">
        <v>20</v>
      </c>
      <c r="K195" s="124">
        <v>0.12031877031620836</v>
      </c>
      <c r="L195" s="67"/>
      <c r="M195" s="67"/>
      <c r="N195" s="67"/>
      <c r="O195" s="67"/>
      <c r="P195" s="67"/>
      <c r="Q195" s="67"/>
      <c r="R195" s="67"/>
      <c r="S195" s="67"/>
      <c r="T195" s="67"/>
      <c r="U195" s="67"/>
      <c r="V195" s="67"/>
      <c r="W195" s="67"/>
      <c r="X195" s="67"/>
      <c r="Y195" s="67"/>
      <c r="Z195" s="67"/>
      <c r="AA195" s="67"/>
      <c r="AB195" s="67"/>
      <c r="AC195" s="67"/>
      <c r="AD195" s="67"/>
      <c r="AE195" s="67"/>
      <c r="AF195" s="67"/>
      <c r="AG195" s="67"/>
    </row>
    <row r="196" spans="11:33" ht="12.75">
      <c r="K196" s="123"/>
      <c r="L196" s="67"/>
      <c r="M196" s="67"/>
      <c r="N196" s="67"/>
      <c r="O196" s="67"/>
      <c r="P196" s="67"/>
      <c r="Q196" s="67"/>
      <c r="R196" s="67"/>
      <c r="S196" s="67"/>
      <c r="T196" s="67"/>
      <c r="U196" s="67"/>
      <c r="V196" s="67"/>
      <c r="W196" s="67"/>
      <c r="X196" s="67"/>
      <c r="Y196" s="67"/>
      <c r="Z196" s="67"/>
      <c r="AA196" s="67"/>
      <c r="AB196" s="67"/>
      <c r="AC196" s="67"/>
      <c r="AD196" s="67"/>
      <c r="AE196" s="67"/>
      <c r="AF196" s="67"/>
      <c r="AG196" s="67"/>
    </row>
    <row r="197" spans="1:33" s="2" customFormat="1" ht="12.75">
      <c r="A197" s="55" t="s">
        <v>214</v>
      </c>
      <c r="B197" s="55"/>
      <c r="C197" s="82">
        <f>SUM(C176:C196)</f>
        <v>88.03200244225016</v>
      </c>
      <c r="D197" s="83"/>
      <c r="E197" s="56"/>
      <c r="F197" s="56"/>
      <c r="G197" s="56">
        <f>SUM(G176:G196)</f>
        <v>1455950.339</v>
      </c>
      <c r="H197" s="83">
        <f>SUM(H176:H196)</f>
        <v>1692607.0209999995</v>
      </c>
      <c r="I197" s="57">
        <f>+(H197-G197)/G197</f>
        <v>0.16254447398428717</v>
      </c>
      <c r="J197" s="56"/>
      <c r="K197" s="125"/>
      <c r="L197" s="67"/>
      <c r="M197" s="67"/>
      <c r="N197" s="67"/>
      <c r="O197" s="67"/>
      <c r="P197" s="67"/>
      <c r="Q197" s="67"/>
      <c r="R197" s="67"/>
      <c r="S197" s="67"/>
      <c r="T197" s="67"/>
      <c r="U197" s="67"/>
      <c r="V197" s="67"/>
      <c r="W197" s="67"/>
      <c r="X197" s="67"/>
      <c r="Y197" s="67"/>
      <c r="Z197" s="67"/>
      <c r="AA197" s="67"/>
      <c r="AB197" s="67"/>
      <c r="AC197" s="67"/>
      <c r="AD197" s="67"/>
      <c r="AE197" s="67"/>
      <c r="AF197" s="67"/>
      <c r="AG197" s="67"/>
    </row>
    <row r="198" spans="3:11" s="67" customFormat="1" ht="12.75">
      <c r="C198" s="84"/>
      <c r="D198" s="85"/>
      <c r="E198" s="60"/>
      <c r="F198" s="60"/>
      <c r="G198" s="60"/>
      <c r="H198" s="85"/>
      <c r="I198" s="60"/>
      <c r="J198" s="60"/>
      <c r="K198" s="123"/>
    </row>
    <row r="199" spans="1:11" s="67" customFormat="1" ht="12.75">
      <c r="A199" s="86" t="s">
        <v>64</v>
      </c>
      <c r="C199" s="84"/>
      <c r="D199" s="85"/>
      <c r="E199" s="60"/>
      <c r="F199" s="60"/>
      <c r="G199" s="60"/>
      <c r="H199" s="85"/>
      <c r="I199" s="60"/>
      <c r="J199" s="60"/>
      <c r="K199" s="123"/>
    </row>
    <row r="200" spans="11:33" ht="12.75">
      <c r="K200" s="123"/>
      <c r="L200" s="67"/>
      <c r="M200" s="67"/>
      <c r="N200" s="67"/>
      <c r="O200" s="67"/>
      <c r="P200" s="67"/>
      <c r="Q200" s="67"/>
      <c r="R200" s="67"/>
      <c r="S200" s="67"/>
      <c r="T200" s="67"/>
      <c r="U200" s="67"/>
      <c r="V200" s="67"/>
      <c r="W200" s="67"/>
      <c r="X200" s="67"/>
      <c r="Y200" s="67"/>
      <c r="Z200" s="67"/>
      <c r="AA200" s="67"/>
      <c r="AB200" s="67"/>
      <c r="AC200" s="67"/>
      <c r="AD200" s="67"/>
      <c r="AE200" s="67"/>
      <c r="AF200" s="67"/>
      <c r="AG200" s="67"/>
    </row>
    <row r="201" spans="1:33" s="63" customFormat="1" ht="15.75" customHeight="1">
      <c r="A201" s="158" t="s">
        <v>277</v>
      </c>
      <c r="B201" s="158"/>
      <c r="C201" s="158"/>
      <c r="D201" s="158"/>
      <c r="E201" s="158"/>
      <c r="F201" s="158"/>
      <c r="G201" s="158"/>
      <c r="H201" s="158"/>
      <c r="I201" s="158"/>
      <c r="J201" s="158"/>
      <c r="K201" s="158"/>
      <c r="L201" s="67"/>
      <c r="M201" s="67"/>
      <c r="N201" s="67"/>
      <c r="O201" s="67"/>
      <c r="P201" s="67"/>
      <c r="Q201" s="67"/>
      <c r="R201" s="67"/>
      <c r="S201" s="67"/>
      <c r="T201" s="67"/>
      <c r="U201" s="67"/>
      <c r="V201" s="67"/>
      <c r="W201" s="67"/>
      <c r="X201" s="67"/>
      <c r="Y201" s="67"/>
      <c r="Z201" s="67"/>
      <c r="AA201" s="67"/>
      <c r="AB201" s="67"/>
      <c r="AC201" s="67"/>
      <c r="AD201" s="67"/>
      <c r="AE201" s="67"/>
      <c r="AF201" s="67"/>
      <c r="AG201" s="67"/>
    </row>
    <row r="202" spans="1:33" s="63" customFormat="1" ht="15.75" customHeight="1">
      <c r="A202" s="156" t="s">
        <v>66</v>
      </c>
      <c r="B202" s="156"/>
      <c r="C202" s="156"/>
      <c r="D202" s="156"/>
      <c r="E202" s="156"/>
      <c r="F202" s="156"/>
      <c r="G202" s="156"/>
      <c r="H202" s="156"/>
      <c r="I202" s="156"/>
      <c r="J202" s="156"/>
      <c r="K202" s="156"/>
      <c r="L202" s="67"/>
      <c r="M202" s="67"/>
      <c r="N202" s="67"/>
      <c r="O202" s="67"/>
      <c r="P202" s="67"/>
      <c r="Q202" s="67"/>
      <c r="R202" s="67"/>
      <c r="S202" s="67"/>
      <c r="T202" s="67"/>
      <c r="U202" s="67"/>
      <c r="V202" s="67"/>
      <c r="W202" s="67"/>
      <c r="X202" s="67"/>
      <c r="Y202" s="67"/>
      <c r="Z202" s="67"/>
      <c r="AA202" s="67"/>
      <c r="AB202" s="67"/>
      <c r="AC202" s="67"/>
      <c r="AD202" s="67"/>
      <c r="AE202" s="67"/>
      <c r="AF202" s="67"/>
      <c r="AG202" s="67"/>
    </row>
    <row r="203" spans="1:33" s="64" customFormat="1" ht="15.75" customHeight="1">
      <c r="A203" s="156" t="s">
        <v>55</v>
      </c>
      <c r="B203" s="156"/>
      <c r="C203" s="156"/>
      <c r="D203" s="156"/>
      <c r="E203" s="156"/>
      <c r="F203" s="156"/>
      <c r="G203" s="156"/>
      <c r="H203" s="156"/>
      <c r="I203" s="156"/>
      <c r="J203" s="156"/>
      <c r="K203" s="156"/>
      <c r="L203" s="67"/>
      <c r="M203" s="67"/>
      <c r="N203" s="67"/>
      <c r="O203" s="67"/>
      <c r="P203" s="67"/>
      <c r="Q203" s="67"/>
      <c r="R203" s="67"/>
      <c r="S203" s="67"/>
      <c r="T203" s="67"/>
      <c r="U203" s="67"/>
      <c r="V203" s="67"/>
      <c r="W203" s="67"/>
      <c r="X203" s="67"/>
      <c r="Y203" s="67"/>
      <c r="Z203" s="67"/>
      <c r="AA203" s="67"/>
      <c r="AB203" s="67"/>
      <c r="AC203" s="67"/>
      <c r="AD203" s="67"/>
      <c r="AE203" s="67"/>
      <c r="AF203" s="67"/>
      <c r="AG203" s="67"/>
    </row>
    <row r="204" spans="1:33" s="64" customFormat="1" ht="15.75" customHeight="1">
      <c r="A204" s="129"/>
      <c r="B204" s="129"/>
      <c r="C204" s="129"/>
      <c r="D204" s="129"/>
      <c r="E204" s="129"/>
      <c r="F204" s="129"/>
      <c r="G204" s="129"/>
      <c r="H204" s="129"/>
      <c r="I204" s="129"/>
      <c r="J204" s="129"/>
      <c r="K204" s="129"/>
      <c r="L204" s="67"/>
      <c r="M204" s="67"/>
      <c r="N204" s="67"/>
      <c r="O204" s="67"/>
      <c r="P204" s="67"/>
      <c r="Q204" s="67"/>
      <c r="R204" s="67"/>
      <c r="S204" s="67"/>
      <c r="T204" s="67"/>
      <c r="U204" s="67"/>
      <c r="V204" s="67"/>
      <c r="W204" s="67"/>
      <c r="X204" s="67"/>
      <c r="Y204" s="67"/>
      <c r="Z204" s="67"/>
      <c r="AA204" s="67"/>
      <c r="AB204" s="67"/>
      <c r="AC204" s="67"/>
      <c r="AD204" s="67"/>
      <c r="AE204" s="67"/>
      <c r="AF204" s="67"/>
      <c r="AG204" s="67"/>
    </row>
    <row r="205" spans="1:11" s="67" customFormat="1" ht="30.75" customHeight="1">
      <c r="A205" s="65" t="s">
        <v>218</v>
      </c>
      <c r="B205" s="65" t="s">
        <v>73</v>
      </c>
      <c r="C205" s="66" t="s">
        <v>211</v>
      </c>
      <c r="D205" s="157" t="s">
        <v>344</v>
      </c>
      <c r="E205" s="157"/>
      <c r="F205" s="157"/>
      <c r="G205" s="157" t="s">
        <v>345</v>
      </c>
      <c r="H205" s="157"/>
      <c r="I205" s="157"/>
      <c r="J205" s="157"/>
      <c r="K205" s="157"/>
    </row>
    <row r="206" spans="1:11" s="67" customFormat="1" ht="15.75" customHeight="1">
      <c r="A206" s="68"/>
      <c r="B206" s="68"/>
      <c r="C206" s="69">
        <v>2007</v>
      </c>
      <c r="D206" s="159" t="str">
        <f>+D174</f>
        <v>Enero-Diciembre</v>
      </c>
      <c r="E206" s="159"/>
      <c r="F206" s="68" t="s">
        <v>212</v>
      </c>
      <c r="G206" s="159" t="str">
        <f>+D206</f>
        <v>Enero-Diciembre</v>
      </c>
      <c r="H206" s="159"/>
      <c r="I206" s="68" t="s">
        <v>212</v>
      </c>
      <c r="J206" s="70"/>
      <c r="K206" s="126" t="s">
        <v>346</v>
      </c>
    </row>
    <row r="207" spans="1:11" s="67" customFormat="1" ht="15.75">
      <c r="A207" s="71"/>
      <c r="B207" s="71"/>
      <c r="C207" s="72"/>
      <c r="D207" s="73">
        <v>2007</v>
      </c>
      <c r="E207" s="73">
        <v>2008</v>
      </c>
      <c r="F207" s="74" t="s">
        <v>213</v>
      </c>
      <c r="G207" s="73">
        <v>2007</v>
      </c>
      <c r="H207" s="73">
        <v>2008</v>
      </c>
      <c r="I207" s="74" t="s">
        <v>213</v>
      </c>
      <c r="J207" s="71"/>
      <c r="K207" s="128" t="str">
        <f>+K175</f>
        <v>ene-dic 08</v>
      </c>
    </row>
    <row r="208" spans="1:33" s="77" customFormat="1" ht="12.75">
      <c r="A208" t="s">
        <v>86</v>
      </c>
      <c r="B208" t="s">
        <v>75</v>
      </c>
      <c r="C208" s="75">
        <v>16.9480781899413</v>
      </c>
      <c r="D208" s="37">
        <v>289584.623</v>
      </c>
      <c r="E208" s="37">
        <v>291309.256</v>
      </c>
      <c r="F208" s="76">
        <f aca="true" t="shared" si="14" ref="F208:F227">+(E208-D208)/D208</f>
        <v>0.00595554067109417</v>
      </c>
      <c r="G208" s="37">
        <v>208497.776</v>
      </c>
      <c r="H208" s="37">
        <v>240076.537</v>
      </c>
      <c r="I208" s="76">
        <f aca="true" t="shared" si="15" ref="I208:I227">+(H208-G208)/G208</f>
        <v>0.15145850284753157</v>
      </c>
      <c r="J208">
        <v>1</v>
      </c>
      <c r="K208" s="124">
        <v>0.36524539829610775</v>
      </c>
      <c r="L208" s="67"/>
      <c r="M208" s="67"/>
      <c r="N208" s="67"/>
      <c r="O208" s="67"/>
      <c r="P208" s="67"/>
      <c r="Q208" s="67"/>
      <c r="R208" s="67"/>
      <c r="S208" s="67"/>
      <c r="T208" s="67"/>
      <c r="U208" s="67"/>
      <c r="V208" s="67"/>
      <c r="W208" s="67"/>
      <c r="X208" s="67"/>
      <c r="Y208" s="67"/>
      <c r="Z208" s="67"/>
      <c r="AA208" s="67"/>
      <c r="AB208" s="67"/>
      <c r="AC208" s="67"/>
      <c r="AD208" s="67"/>
      <c r="AE208" s="67"/>
      <c r="AF208" s="67"/>
      <c r="AG208" s="67"/>
    </row>
    <row r="209" spans="1:33" s="77" customFormat="1" ht="12.75">
      <c r="A209" t="s">
        <v>103</v>
      </c>
      <c r="B209" t="s">
        <v>104</v>
      </c>
      <c r="C209" s="75">
        <v>16.0763784002278</v>
      </c>
      <c r="D209" s="37">
        <v>63144.91</v>
      </c>
      <c r="E209" s="37">
        <v>51489.338</v>
      </c>
      <c r="F209" s="76">
        <f t="shared" si="14"/>
        <v>-0.18458450570283494</v>
      </c>
      <c r="G209" s="37">
        <v>193001.597</v>
      </c>
      <c r="H209" s="37">
        <v>171630.007</v>
      </c>
      <c r="I209" s="76">
        <f t="shared" si="15"/>
        <v>-0.11073271067285519</v>
      </c>
      <c r="J209">
        <v>2</v>
      </c>
      <c r="K209" s="124">
        <v>0.1566763498970119</v>
      </c>
      <c r="L209" s="67"/>
      <c r="M209" s="67"/>
      <c r="N209" s="67"/>
      <c r="O209" s="67"/>
      <c r="P209" s="67"/>
      <c r="Q209" s="67"/>
      <c r="R209" s="67"/>
      <c r="S209" s="67"/>
      <c r="T209" s="67"/>
      <c r="U209" s="67"/>
      <c r="V209" s="67"/>
      <c r="W209" s="67"/>
      <c r="X209" s="67"/>
      <c r="Y209" s="67"/>
      <c r="Z209" s="67"/>
      <c r="AA209" s="67"/>
      <c r="AB209" s="67"/>
      <c r="AC209" s="67"/>
      <c r="AD209" s="67"/>
      <c r="AE209" s="67"/>
      <c r="AF209" s="67"/>
      <c r="AG209" s="67"/>
    </row>
    <row r="210" spans="1:33" s="77" customFormat="1" ht="12.75">
      <c r="A210" t="s">
        <v>137</v>
      </c>
      <c r="B210" t="s">
        <v>75</v>
      </c>
      <c r="C210" s="75">
        <v>15.8564386539198</v>
      </c>
      <c r="D210" s="37">
        <v>323225.826</v>
      </c>
      <c r="E210" s="37">
        <v>315745.08</v>
      </c>
      <c r="F210" s="76">
        <f t="shared" si="14"/>
        <v>-0.02314402315116981</v>
      </c>
      <c r="G210" s="37">
        <v>189869.174</v>
      </c>
      <c r="H210" s="37">
        <v>167144.88</v>
      </c>
      <c r="I210" s="76">
        <f t="shared" si="15"/>
        <v>-0.1196839567016813</v>
      </c>
      <c r="J210">
        <v>3</v>
      </c>
      <c r="K210" s="124">
        <v>0.9931492055745405</v>
      </c>
      <c r="L210" s="67"/>
      <c r="M210" s="67"/>
      <c r="N210" s="67"/>
      <c r="O210" s="67"/>
      <c r="P210" s="67"/>
      <c r="Q210" s="67"/>
      <c r="R210" s="67"/>
      <c r="S210" s="67"/>
      <c r="T210" s="67"/>
      <c r="U210" s="67"/>
      <c r="V210" s="67"/>
      <c r="W210" s="67"/>
      <c r="X210" s="67"/>
      <c r="Y210" s="67"/>
      <c r="Z210" s="67"/>
      <c r="AA210" s="67"/>
      <c r="AB210" s="67"/>
      <c r="AC210" s="67"/>
      <c r="AD210" s="67"/>
      <c r="AE210" s="67"/>
      <c r="AF210" s="67"/>
      <c r="AG210" s="67"/>
    </row>
    <row r="211" spans="1:33" s="77" customFormat="1" ht="12.75">
      <c r="A211" t="s">
        <v>123</v>
      </c>
      <c r="B211" t="s">
        <v>104</v>
      </c>
      <c r="C211" s="75">
        <v>6.04309113146677</v>
      </c>
      <c r="D211" s="37">
        <v>120993.852</v>
      </c>
      <c r="E211" s="37">
        <v>102358.348</v>
      </c>
      <c r="F211" s="76">
        <f t="shared" si="14"/>
        <v>-0.15402025550851955</v>
      </c>
      <c r="G211" s="37">
        <v>72549.064</v>
      </c>
      <c r="H211" s="37">
        <v>82004.938</v>
      </c>
      <c r="I211" s="76">
        <f t="shared" si="15"/>
        <v>0.13033764295015574</v>
      </c>
      <c r="J211">
        <v>4</v>
      </c>
      <c r="K211" s="124">
        <v>0.4494396975387205</v>
      </c>
      <c r="L211" s="67"/>
      <c r="M211" s="67"/>
      <c r="N211" s="67"/>
      <c r="O211" s="67"/>
      <c r="P211" s="67"/>
      <c r="Q211" s="67"/>
      <c r="R211" s="67"/>
      <c r="S211" s="67"/>
      <c r="T211" s="67"/>
      <c r="U211" s="67"/>
      <c r="V211" s="67"/>
      <c r="W211" s="67"/>
      <c r="X211" s="67"/>
      <c r="Y211" s="67"/>
      <c r="Z211" s="67"/>
      <c r="AA211" s="67"/>
      <c r="AB211" s="67"/>
      <c r="AC211" s="67"/>
      <c r="AD211" s="67"/>
      <c r="AE211" s="67"/>
      <c r="AF211" s="67"/>
      <c r="AG211" s="67"/>
    </row>
    <row r="212" spans="1:33" s="77" customFormat="1" ht="12.75">
      <c r="A212" t="s">
        <v>105</v>
      </c>
      <c r="B212" t="s">
        <v>75</v>
      </c>
      <c r="C212" s="75">
        <v>4.29219444194869</v>
      </c>
      <c r="D212" s="37">
        <v>59676.215</v>
      </c>
      <c r="E212" s="37">
        <v>53552.055</v>
      </c>
      <c r="F212" s="76">
        <f t="shared" si="14"/>
        <v>-0.10262313050517692</v>
      </c>
      <c r="G212" s="37">
        <v>52606.359</v>
      </c>
      <c r="H212" s="37">
        <v>54245.561</v>
      </c>
      <c r="I212" s="76">
        <f t="shared" si="15"/>
        <v>0.031159769107001016</v>
      </c>
      <c r="J212">
        <v>5</v>
      </c>
      <c r="K212" s="124">
        <v>0.31499882961825926</v>
      </c>
      <c r="L212" s="67"/>
      <c r="M212" s="67"/>
      <c r="N212" s="67"/>
      <c r="O212" s="67"/>
      <c r="P212" s="67"/>
      <c r="Q212" s="67"/>
      <c r="R212" s="67"/>
      <c r="S212" s="67"/>
      <c r="T212" s="67"/>
      <c r="U212" s="67"/>
      <c r="V212" s="67"/>
      <c r="W212" s="67"/>
      <c r="X212" s="67"/>
      <c r="Y212" s="67"/>
      <c r="Z212" s="67"/>
      <c r="AA212" s="67"/>
      <c r="AB212" s="67"/>
      <c r="AC212" s="67"/>
      <c r="AD212" s="67"/>
      <c r="AE212" s="67"/>
      <c r="AF212" s="67"/>
      <c r="AG212" s="67"/>
    </row>
    <row r="213" spans="1:33" s="77" customFormat="1" ht="12.75">
      <c r="A213" t="s">
        <v>76</v>
      </c>
      <c r="B213" t="s">
        <v>75</v>
      </c>
      <c r="C213" s="75">
        <v>3.8153516685311</v>
      </c>
      <c r="D213" s="37">
        <v>6824.792</v>
      </c>
      <c r="E213" s="37">
        <v>12327.63</v>
      </c>
      <c r="F213" s="76">
        <f t="shared" si="14"/>
        <v>0.8063012030256744</v>
      </c>
      <c r="G213" s="37">
        <v>48185.818</v>
      </c>
      <c r="H213" s="37">
        <v>73215.424</v>
      </c>
      <c r="I213" s="76">
        <f t="shared" si="15"/>
        <v>0.5194392673794601</v>
      </c>
      <c r="J213">
        <v>6</v>
      </c>
      <c r="K213" s="124">
        <v>0.35156067523017703</v>
      </c>
      <c r="L213" s="67"/>
      <c r="M213" s="67"/>
      <c r="N213" s="67"/>
      <c r="O213" s="67"/>
      <c r="P213" s="67"/>
      <c r="Q213" s="67"/>
      <c r="R213" s="67"/>
      <c r="S213" s="67"/>
      <c r="T213" s="67"/>
      <c r="U213" s="67"/>
      <c r="V213" s="67"/>
      <c r="W213" s="67"/>
      <c r="X213" s="67"/>
      <c r="Y213" s="67"/>
      <c r="Z213" s="67"/>
      <c r="AA213" s="67"/>
      <c r="AB213" s="67"/>
      <c r="AC213" s="67"/>
      <c r="AD213" s="67"/>
      <c r="AE213" s="67"/>
      <c r="AF213" s="67"/>
      <c r="AG213" s="67"/>
    </row>
    <row r="214" spans="1:33" s="77" customFormat="1" ht="12.75">
      <c r="A214" t="s">
        <v>138</v>
      </c>
      <c r="B214" t="s">
        <v>75</v>
      </c>
      <c r="C214" s="75">
        <v>2.96129584700433</v>
      </c>
      <c r="D214" s="37">
        <v>58952.998</v>
      </c>
      <c r="E214" s="37">
        <v>66070.95</v>
      </c>
      <c r="F214" s="76">
        <f t="shared" si="14"/>
        <v>0.12073944059638829</v>
      </c>
      <c r="G214" s="37">
        <v>35551.203</v>
      </c>
      <c r="H214" s="37">
        <v>58603.362</v>
      </c>
      <c r="I214" s="76">
        <f t="shared" si="15"/>
        <v>0.6484213487796742</v>
      </c>
      <c r="J214">
        <v>7</v>
      </c>
      <c r="K214" s="124">
        <v>0.6721599553491177</v>
      </c>
      <c r="L214" s="67"/>
      <c r="M214" s="67"/>
      <c r="N214" s="67"/>
      <c r="O214" s="67"/>
      <c r="P214" s="67"/>
      <c r="Q214" s="67"/>
      <c r="R214" s="67"/>
      <c r="S214" s="67"/>
      <c r="T214" s="67"/>
      <c r="U214" s="67"/>
      <c r="V214" s="67"/>
      <c r="W214" s="67"/>
      <c r="X214" s="67"/>
      <c r="Y214" s="67"/>
      <c r="Z214" s="67"/>
      <c r="AA214" s="67"/>
      <c r="AB214" s="67"/>
      <c r="AC214" s="67"/>
      <c r="AD214" s="67"/>
      <c r="AE214" s="67"/>
      <c r="AF214" s="67"/>
      <c r="AG214" s="67"/>
    </row>
    <row r="215" spans="1:33" s="77" customFormat="1" ht="12.75">
      <c r="A215" t="s">
        <v>141</v>
      </c>
      <c r="B215" t="s">
        <v>75</v>
      </c>
      <c r="C215" s="75">
        <v>2.87763432897132</v>
      </c>
      <c r="D215" s="37">
        <v>27455.27</v>
      </c>
      <c r="E215" s="37">
        <v>33043.893</v>
      </c>
      <c r="F215" s="76">
        <f t="shared" si="14"/>
        <v>0.20355374396245224</v>
      </c>
      <c r="G215" s="37">
        <v>34546.826</v>
      </c>
      <c r="H215" s="37">
        <v>52186.472</v>
      </c>
      <c r="I215" s="76">
        <f t="shared" si="15"/>
        <v>0.5106010607168369</v>
      </c>
      <c r="J215">
        <v>8</v>
      </c>
      <c r="K215" s="124">
        <v>0.6153000001332316</v>
      </c>
      <c r="L215" s="67"/>
      <c r="M215" s="67"/>
      <c r="N215" s="67"/>
      <c r="O215" s="67"/>
      <c r="P215" s="67"/>
      <c r="Q215" s="67"/>
      <c r="R215" s="67"/>
      <c r="S215" s="67"/>
      <c r="T215" s="67"/>
      <c r="U215" s="67"/>
      <c r="V215" s="67"/>
      <c r="W215" s="67"/>
      <c r="X215" s="67"/>
      <c r="Y215" s="67"/>
      <c r="Z215" s="67"/>
      <c r="AA215" s="67"/>
      <c r="AB215" s="67"/>
      <c r="AC215" s="67"/>
      <c r="AD215" s="67"/>
      <c r="AE215" s="67"/>
      <c r="AF215" s="67"/>
      <c r="AG215" s="67"/>
    </row>
    <row r="216" spans="1:33" s="77" customFormat="1" ht="12.75">
      <c r="A216" t="s">
        <v>95</v>
      </c>
      <c r="B216" t="s">
        <v>75</v>
      </c>
      <c r="C216" s="75">
        <v>2.79277792127375</v>
      </c>
      <c r="D216" s="37">
        <v>41039.709</v>
      </c>
      <c r="E216" s="37">
        <v>24966.286</v>
      </c>
      <c r="F216" s="76">
        <f t="shared" si="14"/>
        <v>-0.3916553843010924</v>
      </c>
      <c r="G216" s="37">
        <v>33528.104</v>
      </c>
      <c r="H216" s="37">
        <v>26963.399</v>
      </c>
      <c r="I216" s="76">
        <f t="shared" si="15"/>
        <v>-0.19579708414170985</v>
      </c>
      <c r="J216">
        <v>9</v>
      </c>
      <c r="K216" s="124">
        <v>0.39066853694486947</v>
      </c>
      <c r="L216" s="67"/>
      <c r="M216" s="67"/>
      <c r="N216" s="67"/>
      <c r="O216" s="67"/>
      <c r="P216" s="67"/>
      <c r="Q216" s="67"/>
      <c r="R216" s="67"/>
      <c r="S216" s="67"/>
      <c r="T216" s="67"/>
      <c r="U216" s="67"/>
      <c r="V216" s="67"/>
      <c r="W216" s="67"/>
      <c r="X216" s="67"/>
      <c r="Y216" s="67"/>
      <c r="Z216" s="67"/>
      <c r="AA216" s="67"/>
      <c r="AB216" s="67"/>
      <c r="AC216" s="67"/>
      <c r="AD216" s="67"/>
      <c r="AE216" s="67"/>
      <c r="AF216" s="67"/>
      <c r="AG216" s="67"/>
    </row>
    <row r="217" spans="1:11" s="67" customFormat="1" ht="12.75">
      <c r="A217" t="s">
        <v>112</v>
      </c>
      <c r="B217" t="s">
        <v>75</v>
      </c>
      <c r="C217" s="75">
        <v>2.34772296128034</v>
      </c>
      <c r="D217" s="37">
        <v>6530.702</v>
      </c>
      <c r="E217" s="37">
        <v>13267.911</v>
      </c>
      <c r="F217" s="76">
        <f t="shared" si="14"/>
        <v>1.0316209497845714</v>
      </c>
      <c r="G217" s="37">
        <v>30882.263</v>
      </c>
      <c r="H217" s="37">
        <v>47926.487</v>
      </c>
      <c r="I217" s="76">
        <f t="shared" si="15"/>
        <v>0.5519098130859129</v>
      </c>
      <c r="J217">
        <v>10</v>
      </c>
      <c r="K217" s="124">
        <v>0.2497377144919865</v>
      </c>
    </row>
    <row r="218" spans="1:11" s="67" customFormat="1" ht="12.75">
      <c r="A218" t="s">
        <v>106</v>
      </c>
      <c r="B218" t="s">
        <v>75</v>
      </c>
      <c r="C218" s="75">
        <v>1.85824784264983</v>
      </c>
      <c r="D218" s="37">
        <v>13998.231</v>
      </c>
      <c r="E218" s="37">
        <v>8586.556</v>
      </c>
      <c r="F218" s="76">
        <f t="shared" si="14"/>
        <v>-0.38659706358610596</v>
      </c>
      <c r="G218" s="37">
        <v>22540.162</v>
      </c>
      <c r="H218" s="37">
        <v>23206.924</v>
      </c>
      <c r="I218" s="76">
        <f t="shared" si="15"/>
        <v>0.029581065122779453</v>
      </c>
      <c r="J218">
        <v>11</v>
      </c>
      <c r="K218" s="124">
        <v>0.13265010863374696</v>
      </c>
    </row>
    <row r="219" spans="1:11" s="67" customFormat="1" ht="12.75">
      <c r="A219" t="s">
        <v>139</v>
      </c>
      <c r="B219" t="s">
        <v>75</v>
      </c>
      <c r="C219" s="75">
        <v>1.82990209444758</v>
      </c>
      <c r="D219" s="37">
        <v>13795.459</v>
      </c>
      <c r="E219" s="37">
        <v>18934.129</v>
      </c>
      <c r="F219" s="76">
        <f t="shared" si="14"/>
        <v>0.37248996209549823</v>
      </c>
      <c r="G219" s="37">
        <v>21968.504</v>
      </c>
      <c r="H219" s="37">
        <v>59571.302</v>
      </c>
      <c r="I219" s="76">
        <f t="shared" si="15"/>
        <v>1.7116685778876888</v>
      </c>
      <c r="J219">
        <v>12</v>
      </c>
      <c r="K219" s="124">
        <v>0.4627698670269911</v>
      </c>
    </row>
    <row r="220" spans="1:11" s="67" customFormat="1" ht="12.75">
      <c r="A220" t="s">
        <v>120</v>
      </c>
      <c r="B220" t="s">
        <v>75</v>
      </c>
      <c r="C220" s="75">
        <v>1.65307949813095</v>
      </c>
      <c r="D220" s="37">
        <v>22996.339</v>
      </c>
      <c r="E220" s="37">
        <v>28511.425</v>
      </c>
      <c r="F220" s="76">
        <f t="shared" si="14"/>
        <v>0.23982452163363913</v>
      </c>
      <c r="G220" s="37">
        <v>20361.982</v>
      </c>
      <c r="H220" s="37">
        <v>28934.042</v>
      </c>
      <c r="I220" s="76">
        <f t="shared" si="15"/>
        <v>0.4209835761567809</v>
      </c>
      <c r="J220">
        <v>13</v>
      </c>
      <c r="K220" s="124">
        <v>0.21338246378642894</v>
      </c>
    </row>
    <row r="221" spans="1:11" s="67" customFormat="1" ht="12.75">
      <c r="A221" t="s">
        <v>101</v>
      </c>
      <c r="B221" t="s">
        <v>75</v>
      </c>
      <c r="C221" s="75">
        <v>1.44113747445402</v>
      </c>
      <c r="D221" s="37">
        <v>19230.836</v>
      </c>
      <c r="E221" s="37">
        <v>9362.595</v>
      </c>
      <c r="F221" s="76">
        <f t="shared" si="14"/>
        <v>-0.5131467503544828</v>
      </c>
      <c r="G221" s="37">
        <v>17581.736</v>
      </c>
      <c r="H221" s="37">
        <v>11327.861</v>
      </c>
      <c r="I221" s="76">
        <f t="shared" si="15"/>
        <v>-0.35570292944906007</v>
      </c>
      <c r="J221">
        <v>14</v>
      </c>
      <c r="K221" s="124">
        <v>0.10279694425073993</v>
      </c>
    </row>
    <row r="222" spans="1:11" s="67" customFormat="1" ht="12.75">
      <c r="A222" t="s">
        <v>143</v>
      </c>
      <c r="B222" t="s">
        <v>75</v>
      </c>
      <c r="C222" s="75">
        <v>1.37949807697148</v>
      </c>
      <c r="D222" s="37">
        <v>4437.882</v>
      </c>
      <c r="E222" s="37">
        <v>3579.727</v>
      </c>
      <c r="F222" s="76">
        <f t="shared" si="14"/>
        <v>-0.19337039605829984</v>
      </c>
      <c r="G222" s="37">
        <v>16618.993</v>
      </c>
      <c r="H222" s="37">
        <v>19544.004</v>
      </c>
      <c r="I222" s="76">
        <f t="shared" si="15"/>
        <v>0.17600410566392335</v>
      </c>
      <c r="J222">
        <v>15</v>
      </c>
      <c r="K222" s="124">
        <v>0.49601852830845483</v>
      </c>
    </row>
    <row r="223" spans="1:11" s="67" customFormat="1" ht="12.75">
      <c r="A223" t="s">
        <v>142</v>
      </c>
      <c r="B223" t="s">
        <v>75</v>
      </c>
      <c r="C223" s="75">
        <v>1.26110845898453</v>
      </c>
      <c r="D223" s="37">
        <v>9383.901</v>
      </c>
      <c r="E223" s="37">
        <v>9087.748</v>
      </c>
      <c r="F223" s="76">
        <f t="shared" si="14"/>
        <v>-0.031559689301922544</v>
      </c>
      <c r="G223" s="37">
        <v>15139.969</v>
      </c>
      <c r="H223" s="37">
        <v>16153.096</v>
      </c>
      <c r="I223" s="76">
        <f t="shared" si="15"/>
        <v>0.06691737611880186</v>
      </c>
      <c r="J223">
        <v>16</v>
      </c>
      <c r="K223" s="124">
        <v>0.47503680682585575</v>
      </c>
    </row>
    <row r="224" spans="1:11" s="67" customFormat="1" ht="12.75">
      <c r="A224" t="s">
        <v>90</v>
      </c>
      <c r="B224" t="s">
        <v>75</v>
      </c>
      <c r="C224" s="75">
        <v>1.09472475862762</v>
      </c>
      <c r="D224" s="37">
        <v>3971.663</v>
      </c>
      <c r="E224" s="37">
        <v>4348.286</v>
      </c>
      <c r="F224" s="76">
        <f t="shared" si="14"/>
        <v>0.0948275319431684</v>
      </c>
      <c r="G224" s="37">
        <v>13142.488</v>
      </c>
      <c r="H224" s="37">
        <v>15813.541</v>
      </c>
      <c r="I224" s="76">
        <f t="shared" si="15"/>
        <v>0.20323800181518142</v>
      </c>
      <c r="J224">
        <v>17</v>
      </c>
      <c r="K224" s="124">
        <v>0.05197126563548112</v>
      </c>
    </row>
    <row r="225" spans="1:11" s="67" customFormat="1" ht="12.75">
      <c r="A225" t="s">
        <v>144</v>
      </c>
      <c r="B225" t="s">
        <v>75</v>
      </c>
      <c r="C225" s="75">
        <v>1.00294215570537</v>
      </c>
      <c r="D225" s="37">
        <v>8681.288</v>
      </c>
      <c r="E225" s="37">
        <v>7492.11</v>
      </c>
      <c r="F225" s="76">
        <f t="shared" si="14"/>
        <v>-0.13698174740890992</v>
      </c>
      <c r="G225" s="37">
        <v>12040.608</v>
      </c>
      <c r="H225" s="37">
        <v>11490.089</v>
      </c>
      <c r="I225" s="76">
        <f t="shared" si="15"/>
        <v>-0.04572186055720776</v>
      </c>
      <c r="J225">
        <v>18</v>
      </c>
      <c r="K225" s="124">
        <v>0.3387254429272538</v>
      </c>
    </row>
    <row r="226" spans="1:33" s="2" customFormat="1" ht="12.75">
      <c r="A226" t="s">
        <v>140</v>
      </c>
      <c r="B226" t="s">
        <v>75</v>
      </c>
      <c r="C226" s="75">
        <v>0.927036466989689</v>
      </c>
      <c r="D226" s="37">
        <v>1986.365</v>
      </c>
      <c r="E226" s="37">
        <v>1025.258</v>
      </c>
      <c r="F226" s="76">
        <f t="shared" si="14"/>
        <v>-0.4838521621152205</v>
      </c>
      <c r="G226" s="37">
        <v>11894.744</v>
      </c>
      <c r="H226" s="37">
        <v>5685.472</v>
      </c>
      <c r="I226" s="76">
        <f t="shared" si="15"/>
        <v>-0.5220181283430733</v>
      </c>
      <c r="J226">
        <v>19</v>
      </c>
      <c r="K226" s="124">
        <v>0.3668397434412596</v>
      </c>
      <c r="L226" s="67"/>
      <c r="M226" s="67"/>
      <c r="N226" s="67"/>
      <c r="O226" s="67"/>
      <c r="P226" s="67"/>
      <c r="Q226" s="67"/>
      <c r="R226" s="67"/>
      <c r="S226" s="67"/>
      <c r="T226" s="67"/>
      <c r="U226" s="67"/>
      <c r="V226" s="67"/>
      <c r="W226" s="67"/>
      <c r="X226" s="67"/>
      <c r="Y226" s="67"/>
      <c r="Z226" s="67"/>
      <c r="AA226" s="67"/>
      <c r="AB226" s="67"/>
      <c r="AC226" s="67"/>
      <c r="AD226" s="67"/>
      <c r="AE226" s="67"/>
      <c r="AF226" s="67"/>
      <c r="AG226" s="67"/>
    </row>
    <row r="227" spans="1:33" ht="12.75">
      <c r="A227" t="s">
        <v>97</v>
      </c>
      <c r="B227" t="s">
        <v>75</v>
      </c>
      <c r="C227" s="75">
        <v>0.820607073985376</v>
      </c>
      <c r="D227" s="37">
        <v>4163.328</v>
      </c>
      <c r="E227" s="37">
        <v>4095.847</v>
      </c>
      <c r="F227" s="76">
        <f t="shared" si="14"/>
        <v>-0.01620842748877826</v>
      </c>
      <c r="G227" s="37">
        <v>9851.625</v>
      </c>
      <c r="H227" s="37">
        <v>9960.458</v>
      </c>
      <c r="I227" s="76">
        <f t="shared" si="15"/>
        <v>0.011047213023232262</v>
      </c>
      <c r="J227">
        <v>20</v>
      </c>
      <c r="K227" s="124">
        <v>0.9375777042978243</v>
      </c>
      <c r="L227" s="67"/>
      <c r="M227" s="67"/>
      <c r="N227" s="67"/>
      <c r="O227" s="67"/>
      <c r="P227" s="67"/>
      <c r="Q227" s="67"/>
      <c r="R227" s="67"/>
      <c r="S227" s="67"/>
      <c r="T227" s="67"/>
      <c r="U227" s="67"/>
      <c r="V227" s="67"/>
      <c r="W227" s="67"/>
      <c r="X227" s="67"/>
      <c r="Y227" s="67"/>
      <c r="Z227" s="67"/>
      <c r="AA227" s="67"/>
      <c r="AB227" s="67"/>
      <c r="AC227" s="67"/>
      <c r="AD227" s="67"/>
      <c r="AE227" s="67"/>
      <c r="AF227" s="67"/>
      <c r="AG227" s="67"/>
    </row>
    <row r="228" spans="11:33" ht="12.75">
      <c r="K228" s="123"/>
      <c r="L228" s="67"/>
      <c r="M228" s="67"/>
      <c r="N228" s="67"/>
      <c r="O228" s="67"/>
      <c r="P228" s="67"/>
      <c r="Q228" s="67"/>
      <c r="R228" s="67"/>
      <c r="S228" s="67"/>
      <c r="T228" s="67"/>
      <c r="U228" s="67"/>
      <c r="V228" s="67"/>
      <c r="W228" s="67"/>
      <c r="X228" s="67"/>
      <c r="Y228" s="67"/>
      <c r="Z228" s="67"/>
      <c r="AA228" s="67"/>
      <c r="AB228" s="67"/>
      <c r="AC228" s="67"/>
      <c r="AD228" s="67"/>
      <c r="AE228" s="67"/>
      <c r="AF228" s="67"/>
      <c r="AG228" s="67"/>
    </row>
    <row r="229" spans="1:33" s="2" customFormat="1" ht="12.75">
      <c r="A229" s="55" t="s">
        <v>214</v>
      </c>
      <c r="B229" s="55"/>
      <c r="C229" s="82">
        <f>SUM(C208:C228)</f>
        <v>87.27924744551166</v>
      </c>
      <c r="D229" s="83"/>
      <c r="E229" s="56"/>
      <c r="F229" s="56"/>
      <c r="G229" s="56">
        <f>SUM(G208:G228)</f>
        <v>1060358.995</v>
      </c>
      <c r="H229" s="83">
        <f>SUM(H208:H228)</f>
        <v>1175683.8559999997</v>
      </c>
      <c r="I229" s="57">
        <f>+(H229-G229)/G229</f>
        <v>0.1087602043683324</v>
      </c>
      <c r="J229" s="56"/>
      <c r="K229" s="125"/>
      <c r="L229" s="67"/>
      <c r="M229" s="67"/>
      <c r="N229" s="67"/>
      <c r="O229" s="67"/>
      <c r="P229" s="67"/>
      <c r="Q229" s="67"/>
      <c r="R229" s="67"/>
      <c r="S229" s="67"/>
      <c r="T229" s="67"/>
      <c r="U229" s="67"/>
      <c r="V229" s="67"/>
      <c r="W229" s="67"/>
      <c r="X229" s="67"/>
      <c r="Y229" s="67"/>
      <c r="Z229" s="67"/>
      <c r="AA229" s="67"/>
      <c r="AB229" s="67"/>
      <c r="AC229" s="67"/>
      <c r="AD229" s="67"/>
      <c r="AE229" s="67"/>
      <c r="AF229" s="67"/>
      <c r="AG229" s="67"/>
    </row>
    <row r="230" spans="3:11" s="67" customFormat="1" ht="12.75">
      <c r="C230" s="84"/>
      <c r="D230" s="85"/>
      <c r="E230" s="60"/>
      <c r="F230" s="60"/>
      <c r="G230" s="60"/>
      <c r="H230" s="85"/>
      <c r="I230" s="60"/>
      <c r="J230" s="60"/>
      <c r="K230" s="123"/>
    </row>
    <row r="231" spans="1:11" s="67" customFormat="1" ht="12.75">
      <c r="A231" s="86" t="s">
        <v>64</v>
      </c>
      <c r="C231" s="84"/>
      <c r="D231" s="85"/>
      <c r="E231" s="60"/>
      <c r="F231" s="60"/>
      <c r="G231" s="60"/>
      <c r="H231" s="85"/>
      <c r="I231" s="60"/>
      <c r="J231" s="60"/>
      <c r="K231" s="123"/>
    </row>
    <row r="232" spans="11:33" ht="12.75">
      <c r="K232" s="123"/>
      <c r="L232" s="67"/>
      <c r="M232" s="67"/>
      <c r="N232" s="67"/>
      <c r="O232" s="67"/>
      <c r="P232" s="67"/>
      <c r="Q232" s="67"/>
      <c r="R232" s="67"/>
      <c r="S232" s="67"/>
      <c r="T232" s="67"/>
      <c r="U232" s="67"/>
      <c r="V232" s="67"/>
      <c r="W232" s="67"/>
      <c r="X232" s="67"/>
      <c r="Y232" s="67"/>
      <c r="Z232" s="67"/>
      <c r="AA232" s="67"/>
      <c r="AB232" s="67"/>
      <c r="AC232" s="67"/>
      <c r="AD232" s="67"/>
      <c r="AE232" s="67"/>
      <c r="AF232" s="67"/>
      <c r="AG232" s="67"/>
    </row>
    <row r="233" spans="1:33" s="63" customFormat="1" ht="15.75" customHeight="1">
      <c r="A233" s="158" t="s">
        <v>278</v>
      </c>
      <c r="B233" s="158"/>
      <c r="C233" s="158"/>
      <c r="D233" s="158"/>
      <c r="E233" s="158"/>
      <c r="F233" s="158"/>
      <c r="G233" s="158"/>
      <c r="H233" s="158"/>
      <c r="I233" s="158"/>
      <c r="J233" s="158"/>
      <c r="K233" s="158"/>
      <c r="L233" s="67"/>
      <c r="M233" s="67"/>
      <c r="N233" s="67"/>
      <c r="O233" s="67"/>
      <c r="P233" s="67"/>
      <c r="Q233" s="67"/>
      <c r="R233" s="67"/>
      <c r="S233" s="67"/>
      <c r="T233" s="67"/>
      <c r="U233" s="67"/>
      <c r="V233" s="67"/>
      <c r="W233" s="67"/>
      <c r="X233" s="67"/>
      <c r="Y233" s="67"/>
      <c r="Z233" s="67"/>
      <c r="AA233" s="67"/>
      <c r="AB233" s="67"/>
      <c r="AC233" s="67"/>
      <c r="AD233" s="67"/>
      <c r="AE233" s="67"/>
      <c r="AF233" s="67"/>
      <c r="AG233" s="67"/>
    </row>
    <row r="234" spans="1:33" s="63" customFormat="1" ht="15.75" customHeight="1">
      <c r="A234" s="156" t="s">
        <v>66</v>
      </c>
      <c r="B234" s="156"/>
      <c r="C234" s="156"/>
      <c r="D234" s="156"/>
      <c r="E234" s="156"/>
      <c r="F234" s="156"/>
      <c r="G234" s="156"/>
      <c r="H234" s="156"/>
      <c r="I234" s="156"/>
      <c r="J234" s="156"/>
      <c r="K234" s="156"/>
      <c r="L234" s="67"/>
      <c r="M234" s="67"/>
      <c r="N234" s="67"/>
      <c r="O234" s="67"/>
      <c r="P234" s="67"/>
      <c r="Q234" s="67"/>
      <c r="R234" s="67"/>
      <c r="S234" s="67"/>
      <c r="T234" s="67"/>
      <c r="U234" s="67"/>
      <c r="V234" s="67"/>
      <c r="W234" s="67"/>
      <c r="X234" s="67"/>
      <c r="Y234" s="67"/>
      <c r="Z234" s="67"/>
      <c r="AA234" s="67"/>
      <c r="AB234" s="67"/>
      <c r="AC234" s="67"/>
      <c r="AD234" s="67"/>
      <c r="AE234" s="67"/>
      <c r="AF234" s="67"/>
      <c r="AG234" s="67"/>
    </row>
    <row r="235" spans="1:33" s="64" customFormat="1" ht="15.75" customHeight="1">
      <c r="A235" s="156" t="s">
        <v>56</v>
      </c>
      <c r="B235" s="156"/>
      <c r="C235" s="156"/>
      <c r="D235" s="156"/>
      <c r="E235" s="156"/>
      <c r="F235" s="156"/>
      <c r="G235" s="156"/>
      <c r="H235" s="156"/>
      <c r="I235" s="156"/>
      <c r="J235" s="156"/>
      <c r="K235" s="156"/>
      <c r="L235" s="67"/>
      <c r="M235" s="67"/>
      <c r="N235" s="67"/>
      <c r="O235" s="67"/>
      <c r="P235" s="67"/>
      <c r="Q235" s="67"/>
      <c r="R235" s="67"/>
      <c r="S235" s="67"/>
      <c r="T235" s="67"/>
      <c r="U235" s="67"/>
      <c r="V235" s="67"/>
      <c r="W235" s="67"/>
      <c r="X235" s="67"/>
      <c r="Y235" s="67"/>
      <c r="Z235" s="67"/>
      <c r="AA235" s="67"/>
      <c r="AB235" s="67"/>
      <c r="AC235" s="67"/>
      <c r="AD235" s="67"/>
      <c r="AE235" s="67"/>
      <c r="AF235" s="67"/>
      <c r="AG235" s="67"/>
    </row>
    <row r="236" spans="1:33" s="64" customFormat="1" ht="15.75" customHeight="1">
      <c r="A236" s="129"/>
      <c r="B236" s="129"/>
      <c r="C236" s="129"/>
      <c r="D236" s="129"/>
      <c r="E236" s="129"/>
      <c r="F236" s="129"/>
      <c r="G236" s="129"/>
      <c r="H236" s="129"/>
      <c r="I236" s="129"/>
      <c r="J236" s="129"/>
      <c r="K236" s="129"/>
      <c r="L236" s="67"/>
      <c r="M236" s="67"/>
      <c r="N236" s="67"/>
      <c r="O236" s="67"/>
      <c r="P236" s="67"/>
      <c r="Q236" s="67"/>
      <c r="R236" s="67"/>
      <c r="S236" s="67"/>
      <c r="T236" s="67"/>
      <c r="U236" s="67"/>
      <c r="V236" s="67"/>
      <c r="W236" s="67"/>
      <c r="X236" s="67"/>
      <c r="Y236" s="67"/>
      <c r="Z236" s="67"/>
      <c r="AA236" s="67"/>
      <c r="AB236" s="67"/>
      <c r="AC236" s="67"/>
      <c r="AD236" s="67"/>
      <c r="AE236" s="67"/>
      <c r="AF236" s="67"/>
      <c r="AG236" s="67"/>
    </row>
    <row r="237" spans="1:11" s="67" customFormat="1" ht="30.75" customHeight="1">
      <c r="A237" s="65" t="s">
        <v>219</v>
      </c>
      <c r="B237" s="65" t="s">
        <v>73</v>
      </c>
      <c r="C237" s="66" t="s">
        <v>211</v>
      </c>
      <c r="D237" s="157" t="s">
        <v>344</v>
      </c>
      <c r="E237" s="157"/>
      <c r="F237" s="157"/>
      <c r="G237" s="157" t="s">
        <v>345</v>
      </c>
      <c r="H237" s="157"/>
      <c r="I237" s="157"/>
      <c r="J237" s="157"/>
      <c r="K237" s="157"/>
    </row>
    <row r="238" spans="1:11" s="67" customFormat="1" ht="15.75" customHeight="1">
      <c r="A238" s="68"/>
      <c r="B238" s="68"/>
      <c r="C238" s="69">
        <v>2007</v>
      </c>
      <c r="D238" s="159" t="str">
        <f>+D206</f>
        <v>Enero-Diciembre</v>
      </c>
      <c r="E238" s="159"/>
      <c r="F238" s="68" t="s">
        <v>212</v>
      </c>
      <c r="G238" s="159" t="str">
        <f>+D238</f>
        <v>Enero-Diciembre</v>
      </c>
      <c r="H238" s="159"/>
      <c r="I238" s="68" t="s">
        <v>212</v>
      </c>
      <c r="J238" s="70"/>
      <c r="K238" s="126" t="s">
        <v>346</v>
      </c>
    </row>
    <row r="239" spans="1:11" s="67" customFormat="1" ht="15.75">
      <c r="A239" s="71"/>
      <c r="B239" s="71"/>
      <c r="C239" s="72"/>
      <c r="D239" s="73">
        <v>2007</v>
      </c>
      <c r="E239" s="73">
        <v>2008</v>
      </c>
      <c r="F239" s="74" t="s">
        <v>213</v>
      </c>
      <c r="G239" s="73">
        <v>2007</v>
      </c>
      <c r="H239" s="73">
        <v>2008</v>
      </c>
      <c r="I239" s="74" t="s">
        <v>213</v>
      </c>
      <c r="J239" s="71"/>
      <c r="K239" s="128" t="str">
        <f>+K207</f>
        <v>ene-dic 08</v>
      </c>
    </row>
    <row r="240" spans="1:33" s="77" customFormat="1" ht="12.75">
      <c r="A240" t="s">
        <v>158</v>
      </c>
      <c r="B240" t="s">
        <v>75</v>
      </c>
      <c r="C240" s="75">
        <v>22.8966742382344</v>
      </c>
      <c r="D240" s="109">
        <v>1628948.961</v>
      </c>
      <c r="E240" s="109">
        <v>1847710.133</v>
      </c>
      <c r="F240" s="76">
        <f aca="true" t="shared" si="16" ref="F240:F259">+(E240-D240)/D240</f>
        <v>0.13429590320970164</v>
      </c>
      <c r="G240" s="37">
        <v>936670.347</v>
      </c>
      <c r="H240" s="37">
        <v>1207676.148</v>
      </c>
      <c r="I240" s="76">
        <f aca="true" t="shared" si="17" ref="I240:I259">+(H240-G240)/G240</f>
        <v>0.2893288998290453</v>
      </c>
      <c r="J240">
        <v>1</v>
      </c>
      <c r="K240" s="124">
        <v>0.9979787015982979</v>
      </c>
      <c r="L240" s="67"/>
      <c r="M240" s="67"/>
      <c r="N240" s="67"/>
      <c r="O240" s="67"/>
      <c r="P240" s="67"/>
      <c r="Q240" s="67"/>
      <c r="R240" s="67"/>
      <c r="S240" s="67"/>
      <c r="T240" s="67"/>
      <c r="U240" s="67"/>
      <c r="V240" s="67"/>
      <c r="W240" s="67"/>
      <c r="X240" s="67"/>
      <c r="Y240" s="67"/>
      <c r="Z240" s="67"/>
      <c r="AA240" s="67"/>
      <c r="AB240" s="67"/>
      <c r="AC240" s="67"/>
      <c r="AD240" s="67"/>
      <c r="AE240" s="67"/>
      <c r="AF240" s="67"/>
      <c r="AG240" s="67"/>
    </row>
    <row r="241" spans="1:33" s="77" customFormat="1" ht="12.75">
      <c r="A241" t="s">
        <v>156</v>
      </c>
      <c r="B241" t="s">
        <v>75</v>
      </c>
      <c r="C241" s="75">
        <v>22.6393285544398</v>
      </c>
      <c r="D241" s="109">
        <v>1419038.192</v>
      </c>
      <c r="E241" s="109">
        <v>1452945.23</v>
      </c>
      <c r="F241" s="76">
        <f t="shared" si="16"/>
        <v>0.02389438014505528</v>
      </c>
      <c r="G241" s="37">
        <v>927943.082</v>
      </c>
      <c r="H241" s="37">
        <v>963417.704</v>
      </c>
      <c r="I241" s="76">
        <f t="shared" si="17"/>
        <v>0.03822930812043057</v>
      </c>
      <c r="J241">
        <v>2</v>
      </c>
      <c r="K241" s="124">
        <v>0.7709330836714742</v>
      </c>
      <c r="L241" s="67"/>
      <c r="M241" s="67"/>
      <c r="N241" s="67"/>
      <c r="O241" s="67"/>
      <c r="P241" s="67"/>
      <c r="Q241" s="67"/>
      <c r="R241" s="67"/>
      <c r="S241" s="67"/>
      <c r="T241" s="67"/>
      <c r="U241" s="67"/>
      <c r="V241" s="67"/>
      <c r="W241" s="67"/>
      <c r="X241" s="67"/>
      <c r="Y241" s="67"/>
      <c r="Z241" s="67"/>
      <c r="AA241" s="67"/>
      <c r="AB241" s="67"/>
      <c r="AC241" s="67"/>
      <c r="AD241" s="67"/>
      <c r="AE241" s="67"/>
      <c r="AF241" s="67"/>
      <c r="AG241" s="67"/>
    </row>
    <row r="242" spans="1:33" s="77" customFormat="1" ht="12.75">
      <c r="A242" t="s">
        <v>147</v>
      </c>
      <c r="B242" t="s">
        <v>108</v>
      </c>
      <c r="C242" s="75">
        <v>12.8919004866207</v>
      </c>
      <c r="D242" s="109">
        <v>3421.892</v>
      </c>
      <c r="E242" s="109">
        <v>4041.119</v>
      </c>
      <c r="F242" s="76">
        <f t="shared" si="16"/>
        <v>0.1809604160505359</v>
      </c>
      <c r="G242" s="37">
        <v>523444.312</v>
      </c>
      <c r="H242" s="37">
        <v>506328.877</v>
      </c>
      <c r="I242" s="76">
        <f t="shared" si="17"/>
        <v>-0.03269771895047357</v>
      </c>
      <c r="J242">
        <v>3</v>
      </c>
      <c r="K242" s="124">
        <v>0.9921671528419949</v>
      </c>
      <c r="L242" s="67"/>
      <c r="M242" s="67"/>
      <c r="N242" s="67"/>
      <c r="O242" s="67"/>
      <c r="P242" s="67"/>
      <c r="Q242" s="67"/>
      <c r="R242" s="67"/>
      <c r="S242" s="67"/>
      <c r="T242" s="67"/>
      <c r="U242" s="67"/>
      <c r="V242" s="67"/>
      <c r="W242" s="67"/>
      <c r="X242" s="67"/>
      <c r="Y242" s="67"/>
      <c r="Z242" s="67"/>
      <c r="AA242" s="67"/>
      <c r="AB242" s="67"/>
      <c r="AC242" s="67"/>
      <c r="AD242" s="67"/>
      <c r="AE242" s="67"/>
      <c r="AF242" s="67"/>
      <c r="AG242" s="67"/>
    </row>
    <row r="243" spans="1:33" s="77" customFormat="1" ht="12.75">
      <c r="A243" t="s">
        <v>96</v>
      </c>
      <c r="B243" t="s">
        <v>75</v>
      </c>
      <c r="C243" s="75">
        <v>5.47527902082474</v>
      </c>
      <c r="D243" s="109">
        <v>1272.446</v>
      </c>
      <c r="E243" s="109">
        <v>1167.063</v>
      </c>
      <c r="F243" s="76">
        <f t="shared" si="16"/>
        <v>-0.0828192316216168</v>
      </c>
      <c r="G243" s="37">
        <v>222310.401</v>
      </c>
      <c r="H243" s="37">
        <v>314136.079</v>
      </c>
      <c r="I243" s="76">
        <f t="shared" si="17"/>
        <v>0.4130516502464498</v>
      </c>
      <c r="J243">
        <v>4</v>
      </c>
      <c r="K243" s="124">
        <v>0.9149360114938414</v>
      </c>
      <c r="L243" s="67"/>
      <c r="M243" s="67"/>
      <c r="N243" s="67"/>
      <c r="O243" s="67"/>
      <c r="P243" s="67"/>
      <c r="Q243" s="67"/>
      <c r="R243" s="67"/>
      <c r="S243" s="67"/>
      <c r="T243" s="67"/>
      <c r="U243" s="67"/>
      <c r="V243" s="67"/>
      <c r="W243" s="67"/>
      <c r="X243" s="67"/>
      <c r="Y243" s="67"/>
      <c r="Z243" s="67"/>
      <c r="AA243" s="67"/>
      <c r="AB243" s="67"/>
      <c r="AC243" s="67"/>
      <c r="AD243" s="67"/>
      <c r="AE243" s="67"/>
      <c r="AF243" s="67"/>
      <c r="AG243" s="67"/>
    </row>
    <row r="244" spans="1:33" s="77" customFormat="1" ht="12.75">
      <c r="A244" t="s">
        <v>153</v>
      </c>
      <c r="B244" t="s">
        <v>75</v>
      </c>
      <c r="C244" s="75">
        <v>5.02600690579776</v>
      </c>
      <c r="D244" s="109">
        <v>167823.52</v>
      </c>
      <c r="E244" s="109">
        <v>137660.342</v>
      </c>
      <c r="F244" s="76">
        <f t="shared" si="16"/>
        <v>-0.17973152988329638</v>
      </c>
      <c r="G244" s="37">
        <v>204068.809</v>
      </c>
      <c r="H244" s="37">
        <v>188735.218</v>
      </c>
      <c r="I244" s="76">
        <f t="shared" si="17"/>
        <v>-0.07513931734663093</v>
      </c>
      <c r="J244">
        <v>5</v>
      </c>
      <c r="K244" s="124">
        <v>0.9745741395802436</v>
      </c>
      <c r="L244" s="67"/>
      <c r="M244" s="67"/>
      <c r="N244" s="67"/>
      <c r="O244" s="67"/>
      <c r="P244" s="67"/>
      <c r="Q244" s="67"/>
      <c r="R244" s="67"/>
      <c r="S244" s="67"/>
      <c r="T244" s="67"/>
      <c r="U244" s="67"/>
      <c r="V244" s="67"/>
      <c r="W244" s="67"/>
      <c r="X244" s="67"/>
      <c r="Y244" s="67"/>
      <c r="Z244" s="67"/>
      <c r="AA244" s="67"/>
      <c r="AB244" s="67"/>
      <c r="AC244" s="67"/>
      <c r="AD244" s="67"/>
      <c r="AE244" s="67"/>
      <c r="AF244" s="67"/>
      <c r="AG244" s="67"/>
    </row>
    <row r="245" spans="1:33" s="77" customFormat="1" ht="12.75">
      <c r="A245" t="s">
        <v>89</v>
      </c>
      <c r="B245" t="s">
        <v>75</v>
      </c>
      <c r="C245" s="75">
        <v>3.50824970642119</v>
      </c>
      <c r="D245" s="109">
        <v>230154.271</v>
      </c>
      <c r="E245" s="109">
        <v>216185.652</v>
      </c>
      <c r="F245" s="76">
        <f t="shared" si="16"/>
        <v>-0.060692417044044364</v>
      </c>
      <c r="G245" s="37">
        <v>142443.955</v>
      </c>
      <c r="H245" s="37">
        <v>148837.401</v>
      </c>
      <c r="I245" s="76">
        <f t="shared" si="17"/>
        <v>0.0448839404943511</v>
      </c>
      <c r="J245">
        <v>6</v>
      </c>
      <c r="K245" s="124">
        <v>0.9836272309146352</v>
      </c>
      <c r="L245" s="67"/>
      <c r="M245" s="67"/>
      <c r="N245" s="67"/>
      <c r="O245" s="67"/>
      <c r="P245" s="67"/>
      <c r="Q245" s="67"/>
      <c r="R245" s="67"/>
      <c r="S245" s="67"/>
      <c r="T245" s="67"/>
      <c r="U245" s="67"/>
      <c r="V245" s="67"/>
      <c r="W245" s="67"/>
      <c r="X245" s="67"/>
      <c r="Y245" s="67"/>
      <c r="Z245" s="67"/>
      <c r="AA245" s="67"/>
      <c r="AB245" s="67"/>
      <c r="AC245" s="67"/>
      <c r="AD245" s="67"/>
      <c r="AE245" s="67"/>
      <c r="AF245" s="67"/>
      <c r="AG245" s="67"/>
    </row>
    <row r="246" spans="1:33" s="77" customFormat="1" ht="12.75">
      <c r="A246" t="s">
        <v>157</v>
      </c>
      <c r="B246" t="s">
        <v>108</v>
      </c>
      <c r="C246" s="75">
        <v>3.33070785606516</v>
      </c>
      <c r="D246" s="109">
        <v>564.046</v>
      </c>
      <c r="E246" s="109">
        <v>424.001</v>
      </c>
      <c r="F246" s="76">
        <f t="shared" si="16"/>
        <v>-0.24828648727231478</v>
      </c>
      <c r="G246" s="37">
        <v>135285.179</v>
      </c>
      <c r="H246" s="37">
        <v>107850.807</v>
      </c>
      <c r="I246" s="76">
        <f t="shared" si="17"/>
        <v>-0.202789190972649</v>
      </c>
      <c r="J246">
        <v>7</v>
      </c>
      <c r="K246" s="124">
        <v>0.9708634841126603</v>
      </c>
      <c r="L246" s="67"/>
      <c r="M246" s="67"/>
      <c r="N246" s="67"/>
      <c r="O246" s="67"/>
      <c r="P246" s="67"/>
      <c r="Q246" s="67"/>
      <c r="R246" s="67"/>
      <c r="S246" s="67"/>
      <c r="T246" s="67"/>
      <c r="U246" s="67"/>
      <c r="V246" s="67"/>
      <c r="W246" s="67"/>
      <c r="X246" s="67"/>
      <c r="Y246" s="67"/>
      <c r="Z246" s="67"/>
      <c r="AA246" s="67"/>
      <c r="AB246" s="67"/>
      <c r="AC246" s="67"/>
      <c r="AD246" s="67"/>
      <c r="AE246" s="67"/>
      <c r="AF246" s="67"/>
      <c r="AG246" s="67"/>
    </row>
    <row r="247" spans="1:33" s="77" customFormat="1" ht="12.75">
      <c r="A247" t="s">
        <v>128</v>
      </c>
      <c r="B247" t="s">
        <v>75</v>
      </c>
      <c r="C247" s="75">
        <v>2.92485761938162</v>
      </c>
      <c r="D247" s="109">
        <v>1636815.427</v>
      </c>
      <c r="E247" s="109">
        <v>2469147.065</v>
      </c>
      <c r="F247" s="76">
        <f t="shared" si="16"/>
        <v>0.5085067163165246</v>
      </c>
      <c r="G247" s="37">
        <v>118756.746</v>
      </c>
      <c r="H247" s="37">
        <v>216857.594</v>
      </c>
      <c r="I247" s="76">
        <f t="shared" si="17"/>
        <v>0.826065476735107</v>
      </c>
      <c r="J247">
        <v>8</v>
      </c>
      <c r="K247" s="124">
        <v>0.6472274368359481</v>
      </c>
      <c r="L247" s="67"/>
      <c r="M247" s="67"/>
      <c r="N247" s="67"/>
      <c r="O247" s="67"/>
      <c r="P247" s="67"/>
      <c r="Q247" s="67"/>
      <c r="R247" s="67"/>
      <c r="S247" s="67"/>
      <c r="T247" s="67"/>
      <c r="U247" s="67"/>
      <c r="V247" s="67"/>
      <c r="W247" s="67"/>
      <c r="X247" s="67"/>
      <c r="Y247" s="67"/>
      <c r="Z247" s="67"/>
      <c r="AA247" s="67"/>
      <c r="AB247" s="67"/>
      <c r="AC247" s="67"/>
      <c r="AD247" s="67"/>
      <c r="AE247" s="67"/>
      <c r="AF247" s="67"/>
      <c r="AG247" s="67"/>
    </row>
    <row r="248" spans="1:33" s="77" customFormat="1" ht="12.75">
      <c r="A248" t="s">
        <v>159</v>
      </c>
      <c r="B248" t="s">
        <v>75</v>
      </c>
      <c r="C248" s="75">
        <v>2.20306743247422</v>
      </c>
      <c r="D248" s="109">
        <v>59129.117</v>
      </c>
      <c r="E248" s="109">
        <v>47215.417</v>
      </c>
      <c r="F248" s="76">
        <f t="shared" si="16"/>
        <v>-0.20148618150343758</v>
      </c>
      <c r="G248" s="37">
        <v>89450.201</v>
      </c>
      <c r="H248" s="37">
        <v>79738.998</v>
      </c>
      <c r="I248" s="76">
        <f t="shared" si="17"/>
        <v>-0.10856546873494442</v>
      </c>
      <c r="J248">
        <v>9</v>
      </c>
      <c r="K248" s="124">
        <v>0.9356092021782674</v>
      </c>
      <c r="L248" s="67"/>
      <c r="M248" s="67"/>
      <c r="N248" s="67"/>
      <c r="O248" s="67"/>
      <c r="P248" s="67"/>
      <c r="Q248" s="67"/>
      <c r="R248" s="67"/>
      <c r="S248" s="67"/>
      <c r="T248" s="67"/>
      <c r="U248" s="67"/>
      <c r="V248" s="67"/>
      <c r="W248" s="67"/>
      <c r="X248" s="67"/>
      <c r="Y248" s="67"/>
      <c r="Z248" s="67"/>
      <c r="AA248" s="67"/>
      <c r="AB248" s="67"/>
      <c r="AC248" s="67"/>
      <c r="AD248" s="67"/>
      <c r="AE248" s="67"/>
      <c r="AF248" s="67"/>
      <c r="AG248" s="67"/>
    </row>
    <row r="249" spans="1:11" s="67" customFormat="1" ht="12.75">
      <c r="A249" t="s">
        <v>154</v>
      </c>
      <c r="B249" t="s">
        <v>149</v>
      </c>
      <c r="C249" s="75">
        <v>2.07380375364159</v>
      </c>
      <c r="D249" s="109">
        <v>99581.587</v>
      </c>
      <c r="E249" s="109">
        <v>87914.933</v>
      </c>
      <c r="F249" s="76">
        <f t="shared" si="16"/>
        <v>-0.11715673902646274</v>
      </c>
      <c r="G249" s="37">
        <v>84201.76</v>
      </c>
      <c r="H249" s="37">
        <v>76967.133</v>
      </c>
      <c r="I249" s="76">
        <f t="shared" si="17"/>
        <v>-0.08592013991156472</v>
      </c>
      <c r="J249">
        <v>10</v>
      </c>
      <c r="K249" s="124">
        <v>0.9306462100503088</v>
      </c>
    </row>
    <row r="250" spans="1:11" s="67" customFormat="1" ht="12.75">
      <c r="A250" t="s">
        <v>152</v>
      </c>
      <c r="B250" t="s">
        <v>75</v>
      </c>
      <c r="C250" s="75">
        <v>1.25244416343193</v>
      </c>
      <c r="D250" s="109">
        <v>34497.514</v>
      </c>
      <c r="E250" s="109">
        <v>33102.471</v>
      </c>
      <c r="F250" s="76">
        <f t="shared" si="16"/>
        <v>-0.04043894293368516</v>
      </c>
      <c r="G250" s="37">
        <v>50852.45</v>
      </c>
      <c r="H250" s="37">
        <v>61829.478</v>
      </c>
      <c r="I250" s="76">
        <f t="shared" si="17"/>
        <v>0.21586035677730386</v>
      </c>
      <c r="J250">
        <v>11</v>
      </c>
      <c r="K250" s="124">
        <v>0.9658604728019877</v>
      </c>
    </row>
    <row r="251" spans="1:11" s="67" customFormat="1" ht="12.75">
      <c r="A251" t="s">
        <v>151</v>
      </c>
      <c r="B251" t="s">
        <v>149</v>
      </c>
      <c r="C251" s="75">
        <v>1.16020449259535</v>
      </c>
      <c r="D251" s="109">
        <v>104877.778</v>
      </c>
      <c r="E251" s="109">
        <v>121990.208</v>
      </c>
      <c r="F251" s="76">
        <f t="shared" si="16"/>
        <v>0.16316545150298659</v>
      </c>
      <c r="G251" s="37">
        <v>47107.279</v>
      </c>
      <c r="H251" s="37">
        <v>54086.858</v>
      </c>
      <c r="I251" s="76">
        <f t="shared" si="17"/>
        <v>0.1481634929497838</v>
      </c>
      <c r="J251">
        <v>12</v>
      </c>
      <c r="K251" s="124">
        <v>0.9999997596459222</v>
      </c>
    </row>
    <row r="252" spans="1:11" s="67" customFormat="1" ht="12.75">
      <c r="A252" t="s">
        <v>155</v>
      </c>
      <c r="B252" t="s">
        <v>108</v>
      </c>
      <c r="C252" s="75">
        <v>1.01785248077579</v>
      </c>
      <c r="D252" s="109">
        <v>281.789</v>
      </c>
      <c r="E252" s="109">
        <v>202.597</v>
      </c>
      <c r="F252" s="76">
        <f t="shared" si="16"/>
        <v>-0.2810329714786595</v>
      </c>
      <c r="G252" s="37">
        <v>41327.424</v>
      </c>
      <c r="H252" s="37">
        <v>48033.344</v>
      </c>
      <c r="I252" s="76">
        <f t="shared" si="17"/>
        <v>0.16226319840307488</v>
      </c>
      <c r="J252">
        <v>13</v>
      </c>
      <c r="K252" s="124">
        <v>0.9674421677332865</v>
      </c>
    </row>
    <row r="253" spans="1:11" s="67" customFormat="1" ht="12.75">
      <c r="A253" t="s">
        <v>150</v>
      </c>
      <c r="B253" t="s">
        <v>149</v>
      </c>
      <c r="C253" s="75">
        <v>0.956064377371801</v>
      </c>
      <c r="D253" s="109">
        <v>76042.948</v>
      </c>
      <c r="E253" s="109">
        <v>119922.56</v>
      </c>
      <c r="F253" s="76">
        <f t="shared" si="16"/>
        <v>0.5770372290143195</v>
      </c>
      <c r="G253" s="37">
        <v>38818.665</v>
      </c>
      <c r="H253" s="37">
        <v>61021.485</v>
      </c>
      <c r="I253" s="76">
        <f t="shared" si="17"/>
        <v>0.5719624824810435</v>
      </c>
      <c r="J253">
        <v>14</v>
      </c>
      <c r="K253" s="124">
        <v>0.8851569707613599</v>
      </c>
    </row>
    <row r="254" spans="1:11" s="67" customFormat="1" ht="12.75">
      <c r="A254" t="s">
        <v>107</v>
      </c>
      <c r="B254" t="s">
        <v>108</v>
      </c>
      <c r="C254" s="75">
        <v>0.906293886642605</v>
      </c>
      <c r="D254" s="109">
        <v>74.728</v>
      </c>
      <c r="E254" s="109">
        <v>60.968</v>
      </c>
      <c r="F254" s="76">
        <f t="shared" si="16"/>
        <v>-0.18413446097848185</v>
      </c>
      <c r="G254" s="37">
        <v>36797.859</v>
      </c>
      <c r="H254" s="37">
        <v>32973.38</v>
      </c>
      <c r="I254" s="76">
        <f t="shared" si="17"/>
        <v>-0.10393210648478217</v>
      </c>
      <c r="J254">
        <v>15</v>
      </c>
      <c r="K254" s="124">
        <v>0.9976455316385203</v>
      </c>
    </row>
    <row r="255" spans="1:11" s="67" customFormat="1" ht="12.75">
      <c r="A255" t="s">
        <v>76</v>
      </c>
      <c r="B255" t="s">
        <v>75</v>
      </c>
      <c r="C255" s="75">
        <v>0.902967102429474</v>
      </c>
      <c r="D255" s="109">
        <v>4522.384</v>
      </c>
      <c r="E255" s="109">
        <v>6592.295</v>
      </c>
      <c r="F255" s="76">
        <f t="shared" si="16"/>
        <v>0.45770350328499304</v>
      </c>
      <c r="G255" s="37">
        <v>38180.746</v>
      </c>
      <c r="H255" s="37">
        <v>44733.603</v>
      </c>
      <c r="I255" s="76">
        <f t="shared" si="17"/>
        <v>0.1716272646951425</v>
      </c>
      <c r="J255">
        <v>16</v>
      </c>
      <c r="K255" s="124">
        <v>0.21479866969231337</v>
      </c>
    </row>
    <row r="256" spans="1:11" s="67" customFormat="1" ht="12.75">
      <c r="A256" t="s">
        <v>145</v>
      </c>
      <c r="B256" t="s">
        <v>75</v>
      </c>
      <c r="C256" s="75">
        <v>0.797886743008097</v>
      </c>
      <c r="D256" s="109">
        <v>7309.936</v>
      </c>
      <c r="E256" s="109">
        <v>13825.335</v>
      </c>
      <c r="F256" s="76">
        <f t="shared" si="16"/>
        <v>0.8913072563152399</v>
      </c>
      <c r="G256" s="37">
        <v>32396.249</v>
      </c>
      <c r="H256" s="37">
        <v>59324.647</v>
      </c>
      <c r="I256" s="76">
        <f t="shared" si="17"/>
        <v>0.8312196266919667</v>
      </c>
      <c r="J256">
        <v>17</v>
      </c>
      <c r="K256" s="124">
        <v>0.9999372475596414</v>
      </c>
    </row>
    <row r="257" spans="1:11" s="67" customFormat="1" ht="12.75">
      <c r="A257" t="s">
        <v>139</v>
      </c>
      <c r="B257" t="s">
        <v>75</v>
      </c>
      <c r="C257" s="75">
        <v>0.713879998621782</v>
      </c>
      <c r="D257" s="109">
        <v>14542.398</v>
      </c>
      <c r="E257" s="109">
        <v>15114.378</v>
      </c>
      <c r="F257" s="76">
        <f t="shared" si="16"/>
        <v>0.03933189010505705</v>
      </c>
      <c r="G257" s="37">
        <v>28985.36</v>
      </c>
      <c r="H257" s="37">
        <v>48331.09</v>
      </c>
      <c r="I257" s="76">
        <f t="shared" si="17"/>
        <v>0.6674310755498636</v>
      </c>
      <c r="J257">
        <v>18</v>
      </c>
      <c r="K257" s="124">
        <v>0.37545212781432136</v>
      </c>
    </row>
    <row r="258" spans="1:33" s="2" customFormat="1" ht="12.75">
      <c r="A258" t="s">
        <v>148</v>
      </c>
      <c r="B258" t="s">
        <v>149</v>
      </c>
      <c r="C258" s="75">
        <v>0.674821267375365</v>
      </c>
      <c r="D258" s="109">
        <v>32570.965</v>
      </c>
      <c r="E258" s="109">
        <v>27413.594</v>
      </c>
      <c r="F258" s="76">
        <f t="shared" si="16"/>
        <v>-0.15834259132328438</v>
      </c>
      <c r="G258" s="37">
        <v>27399.469</v>
      </c>
      <c r="H258" s="37">
        <v>24217.814</v>
      </c>
      <c r="I258" s="76">
        <f t="shared" si="17"/>
        <v>-0.1161210459954535</v>
      </c>
      <c r="J258">
        <v>19</v>
      </c>
      <c r="K258" s="124">
        <v>0.9973691294051289</v>
      </c>
      <c r="L258" s="67"/>
      <c r="M258" s="67"/>
      <c r="N258" s="67"/>
      <c r="O258" s="67"/>
      <c r="P258" s="67"/>
      <c r="Q258" s="67"/>
      <c r="R258" s="67"/>
      <c r="S258" s="67"/>
      <c r="T258" s="67"/>
      <c r="U258" s="67"/>
      <c r="V258" s="67"/>
      <c r="W258" s="67"/>
      <c r="X258" s="67"/>
      <c r="Y258" s="67"/>
      <c r="Z258" s="67"/>
      <c r="AA258" s="67"/>
      <c r="AB258" s="67"/>
      <c r="AC258" s="67"/>
      <c r="AD258" s="67"/>
      <c r="AE258" s="67"/>
      <c r="AF258" s="67"/>
      <c r="AG258" s="67"/>
    </row>
    <row r="259" spans="1:33" ht="12.75">
      <c r="A259" t="s">
        <v>146</v>
      </c>
      <c r="B259" t="s">
        <v>108</v>
      </c>
      <c r="C259" s="75">
        <v>0.663349482173486</v>
      </c>
      <c r="D259" s="109">
        <v>299.152</v>
      </c>
      <c r="E259" s="109">
        <v>300.426</v>
      </c>
      <c r="F259" s="76">
        <f t="shared" si="16"/>
        <v>0.004258704605016851</v>
      </c>
      <c r="G259" s="37">
        <v>26933.686</v>
      </c>
      <c r="H259" s="37">
        <v>9262.871</v>
      </c>
      <c r="I259" s="76">
        <f t="shared" si="17"/>
        <v>-0.6560860255072403</v>
      </c>
      <c r="J259">
        <v>20</v>
      </c>
      <c r="K259" s="124">
        <v>0.9203592501416874</v>
      </c>
      <c r="L259" s="67"/>
      <c r="M259" s="67"/>
      <c r="N259" s="67"/>
      <c r="O259" s="67"/>
      <c r="P259" s="67"/>
      <c r="Q259" s="67"/>
      <c r="R259" s="67"/>
      <c r="S259" s="67"/>
      <c r="T259" s="67"/>
      <c r="U259" s="67"/>
      <c r="V259" s="67"/>
      <c r="W259" s="67"/>
      <c r="X259" s="67"/>
      <c r="Y259" s="67"/>
      <c r="Z259" s="67"/>
      <c r="AA259" s="67"/>
      <c r="AB259" s="67"/>
      <c r="AC259" s="67"/>
      <c r="AD259" s="67"/>
      <c r="AE259" s="67"/>
      <c r="AF259" s="67"/>
      <c r="AG259" s="67"/>
    </row>
    <row r="260" spans="11:33" ht="12.75">
      <c r="K260" s="123"/>
      <c r="L260" s="67"/>
      <c r="M260" s="67"/>
      <c r="N260" s="67"/>
      <c r="O260" s="67"/>
      <c r="P260" s="67"/>
      <c r="Q260" s="67"/>
      <c r="R260" s="67"/>
      <c r="S260" s="67"/>
      <c r="T260" s="67"/>
      <c r="U260" s="67"/>
      <c r="V260" s="67"/>
      <c r="W260" s="67"/>
      <c r="X260" s="67"/>
      <c r="Y260" s="67"/>
      <c r="Z260" s="67"/>
      <c r="AA260" s="67"/>
      <c r="AB260" s="67"/>
      <c r="AC260" s="67"/>
      <c r="AD260" s="67"/>
      <c r="AE260" s="67"/>
      <c r="AF260" s="67"/>
      <c r="AG260" s="67"/>
    </row>
    <row r="261" spans="1:33" s="2" customFormat="1" ht="12.75">
      <c r="A261" s="55" t="s">
        <v>214</v>
      </c>
      <c r="B261" s="55"/>
      <c r="C261" s="82">
        <f>SUM(C240:C260)</f>
        <v>92.01563956832685</v>
      </c>
      <c r="D261" s="83"/>
      <c r="E261" s="56"/>
      <c r="F261" s="56"/>
      <c r="G261" s="56">
        <f>SUM(G240:G260)</f>
        <v>3753373.979</v>
      </c>
      <c r="H261" s="83">
        <f>SUM(H240:H260)</f>
        <v>4254360.529</v>
      </c>
      <c r="I261" s="57">
        <f>+(H261-G261)/G261</f>
        <v>0.13347632098559936</v>
      </c>
      <c r="J261" s="56"/>
      <c r="K261" s="125"/>
      <c r="L261" s="67"/>
      <c r="M261" s="67"/>
      <c r="N261" s="67"/>
      <c r="O261" s="67"/>
      <c r="P261" s="67"/>
      <c r="Q261" s="67"/>
      <c r="R261" s="67"/>
      <c r="S261" s="67"/>
      <c r="T261" s="67"/>
      <c r="U261" s="67"/>
      <c r="V261" s="67"/>
      <c r="W261" s="67"/>
      <c r="X261" s="67"/>
      <c r="Y261" s="67"/>
      <c r="Z261" s="67"/>
      <c r="AA261" s="67"/>
      <c r="AB261" s="67"/>
      <c r="AC261" s="67"/>
      <c r="AD261" s="67"/>
      <c r="AE261" s="67"/>
      <c r="AF261" s="67"/>
      <c r="AG261" s="67"/>
    </row>
    <row r="262" spans="3:11" s="67" customFormat="1" ht="12.75">
      <c r="C262" s="84"/>
      <c r="D262" s="85"/>
      <c r="E262" s="60"/>
      <c r="F262" s="60"/>
      <c r="G262" s="60"/>
      <c r="H262" s="85"/>
      <c r="I262" s="60"/>
      <c r="J262" s="60"/>
      <c r="K262" s="123"/>
    </row>
    <row r="263" spans="1:11" s="67" customFormat="1" ht="12.75">
      <c r="A263" s="86" t="s">
        <v>64</v>
      </c>
      <c r="C263" s="84"/>
      <c r="D263" s="85"/>
      <c r="E263" s="60"/>
      <c r="F263" s="60"/>
      <c r="G263" s="60"/>
      <c r="H263" s="85"/>
      <c r="I263" s="60"/>
      <c r="J263" s="60"/>
      <c r="K263" s="123"/>
    </row>
    <row r="264" spans="11:33" ht="12.75">
      <c r="K264" s="123"/>
      <c r="L264" s="67"/>
      <c r="M264" s="67"/>
      <c r="N264" s="67"/>
      <c r="O264" s="67"/>
      <c r="P264" s="67"/>
      <c r="Q264" s="67"/>
      <c r="R264" s="67"/>
      <c r="S264" s="67"/>
      <c r="T264" s="67"/>
      <c r="U264" s="67"/>
      <c r="V264" s="67"/>
      <c r="W264" s="67"/>
      <c r="X264" s="67"/>
      <c r="Y264" s="67"/>
      <c r="Z264" s="67"/>
      <c r="AA264" s="67"/>
      <c r="AB264" s="67"/>
      <c r="AC264" s="67"/>
      <c r="AD264" s="67"/>
      <c r="AE264" s="67"/>
      <c r="AF264" s="67"/>
      <c r="AG264" s="67"/>
    </row>
    <row r="265" spans="1:33" s="63" customFormat="1" ht="15.75" customHeight="1">
      <c r="A265" s="158" t="s">
        <v>279</v>
      </c>
      <c r="B265" s="158"/>
      <c r="C265" s="158"/>
      <c r="D265" s="158"/>
      <c r="E265" s="158"/>
      <c r="F265" s="158"/>
      <c r="G265" s="158"/>
      <c r="H265" s="158"/>
      <c r="I265" s="158"/>
      <c r="J265" s="158"/>
      <c r="K265" s="158"/>
      <c r="L265" s="67"/>
      <c r="M265" s="67"/>
      <c r="N265" s="67"/>
      <c r="O265" s="67"/>
      <c r="P265" s="67"/>
      <c r="Q265" s="67"/>
      <c r="R265" s="67"/>
      <c r="S265" s="67"/>
      <c r="T265" s="67"/>
      <c r="U265" s="67"/>
      <c r="V265" s="67"/>
      <c r="W265" s="67"/>
      <c r="X265" s="67"/>
      <c r="Y265" s="67"/>
      <c r="Z265" s="67"/>
      <c r="AA265" s="67"/>
      <c r="AB265" s="67"/>
      <c r="AC265" s="67"/>
      <c r="AD265" s="67"/>
      <c r="AE265" s="67"/>
      <c r="AF265" s="67"/>
      <c r="AG265" s="67"/>
    </row>
    <row r="266" spans="1:33" s="63" customFormat="1" ht="15.75" customHeight="1">
      <c r="A266" s="156" t="s">
        <v>66</v>
      </c>
      <c r="B266" s="156"/>
      <c r="C266" s="156"/>
      <c r="D266" s="156"/>
      <c r="E266" s="156"/>
      <c r="F266" s="156"/>
      <c r="G266" s="156"/>
      <c r="H266" s="156"/>
      <c r="I266" s="156"/>
      <c r="J266" s="156"/>
      <c r="K266" s="156"/>
      <c r="L266" s="67"/>
      <c r="M266" s="67"/>
      <c r="N266" s="67"/>
      <c r="O266" s="67"/>
      <c r="P266" s="67"/>
      <c r="Q266" s="67"/>
      <c r="R266" s="67"/>
      <c r="S266" s="67"/>
      <c r="T266" s="67"/>
      <c r="U266" s="67"/>
      <c r="V266" s="67"/>
      <c r="W266" s="67"/>
      <c r="X266" s="67"/>
      <c r="Y266" s="67"/>
      <c r="Z266" s="67"/>
      <c r="AA266" s="67"/>
      <c r="AB266" s="67"/>
      <c r="AC266" s="67"/>
      <c r="AD266" s="67"/>
      <c r="AE266" s="67"/>
      <c r="AF266" s="67"/>
      <c r="AG266" s="67"/>
    </row>
    <row r="267" spans="1:33" s="64" customFormat="1" ht="15.75" customHeight="1">
      <c r="A267" s="156" t="s">
        <v>57</v>
      </c>
      <c r="B267" s="156"/>
      <c r="C267" s="156"/>
      <c r="D267" s="156"/>
      <c r="E267" s="156"/>
      <c r="F267" s="156"/>
      <c r="G267" s="156"/>
      <c r="H267" s="156"/>
      <c r="I267" s="156"/>
      <c r="J267" s="156"/>
      <c r="K267" s="156"/>
      <c r="L267" s="67"/>
      <c r="M267" s="67"/>
      <c r="N267" s="67"/>
      <c r="O267" s="67"/>
      <c r="P267" s="67"/>
      <c r="Q267" s="67"/>
      <c r="R267" s="67"/>
      <c r="S267" s="67"/>
      <c r="T267" s="67"/>
      <c r="U267" s="67"/>
      <c r="V267" s="67"/>
      <c r="W267" s="67"/>
      <c r="X267" s="67"/>
      <c r="Y267" s="67"/>
      <c r="Z267" s="67"/>
      <c r="AA267" s="67"/>
      <c r="AB267" s="67"/>
      <c r="AC267" s="67"/>
      <c r="AD267" s="67"/>
      <c r="AE267" s="67"/>
      <c r="AF267" s="67"/>
      <c r="AG267" s="67"/>
    </row>
    <row r="268" spans="1:33" s="64" customFormat="1" ht="15.75" customHeight="1">
      <c r="A268" s="129"/>
      <c r="B268" s="129"/>
      <c r="C268" s="129"/>
      <c r="D268" s="129"/>
      <c r="E268" s="129"/>
      <c r="F268" s="129"/>
      <c r="G268" s="129"/>
      <c r="H268" s="129"/>
      <c r="I268" s="129"/>
      <c r="J268" s="129"/>
      <c r="K268" s="129"/>
      <c r="L268" s="67"/>
      <c r="M268" s="67"/>
      <c r="N268" s="67"/>
      <c r="O268" s="67"/>
      <c r="P268" s="67"/>
      <c r="Q268" s="67"/>
      <c r="R268" s="67"/>
      <c r="S268" s="67"/>
      <c r="T268" s="67"/>
      <c r="U268" s="67"/>
      <c r="V268" s="67"/>
      <c r="W268" s="67"/>
      <c r="X268" s="67"/>
      <c r="Y268" s="67"/>
      <c r="Z268" s="67"/>
      <c r="AA268" s="67"/>
      <c r="AB268" s="67"/>
      <c r="AC268" s="67"/>
      <c r="AD268" s="67"/>
      <c r="AE268" s="67"/>
      <c r="AF268" s="67"/>
      <c r="AG268" s="67"/>
    </row>
    <row r="269" spans="1:11" s="67" customFormat="1" ht="30.75" customHeight="1">
      <c r="A269" s="65" t="s">
        <v>220</v>
      </c>
      <c r="B269" s="65" t="s">
        <v>73</v>
      </c>
      <c r="C269" s="66" t="s">
        <v>211</v>
      </c>
      <c r="D269" s="157" t="s">
        <v>344</v>
      </c>
      <c r="E269" s="157"/>
      <c r="F269" s="157"/>
      <c r="G269" s="157" t="s">
        <v>345</v>
      </c>
      <c r="H269" s="157"/>
      <c r="I269" s="157"/>
      <c r="J269" s="157"/>
      <c r="K269" s="157"/>
    </row>
    <row r="270" spans="1:11" s="67" customFormat="1" ht="15.75" customHeight="1">
      <c r="A270" s="68"/>
      <c r="B270" s="68"/>
      <c r="C270" s="69">
        <v>2007</v>
      </c>
      <c r="D270" s="159" t="str">
        <f>+D238</f>
        <v>Enero-Diciembre</v>
      </c>
      <c r="E270" s="159"/>
      <c r="F270" s="68" t="s">
        <v>212</v>
      </c>
      <c r="G270" s="159" t="str">
        <f>+D270</f>
        <v>Enero-Diciembre</v>
      </c>
      <c r="H270" s="159"/>
      <c r="I270" s="68" t="s">
        <v>212</v>
      </c>
      <c r="J270" s="70"/>
      <c r="K270" s="126" t="s">
        <v>346</v>
      </c>
    </row>
    <row r="271" spans="1:11" s="67" customFormat="1" ht="15.75">
      <c r="A271" s="71"/>
      <c r="B271" s="71"/>
      <c r="C271" s="72"/>
      <c r="D271" s="73">
        <v>2007</v>
      </c>
      <c r="E271" s="73">
        <v>2008</v>
      </c>
      <c r="F271" s="74" t="s">
        <v>213</v>
      </c>
      <c r="G271" s="73">
        <v>2007</v>
      </c>
      <c r="H271" s="73">
        <v>2008</v>
      </c>
      <c r="I271" s="74" t="s">
        <v>213</v>
      </c>
      <c r="J271" s="71"/>
      <c r="K271" s="128" t="str">
        <f>+K239</f>
        <v>ene-dic 08</v>
      </c>
    </row>
    <row r="272" spans="1:33" s="77" customFormat="1" ht="12.75">
      <c r="A272" t="s">
        <v>156</v>
      </c>
      <c r="B272" t="s">
        <v>75</v>
      </c>
      <c r="C272" s="75">
        <v>75.6666484199653</v>
      </c>
      <c r="D272" s="37">
        <v>474454.808</v>
      </c>
      <c r="E272" s="37">
        <v>438031.375</v>
      </c>
      <c r="F272" s="76">
        <f aca="true" t="shared" si="18" ref="F272:F291">+(E272-D272)/D272</f>
        <v>-0.07676902496475495</v>
      </c>
      <c r="G272" s="37">
        <v>304034.478</v>
      </c>
      <c r="H272" s="37">
        <v>285883.352</v>
      </c>
      <c r="I272" s="76">
        <f aca="true" t="shared" si="19" ref="I272:I291">+(H272-G272)/G272</f>
        <v>-0.05970088037186358</v>
      </c>
      <c r="J272">
        <v>1</v>
      </c>
      <c r="K272" s="124">
        <v>0.22876570900932655</v>
      </c>
      <c r="L272" s="67"/>
      <c r="M272" s="67"/>
      <c r="N272" s="67"/>
      <c r="O272" s="67"/>
      <c r="P272" s="67"/>
      <c r="Q272" s="67"/>
      <c r="R272" s="67"/>
      <c r="S272" s="67"/>
      <c r="T272" s="67"/>
      <c r="U272" s="67"/>
      <c r="V272" s="67"/>
      <c r="W272" s="67"/>
      <c r="X272" s="67"/>
      <c r="Y272" s="67"/>
      <c r="Z272" s="67"/>
      <c r="AA272" s="67"/>
      <c r="AB272" s="67"/>
      <c r="AC272" s="67"/>
      <c r="AD272" s="67"/>
      <c r="AE272" s="67"/>
      <c r="AF272" s="67"/>
      <c r="AG272" s="67"/>
    </row>
    <row r="273" spans="1:33" s="77" customFormat="1" ht="12.75">
      <c r="A273" t="s">
        <v>96</v>
      </c>
      <c r="B273" t="s">
        <v>75</v>
      </c>
      <c r="C273" s="75">
        <v>5.32581766677318</v>
      </c>
      <c r="D273" s="37">
        <v>61.98</v>
      </c>
      <c r="E273" s="37">
        <v>72.751</v>
      </c>
      <c r="F273" s="76">
        <f t="shared" si="18"/>
        <v>0.17378186511778007</v>
      </c>
      <c r="G273" s="37">
        <v>21399.538</v>
      </c>
      <c r="H273" s="37">
        <v>28308.318</v>
      </c>
      <c r="I273" s="76">
        <f t="shared" si="19"/>
        <v>0.32284715679375875</v>
      </c>
      <c r="J273">
        <v>2</v>
      </c>
      <c r="K273" s="124">
        <v>0.08244929918737325</v>
      </c>
      <c r="L273" s="67"/>
      <c r="M273" s="67"/>
      <c r="N273" s="67"/>
      <c r="O273" s="67"/>
      <c r="P273" s="67"/>
      <c r="Q273" s="67"/>
      <c r="R273" s="67"/>
      <c r="S273" s="67"/>
      <c r="T273" s="67"/>
      <c r="U273" s="67"/>
      <c r="V273" s="67"/>
      <c r="W273" s="67"/>
      <c r="X273" s="67"/>
      <c r="Y273" s="67"/>
      <c r="Z273" s="67"/>
      <c r="AA273" s="67"/>
      <c r="AB273" s="67"/>
      <c r="AC273" s="67"/>
      <c r="AD273" s="67"/>
      <c r="AE273" s="67"/>
      <c r="AF273" s="67"/>
      <c r="AG273" s="67"/>
    </row>
    <row r="274" spans="1:33" s="77" customFormat="1" ht="12.75">
      <c r="A274" t="s">
        <v>86</v>
      </c>
      <c r="B274" t="s">
        <v>75</v>
      </c>
      <c r="C274" s="75">
        <v>2.72176184938776</v>
      </c>
      <c r="D274" s="37">
        <v>13722.49</v>
      </c>
      <c r="E274" s="37">
        <v>21528.817</v>
      </c>
      <c r="F274" s="76">
        <f t="shared" si="18"/>
        <v>0.5688710285086744</v>
      </c>
      <c r="G274" s="37">
        <v>10964.655</v>
      </c>
      <c r="H274" s="37">
        <v>21307.34</v>
      </c>
      <c r="I274" s="76">
        <f t="shared" si="19"/>
        <v>0.9432750050047173</v>
      </c>
      <c r="J274">
        <v>3</v>
      </c>
      <c r="K274" s="124">
        <v>0.03241636180769547</v>
      </c>
      <c r="L274" s="67"/>
      <c r="M274" s="67"/>
      <c r="N274" s="67"/>
      <c r="O274" s="67"/>
      <c r="P274" s="67"/>
      <c r="Q274" s="67"/>
      <c r="R274" s="67"/>
      <c r="S274" s="67"/>
      <c r="T274" s="67"/>
      <c r="U274" s="67"/>
      <c r="V274" s="67"/>
      <c r="W274" s="67"/>
      <c r="X274" s="67"/>
      <c r="Y274" s="67"/>
      <c r="Z274" s="67"/>
      <c r="AA274" s="67"/>
      <c r="AB274" s="67"/>
      <c r="AC274" s="67"/>
      <c r="AD274" s="67"/>
      <c r="AE274" s="67"/>
      <c r="AF274" s="67"/>
      <c r="AG274" s="67"/>
    </row>
    <row r="275" spans="1:33" s="77" customFormat="1" ht="12.75">
      <c r="A275" t="s">
        <v>76</v>
      </c>
      <c r="B275" t="s">
        <v>75</v>
      </c>
      <c r="C275" s="75">
        <v>2.30205445123469</v>
      </c>
      <c r="D275" s="37">
        <v>935.672</v>
      </c>
      <c r="E275" s="37">
        <v>1550.136</v>
      </c>
      <c r="F275" s="76">
        <f t="shared" si="18"/>
        <v>0.6567087611898186</v>
      </c>
      <c r="G275" s="37">
        <v>10036.525</v>
      </c>
      <c r="H275" s="37">
        <v>10679.456</v>
      </c>
      <c r="I275" s="76">
        <f t="shared" si="19"/>
        <v>0.06405912404940958</v>
      </c>
      <c r="J275">
        <v>4</v>
      </c>
      <c r="K275" s="124">
        <v>0.05127986095458473</v>
      </c>
      <c r="L275" s="67"/>
      <c r="M275" s="67"/>
      <c r="N275" s="67"/>
      <c r="O275" s="67"/>
      <c r="P275" s="67"/>
      <c r="Q275" s="67"/>
      <c r="R275" s="67"/>
      <c r="S275" s="67"/>
      <c r="T275" s="67"/>
      <c r="U275" s="67"/>
      <c r="V275" s="67"/>
      <c r="W275" s="67"/>
      <c r="X275" s="67"/>
      <c r="Y275" s="67"/>
      <c r="Z275" s="67"/>
      <c r="AA275" s="67"/>
      <c r="AB275" s="67"/>
      <c r="AC275" s="67"/>
      <c r="AD275" s="67"/>
      <c r="AE275" s="67"/>
      <c r="AF275" s="67"/>
      <c r="AG275" s="67"/>
    </row>
    <row r="276" spans="1:33" s="77" customFormat="1" ht="12.75">
      <c r="A276" t="s">
        <v>161</v>
      </c>
      <c r="B276" t="s">
        <v>75</v>
      </c>
      <c r="C276" s="75">
        <v>2.15366061162802</v>
      </c>
      <c r="D276" s="37">
        <v>33958.5</v>
      </c>
      <c r="E276" s="37">
        <v>10539.257</v>
      </c>
      <c r="F276" s="76">
        <f t="shared" si="18"/>
        <v>-0.6896430348808105</v>
      </c>
      <c r="G276" s="37">
        <v>8653.572</v>
      </c>
      <c r="H276" s="37">
        <v>4586.908</v>
      </c>
      <c r="I276" s="76">
        <f t="shared" si="19"/>
        <v>-0.46994050549299177</v>
      </c>
      <c r="J276">
        <v>5</v>
      </c>
      <c r="K276" s="124">
        <v>0.3600218733176371</v>
      </c>
      <c r="L276" s="67"/>
      <c r="M276" s="67"/>
      <c r="N276" s="67"/>
      <c r="O276" s="67"/>
      <c r="P276" s="67"/>
      <c r="Q276" s="67"/>
      <c r="R276" s="67"/>
      <c r="S276" s="67"/>
      <c r="T276" s="67"/>
      <c r="U276" s="67"/>
      <c r="V276" s="67"/>
      <c r="W276" s="67"/>
      <c r="X276" s="67"/>
      <c r="Y276" s="67"/>
      <c r="Z276" s="67"/>
      <c r="AA276" s="67"/>
      <c r="AB276" s="67"/>
      <c r="AC276" s="67"/>
      <c r="AD276" s="67"/>
      <c r="AE276" s="67"/>
      <c r="AF276" s="67"/>
      <c r="AG276" s="67"/>
    </row>
    <row r="277" spans="1:33" s="77" customFormat="1" ht="12.75">
      <c r="A277" t="s">
        <v>162</v>
      </c>
      <c r="B277" t="s">
        <v>75</v>
      </c>
      <c r="C277" s="75">
        <v>1.35506483529183</v>
      </c>
      <c r="D277" s="37">
        <v>1547.042</v>
      </c>
      <c r="E277" s="37">
        <v>1175.976</v>
      </c>
      <c r="F277" s="76">
        <f t="shared" si="18"/>
        <v>-0.23985515583933714</v>
      </c>
      <c r="G277" s="37">
        <v>5444.756</v>
      </c>
      <c r="H277" s="37">
        <v>5244.559</v>
      </c>
      <c r="I277" s="76">
        <f t="shared" si="19"/>
        <v>-0.0367687734767178</v>
      </c>
      <c r="J277">
        <v>6</v>
      </c>
      <c r="K277" s="124">
        <v>0.09407340114506194</v>
      </c>
      <c r="L277" s="67"/>
      <c r="M277" s="67"/>
      <c r="N277" s="67"/>
      <c r="O277" s="67"/>
      <c r="P277" s="67"/>
      <c r="Q277" s="67"/>
      <c r="R277" s="67"/>
      <c r="S277" s="67"/>
      <c r="T277" s="67"/>
      <c r="U277" s="67"/>
      <c r="V277" s="67"/>
      <c r="W277" s="67"/>
      <c r="X277" s="67"/>
      <c r="Y277" s="67"/>
      <c r="Z277" s="67"/>
      <c r="AA277" s="67"/>
      <c r="AB277" s="67"/>
      <c r="AC277" s="67"/>
      <c r="AD277" s="67"/>
      <c r="AE277" s="67"/>
      <c r="AF277" s="67"/>
      <c r="AG277" s="67"/>
    </row>
    <row r="278" spans="1:33" s="77" customFormat="1" ht="12.75">
      <c r="A278" t="s">
        <v>164</v>
      </c>
      <c r="B278" t="s">
        <v>75</v>
      </c>
      <c r="C278" s="75">
        <v>1.0809048908796</v>
      </c>
      <c r="D278" s="37">
        <v>1097</v>
      </c>
      <c r="E278" s="37">
        <v>5300</v>
      </c>
      <c r="F278" s="76">
        <f t="shared" si="18"/>
        <v>3.831358249772106</v>
      </c>
      <c r="G278" s="37">
        <v>4343.16</v>
      </c>
      <c r="H278" s="37">
        <v>26960.501</v>
      </c>
      <c r="I278" s="76">
        <f t="shared" si="19"/>
        <v>5.207577201853029</v>
      </c>
      <c r="J278">
        <v>7</v>
      </c>
      <c r="K278" s="124">
        <v>0.403900966641696</v>
      </c>
      <c r="L278" s="67"/>
      <c r="M278" s="67"/>
      <c r="N278" s="67"/>
      <c r="O278" s="67"/>
      <c r="P278" s="67"/>
      <c r="Q278" s="67"/>
      <c r="R278" s="67"/>
      <c r="S278" s="67"/>
      <c r="T278" s="67"/>
      <c r="U278" s="67"/>
      <c r="V278" s="67"/>
      <c r="W278" s="67"/>
      <c r="X278" s="67"/>
      <c r="Y278" s="67"/>
      <c r="Z278" s="67"/>
      <c r="AA278" s="67"/>
      <c r="AB278" s="67"/>
      <c r="AC278" s="67"/>
      <c r="AD278" s="67"/>
      <c r="AE278" s="67"/>
      <c r="AF278" s="67"/>
      <c r="AG278" s="67"/>
    </row>
    <row r="279" spans="1:33" s="77" customFormat="1" ht="12.75">
      <c r="A279" t="s">
        <v>167</v>
      </c>
      <c r="B279" t="s">
        <v>75</v>
      </c>
      <c r="C279" s="75">
        <v>0.949593597346552</v>
      </c>
      <c r="D279" s="37">
        <v>8474.3</v>
      </c>
      <c r="E279" s="37">
        <v>9240.791</v>
      </c>
      <c r="F279" s="76">
        <f t="shared" si="18"/>
        <v>0.09044888663370426</v>
      </c>
      <c r="G279" s="37">
        <v>3815.539</v>
      </c>
      <c r="H279" s="37">
        <v>5475.701</v>
      </c>
      <c r="I279" s="76">
        <f t="shared" si="19"/>
        <v>0.4351054988561248</v>
      </c>
      <c r="J279">
        <v>8</v>
      </c>
      <c r="K279" s="124">
        <v>0.6032675619002732</v>
      </c>
      <c r="L279" s="67"/>
      <c r="M279" s="67"/>
      <c r="N279" s="67"/>
      <c r="O279" s="67"/>
      <c r="P279" s="67"/>
      <c r="Q279" s="67"/>
      <c r="R279" s="67"/>
      <c r="S279" s="67"/>
      <c r="T279" s="67"/>
      <c r="U279" s="67"/>
      <c r="V279" s="67"/>
      <c r="W279" s="67"/>
      <c r="X279" s="67"/>
      <c r="Y279" s="67"/>
      <c r="Z279" s="67"/>
      <c r="AA279" s="67"/>
      <c r="AB279" s="67"/>
      <c r="AC279" s="67"/>
      <c r="AD279" s="67"/>
      <c r="AE279" s="67"/>
      <c r="AF279" s="67"/>
      <c r="AG279" s="67"/>
    </row>
    <row r="280" spans="1:33" s="77" customFormat="1" ht="12.75">
      <c r="A280" t="s">
        <v>152</v>
      </c>
      <c r="B280" t="s">
        <v>75</v>
      </c>
      <c r="C280" s="75">
        <v>0.926036313607015</v>
      </c>
      <c r="D280" s="37">
        <v>2347.237</v>
      </c>
      <c r="E280" s="37">
        <v>902.42</v>
      </c>
      <c r="F280" s="76">
        <f t="shared" si="18"/>
        <v>-0.615539461929068</v>
      </c>
      <c r="G280" s="37">
        <v>3720.885</v>
      </c>
      <c r="H280" s="37">
        <v>2048.131</v>
      </c>
      <c r="I280" s="76">
        <f t="shared" si="19"/>
        <v>-0.44955810244068284</v>
      </c>
      <c r="J280">
        <v>9</v>
      </c>
      <c r="K280" s="124">
        <v>0.03199458963603749</v>
      </c>
      <c r="L280" s="67"/>
      <c r="M280" s="67"/>
      <c r="N280" s="67"/>
      <c r="O280" s="67"/>
      <c r="P280" s="67"/>
      <c r="Q280" s="67"/>
      <c r="R280" s="67"/>
      <c r="S280" s="67"/>
      <c r="T280" s="67"/>
      <c r="U280" s="67"/>
      <c r="V280" s="67"/>
      <c r="W280" s="67"/>
      <c r="X280" s="67"/>
      <c r="Y280" s="67"/>
      <c r="Z280" s="67"/>
      <c r="AA280" s="67"/>
      <c r="AB280" s="67"/>
      <c r="AC280" s="67"/>
      <c r="AD280" s="67"/>
      <c r="AE280" s="67"/>
      <c r="AF280" s="67"/>
      <c r="AG280" s="67"/>
    </row>
    <row r="281" spans="1:11" s="67" customFormat="1" ht="12.75">
      <c r="A281" t="s">
        <v>157</v>
      </c>
      <c r="B281" t="s">
        <v>108</v>
      </c>
      <c r="C281" s="75">
        <v>0.710552683791331</v>
      </c>
      <c r="D281" s="37">
        <v>7.933</v>
      </c>
      <c r="E281" s="37">
        <v>40.684</v>
      </c>
      <c r="F281" s="76">
        <f t="shared" si="18"/>
        <v>4.128450775242657</v>
      </c>
      <c r="G281" s="37">
        <v>2855.052</v>
      </c>
      <c r="H281" s="37">
        <v>195.351</v>
      </c>
      <c r="I281" s="76">
        <f t="shared" si="19"/>
        <v>-0.9315770781057577</v>
      </c>
      <c r="J281">
        <v>10</v>
      </c>
      <c r="K281" s="124">
        <v>0.001758532529894675</v>
      </c>
    </row>
    <row r="282" spans="1:11" s="67" customFormat="1" ht="12.75">
      <c r="A282" t="s">
        <v>160</v>
      </c>
      <c r="B282" t="s">
        <v>75</v>
      </c>
      <c r="C282" s="75">
        <v>0.703958983771308</v>
      </c>
      <c r="D282" s="37">
        <v>1173.318</v>
      </c>
      <c r="E282" s="37">
        <v>381.5</v>
      </c>
      <c r="F282" s="76">
        <f t="shared" si="18"/>
        <v>-0.6748537054745601</v>
      </c>
      <c r="G282" s="37">
        <v>2828.559</v>
      </c>
      <c r="H282" s="37">
        <v>1192.631</v>
      </c>
      <c r="I282" s="76">
        <f t="shared" si="19"/>
        <v>-0.5783609251212366</v>
      </c>
      <c r="J282">
        <v>11</v>
      </c>
      <c r="K282" s="124">
        <v>0.35917741294781946</v>
      </c>
    </row>
    <row r="283" spans="1:11" s="67" customFormat="1" ht="12.75">
      <c r="A283" t="s">
        <v>158</v>
      </c>
      <c r="B283" t="s">
        <v>75</v>
      </c>
      <c r="C283" s="75">
        <v>0.667009475687486</v>
      </c>
      <c r="D283" s="37">
        <v>4347.442</v>
      </c>
      <c r="E283" s="37">
        <v>3258.252</v>
      </c>
      <c r="F283" s="76">
        <f t="shared" si="18"/>
        <v>-0.25053583233542853</v>
      </c>
      <c r="G283" s="37">
        <v>2680.095</v>
      </c>
      <c r="H283" s="37">
        <v>2312.979</v>
      </c>
      <c r="I283" s="76">
        <f t="shared" si="19"/>
        <v>-0.1369787265003666</v>
      </c>
      <c r="J283">
        <v>12</v>
      </c>
      <c r="K283" s="124">
        <v>0.0019113599147145943</v>
      </c>
    </row>
    <row r="284" spans="1:11" s="67" customFormat="1" ht="12.75">
      <c r="A284" t="s">
        <v>111</v>
      </c>
      <c r="B284" t="s">
        <v>75</v>
      </c>
      <c r="C284" s="75">
        <v>0.5740321830748</v>
      </c>
      <c r="D284" s="37">
        <v>4370.216</v>
      </c>
      <c r="E284" s="37">
        <v>2462.52</v>
      </c>
      <c r="F284" s="76">
        <f t="shared" si="18"/>
        <v>-0.4365221307139053</v>
      </c>
      <c r="G284" s="37">
        <v>2306.504</v>
      </c>
      <c r="H284" s="37">
        <v>1867.576</v>
      </c>
      <c r="I284" s="76">
        <f t="shared" si="19"/>
        <v>-0.190300125211142</v>
      </c>
      <c r="J284">
        <v>13</v>
      </c>
      <c r="K284" s="124">
        <v>0.7030019502569664</v>
      </c>
    </row>
    <row r="285" spans="1:11" s="67" customFormat="1" ht="12.75">
      <c r="A285" t="s">
        <v>147</v>
      </c>
      <c r="B285" t="s">
        <v>108</v>
      </c>
      <c r="C285" s="75">
        <v>0.564596825818096</v>
      </c>
      <c r="D285" s="37">
        <v>10.043</v>
      </c>
      <c r="E285" s="37">
        <v>110.01</v>
      </c>
      <c r="F285" s="76">
        <f t="shared" si="18"/>
        <v>9.953898237578414</v>
      </c>
      <c r="G285" s="37">
        <v>2268.59</v>
      </c>
      <c r="H285" s="37">
        <v>808.34</v>
      </c>
      <c r="I285" s="76">
        <f t="shared" si="19"/>
        <v>-0.6436817582727596</v>
      </c>
      <c r="J285">
        <v>14</v>
      </c>
      <c r="K285" s="124">
        <v>0.001583967323926299</v>
      </c>
    </row>
    <row r="286" spans="1:11" s="67" customFormat="1" ht="12.75">
      <c r="A286" t="s">
        <v>165</v>
      </c>
      <c r="B286" t="s">
        <v>75</v>
      </c>
      <c r="C286" s="75">
        <v>0.469083494736171</v>
      </c>
      <c r="D286" s="37">
        <v>262.448</v>
      </c>
      <c r="E286" s="37">
        <v>192.588</v>
      </c>
      <c r="F286" s="76">
        <f t="shared" si="18"/>
        <v>-0.26618606352496493</v>
      </c>
      <c r="G286" s="37">
        <v>1884.812</v>
      </c>
      <c r="H286" s="37">
        <v>1175.046</v>
      </c>
      <c r="I286" s="76">
        <f t="shared" si="19"/>
        <v>-0.37657124424080485</v>
      </c>
      <c r="J286">
        <v>15</v>
      </c>
      <c r="K286" s="124">
        <v>0.14014451136265105</v>
      </c>
    </row>
    <row r="287" spans="1:11" s="67" customFormat="1" ht="12.75">
      <c r="A287" t="s">
        <v>109</v>
      </c>
      <c r="B287" t="s">
        <v>75</v>
      </c>
      <c r="C287" s="75">
        <v>0.315142475400271</v>
      </c>
      <c r="D287" s="37">
        <v>170.724</v>
      </c>
      <c r="E287" s="37">
        <v>53.241</v>
      </c>
      <c r="F287" s="76">
        <f t="shared" si="18"/>
        <v>-0.688145779152316</v>
      </c>
      <c r="G287" s="37">
        <v>1266.267</v>
      </c>
      <c r="H287" s="37">
        <v>1351.344</v>
      </c>
      <c r="I287" s="76">
        <f t="shared" si="19"/>
        <v>0.06718725197766347</v>
      </c>
      <c r="J287">
        <v>16</v>
      </c>
      <c r="K287" s="124">
        <v>0.014544176791848707</v>
      </c>
    </row>
    <row r="288" spans="1:11" s="67" customFormat="1" ht="12.75">
      <c r="A288" t="s">
        <v>166</v>
      </c>
      <c r="B288" t="s">
        <v>75</v>
      </c>
      <c r="C288" s="75">
        <v>0.23187704041125</v>
      </c>
      <c r="D288" s="37">
        <v>371.696</v>
      </c>
      <c r="E288" s="37">
        <v>811.788</v>
      </c>
      <c r="F288" s="76">
        <f t="shared" si="18"/>
        <v>1.1840105892987818</v>
      </c>
      <c r="G288" s="37">
        <v>931.7</v>
      </c>
      <c r="H288" s="37">
        <v>2013.327</v>
      </c>
      <c r="I288" s="76">
        <f t="shared" si="19"/>
        <v>1.1609176773639582</v>
      </c>
      <c r="J288">
        <v>17</v>
      </c>
      <c r="K288" s="124">
        <v>0.2157306498641964</v>
      </c>
    </row>
    <row r="289" spans="1:11" s="67" customFormat="1" ht="12.75">
      <c r="A289" t="s">
        <v>163</v>
      </c>
      <c r="B289" t="s">
        <v>75</v>
      </c>
      <c r="C289" s="75">
        <v>0.218864599649307</v>
      </c>
      <c r="D289" s="37">
        <v>2015.5</v>
      </c>
      <c r="E289" s="37">
        <v>533.5</v>
      </c>
      <c r="F289" s="76">
        <f t="shared" si="18"/>
        <v>-0.7353014140411809</v>
      </c>
      <c r="G289" s="37">
        <v>879.414</v>
      </c>
      <c r="H289" s="37">
        <v>407.699</v>
      </c>
      <c r="I289" s="76">
        <f t="shared" si="19"/>
        <v>-0.5363969643421642</v>
      </c>
      <c r="J289">
        <v>18</v>
      </c>
      <c r="K289" s="124">
        <v>0.6737846395896134</v>
      </c>
    </row>
    <row r="290" spans="1:33" s="2" customFormat="1" ht="12.75">
      <c r="A290" t="s">
        <v>102</v>
      </c>
      <c r="B290" t="s">
        <v>75</v>
      </c>
      <c r="C290" s="75">
        <v>0.19139649073748</v>
      </c>
      <c r="D290" s="37">
        <v>666.37</v>
      </c>
      <c r="E290" s="37">
        <v>1040.065</v>
      </c>
      <c r="F290" s="76">
        <f t="shared" si="18"/>
        <v>0.5607920524633463</v>
      </c>
      <c r="G290" s="37">
        <v>769.046</v>
      </c>
      <c r="H290" s="37">
        <v>1259.996</v>
      </c>
      <c r="I290" s="76">
        <f t="shared" si="19"/>
        <v>0.6383883408794793</v>
      </c>
      <c r="J290">
        <v>19</v>
      </c>
      <c r="K290" s="124">
        <v>0.24393641835151117</v>
      </c>
      <c r="L290" s="67"/>
      <c r="M290" s="67"/>
      <c r="N290" s="67"/>
      <c r="O290" s="67"/>
      <c r="P290" s="67"/>
      <c r="Q290" s="67"/>
      <c r="R290" s="67"/>
      <c r="S290" s="67"/>
      <c r="T290" s="67"/>
      <c r="U290" s="67"/>
      <c r="V290" s="67"/>
      <c r="W290" s="67"/>
      <c r="X290" s="67"/>
      <c r="Y290" s="67"/>
      <c r="Z290" s="67"/>
      <c r="AA290" s="67"/>
      <c r="AB290" s="67"/>
      <c r="AC290" s="67"/>
      <c r="AD290" s="67"/>
      <c r="AE290" s="67"/>
      <c r="AF290" s="67"/>
      <c r="AG290" s="67"/>
    </row>
    <row r="291" spans="1:33" ht="12.75">
      <c r="A291" t="s">
        <v>168</v>
      </c>
      <c r="B291" t="s">
        <v>75</v>
      </c>
      <c r="C291" s="75">
        <v>0.184217187330007</v>
      </c>
      <c r="D291" s="37">
        <v>301.222</v>
      </c>
      <c r="E291" s="37">
        <v>1042.901</v>
      </c>
      <c r="F291" s="76">
        <f t="shared" si="18"/>
        <v>2.462233834182099</v>
      </c>
      <c r="G291" s="37">
        <v>740.198</v>
      </c>
      <c r="H291" s="37">
        <v>1889.46</v>
      </c>
      <c r="I291" s="76">
        <f t="shared" si="19"/>
        <v>1.5526413202953806</v>
      </c>
      <c r="J291">
        <v>20</v>
      </c>
      <c r="K291" s="124">
        <v>0.9641479395015614</v>
      </c>
      <c r="L291" s="67"/>
      <c r="M291" s="67"/>
      <c r="N291" s="67"/>
      <c r="O291" s="67"/>
      <c r="P291" s="67"/>
      <c r="Q291" s="67"/>
      <c r="R291" s="67"/>
      <c r="S291" s="67"/>
      <c r="T291" s="67"/>
      <c r="U291" s="67"/>
      <c r="V291" s="67"/>
      <c r="W291" s="67"/>
      <c r="X291" s="67"/>
      <c r="Y291" s="67"/>
      <c r="Z291" s="67"/>
      <c r="AA291" s="67"/>
      <c r="AB291" s="67"/>
      <c r="AC291" s="67"/>
      <c r="AD291" s="67"/>
      <c r="AE291" s="67"/>
      <c r="AF291" s="67"/>
      <c r="AG291" s="67"/>
    </row>
    <row r="292" spans="11:33" ht="12.75">
      <c r="K292" s="123"/>
      <c r="L292" s="67"/>
      <c r="M292" s="67"/>
      <c r="N292" s="67"/>
      <c r="O292" s="67"/>
      <c r="P292" s="67"/>
      <c r="Q292" s="67"/>
      <c r="R292" s="67"/>
      <c r="S292" s="67"/>
      <c r="T292" s="67"/>
      <c r="U292" s="67"/>
      <c r="V292" s="67"/>
      <c r="W292" s="67"/>
      <c r="X292" s="67"/>
      <c r="Y292" s="67"/>
      <c r="Z292" s="67"/>
      <c r="AA292" s="67"/>
      <c r="AB292" s="67"/>
      <c r="AC292" s="67"/>
      <c r="AD292" s="67"/>
      <c r="AE292" s="67"/>
      <c r="AF292" s="67"/>
      <c r="AG292" s="67"/>
    </row>
    <row r="293" spans="1:33" s="2" customFormat="1" ht="13.5" customHeight="1">
      <c r="A293" s="55" t="s">
        <v>214</v>
      </c>
      <c r="B293" s="55"/>
      <c r="C293" s="82">
        <f>SUM(C272:C292)</f>
        <v>97.31227407652143</v>
      </c>
      <c r="D293" s="83"/>
      <c r="E293" s="56"/>
      <c r="F293" s="56"/>
      <c r="G293" s="56">
        <f>SUM(G272:G292)</f>
        <v>391823.345</v>
      </c>
      <c r="H293" s="83">
        <f>SUM(H272:H292)</f>
        <v>404968.0150000001</v>
      </c>
      <c r="I293" s="57">
        <f>+(H293-G293)/G293</f>
        <v>0.03354743959934317</v>
      </c>
      <c r="J293" s="56"/>
      <c r="K293" s="125"/>
      <c r="L293" s="67"/>
      <c r="M293" s="67"/>
      <c r="N293" s="67"/>
      <c r="O293" s="67"/>
      <c r="P293" s="67"/>
      <c r="Q293" s="67"/>
      <c r="R293" s="67"/>
      <c r="S293" s="67"/>
      <c r="T293" s="67"/>
      <c r="U293" s="67"/>
      <c r="V293" s="67"/>
      <c r="W293" s="67"/>
      <c r="X293" s="67"/>
      <c r="Y293" s="67"/>
      <c r="Z293" s="67"/>
      <c r="AA293" s="67"/>
      <c r="AB293" s="67"/>
      <c r="AC293" s="67"/>
      <c r="AD293" s="67"/>
      <c r="AE293" s="67"/>
      <c r="AF293" s="67"/>
      <c r="AG293" s="67"/>
    </row>
    <row r="294" spans="3:11" s="67" customFormat="1" ht="12.75">
      <c r="C294" s="84"/>
      <c r="D294" s="85"/>
      <c r="E294" s="60"/>
      <c r="F294" s="60"/>
      <c r="G294" s="60"/>
      <c r="H294" s="85"/>
      <c r="I294" s="60"/>
      <c r="J294" s="60"/>
      <c r="K294" s="123"/>
    </row>
    <row r="295" spans="1:11" s="67" customFormat="1" ht="12.75">
      <c r="A295" s="86" t="s">
        <v>64</v>
      </c>
      <c r="C295" s="84"/>
      <c r="D295" s="85"/>
      <c r="E295" s="60"/>
      <c r="F295" s="60"/>
      <c r="G295" s="60"/>
      <c r="H295" s="85"/>
      <c r="I295" s="60"/>
      <c r="J295" s="60"/>
      <c r="K295" s="123"/>
    </row>
    <row r="296" spans="11:33" ht="12.75">
      <c r="K296" s="123"/>
      <c r="L296" s="67"/>
      <c r="M296" s="67"/>
      <c r="N296" s="67"/>
      <c r="O296" s="67"/>
      <c r="P296" s="67"/>
      <c r="Q296" s="67"/>
      <c r="R296" s="67"/>
      <c r="S296" s="67"/>
      <c r="T296" s="67"/>
      <c r="U296" s="67"/>
      <c r="V296" s="67"/>
      <c r="W296" s="67"/>
      <c r="X296" s="67"/>
      <c r="Y296" s="67"/>
      <c r="Z296" s="67"/>
      <c r="AA296" s="67"/>
      <c r="AB296" s="67"/>
      <c r="AC296" s="67"/>
      <c r="AD296" s="67"/>
      <c r="AE296" s="67"/>
      <c r="AF296" s="67"/>
      <c r="AG296" s="67"/>
    </row>
    <row r="297" spans="1:33" s="63" customFormat="1" ht="15.75" customHeight="1">
      <c r="A297" s="158" t="s">
        <v>280</v>
      </c>
      <c r="B297" s="158"/>
      <c r="C297" s="158"/>
      <c r="D297" s="158"/>
      <c r="E297" s="158"/>
      <c r="F297" s="158"/>
      <c r="G297" s="158"/>
      <c r="H297" s="158"/>
      <c r="I297" s="158"/>
      <c r="J297" s="158"/>
      <c r="K297" s="158"/>
      <c r="L297" s="67"/>
      <c r="M297" s="67"/>
      <c r="N297" s="67"/>
      <c r="O297" s="67"/>
      <c r="P297" s="67"/>
      <c r="Q297" s="67"/>
      <c r="R297" s="67"/>
      <c r="S297" s="67"/>
      <c r="T297" s="67"/>
      <c r="U297" s="67"/>
      <c r="V297" s="67"/>
      <c r="W297" s="67"/>
      <c r="X297" s="67"/>
      <c r="Y297" s="67"/>
      <c r="Z297" s="67"/>
      <c r="AA297" s="67"/>
      <c r="AB297" s="67"/>
      <c r="AC297" s="67"/>
      <c r="AD297" s="67"/>
      <c r="AE297" s="67"/>
      <c r="AF297" s="67"/>
      <c r="AG297" s="67"/>
    </row>
    <row r="298" spans="1:33" s="63" customFormat="1" ht="15.75" customHeight="1">
      <c r="A298" s="156" t="s">
        <v>66</v>
      </c>
      <c r="B298" s="156"/>
      <c r="C298" s="156"/>
      <c r="D298" s="156"/>
      <c r="E298" s="156"/>
      <c r="F298" s="156"/>
      <c r="G298" s="156"/>
      <c r="H298" s="156"/>
      <c r="I298" s="156"/>
      <c r="J298" s="156"/>
      <c r="K298" s="156"/>
      <c r="L298" s="67"/>
      <c r="M298" s="67"/>
      <c r="N298" s="67"/>
      <c r="O298" s="67"/>
      <c r="P298" s="67"/>
      <c r="Q298" s="67"/>
      <c r="R298" s="67"/>
      <c r="S298" s="67"/>
      <c r="T298" s="67"/>
      <c r="U298" s="67"/>
      <c r="V298" s="67"/>
      <c r="W298" s="67"/>
      <c r="X298" s="67"/>
      <c r="Y298" s="67"/>
      <c r="Z298" s="67"/>
      <c r="AA298" s="67"/>
      <c r="AB298" s="67"/>
      <c r="AC298" s="67"/>
      <c r="AD298" s="67"/>
      <c r="AE298" s="67"/>
      <c r="AF298" s="67"/>
      <c r="AG298" s="67"/>
    </row>
    <row r="299" spans="1:33" s="64" customFormat="1" ht="15.75" customHeight="1">
      <c r="A299" s="156" t="s">
        <v>59</v>
      </c>
      <c r="B299" s="156"/>
      <c r="C299" s="156"/>
      <c r="D299" s="156"/>
      <c r="E299" s="156"/>
      <c r="F299" s="156"/>
      <c r="G299" s="156"/>
      <c r="H299" s="156"/>
      <c r="I299" s="156"/>
      <c r="J299" s="156"/>
      <c r="K299" s="156"/>
      <c r="L299" s="67"/>
      <c r="M299" s="67"/>
      <c r="N299" s="67"/>
      <c r="O299" s="67"/>
      <c r="P299" s="67"/>
      <c r="Q299" s="67"/>
      <c r="R299" s="67"/>
      <c r="S299" s="67"/>
      <c r="T299" s="67"/>
      <c r="U299" s="67"/>
      <c r="V299" s="67"/>
      <c r="W299" s="67"/>
      <c r="X299" s="67"/>
      <c r="Y299" s="67"/>
      <c r="Z299" s="67"/>
      <c r="AA299" s="67"/>
      <c r="AB299" s="67"/>
      <c r="AC299" s="67"/>
      <c r="AD299" s="67"/>
      <c r="AE299" s="67"/>
      <c r="AF299" s="67"/>
      <c r="AG299" s="67"/>
    </row>
    <row r="300" spans="1:33" s="64" customFormat="1" ht="15.75" customHeight="1">
      <c r="A300" s="129"/>
      <c r="B300" s="129"/>
      <c r="C300" s="129"/>
      <c r="D300" s="129"/>
      <c r="E300" s="129"/>
      <c r="F300" s="129"/>
      <c r="G300" s="129"/>
      <c r="H300" s="129"/>
      <c r="I300" s="129"/>
      <c r="J300" s="129"/>
      <c r="K300" s="129"/>
      <c r="L300" s="67"/>
      <c r="M300" s="67"/>
      <c r="N300" s="67"/>
      <c r="O300" s="67"/>
      <c r="P300" s="67"/>
      <c r="Q300" s="67"/>
      <c r="R300" s="67"/>
      <c r="S300" s="67"/>
      <c r="T300" s="67"/>
      <c r="U300" s="67"/>
      <c r="V300" s="67"/>
      <c r="W300" s="67"/>
      <c r="X300" s="67"/>
      <c r="Y300" s="67"/>
      <c r="Z300" s="67"/>
      <c r="AA300" s="67"/>
      <c r="AB300" s="67"/>
      <c r="AC300" s="67"/>
      <c r="AD300" s="67"/>
      <c r="AE300" s="67"/>
      <c r="AF300" s="67"/>
      <c r="AG300" s="67"/>
    </row>
    <row r="301" spans="1:11" s="67" customFormat="1" ht="30.75" customHeight="1">
      <c r="A301" s="65" t="s">
        <v>221</v>
      </c>
      <c r="B301" s="65" t="s">
        <v>73</v>
      </c>
      <c r="C301" s="66" t="s">
        <v>211</v>
      </c>
      <c r="D301" s="157" t="s">
        <v>344</v>
      </c>
      <c r="E301" s="157"/>
      <c r="F301" s="157"/>
      <c r="G301" s="157" t="s">
        <v>345</v>
      </c>
      <c r="H301" s="157"/>
      <c r="I301" s="157"/>
      <c r="J301" s="157"/>
      <c r="K301" s="157"/>
    </row>
    <row r="302" spans="1:11" s="67" customFormat="1" ht="15.75" customHeight="1">
      <c r="A302" s="68"/>
      <c r="B302" s="68"/>
      <c r="C302" s="69">
        <v>2007</v>
      </c>
      <c r="D302" s="159" t="str">
        <f>+D270</f>
        <v>Enero-Diciembre</v>
      </c>
      <c r="E302" s="159"/>
      <c r="F302" s="68" t="s">
        <v>212</v>
      </c>
      <c r="G302" s="159" t="str">
        <f>+D302</f>
        <v>Enero-Diciembre</v>
      </c>
      <c r="H302" s="159"/>
      <c r="I302" s="68" t="s">
        <v>212</v>
      </c>
      <c r="J302" s="70"/>
      <c r="K302" s="126" t="s">
        <v>346</v>
      </c>
    </row>
    <row r="303" spans="1:11" s="67" customFormat="1" ht="15.75">
      <c r="A303" s="71"/>
      <c r="B303" s="71"/>
      <c r="C303" s="72"/>
      <c r="D303" s="73">
        <v>2007</v>
      </c>
      <c r="E303" s="73">
        <v>2008</v>
      </c>
      <c r="F303" s="74" t="s">
        <v>213</v>
      </c>
      <c r="G303" s="73">
        <v>2007</v>
      </c>
      <c r="H303" s="73">
        <v>2008</v>
      </c>
      <c r="I303" s="74" t="s">
        <v>213</v>
      </c>
      <c r="J303" s="71"/>
      <c r="K303" s="128" t="str">
        <f>+K271</f>
        <v>ene-dic 08</v>
      </c>
    </row>
    <row r="304" spans="1:33" s="77" customFormat="1" ht="12.75">
      <c r="A304" t="s">
        <v>162</v>
      </c>
      <c r="B304" t="s">
        <v>75</v>
      </c>
      <c r="C304" s="75">
        <v>16.9946808209255</v>
      </c>
      <c r="D304" s="37">
        <v>14325.487</v>
      </c>
      <c r="E304" s="37">
        <v>10597.201</v>
      </c>
      <c r="F304" s="76">
        <f aca="true" t="shared" si="20" ref="F304:F319">+(E304-D304)/D304</f>
        <v>-0.2602554454169691</v>
      </c>
      <c r="G304" s="37">
        <v>54289.322</v>
      </c>
      <c r="H304" s="37">
        <v>47946.674</v>
      </c>
      <c r="I304" s="76">
        <f aca="true" t="shared" si="21" ref="I304:I323">+(H304-G304)/G304</f>
        <v>-0.11683048832328392</v>
      </c>
      <c r="J304">
        <v>1</v>
      </c>
      <c r="K304" s="124">
        <v>0.8600354570848591</v>
      </c>
      <c r="L304" s="67"/>
      <c r="M304" s="67"/>
      <c r="N304" s="67"/>
      <c r="O304" s="67"/>
      <c r="P304" s="67"/>
      <c r="Q304" s="67"/>
      <c r="R304" s="67"/>
      <c r="S304" s="67"/>
      <c r="T304" s="67"/>
      <c r="U304" s="67"/>
      <c r="V304" s="67"/>
      <c r="W304" s="67"/>
      <c r="X304" s="67"/>
      <c r="Y304" s="67"/>
      <c r="Z304" s="67"/>
      <c r="AA304" s="67"/>
      <c r="AB304" s="67"/>
      <c r="AC304" s="67"/>
      <c r="AD304" s="67"/>
      <c r="AE304" s="67"/>
      <c r="AF304" s="67"/>
      <c r="AG304" s="67"/>
    </row>
    <row r="305" spans="1:33" s="77" customFormat="1" ht="12.75">
      <c r="A305" t="s">
        <v>128</v>
      </c>
      <c r="B305" t="s">
        <v>75</v>
      </c>
      <c r="C305" s="75">
        <v>16.019677362</v>
      </c>
      <c r="D305" s="37">
        <v>912888.373</v>
      </c>
      <c r="E305" s="37">
        <v>1032908.14</v>
      </c>
      <c r="F305" s="76">
        <f t="shared" si="20"/>
        <v>0.13147255518830012</v>
      </c>
      <c r="G305" s="37">
        <v>51174.686</v>
      </c>
      <c r="H305" s="37">
        <v>62560.676</v>
      </c>
      <c r="I305" s="76">
        <f t="shared" si="21"/>
        <v>0.22249262066796066</v>
      </c>
      <c r="J305">
        <v>2</v>
      </c>
      <c r="K305" s="124">
        <v>0.18671693818665264</v>
      </c>
      <c r="L305" s="67"/>
      <c r="M305" s="67"/>
      <c r="N305" s="67"/>
      <c r="O305" s="67"/>
      <c r="P305" s="67"/>
      <c r="Q305" s="67"/>
      <c r="R305" s="67"/>
      <c r="S305" s="67"/>
      <c r="T305" s="67"/>
      <c r="U305" s="67"/>
      <c r="V305" s="67"/>
      <c r="W305" s="67"/>
      <c r="X305" s="67"/>
      <c r="Y305" s="67"/>
      <c r="Z305" s="67"/>
      <c r="AA305" s="67"/>
      <c r="AB305" s="67"/>
      <c r="AC305" s="67"/>
      <c r="AD305" s="67"/>
      <c r="AE305" s="67"/>
      <c r="AF305" s="67"/>
      <c r="AG305" s="67"/>
    </row>
    <row r="306" spans="1:33" s="77" customFormat="1" ht="12.75">
      <c r="A306" t="s">
        <v>109</v>
      </c>
      <c r="B306" t="s">
        <v>75</v>
      </c>
      <c r="C306" s="75">
        <v>7.31902181618909</v>
      </c>
      <c r="D306" s="37">
        <v>3003.965</v>
      </c>
      <c r="E306" s="37">
        <v>2801.294</v>
      </c>
      <c r="F306" s="76">
        <f t="shared" si="20"/>
        <v>-0.06746783001799297</v>
      </c>
      <c r="G306" s="37">
        <v>23380.531</v>
      </c>
      <c r="H306" s="37">
        <v>45016.559</v>
      </c>
      <c r="I306" s="76">
        <f t="shared" si="21"/>
        <v>0.9253865106827558</v>
      </c>
      <c r="J306">
        <v>3</v>
      </c>
      <c r="K306" s="124">
        <v>0.484501942256515</v>
      </c>
      <c r="L306" s="67"/>
      <c r="M306" s="67"/>
      <c r="N306" s="67"/>
      <c r="O306" s="67"/>
      <c r="P306" s="67"/>
      <c r="Q306" s="67"/>
      <c r="R306" s="67"/>
      <c r="S306" s="67"/>
      <c r="T306" s="67"/>
      <c r="U306" s="67"/>
      <c r="V306" s="67"/>
      <c r="W306" s="67"/>
      <c r="X306" s="67"/>
      <c r="Y306" s="67"/>
      <c r="Z306" s="67"/>
      <c r="AA306" s="67"/>
      <c r="AB306" s="67"/>
      <c r="AC306" s="67"/>
      <c r="AD306" s="67"/>
      <c r="AE306" s="67"/>
      <c r="AF306" s="67"/>
      <c r="AG306" s="67"/>
    </row>
    <row r="307" spans="1:33" s="77" customFormat="1" ht="12.75">
      <c r="A307" t="s">
        <v>164</v>
      </c>
      <c r="B307" t="s">
        <v>75</v>
      </c>
      <c r="C307" s="75">
        <v>6.83812990720476</v>
      </c>
      <c r="D307" s="37">
        <v>7617.963</v>
      </c>
      <c r="E307" s="37">
        <v>8414.531</v>
      </c>
      <c r="F307" s="76">
        <f t="shared" si="20"/>
        <v>0.1045644354009072</v>
      </c>
      <c r="G307" s="37">
        <v>21844.329</v>
      </c>
      <c r="H307" s="37">
        <v>36404.821</v>
      </c>
      <c r="I307" s="76">
        <f t="shared" si="21"/>
        <v>0.6665570730050807</v>
      </c>
      <c r="J307">
        <v>4</v>
      </c>
      <c r="K307" s="124">
        <v>0.5453883216902354</v>
      </c>
      <c r="L307" s="67"/>
      <c r="M307" s="67"/>
      <c r="N307" s="67"/>
      <c r="O307" s="67"/>
      <c r="P307" s="67"/>
      <c r="Q307" s="67"/>
      <c r="R307" s="67"/>
      <c r="S307" s="67"/>
      <c r="T307" s="67"/>
      <c r="U307" s="67"/>
      <c r="V307" s="67"/>
      <c r="W307" s="67"/>
      <c r="X307" s="67"/>
      <c r="Y307" s="67"/>
      <c r="Z307" s="67"/>
      <c r="AA307" s="67"/>
      <c r="AB307" s="67"/>
      <c r="AC307" s="67"/>
      <c r="AD307" s="67"/>
      <c r="AE307" s="67"/>
      <c r="AF307" s="67"/>
      <c r="AG307" s="67"/>
    </row>
    <row r="308" spans="1:33" s="77" customFormat="1" ht="12.75">
      <c r="A308" t="s">
        <v>174</v>
      </c>
      <c r="B308" t="s">
        <v>73</v>
      </c>
      <c r="C308" s="75">
        <v>6.8288141767943</v>
      </c>
      <c r="D308" s="37">
        <v>8380.485</v>
      </c>
      <c r="E308" s="37">
        <v>10230.967</v>
      </c>
      <c r="F308" s="76">
        <f t="shared" si="20"/>
        <v>0.22080846156278544</v>
      </c>
      <c r="G308" s="37">
        <v>21814.566</v>
      </c>
      <c r="H308" s="37">
        <v>28764.041</v>
      </c>
      <c r="I308" s="76">
        <f t="shared" si="21"/>
        <v>0.3185703992460818</v>
      </c>
      <c r="J308">
        <v>5</v>
      </c>
      <c r="K308" s="124">
        <v>0.9277803802081414</v>
      </c>
      <c r="L308" s="67"/>
      <c r="M308" s="67"/>
      <c r="N308" s="67"/>
      <c r="O308" s="67"/>
      <c r="P308" s="67"/>
      <c r="Q308" s="67"/>
      <c r="R308" s="67"/>
      <c r="S308" s="67"/>
      <c r="T308" s="67"/>
      <c r="U308" s="67"/>
      <c r="V308" s="67"/>
      <c r="W308" s="67"/>
      <c r="X308" s="67"/>
      <c r="Y308" s="67"/>
      <c r="Z308" s="67"/>
      <c r="AA308" s="67"/>
      <c r="AB308" s="67"/>
      <c r="AC308" s="67"/>
      <c r="AD308" s="67"/>
      <c r="AE308" s="67"/>
      <c r="AF308" s="67"/>
      <c r="AG308" s="67"/>
    </row>
    <row r="309" spans="1:33" s="77" customFormat="1" ht="12.75">
      <c r="A309" t="s">
        <v>76</v>
      </c>
      <c r="B309" t="s">
        <v>75</v>
      </c>
      <c r="C309" s="75">
        <v>6.42039269639974</v>
      </c>
      <c r="D309" s="37">
        <v>2564.589</v>
      </c>
      <c r="E309" s="37">
        <v>3405.603</v>
      </c>
      <c r="F309" s="76">
        <f t="shared" si="20"/>
        <v>0.32793324778356303</v>
      </c>
      <c r="G309" s="37">
        <v>20683.391</v>
      </c>
      <c r="H309" s="37">
        <v>21097.807</v>
      </c>
      <c r="I309" s="76">
        <f t="shared" si="21"/>
        <v>0.02003617298536788</v>
      </c>
      <c r="J309">
        <v>6</v>
      </c>
      <c r="K309" s="124">
        <v>0.1013059662783071</v>
      </c>
      <c r="L309" s="67"/>
      <c r="M309" s="67"/>
      <c r="N309" s="67"/>
      <c r="O309" s="67"/>
      <c r="P309" s="67"/>
      <c r="Q309" s="67"/>
      <c r="R309" s="67"/>
      <c r="S309" s="67"/>
      <c r="T309" s="67"/>
      <c r="U309" s="67"/>
      <c r="V309" s="67"/>
      <c r="W309" s="67"/>
      <c r="X309" s="67"/>
      <c r="Y309" s="67"/>
      <c r="Z309" s="67"/>
      <c r="AA309" s="67"/>
      <c r="AB309" s="67"/>
      <c r="AC309" s="67"/>
      <c r="AD309" s="67"/>
      <c r="AE309" s="67"/>
      <c r="AF309" s="67"/>
      <c r="AG309" s="67"/>
    </row>
    <row r="310" spans="1:33" s="77" customFormat="1" ht="12.75">
      <c r="A310" t="s">
        <v>169</v>
      </c>
      <c r="B310" t="s">
        <v>75</v>
      </c>
      <c r="C310" s="75">
        <v>5.72341584828908</v>
      </c>
      <c r="D310" s="37">
        <v>39428</v>
      </c>
      <c r="E310" s="37">
        <v>36281.61</v>
      </c>
      <c r="F310" s="76">
        <f t="shared" si="20"/>
        <v>-0.07980090291163638</v>
      </c>
      <c r="G310" s="37">
        <v>18283.39</v>
      </c>
      <c r="H310" s="37">
        <v>21520.537</v>
      </c>
      <c r="I310" s="76">
        <f t="shared" si="21"/>
        <v>0.17705398178346582</v>
      </c>
      <c r="J310">
        <v>7</v>
      </c>
      <c r="K310" s="124">
        <v>0.5152884692212732</v>
      </c>
      <c r="L310" s="67"/>
      <c r="M310" s="67"/>
      <c r="N310" s="67"/>
      <c r="O310" s="67"/>
      <c r="P310" s="67"/>
      <c r="Q310" s="67"/>
      <c r="R310" s="67"/>
      <c r="S310" s="67"/>
      <c r="T310" s="67"/>
      <c r="U310" s="67"/>
      <c r="V310" s="67"/>
      <c r="W310" s="67"/>
      <c r="X310" s="67"/>
      <c r="Y310" s="67"/>
      <c r="Z310" s="67"/>
      <c r="AA310" s="67"/>
      <c r="AB310" s="67"/>
      <c r="AC310" s="67"/>
      <c r="AD310" s="67"/>
      <c r="AE310" s="67"/>
      <c r="AF310" s="67"/>
      <c r="AG310" s="67"/>
    </row>
    <row r="311" spans="1:33" s="77" customFormat="1" ht="12.75">
      <c r="A311" t="s">
        <v>177</v>
      </c>
      <c r="B311" t="s">
        <v>75</v>
      </c>
      <c r="C311" s="75">
        <v>3.53945509372488</v>
      </c>
      <c r="D311" s="37">
        <v>8203.675</v>
      </c>
      <c r="E311" s="37">
        <v>7759.3</v>
      </c>
      <c r="F311" s="76">
        <f t="shared" si="20"/>
        <v>-0.05416779674962735</v>
      </c>
      <c r="G311" s="37">
        <v>11306.747</v>
      </c>
      <c r="H311" s="37">
        <v>7330.007</v>
      </c>
      <c r="I311" s="76">
        <f t="shared" si="21"/>
        <v>-0.3517138925988173</v>
      </c>
      <c r="J311">
        <v>8</v>
      </c>
      <c r="K311" s="124">
        <v>0.9966814482678631</v>
      </c>
      <c r="L311" s="67"/>
      <c r="M311" s="67"/>
      <c r="N311" s="67"/>
      <c r="O311" s="67"/>
      <c r="P311" s="67"/>
      <c r="Q311" s="67"/>
      <c r="R311" s="67"/>
      <c r="S311" s="67"/>
      <c r="T311" s="67"/>
      <c r="U311" s="67"/>
      <c r="V311" s="67"/>
      <c r="W311" s="67"/>
      <c r="X311" s="67"/>
      <c r="Y311" s="67"/>
      <c r="Z311" s="67"/>
      <c r="AA311" s="67"/>
      <c r="AB311" s="67"/>
      <c r="AC311" s="67"/>
      <c r="AD311" s="67"/>
      <c r="AE311" s="67"/>
      <c r="AF311" s="67"/>
      <c r="AG311" s="67"/>
    </row>
    <row r="312" spans="1:33" s="77" customFormat="1" ht="12.75">
      <c r="A312" t="s">
        <v>176</v>
      </c>
      <c r="B312" t="s">
        <v>75</v>
      </c>
      <c r="C312" s="75">
        <v>3.35800573912102</v>
      </c>
      <c r="D312" s="37">
        <v>9374.695</v>
      </c>
      <c r="E312" s="37">
        <v>16185.64</v>
      </c>
      <c r="F312" s="76">
        <f t="shared" si="20"/>
        <v>0.7265244362616597</v>
      </c>
      <c r="G312" s="37">
        <v>10727.11</v>
      </c>
      <c r="H312" s="37">
        <v>21298.302</v>
      </c>
      <c r="I312" s="76">
        <f t="shared" si="21"/>
        <v>0.9854650506986503</v>
      </c>
      <c r="J312">
        <v>9</v>
      </c>
      <c r="K312" s="124">
        <v>0.7997628157470307</v>
      </c>
      <c r="L312" s="67"/>
      <c r="M312" s="67"/>
      <c r="N312" s="67"/>
      <c r="O312" s="67"/>
      <c r="P312" s="67"/>
      <c r="Q312" s="67"/>
      <c r="R312" s="67"/>
      <c r="S312" s="67"/>
      <c r="T312" s="67"/>
      <c r="U312" s="67"/>
      <c r="V312" s="67"/>
      <c r="W312" s="67"/>
      <c r="X312" s="67"/>
      <c r="Y312" s="67"/>
      <c r="Z312" s="67"/>
      <c r="AA312" s="67"/>
      <c r="AB312" s="67"/>
      <c r="AC312" s="67"/>
      <c r="AD312" s="67"/>
      <c r="AE312" s="67"/>
      <c r="AF312" s="67"/>
      <c r="AG312" s="67"/>
    </row>
    <row r="313" spans="1:11" s="67" customFormat="1" ht="12.75">
      <c r="A313" t="s">
        <v>90</v>
      </c>
      <c r="B313" t="s">
        <v>75</v>
      </c>
      <c r="C313" s="75">
        <v>1.97886098333881</v>
      </c>
      <c r="D313" s="37">
        <v>1453.431</v>
      </c>
      <c r="E313" s="37">
        <v>89.992</v>
      </c>
      <c r="F313" s="76">
        <f t="shared" si="20"/>
        <v>-0.9380830600145449</v>
      </c>
      <c r="G313" s="37">
        <v>6321.45</v>
      </c>
      <c r="H313" s="37">
        <v>254.676</v>
      </c>
      <c r="I313" s="76">
        <f t="shared" si="21"/>
        <v>-0.9597124077545499</v>
      </c>
      <c r="J313">
        <v>10</v>
      </c>
      <c r="K313" s="124">
        <v>0.0008369936908489876</v>
      </c>
    </row>
    <row r="314" spans="1:11" s="67" customFormat="1" ht="12.75">
      <c r="A314" t="s">
        <v>146</v>
      </c>
      <c r="B314" t="s">
        <v>108</v>
      </c>
      <c r="C314" s="75">
        <v>1.81628068622853</v>
      </c>
      <c r="D314" s="109">
        <v>214.166</v>
      </c>
      <c r="E314" s="37">
        <v>0.09</v>
      </c>
      <c r="F314" s="76">
        <f t="shared" si="20"/>
        <v>-0.9995797652288412</v>
      </c>
      <c r="G314" s="37">
        <v>5802.087</v>
      </c>
      <c r="H314" s="37">
        <v>19.374</v>
      </c>
      <c r="I314" s="76">
        <f t="shared" si="21"/>
        <v>-0.9966608566882916</v>
      </c>
      <c r="J314">
        <v>11</v>
      </c>
      <c r="K314" s="124">
        <v>0.001925001450656611</v>
      </c>
    </row>
    <row r="315" spans="1:11" s="67" customFormat="1" ht="12.75">
      <c r="A315" t="s">
        <v>179</v>
      </c>
      <c r="B315" t="s">
        <v>108</v>
      </c>
      <c r="C315" s="75">
        <v>1.81141668477963</v>
      </c>
      <c r="D315" s="37">
        <v>3562.072</v>
      </c>
      <c r="E315" s="37">
        <v>8.583</v>
      </c>
      <c r="F315" s="76">
        <f t="shared" si="20"/>
        <v>-0.9975904473576053</v>
      </c>
      <c r="G315" s="37">
        <v>5786.55</v>
      </c>
      <c r="H315" s="37">
        <v>2978.26</v>
      </c>
      <c r="I315" s="76">
        <f t="shared" si="21"/>
        <v>-0.48531335597203856</v>
      </c>
      <c r="J315">
        <v>12</v>
      </c>
      <c r="K315" s="124">
        <v>0.2563614349684689</v>
      </c>
    </row>
    <row r="316" spans="1:11" s="67" customFormat="1" ht="12.75">
      <c r="A316" t="s">
        <v>147</v>
      </c>
      <c r="B316" t="s">
        <v>108</v>
      </c>
      <c r="C316" s="75">
        <v>1.66046391179199</v>
      </c>
      <c r="D316" s="37">
        <v>4142.166</v>
      </c>
      <c r="E316" s="37">
        <v>12.141</v>
      </c>
      <c r="F316" s="76">
        <f t="shared" si="20"/>
        <v>-0.9970689248089044</v>
      </c>
      <c r="G316" s="37">
        <v>5304.327</v>
      </c>
      <c r="H316" s="37">
        <v>2331.485</v>
      </c>
      <c r="I316" s="76">
        <f t="shared" si="21"/>
        <v>-0.5604560201510955</v>
      </c>
      <c r="J316">
        <v>13</v>
      </c>
      <c r="K316" s="124">
        <v>0.004568617235599261</v>
      </c>
    </row>
    <row r="317" spans="1:11" s="67" customFormat="1" ht="12.75">
      <c r="A317" t="s">
        <v>175</v>
      </c>
      <c r="B317" t="s">
        <v>75</v>
      </c>
      <c r="C317" s="75">
        <v>1.54813578050685</v>
      </c>
      <c r="D317" s="37">
        <v>5577.627</v>
      </c>
      <c r="E317" s="37">
        <v>5562.763</v>
      </c>
      <c r="F317" s="76">
        <f t="shared" si="20"/>
        <v>-0.0026649325958871912</v>
      </c>
      <c r="G317" s="37">
        <v>4945.5</v>
      </c>
      <c r="H317" s="37">
        <v>5810.947</v>
      </c>
      <c r="I317" s="76">
        <f t="shared" si="21"/>
        <v>0.1749968658376302</v>
      </c>
      <c r="J317">
        <v>14</v>
      </c>
      <c r="K317" s="124">
        <v>0.996598397367351</v>
      </c>
    </row>
    <row r="318" spans="1:11" s="67" customFormat="1" ht="12.75">
      <c r="A318" t="s">
        <v>171</v>
      </c>
      <c r="B318" t="s">
        <v>75</v>
      </c>
      <c r="C318" s="75">
        <v>1.51238233337826</v>
      </c>
      <c r="D318" s="37">
        <v>1307.48</v>
      </c>
      <c r="E318" s="37">
        <v>1546.458</v>
      </c>
      <c r="F318" s="76">
        <f t="shared" si="20"/>
        <v>0.1827775568268731</v>
      </c>
      <c r="G318" s="37">
        <v>4831.284</v>
      </c>
      <c r="H318" s="37">
        <v>5551.172</v>
      </c>
      <c r="I318" s="76">
        <f t="shared" si="21"/>
        <v>0.14900552316941004</v>
      </c>
      <c r="J318">
        <v>15</v>
      </c>
      <c r="K318" s="124">
        <v>0.6237042050585102</v>
      </c>
    </row>
    <row r="319" spans="1:11" s="67" customFormat="1" ht="12.75">
      <c r="A319" t="s">
        <v>165</v>
      </c>
      <c r="B319" t="s">
        <v>75</v>
      </c>
      <c r="C319" s="75">
        <v>1.17213826343278</v>
      </c>
      <c r="D319" s="37">
        <v>1311.796</v>
      </c>
      <c r="E319" s="37">
        <v>277.384</v>
      </c>
      <c r="F319" s="76">
        <f t="shared" si="20"/>
        <v>-0.7885463898350048</v>
      </c>
      <c r="G319" s="37">
        <v>3744.381</v>
      </c>
      <c r="H319" s="37">
        <v>897.704</v>
      </c>
      <c r="I319" s="76">
        <f t="shared" si="21"/>
        <v>-0.7602530298065288</v>
      </c>
      <c r="J319">
        <v>16</v>
      </c>
      <c r="K319" s="124">
        <v>0.10706669222166391</v>
      </c>
    </row>
    <row r="320" spans="1:11" s="67" customFormat="1" ht="12.75">
      <c r="A320" t="s">
        <v>172</v>
      </c>
      <c r="B320" t="s">
        <v>75</v>
      </c>
      <c r="C320" s="75">
        <v>1.12886467813924</v>
      </c>
      <c r="D320" s="37">
        <v>492.995</v>
      </c>
      <c r="E320" s="37">
        <v>458.404</v>
      </c>
      <c r="F320" s="76">
        <f>+(E320-D320)/D320</f>
        <v>-0.07016501181553567</v>
      </c>
      <c r="G320" s="37">
        <v>3606.142</v>
      </c>
      <c r="H320" s="37">
        <v>4825.492</v>
      </c>
      <c r="I320" s="76">
        <f t="shared" si="21"/>
        <v>0.33813144352052704</v>
      </c>
      <c r="J320">
        <v>17</v>
      </c>
      <c r="K320" s="124">
        <v>0.21639980974902603</v>
      </c>
    </row>
    <row r="321" spans="1:11" s="67" customFormat="1" ht="12.75">
      <c r="A321" t="s">
        <v>173</v>
      </c>
      <c r="B321" t="s">
        <v>75</v>
      </c>
      <c r="C321" s="75">
        <v>0.862514425545808</v>
      </c>
      <c r="D321" s="37">
        <v>1626.605</v>
      </c>
      <c r="E321" s="37">
        <v>1051.938</v>
      </c>
      <c r="F321" s="76">
        <f>+(E321-D321)/D321</f>
        <v>-0.3532922866952947</v>
      </c>
      <c r="G321" s="37">
        <v>2755.291</v>
      </c>
      <c r="H321" s="37">
        <v>1342.804</v>
      </c>
      <c r="I321" s="76">
        <f t="shared" si="21"/>
        <v>-0.512645306793366</v>
      </c>
      <c r="J321">
        <v>18</v>
      </c>
      <c r="K321" s="124">
        <v>0.27495273624047684</v>
      </c>
    </row>
    <row r="322" spans="1:33" s="2" customFormat="1" ht="12.75">
      <c r="A322" t="s">
        <v>170</v>
      </c>
      <c r="B322" t="s">
        <v>75</v>
      </c>
      <c r="C322" s="75">
        <v>0.796829745405492</v>
      </c>
      <c r="D322" s="37">
        <v>241.609</v>
      </c>
      <c r="E322" s="37">
        <v>254.781</v>
      </c>
      <c r="F322" s="76">
        <f>+(E322-D322)/D322</f>
        <v>0.05451783666999158</v>
      </c>
      <c r="G322" s="37">
        <v>2545.464</v>
      </c>
      <c r="H322" s="37">
        <v>2831.369</v>
      </c>
      <c r="I322" s="76">
        <f t="shared" si="21"/>
        <v>0.1123194042422129</v>
      </c>
      <c r="J322">
        <v>19</v>
      </c>
      <c r="K322" s="124">
        <v>0.4019043325488869</v>
      </c>
      <c r="L322" s="67"/>
      <c r="M322" s="67"/>
      <c r="N322" s="67"/>
      <c r="O322" s="67"/>
      <c r="P322" s="67"/>
      <c r="Q322" s="67"/>
      <c r="R322" s="67"/>
      <c r="S322" s="67"/>
      <c r="T322" s="67"/>
      <c r="U322" s="67"/>
      <c r="V322" s="67"/>
      <c r="W322" s="67"/>
      <c r="X322" s="67"/>
      <c r="Y322" s="67"/>
      <c r="Z322" s="67"/>
      <c r="AA322" s="67"/>
      <c r="AB322" s="67"/>
      <c r="AC322" s="67"/>
      <c r="AD322" s="67"/>
      <c r="AE322" s="67"/>
      <c r="AF322" s="67"/>
      <c r="AG322" s="67"/>
    </row>
    <row r="323" spans="1:33" ht="12.75">
      <c r="A323" t="s">
        <v>178</v>
      </c>
      <c r="B323" t="s">
        <v>75</v>
      </c>
      <c r="C323" s="75">
        <v>0.784499761554991</v>
      </c>
      <c r="D323" s="37">
        <v>1304.534</v>
      </c>
      <c r="E323" s="37">
        <v>733.08</v>
      </c>
      <c r="F323" s="76">
        <f>+(E323-D323)/D323</f>
        <v>-0.4380522086814142</v>
      </c>
      <c r="G323" s="37">
        <v>2506.075</v>
      </c>
      <c r="H323" s="37">
        <v>1677.061</v>
      </c>
      <c r="I323" s="76">
        <f t="shared" si="21"/>
        <v>-0.33080175174326387</v>
      </c>
      <c r="J323">
        <v>20</v>
      </c>
      <c r="K323" s="124">
        <v>0.14464380279479266</v>
      </c>
      <c r="L323" s="67"/>
      <c r="M323" s="67"/>
      <c r="N323" s="67"/>
      <c r="O323" s="67"/>
      <c r="P323" s="67"/>
      <c r="Q323" s="67"/>
      <c r="R323" s="67"/>
      <c r="S323" s="67"/>
      <c r="T323" s="67"/>
      <c r="U323" s="67"/>
      <c r="V323" s="67"/>
      <c r="W323" s="67"/>
      <c r="X323" s="67"/>
      <c r="Y323" s="67"/>
      <c r="Z323" s="67"/>
      <c r="AA323" s="67"/>
      <c r="AB323" s="67"/>
      <c r="AC323" s="67"/>
      <c r="AD323" s="67"/>
      <c r="AE323" s="67"/>
      <c r="AF323" s="67"/>
      <c r="AG323" s="67"/>
    </row>
    <row r="324" spans="11:33" ht="12.75">
      <c r="K324" s="123"/>
      <c r="L324" s="67"/>
      <c r="M324" s="67"/>
      <c r="N324" s="67"/>
      <c r="O324" s="67"/>
      <c r="P324" s="67"/>
      <c r="Q324" s="67"/>
      <c r="R324" s="67"/>
      <c r="S324" s="67"/>
      <c r="T324" s="67"/>
      <c r="U324" s="67"/>
      <c r="V324" s="67"/>
      <c r="W324" s="67"/>
      <c r="X324" s="67"/>
      <c r="Y324" s="67"/>
      <c r="Z324" s="67"/>
      <c r="AA324" s="67"/>
      <c r="AB324" s="67"/>
      <c r="AC324" s="67"/>
      <c r="AD324" s="67"/>
      <c r="AE324" s="67"/>
      <c r="AF324" s="67"/>
      <c r="AG324" s="67"/>
    </row>
    <row r="325" spans="1:33" s="2" customFormat="1" ht="12.75">
      <c r="A325" s="55" t="s">
        <v>214</v>
      </c>
      <c r="B325" s="55"/>
      <c r="C325" s="82">
        <f>SUM(C304:C324)</f>
        <v>88.11398071475077</v>
      </c>
      <c r="D325" s="83"/>
      <c r="E325" s="56"/>
      <c r="F325" s="56"/>
      <c r="G325" s="56">
        <f>SUM(G304:G324)</f>
        <v>281652.623</v>
      </c>
      <c r="H325" s="83">
        <f>SUM(H304:H324)</f>
        <v>320459.76800000004</v>
      </c>
      <c r="I325" s="57">
        <f>+(H325-G325)/G325</f>
        <v>0.13778371593578242</v>
      </c>
      <c r="J325" s="56"/>
      <c r="K325" s="125"/>
      <c r="L325" s="67"/>
      <c r="M325" s="67"/>
      <c r="N325" s="67"/>
      <c r="O325" s="67"/>
      <c r="P325" s="67"/>
      <c r="Q325" s="67"/>
      <c r="R325" s="67"/>
      <c r="S325" s="67"/>
      <c r="T325" s="67"/>
      <c r="U325" s="67"/>
      <c r="V325" s="67"/>
      <c r="W325" s="67"/>
      <c r="X325" s="67"/>
      <c r="Y325" s="67"/>
      <c r="Z325" s="67"/>
      <c r="AA325" s="67"/>
      <c r="AB325" s="67"/>
      <c r="AC325" s="67"/>
      <c r="AD325" s="67"/>
      <c r="AE325" s="67"/>
      <c r="AF325" s="67"/>
      <c r="AG325" s="67"/>
    </row>
    <row r="326" spans="3:11" s="67" customFormat="1" ht="12.75">
      <c r="C326" s="84"/>
      <c r="D326" s="85"/>
      <c r="E326" s="60"/>
      <c r="F326" s="60"/>
      <c r="G326" s="60"/>
      <c r="H326" s="85"/>
      <c r="I326" s="60"/>
      <c r="J326" s="60"/>
      <c r="K326" s="123"/>
    </row>
    <row r="327" spans="1:11" s="67" customFormat="1" ht="12.75">
      <c r="A327" s="86" t="s">
        <v>64</v>
      </c>
      <c r="C327" s="84"/>
      <c r="D327" s="85"/>
      <c r="E327" s="60"/>
      <c r="F327" s="60"/>
      <c r="G327" s="60"/>
      <c r="H327" s="85"/>
      <c r="I327" s="60"/>
      <c r="J327" s="60"/>
      <c r="K327" s="123"/>
    </row>
    <row r="328" spans="11:33" ht="12.75">
      <c r="K328" s="123"/>
      <c r="L328" s="67"/>
      <c r="M328" s="67"/>
      <c r="N328" s="67"/>
      <c r="O328" s="67"/>
      <c r="P328" s="67"/>
      <c r="Q328" s="67"/>
      <c r="R328" s="67"/>
      <c r="S328" s="67"/>
      <c r="T328" s="67"/>
      <c r="U328" s="67"/>
      <c r="V328" s="67"/>
      <c r="W328" s="67"/>
      <c r="X328" s="67"/>
      <c r="Y328" s="67"/>
      <c r="Z328" s="67"/>
      <c r="AA328" s="67"/>
      <c r="AB328" s="67"/>
      <c r="AC328" s="67"/>
      <c r="AD328" s="67"/>
      <c r="AE328" s="67"/>
      <c r="AF328" s="67"/>
      <c r="AG328" s="67"/>
    </row>
    <row r="329" spans="1:33" s="63" customFormat="1" ht="15.75" customHeight="1">
      <c r="A329" s="158" t="s">
        <v>72</v>
      </c>
      <c r="B329" s="158"/>
      <c r="C329" s="158"/>
      <c r="D329" s="158"/>
      <c r="E329" s="158"/>
      <c r="F329" s="158"/>
      <c r="G329" s="158"/>
      <c r="H329" s="158"/>
      <c r="I329" s="158"/>
      <c r="J329" s="158"/>
      <c r="K329" s="158"/>
      <c r="L329" s="67"/>
      <c r="M329" s="67"/>
      <c r="N329" s="67"/>
      <c r="O329" s="67"/>
      <c r="P329" s="67"/>
      <c r="Q329" s="67"/>
      <c r="R329" s="67"/>
      <c r="S329" s="67"/>
      <c r="T329" s="67"/>
      <c r="U329" s="67"/>
      <c r="V329" s="67"/>
      <c r="W329" s="67"/>
      <c r="X329" s="67"/>
      <c r="Y329" s="67"/>
      <c r="Z329" s="67"/>
      <c r="AA329" s="67"/>
      <c r="AB329" s="67"/>
      <c r="AC329" s="67"/>
      <c r="AD329" s="67"/>
      <c r="AE329" s="67"/>
      <c r="AF329" s="67"/>
      <c r="AG329" s="67"/>
    </row>
    <row r="330" spans="1:33" s="63" customFormat="1" ht="15.75" customHeight="1">
      <c r="A330" s="156" t="s">
        <v>66</v>
      </c>
      <c r="B330" s="156"/>
      <c r="C330" s="156"/>
      <c r="D330" s="156"/>
      <c r="E330" s="156"/>
      <c r="F330" s="156"/>
      <c r="G330" s="156"/>
      <c r="H330" s="156"/>
      <c r="I330" s="156"/>
      <c r="J330" s="156"/>
      <c r="K330" s="156"/>
      <c r="L330" s="67"/>
      <c r="M330" s="67"/>
      <c r="N330" s="67"/>
      <c r="O330" s="67"/>
      <c r="P330" s="67"/>
      <c r="Q330" s="67"/>
      <c r="R330" s="67"/>
      <c r="S330" s="67"/>
      <c r="T330" s="67"/>
      <c r="U330" s="67"/>
      <c r="V330" s="67"/>
      <c r="W330" s="67"/>
      <c r="X330" s="67"/>
      <c r="Y330" s="67"/>
      <c r="Z330" s="67"/>
      <c r="AA330" s="67"/>
      <c r="AB330" s="67"/>
      <c r="AC330" s="67"/>
      <c r="AD330" s="67"/>
      <c r="AE330" s="67"/>
      <c r="AF330" s="67"/>
      <c r="AG330" s="67"/>
    </row>
    <row r="331" spans="1:33" s="64" customFormat="1" ht="15.75" customHeight="1">
      <c r="A331" s="156" t="s">
        <v>222</v>
      </c>
      <c r="B331" s="156"/>
      <c r="C331" s="156"/>
      <c r="D331" s="156"/>
      <c r="E331" s="156"/>
      <c r="F331" s="156"/>
      <c r="G331" s="156"/>
      <c r="H331" s="156"/>
      <c r="I331" s="156"/>
      <c r="J331" s="156"/>
      <c r="K331" s="156"/>
      <c r="L331" s="67"/>
      <c r="M331" s="67"/>
      <c r="N331" s="67"/>
      <c r="O331" s="67"/>
      <c r="P331" s="67"/>
      <c r="Q331" s="67"/>
      <c r="R331" s="67"/>
      <c r="S331" s="67"/>
      <c r="T331" s="67"/>
      <c r="U331" s="67"/>
      <c r="V331" s="67"/>
      <c r="W331" s="67"/>
      <c r="X331" s="67"/>
      <c r="Y331" s="67"/>
      <c r="Z331" s="67"/>
      <c r="AA331" s="67"/>
      <c r="AB331" s="67"/>
      <c r="AC331" s="67"/>
      <c r="AD331" s="67"/>
      <c r="AE331" s="67"/>
      <c r="AF331" s="67"/>
      <c r="AG331" s="67"/>
    </row>
    <row r="332" spans="1:33" s="64" customFormat="1" ht="15.75" customHeight="1">
      <c r="A332" s="129"/>
      <c r="B332" s="129"/>
      <c r="C332" s="129"/>
      <c r="D332" s="129"/>
      <c r="E332" s="129"/>
      <c r="F332" s="129"/>
      <c r="G332" s="129"/>
      <c r="H332" s="129"/>
      <c r="I332" s="129"/>
      <c r="J332" s="129"/>
      <c r="K332" s="129"/>
      <c r="L332" s="67"/>
      <c r="M332" s="67"/>
      <c r="N332" s="67"/>
      <c r="O332" s="67"/>
      <c r="P332" s="67"/>
      <c r="Q332" s="67"/>
      <c r="R332" s="67"/>
      <c r="S332" s="67"/>
      <c r="T332" s="67"/>
      <c r="U332" s="67"/>
      <c r="V332" s="67"/>
      <c r="W332" s="67"/>
      <c r="X332" s="67"/>
      <c r="Y332" s="67"/>
      <c r="Z332" s="67"/>
      <c r="AA332" s="67"/>
      <c r="AB332" s="67"/>
      <c r="AC332" s="67"/>
      <c r="AD332" s="67"/>
      <c r="AE332" s="67"/>
      <c r="AF332" s="67"/>
      <c r="AG332" s="67"/>
    </row>
    <row r="333" spans="1:11" s="67" customFormat="1" ht="30.75" customHeight="1">
      <c r="A333" s="65" t="s">
        <v>223</v>
      </c>
      <c r="B333" s="65" t="s">
        <v>73</v>
      </c>
      <c r="C333" s="66" t="s">
        <v>211</v>
      </c>
      <c r="D333" s="157" t="s">
        <v>344</v>
      </c>
      <c r="E333" s="157"/>
      <c r="F333" s="157"/>
      <c r="G333" s="157" t="s">
        <v>345</v>
      </c>
      <c r="H333" s="157"/>
      <c r="I333" s="157"/>
      <c r="J333" s="157"/>
      <c r="K333" s="157"/>
    </row>
    <row r="334" spans="1:11" s="67" customFormat="1" ht="15.75" customHeight="1">
      <c r="A334" s="68"/>
      <c r="B334" s="68"/>
      <c r="C334" s="69">
        <v>2007</v>
      </c>
      <c r="D334" s="159" t="str">
        <f>+D302</f>
        <v>Enero-Diciembre</v>
      </c>
      <c r="E334" s="159"/>
      <c r="F334" s="68" t="s">
        <v>212</v>
      </c>
      <c r="G334" s="159" t="str">
        <f>+D334</f>
        <v>Enero-Diciembre</v>
      </c>
      <c r="H334" s="159"/>
      <c r="I334" s="68" t="s">
        <v>212</v>
      </c>
      <c r="J334" s="70"/>
      <c r="K334" s="126" t="s">
        <v>346</v>
      </c>
    </row>
    <row r="335" spans="1:11" s="67" customFormat="1" ht="15.75">
      <c r="A335" s="71"/>
      <c r="B335" s="71"/>
      <c r="C335" s="72"/>
      <c r="D335" s="73">
        <v>2007</v>
      </c>
      <c r="E335" s="73">
        <v>2008</v>
      </c>
      <c r="F335" s="74" t="s">
        <v>213</v>
      </c>
      <c r="G335" s="73">
        <v>2007</v>
      </c>
      <c r="H335" s="73">
        <v>2008</v>
      </c>
      <c r="I335" s="74" t="s">
        <v>213</v>
      </c>
      <c r="J335" s="71"/>
      <c r="K335" s="128" t="str">
        <f>+K303</f>
        <v>ene-dic 08</v>
      </c>
    </row>
    <row r="336" spans="1:33" s="77" customFormat="1" ht="12.75">
      <c r="A336" t="s">
        <v>189</v>
      </c>
      <c r="B336" t="s">
        <v>108</v>
      </c>
      <c r="C336" s="75">
        <v>29.6539091740682</v>
      </c>
      <c r="D336" s="37">
        <v>1.591</v>
      </c>
      <c r="E336" s="37">
        <v>26.468</v>
      </c>
      <c r="F336" s="76">
        <f>+(E336-D336)/D336</f>
        <v>15.636077938403519</v>
      </c>
      <c r="G336" s="37">
        <v>1079.177</v>
      </c>
      <c r="H336" s="37">
        <v>721.087</v>
      </c>
      <c r="I336" s="76">
        <f>+(H336-G336)/G336</f>
        <v>-0.33181767217055214</v>
      </c>
      <c r="J336">
        <v>1</v>
      </c>
      <c r="K336" s="124">
        <v>0.11622434749756136</v>
      </c>
      <c r="L336" s="67"/>
      <c r="M336" s="67"/>
      <c r="N336" s="67"/>
      <c r="O336" s="67"/>
      <c r="P336" s="67"/>
      <c r="Q336" s="67"/>
      <c r="R336" s="67"/>
      <c r="S336" s="67"/>
      <c r="T336" s="67"/>
      <c r="U336" s="67"/>
      <c r="V336" s="67"/>
      <c r="W336" s="67"/>
      <c r="X336" s="67"/>
      <c r="Y336" s="67"/>
      <c r="Z336" s="67"/>
      <c r="AA336" s="67"/>
      <c r="AB336" s="67"/>
      <c r="AC336" s="67"/>
      <c r="AD336" s="67"/>
      <c r="AE336" s="67"/>
      <c r="AF336" s="67"/>
      <c r="AG336" s="67"/>
    </row>
    <row r="337" spans="1:33" s="77" customFormat="1" ht="12.75">
      <c r="A337" t="s">
        <v>191</v>
      </c>
      <c r="B337" t="s">
        <v>75</v>
      </c>
      <c r="C337" s="75">
        <v>17.8322878331699</v>
      </c>
      <c r="D337" s="37">
        <v>418.52</v>
      </c>
      <c r="E337" s="37">
        <v>455.5</v>
      </c>
      <c r="F337" s="76">
        <f>+(E337-D337)/D337</f>
        <v>0.08835897926025045</v>
      </c>
      <c r="G337" s="37">
        <v>648.96</v>
      </c>
      <c r="H337" s="37">
        <v>1019.961</v>
      </c>
      <c r="I337" s="76">
        <f>+(H337-G337)/G337</f>
        <v>0.5716854659763313</v>
      </c>
      <c r="J337">
        <v>2</v>
      </c>
      <c r="K337" s="124">
        <v>0.12893860884332714</v>
      </c>
      <c r="L337" s="67"/>
      <c r="M337" s="67"/>
      <c r="N337" s="67"/>
      <c r="O337" s="67"/>
      <c r="P337" s="67"/>
      <c r="Q337" s="67"/>
      <c r="R337" s="67"/>
      <c r="S337" s="67"/>
      <c r="T337" s="67"/>
      <c r="U337" s="67"/>
      <c r="V337" s="67"/>
      <c r="W337" s="67"/>
      <c r="X337" s="67"/>
      <c r="Y337" s="67"/>
      <c r="Z337" s="67"/>
      <c r="AA337" s="67"/>
      <c r="AB337" s="67"/>
      <c r="AC337" s="67"/>
      <c r="AD337" s="67"/>
      <c r="AE337" s="67"/>
      <c r="AF337" s="67"/>
      <c r="AG337" s="67"/>
    </row>
    <row r="338" spans="1:33" s="77" customFormat="1" ht="12.75">
      <c r="A338" t="s">
        <v>181</v>
      </c>
      <c r="B338" t="s">
        <v>75</v>
      </c>
      <c r="C338" s="75">
        <v>12.7845952747917</v>
      </c>
      <c r="D338" s="37">
        <v>84.929</v>
      </c>
      <c r="E338" s="37">
        <v>0</v>
      </c>
      <c r="F338" s="76">
        <f aca="true" t="shared" si="22" ref="F338:F355">+(E338-D338)/D338</f>
        <v>-1</v>
      </c>
      <c r="G338" s="37">
        <v>465.262</v>
      </c>
      <c r="H338" s="37">
        <v>0</v>
      </c>
      <c r="I338" s="76">
        <f aca="true" t="shared" si="23" ref="I338:I354">+(H338-G338)/G338</f>
        <v>-1</v>
      </c>
      <c r="J338">
        <v>3</v>
      </c>
      <c r="K338" s="124">
        <v>0</v>
      </c>
      <c r="L338" s="67"/>
      <c r="M338" s="67"/>
      <c r="N338" s="67"/>
      <c r="O338" s="67"/>
      <c r="P338" s="67"/>
      <c r="Q338" s="67"/>
      <c r="R338" s="67"/>
      <c r="S338" s="67"/>
      <c r="T338" s="67"/>
      <c r="U338" s="67"/>
      <c r="V338" s="67"/>
      <c r="W338" s="67"/>
      <c r="X338" s="67"/>
      <c r="Y338" s="67"/>
      <c r="Z338" s="67"/>
      <c r="AA338" s="67"/>
      <c r="AB338" s="67"/>
      <c r="AC338" s="67"/>
      <c r="AD338" s="67"/>
      <c r="AE338" s="67"/>
      <c r="AF338" s="67"/>
      <c r="AG338" s="67"/>
    </row>
    <row r="339" spans="1:33" s="77" customFormat="1" ht="12.75">
      <c r="A339" t="s">
        <v>182</v>
      </c>
      <c r="B339" t="s">
        <v>75</v>
      </c>
      <c r="C339" s="75">
        <v>11.846736426519</v>
      </c>
      <c r="D339" s="37">
        <v>57.899</v>
      </c>
      <c r="E339" s="37">
        <v>55.282</v>
      </c>
      <c r="F339" s="76">
        <f t="shared" si="22"/>
        <v>-0.04519939895334987</v>
      </c>
      <c r="G339" s="37">
        <v>431.132</v>
      </c>
      <c r="H339" s="37">
        <v>441.176</v>
      </c>
      <c r="I339" s="76">
        <f t="shared" si="23"/>
        <v>0.023296809329857174</v>
      </c>
      <c r="J339">
        <v>4</v>
      </c>
      <c r="K339" s="124">
        <v>0.45786423566138623</v>
      </c>
      <c r="L339" s="67"/>
      <c r="M339" s="67"/>
      <c r="N339" s="67"/>
      <c r="O339" s="67"/>
      <c r="P339" s="67"/>
      <c r="Q339" s="67"/>
      <c r="R339" s="67"/>
      <c r="S339" s="67"/>
      <c r="T339" s="67"/>
      <c r="U339" s="67"/>
      <c r="V339" s="67"/>
      <c r="W339" s="67"/>
      <c r="X339" s="67"/>
      <c r="Y339" s="67"/>
      <c r="Z339" s="67"/>
      <c r="AA339" s="67"/>
      <c r="AB339" s="67"/>
      <c r="AC339" s="67"/>
      <c r="AD339" s="67"/>
      <c r="AE339" s="67"/>
      <c r="AF339" s="67"/>
      <c r="AG339" s="67"/>
    </row>
    <row r="340" spans="1:33" s="77" customFormat="1" ht="12.75">
      <c r="A340" t="s">
        <v>183</v>
      </c>
      <c r="B340" t="s">
        <v>75</v>
      </c>
      <c r="C340" s="75">
        <v>8.71718792376555</v>
      </c>
      <c r="D340" s="37">
        <v>71.245</v>
      </c>
      <c r="E340" s="37">
        <v>0</v>
      </c>
      <c r="F340" s="76">
        <f t="shared" si="22"/>
        <v>-1</v>
      </c>
      <c r="G340" s="37">
        <v>317.24</v>
      </c>
      <c r="H340" s="37">
        <v>0</v>
      </c>
      <c r="I340" s="76">
        <f t="shared" si="23"/>
        <v>-1</v>
      </c>
      <c r="J340">
        <v>5</v>
      </c>
      <c r="K340" s="124">
        <v>0</v>
      </c>
      <c r="L340" s="67"/>
      <c r="M340" s="67"/>
      <c r="N340" s="67"/>
      <c r="O340" s="67"/>
      <c r="P340" s="67"/>
      <c r="Q340" s="67"/>
      <c r="R340" s="67"/>
      <c r="S340" s="67"/>
      <c r="T340" s="67"/>
      <c r="U340" s="67"/>
      <c r="V340" s="67"/>
      <c r="W340" s="67"/>
      <c r="X340" s="67"/>
      <c r="Y340" s="67"/>
      <c r="Z340" s="67"/>
      <c r="AA340" s="67"/>
      <c r="AB340" s="67"/>
      <c r="AC340" s="67"/>
      <c r="AD340" s="67"/>
      <c r="AE340" s="67"/>
      <c r="AF340" s="67"/>
      <c r="AG340" s="67"/>
    </row>
    <row r="341" spans="1:33" s="77" customFormat="1" ht="12.75">
      <c r="A341" t="s">
        <v>112</v>
      </c>
      <c r="B341" t="s">
        <v>75</v>
      </c>
      <c r="C341" s="75">
        <v>6.31289934428743</v>
      </c>
      <c r="D341" s="37">
        <v>35.71</v>
      </c>
      <c r="E341" s="37">
        <v>37.17</v>
      </c>
      <c r="F341" s="76">
        <f t="shared" si="22"/>
        <v>0.04088490618874267</v>
      </c>
      <c r="G341" s="37">
        <v>229.742</v>
      </c>
      <c r="H341" s="37">
        <v>176.476</v>
      </c>
      <c r="I341" s="76">
        <f t="shared" si="23"/>
        <v>-0.23185138111446751</v>
      </c>
      <c r="J341">
        <v>6</v>
      </c>
      <c r="K341" s="124">
        <v>0.0009195898898804707</v>
      </c>
      <c r="L341" s="67"/>
      <c r="M341" s="67"/>
      <c r="N341" s="67"/>
      <c r="O341" s="67"/>
      <c r="P341" s="67"/>
      <c r="Q341" s="67"/>
      <c r="R341" s="67"/>
      <c r="S341" s="67"/>
      <c r="T341" s="67"/>
      <c r="U341" s="67"/>
      <c r="V341" s="67"/>
      <c r="W341" s="67"/>
      <c r="X341" s="67"/>
      <c r="Y341" s="67"/>
      <c r="Z341" s="67"/>
      <c r="AA341" s="67"/>
      <c r="AB341" s="67"/>
      <c r="AC341" s="67"/>
      <c r="AD341" s="67"/>
      <c r="AE341" s="67"/>
      <c r="AF341" s="67"/>
      <c r="AG341" s="67"/>
    </row>
    <row r="342" spans="1:33" s="77" customFormat="1" ht="12.75">
      <c r="A342" t="s">
        <v>173</v>
      </c>
      <c r="B342" t="s">
        <v>75</v>
      </c>
      <c r="C342" s="75">
        <v>3.40037375863743</v>
      </c>
      <c r="D342" s="37">
        <v>78.98</v>
      </c>
      <c r="E342" s="37">
        <v>0</v>
      </c>
      <c r="F342" s="76">
        <f t="shared" si="22"/>
        <v>-1</v>
      </c>
      <c r="G342" s="37">
        <v>123.748</v>
      </c>
      <c r="H342" s="37">
        <v>0</v>
      </c>
      <c r="I342" s="76">
        <f t="shared" si="23"/>
        <v>-1</v>
      </c>
      <c r="J342">
        <v>7</v>
      </c>
      <c r="K342" s="124">
        <v>0</v>
      </c>
      <c r="L342" s="67"/>
      <c r="M342" s="67"/>
      <c r="N342" s="67"/>
      <c r="O342" s="67"/>
      <c r="P342" s="67"/>
      <c r="Q342" s="67"/>
      <c r="R342" s="67"/>
      <c r="S342" s="67"/>
      <c r="T342" s="67"/>
      <c r="U342" s="67"/>
      <c r="V342" s="67"/>
      <c r="W342" s="67"/>
      <c r="X342" s="67"/>
      <c r="Y342" s="67"/>
      <c r="Z342" s="67"/>
      <c r="AA342" s="67"/>
      <c r="AB342" s="67"/>
      <c r="AC342" s="67"/>
      <c r="AD342" s="67"/>
      <c r="AE342" s="67"/>
      <c r="AF342" s="67"/>
      <c r="AG342" s="67"/>
    </row>
    <row r="343" spans="1:33" s="77" customFormat="1" ht="12.75">
      <c r="A343" t="s">
        <v>115</v>
      </c>
      <c r="B343" t="s">
        <v>75</v>
      </c>
      <c r="C343" s="75">
        <v>2.23309931972191</v>
      </c>
      <c r="D343" s="37">
        <v>8.392</v>
      </c>
      <c r="E343" s="37">
        <v>16.932</v>
      </c>
      <c r="F343" s="76">
        <f t="shared" si="22"/>
        <v>1.0176358436606292</v>
      </c>
      <c r="G343" s="37">
        <v>81.268</v>
      </c>
      <c r="H343" s="37">
        <v>198.21</v>
      </c>
      <c r="I343" s="76">
        <f t="shared" si="23"/>
        <v>1.4389673672294139</v>
      </c>
      <c r="J343">
        <v>8</v>
      </c>
      <c r="K343" s="124">
        <v>0.016694783295041992</v>
      </c>
      <c r="L343" s="67"/>
      <c r="M343" s="67"/>
      <c r="N343" s="67"/>
      <c r="O343" s="67"/>
      <c r="P343" s="67"/>
      <c r="Q343" s="67"/>
      <c r="R343" s="67"/>
      <c r="S343" s="67"/>
      <c r="T343" s="67"/>
      <c r="U343" s="67"/>
      <c r="V343" s="67"/>
      <c r="W343" s="67"/>
      <c r="X343" s="67"/>
      <c r="Y343" s="67"/>
      <c r="Z343" s="67"/>
      <c r="AA343" s="67"/>
      <c r="AB343" s="67"/>
      <c r="AC343" s="67"/>
      <c r="AD343" s="67"/>
      <c r="AE343" s="67"/>
      <c r="AF343" s="67"/>
      <c r="AG343" s="67"/>
    </row>
    <row r="344" spans="1:33" s="77" customFormat="1" ht="12.75">
      <c r="A344" t="s">
        <v>180</v>
      </c>
      <c r="B344" t="s">
        <v>75</v>
      </c>
      <c r="C344" s="75">
        <v>1.82018423041909</v>
      </c>
      <c r="D344" s="37">
        <v>23.127</v>
      </c>
      <c r="E344" s="37">
        <v>0</v>
      </c>
      <c r="F344" s="76"/>
      <c r="G344" s="37">
        <v>66.241</v>
      </c>
      <c r="H344" s="37">
        <v>0</v>
      </c>
      <c r="I344" s="76"/>
      <c r="J344">
        <v>9</v>
      </c>
      <c r="K344" s="124">
        <v>0</v>
      </c>
      <c r="L344" s="67"/>
      <c r="M344" s="67"/>
      <c r="N344" s="67"/>
      <c r="O344" s="67"/>
      <c r="P344" s="67"/>
      <c r="Q344" s="67"/>
      <c r="R344" s="67"/>
      <c r="S344" s="67"/>
      <c r="T344" s="67"/>
      <c r="U344" s="67"/>
      <c r="V344" s="67"/>
      <c r="W344" s="67"/>
      <c r="X344" s="67"/>
      <c r="Y344" s="67"/>
      <c r="Z344" s="67"/>
      <c r="AA344" s="67"/>
      <c r="AB344" s="67"/>
      <c r="AC344" s="67"/>
      <c r="AD344" s="67"/>
      <c r="AE344" s="67"/>
      <c r="AF344" s="67"/>
      <c r="AG344" s="67"/>
    </row>
    <row r="345" spans="1:11" s="67" customFormat="1" ht="12.75">
      <c r="A345" t="s">
        <v>187</v>
      </c>
      <c r="B345" t="s">
        <v>75</v>
      </c>
      <c r="C345" s="75">
        <v>1.62797413860615</v>
      </c>
      <c r="D345" s="37">
        <v>0.414</v>
      </c>
      <c r="E345" s="37">
        <v>0.709</v>
      </c>
      <c r="F345" s="76">
        <f t="shared" si="22"/>
        <v>0.7125603864734299</v>
      </c>
      <c r="G345" s="37">
        <v>59.246</v>
      </c>
      <c r="H345" s="37">
        <v>178.107</v>
      </c>
      <c r="I345" s="76">
        <f t="shared" si="23"/>
        <v>2.0062282685750934</v>
      </c>
      <c r="J345">
        <v>10</v>
      </c>
      <c r="K345" s="124">
        <v>0.18490944880254814</v>
      </c>
    </row>
    <row r="346" spans="1:11" s="67" customFormat="1" ht="12.75">
      <c r="A346" t="s">
        <v>193</v>
      </c>
      <c r="B346" t="s">
        <v>75</v>
      </c>
      <c r="C346" s="75">
        <v>1.47013928980363</v>
      </c>
      <c r="D346" s="37">
        <v>5.593</v>
      </c>
      <c r="E346" s="37">
        <v>1.082</v>
      </c>
      <c r="F346" s="76"/>
      <c r="G346" s="37">
        <v>53.502</v>
      </c>
      <c r="H346" s="37">
        <v>17.335</v>
      </c>
      <c r="I346" s="76"/>
      <c r="J346">
        <v>11</v>
      </c>
      <c r="K346" s="124">
        <v>0.15161453960257487</v>
      </c>
    </row>
    <row r="347" spans="1:11" s="67" customFormat="1" ht="12.75">
      <c r="A347" t="s">
        <v>192</v>
      </c>
      <c r="B347" t="s">
        <v>75</v>
      </c>
      <c r="C347" s="75">
        <v>0.874549048195959</v>
      </c>
      <c r="D347" s="37">
        <v>6.36</v>
      </c>
      <c r="E347" s="37">
        <v>0</v>
      </c>
      <c r="F347" s="76">
        <f t="shared" si="22"/>
        <v>-1</v>
      </c>
      <c r="G347" s="37">
        <v>31.827</v>
      </c>
      <c r="H347" s="37">
        <v>0</v>
      </c>
      <c r="I347" s="76">
        <f t="shared" si="23"/>
        <v>-1</v>
      </c>
      <c r="J347">
        <v>12</v>
      </c>
      <c r="K347" s="124">
        <v>0</v>
      </c>
    </row>
    <row r="348" spans="1:11" s="67" customFormat="1" ht="12.75">
      <c r="A348" t="s">
        <v>294</v>
      </c>
      <c r="B348" t="s">
        <v>75</v>
      </c>
      <c r="C348" s="75">
        <v>0.600096668349249</v>
      </c>
      <c r="D348" s="37">
        <v>2.518</v>
      </c>
      <c r="E348" s="37">
        <v>3.356</v>
      </c>
      <c r="F348" s="76">
        <f t="shared" si="22"/>
        <v>0.33280381254964264</v>
      </c>
      <c r="G348" s="37">
        <v>21.839</v>
      </c>
      <c r="H348" s="37">
        <v>32.321</v>
      </c>
      <c r="I348" s="76">
        <f t="shared" si="23"/>
        <v>0.4799670314574843</v>
      </c>
      <c r="J348">
        <v>13</v>
      </c>
      <c r="K348" s="124">
        <v>0.03868235136419288</v>
      </c>
    </row>
    <row r="349" spans="1:11" s="67" customFormat="1" ht="12.75">
      <c r="A349" t="s">
        <v>120</v>
      </c>
      <c r="B349" t="s">
        <v>75</v>
      </c>
      <c r="C349" s="75">
        <v>0.349962505979946</v>
      </c>
      <c r="D349" s="37">
        <v>22.08</v>
      </c>
      <c r="E349" s="37">
        <v>0</v>
      </c>
      <c r="F349" s="76">
        <f t="shared" si="22"/>
        <v>-1</v>
      </c>
      <c r="G349" s="37">
        <v>12.736</v>
      </c>
      <c r="H349" s="37">
        <v>0</v>
      </c>
      <c r="I349" s="76">
        <f t="shared" si="23"/>
        <v>-1</v>
      </c>
      <c r="J349">
        <v>14</v>
      </c>
      <c r="K349" s="124">
        <v>0</v>
      </c>
    </row>
    <row r="350" spans="1:11" s="67" customFormat="1" ht="12.75">
      <c r="A350" t="s">
        <v>184</v>
      </c>
      <c r="B350" t="s">
        <v>108</v>
      </c>
      <c r="C350" s="75">
        <v>0.202871638006434</v>
      </c>
      <c r="D350" s="37">
        <v>0.047</v>
      </c>
      <c r="E350" s="37">
        <v>0</v>
      </c>
      <c r="F350" s="76">
        <f t="shared" si="22"/>
        <v>-1</v>
      </c>
      <c r="G350" s="37">
        <v>7.383</v>
      </c>
      <c r="H350" s="37">
        <v>0</v>
      </c>
      <c r="I350" s="76">
        <f t="shared" si="23"/>
        <v>-1</v>
      </c>
      <c r="J350">
        <v>15</v>
      </c>
      <c r="K350" s="124">
        <v>0</v>
      </c>
    </row>
    <row r="351" spans="1:11" s="67" customFormat="1" ht="12.75">
      <c r="A351" t="s">
        <v>185</v>
      </c>
      <c r="B351" t="s">
        <v>75</v>
      </c>
      <c r="C351" s="75">
        <v>0.123651953274949</v>
      </c>
      <c r="D351" s="37">
        <v>0.066</v>
      </c>
      <c r="E351" s="37">
        <v>0</v>
      </c>
      <c r="F351" s="76">
        <f t="shared" si="22"/>
        <v>-1</v>
      </c>
      <c r="G351" s="37">
        <v>4.5</v>
      </c>
      <c r="H351" s="37">
        <v>0</v>
      </c>
      <c r="I351" s="76">
        <f t="shared" si="23"/>
        <v>-1</v>
      </c>
      <c r="J351">
        <v>16</v>
      </c>
      <c r="K351" s="124">
        <v>0</v>
      </c>
    </row>
    <row r="352" spans="1:11" s="67" customFormat="1" ht="12.75">
      <c r="A352" t="s">
        <v>106</v>
      </c>
      <c r="B352" t="s">
        <v>75</v>
      </c>
      <c r="C352" s="75">
        <v>0.0773236881146017</v>
      </c>
      <c r="D352" s="37">
        <v>1.524</v>
      </c>
      <c r="E352" s="37">
        <v>0</v>
      </c>
      <c r="F352" s="76">
        <f t="shared" si="22"/>
        <v>-1</v>
      </c>
      <c r="G352" s="37">
        <v>2.814</v>
      </c>
      <c r="H352" s="37">
        <v>0</v>
      </c>
      <c r="I352" s="76">
        <f t="shared" si="23"/>
        <v>-1</v>
      </c>
      <c r="J352">
        <v>17</v>
      </c>
      <c r="K352" s="124">
        <v>0</v>
      </c>
    </row>
    <row r="353" spans="1:11" s="67" customFormat="1" ht="12.75">
      <c r="A353" t="s">
        <v>188</v>
      </c>
      <c r="B353" t="s">
        <v>75</v>
      </c>
      <c r="C353" s="75">
        <v>0.0582263308865818</v>
      </c>
      <c r="D353" s="37">
        <v>0.039</v>
      </c>
      <c r="E353" s="37">
        <v>0.104</v>
      </c>
      <c r="F353" s="76">
        <f t="shared" si="22"/>
        <v>1.6666666666666667</v>
      </c>
      <c r="G353" s="37">
        <v>2.119</v>
      </c>
      <c r="H353" s="37">
        <v>11.02</v>
      </c>
      <c r="I353" s="76">
        <f t="shared" si="23"/>
        <v>4.200566304860783</v>
      </c>
      <c r="J353">
        <v>18</v>
      </c>
      <c r="K353" s="124">
        <v>0.005397283138926656</v>
      </c>
    </row>
    <row r="354" spans="1:33" ht="12.75">
      <c r="A354" t="s">
        <v>186</v>
      </c>
      <c r="B354" t="s">
        <v>75</v>
      </c>
      <c r="C354" s="75">
        <v>0.00895789705947412</v>
      </c>
      <c r="D354" s="37">
        <v>0.008</v>
      </c>
      <c r="E354" s="37">
        <v>0</v>
      </c>
      <c r="F354" s="76">
        <f t="shared" si="22"/>
        <v>-1</v>
      </c>
      <c r="G354" s="37">
        <v>0.326</v>
      </c>
      <c r="H354" s="37">
        <v>0</v>
      </c>
      <c r="I354" s="76">
        <f t="shared" si="23"/>
        <v>-1</v>
      </c>
      <c r="J354">
        <v>19</v>
      </c>
      <c r="K354" s="124">
        <v>0</v>
      </c>
      <c r="L354" s="67"/>
      <c r="M354" s="67"/>
      <c r="N354" s="67"/>
      <c r="O354" s="67"/>
      <c r="P354" s="67"/>
      <c r="Q354" s="67"/>
      <c r="R354" s="67"/>
      <c r="S354" s="67"/>
      <c r="T354" s="67"/>
      <c r="U354" s="67"/>
      <c r="V354" s="67"/>
      <c r="W354" s="67"/>
      <c r="X354" s="67"/>
      <c r="Y354" s="67"/>
      <c r="Z354" s="67"/>
      <c r="AA354" s="67"/>
      <c r="AB354" s="67"/>
      <c r="AC354" s="67"/>
      <c r="AD354" s="67"/>
      <c r="AE354" s="67"/>
      <c r="AF354" s="67"/>
      <c r="AG354" s="67"/>
    </row>
    <row r="355" spans="1:33" s="2" customFormat="1" ht="12.75">
      <c r="A355" t="s">
        <v>190</v>
      </c>
      <c r="B355" t="s">
        <v>149</v>
      </c>
      <c r="C355" s="75">
        <v>0.00497355634283686</v>
      </c>
      <c r="D355" s="37">
        <v>0.062</v>
      </c>
      <c r="E355" s="37">
        <v>0</v>
      </c>
      <c r="F355" s="76">
        <f t="shared" si="22"/>
        <v>-1</v>
      </c>
      <c r="G355" s="37">
        <v>0.181</v>
      </c>
      <c r="H355" s="37">
        <v>0</v>
      </c>
      <c r="I355" s="76">
        <f>+(H355-G355)/G355</f>
        <v>-1</v>
      </c>
      <c r="J355">
        <v>20</v>
      </c>
      <c r="K355" s="124">
        <v>0</v>
      </c>
      <c r="L355" s="67"/>
      <c r="M355" s="67"/>
      <c r="N355" s="67"/>
      <c r="O355" s="67"/>
      <c r="P355" s="67"/>
      <c r="Q355" s="67"/>
      <c r="R355" s="67"/>
      <c r="S355" s="67"/>
      <c r="T355" s="67"/>
      <c r="U355" s="67"/>
      <c r="V355" s="67"/>
      <c r="W355" s="67"/>
      <c r="X355" s="67"/>
      <c r="Y355" s="67"/>
      <c r="Z355" s="67"/>
      <c r="AA355" s="67"/>
      <c r="AB355" s="67"/>
      <c r="AC355" s="67"/>
      <c r="AD355" s="67"/>
      <c r="AE355" s="67"/>
      <c r="AF355" s="67"/>
      <c r="AG355" s="67"/>
    </row>
    <row r="356" spans="11:33" ht="12.75">
      <c r="K356" s="123"/>
      <c r="L356" s="67"/>
      <c r="M356" s="67"/>
      <c r="N356" s="67"/>
      <c r="O356" s="67"/>
      <c r="P356" s="67"/>
      <c r="Q356" s="67"/>
      <c r="R356" s="67"/>
      <c r="S356" s="67"/>
      <c r="T356" s="67"/>
      <c r="U356" s="67"/>
      <c r="V356" s="67"/>
      <c r="W356" s="67"/>
      <c r="X356" s="67"/>
      <c r="Y356" s="67"/>
      <c r="Z356" s="67"/>
      <c r="AA356" s="67"/>
      <c r="AB356" s="67"/>
      <c r="AC356" s="67"/>
      <c r="AD356" s="67"/>
      <c r="AE356" s="67"/>
      <c r="AF356" s="67"/>
      <c r="AG356" s="67"/>
    </row>
    <row r="357" spans="1:33" s="2" customFormat="1" ht="12.75">
      <c r="A357" s="55" t="s">
        <v>214</v>
      </c>
      <c r="B357" s="55"/>
      <c r="C357" s="82">
        <f>SUM(C336:C356)</f>
        <v>100.00000000000001</v>
      </c>
      <c r="D357" s="83"/>
      <c r="E357" s="56"/>
      <c r="F357" s="56"/>
      <c r="G357" s="56">
        <f>SUM(G336:G356)</f>
        <v>3639.243</v>
      </c>
      <c r="H357" s="83">
        <f>SUM(H336:H356)</f>
        <v>2795.693</v>
      </c>
      <c r="I357" s="57">
        <f>+(H357-G357)/G357</f>
        <v>-0.23179271073682076</v>
      </c>
      <c r="J357" s="56"/>
      <c r="K357" s="125"/>
      <c r="L357" s="67"/>
      <c r="M357" s="67"/>
      <c r="N357" s="67"/>
      <c r="O357" s="67"/>
      <c r="P357" s="67"/>
      <c r="Q357" s="67"/>
      <c r="R357" s="67"/>
      <c r="S357" s="67"/>
      <c r="T357" s="67"/>
      <c r="U357" s="67"/>
      <c r="V357" s="67"/>
      <c r="W357" s="67"/>
      <c r="X357" s="67"/>
      <c r="Y357" s="67"/>
      <c r="Z357" s="67"/>
      <c r="AA357" s="67"/>
      <c r="AB357" s="67"/>
      <c r="AC357" s="67"/>
      <c r="AD357" s="67"/>
      <c r="AE357" s="67"/>
      <c r="AF357" s="67"/>
      <c r="AG357" s="67"/>
    </row>
    <row r="358" spans="1:33" s="2" customFormat="1" ht="12.75">
      <c r="A358" s="87"/>
      <c r="B358" s="87"/>
      <c r="C358" s="88"/>
      <c r="D358" s="89"/>
      <c r="E358" s="90"/>
      <c r="F358" s="90"/>
      <c r="G358" s="40"/>
      <c r="H358" s="89"/>
      <c r="I358" s="90"/>
      <c r="J358" s="90"/>
      <c r="K358" s="123"/>
      <c r="L358" s="67"/>
      <c r="M358" s="67"/>
      <c r="N358" s="67"/>
      <c r="O358" s="67"/>
      <c r="P358" s="67"/>
      <c r="Q358" s="67"/>
      <c r="R358" s="67"/>
      <c r="S358" s="67"/>
      <c r="T358" s="67"/>
      <c r="U358" s="67"/>
      <c r="V358" s="67"/>
      <c r="W358" s="67"/>
      <c r="X358" s="67"/>
      <c r="Y358" s="67"/>
      <c r="Z358" s="67"/>
      <c r="AA358" s="67"/>
      <c r="AB358" s="67"/>
      <c r="AC358" s="67"/>
      <c r="AD358" s="67"/>
      <c r="AE358" s="67"/>
      <c r="AF358" s="67"/>
      <c r="AG358" s="67"/>
    </row>
    <row r="359" spans="1:11" s="67" customFormat="1" ht="12.75">
      <c r="A359" s="86" t="s">
        <v>64</v>
      </c>
      <c r="C359" s="84"/>
      <c r="D359" s="85"/>
      <c r="E359" s="60"/>
      <c r="F359" s="60"/>
      <c r="G359" s="60"/>
      <c r="H359" s="85"/>
      <c r="I359" s="60"/>
      <c r="J359" s="60"/>
      <c r="K359" s="123"/>
    </row>
    <row r="360" spans="11:33" ht="12.75">
      <c r="K360" s="123"/>
      <c r="L360" s="67"/>
      <c r="M360" s="67"/>
      <c r="N360" s="67"/>
      <c r="O360" s="67"/>
      <c r="P360" s="67"/>
      <c r="Q360" s="67"/>
      <c r="R360" s="67"/>
      <c r="S360" s="67"/>
      <c r="T360" s="67"/>
      <c r="U360" s="67"/>
      <c r="V360" s="67"/>
      <c r="W360" s="67"/>
      <c r="X360" s="67"/>
      <c r="Y360" s="67"/>
      <c r="Z360" s="67"/>
      <c r="AA360" s="67"/>
      <c r="AB360" s="67"/>
      <c r="AC360" s="67"/>
      <c r="AD360" s="67"/>
      <c r="AE360" s="67"/>
      <c r="AF360" s="67"/>
      <c r="AG360" s="67"/>
    </row>
    <row r="361" spans="1:33" s="63" customFormat="1" ht="15.75" customHeight="1">
      <c r="A361" s="158" t="s">
        <v>328</v>
      </c>
      <c r="B361" s="158"/>
      <c r="C361" s="158"/>
      <c r="D361" s="158"/>
      <c r="E361" s="158"/>
      <c r="F361" s="158"/>
      <c r="G361" s="158"/>
      <c r="H361" s="158"/>
      <c r="I361" s="158"/>
      <c r="J361" s="158"/>
      <c r="K361" s="158"/>
      <c r="L361" s="67"/>
      <c r="M361" s="67"/>
      <c r="N361" s="67"/>
      <c r="O361" s="67"/>
      <c r="P361" s="67"/>
      <c r="Q361" s="67"/>
      <c r="R361" s="67"/>
      <c r="S361" s="67"/>
      <c r="T361" s="67"/>
      <c r="U361" s="67"/>
      <c r="V361" s="67"/>
      <c r="W361" s="67"/>
      <c r="X361" s="67"/>
      <c r="Y361" s="67"/>
      <c r="Z361" s="67"/>
      <c r="AA361" s="67"/>
      <c r="AB361" s="67"/>
      <c r="AC361" s="67"/>
      <c r="AD361" s="67"/>
      <c r="AE361" s="67"/>
      <c r="AF361" s="67"/>
      <c r="AG361" s="67"/>
    </row>
    <row r="362" spans="1:33" s="63" customFormat="1" ht="15.75" customHeight="1">
      <c r="A362" s="156" t="s">
        <v>66</v>
      </c>
      <c r="B362" s="156"/>
      <c r="C362" s="156"/>
      <c r="D362" s="156"/>
      <c r="E362" s="156"/>
      <c r="F362" s="156"/>
      <c r="G362" s="156"/>
      <c r="H362" s="156"/>
      <c r="I362" s="156"/>
      <c r="J362" s="156"/>
      <c r="K362" s="156"/>
      <c r="L362" s="67"/>
      <c r="M362" s="67"/>
      <c r="N362" s="67"/>
      <c r="O362" s="67"/>
      <c r="P362" s="67"/>
      <c r="Q362" s="67"/>
      <c r="R362" s="67"/>
      <c r="S362" s="67"/>
      <c r="T362" s="67"/>
      <c r="U362" s="67"/>
      <c r="V362" s="67"/>
      <c r="W362" s="67"/>
      <c r="X362" s="67"/>
      <c r="Y362" s="67"/>
      <c r="Z362" s="67"/>
      <c r="AA362" s="67"/>
      <c r="AB362" s="67"/>
      <c r="AC362" s="67"/>
      <c r="AD362" s="67"/>
      <c r="AE362" s="67"/>
      <c r="AF362" s="67"/>
      <c r="AG362" s="67"/>
    </row>
    <row r="363" spans="1:33" s="64" customFormat="1" ht="15.75" customHeight="1">
      <c r="A363" s="156" t="s">
        <v>61</v>
      </c>
      <c r="B363" s="156"/>
      <c r="C363" s="156"/>
      <c r="D363" s="156"/>
      <c r="E363" s="156"/>
      <c r="F363" s="156"/>
      <c r="G363" s="156"/>
      <c r="H363" s="156"/>
      <c r="I363" s="156"/>
      <c r="J363" s="156"/>
      <c r="K363" s="156"/>
      <c r="L363" s="67"/>
      <c r="M363" s="67"/>
      <c r="N363" s="67"/>
      <c r="O363" s="67"/>
      <c r="P363" s="67"/>
      <c r="Q363" s="67"/>
      <c r="R363" s="67"/>
      <c r="S363" s="67"/>
      <c r="T363" s="67"/>
      <c r="U363" s="67"/>
      <c r="V363" s="67"/>
      <c r="W363" s="67"/>
      <c r="X363" s="67"/>
      <c r="Y363" s="67"/>
      <c r="Z363" s="67"/>
      <c r="AA363" s="67"/>
      <c r="AB363" s="67"/>
      <c r="AC363" s="67"/>
      <c r="AD363" s="67"/>
      <c r="AE363" s="67"/>
      <c r="AF363" s="67"/>
      <c r="AG363" s="67"/>
    </row>
    <row r="364" spans="1:33" s="64" customFormat="1" ht="15.75" customHeight="1">
      <c r="A364" s="129"/>
      <c r="B364" s="129"/>
      <c r="C364" s="129"/>
      <c r="D364" s="129"/>
      <c r="E364" s="129"/>
      <c r="F364" s="129"/>
      <c r="G364" s="129"/>
      <c r="H364" s="129"/>
      <c r="I364" s="129"/>
      <c r="J364" s="129"/>
      <c r="K364" s="129"/>
      <c r="L364" s="67"/>
      <c r="M364" s="67"/>
      <c r="N364" s="67"/>
      <c r="O364" s="67"/>
      <c r="P364" s="67"/>
      <c r="Q364" s="67"/>
      <c r="R364" s="67"/>
      <c r="S364" s="67"/>
      <c r="T364" s="67"/>
      <c r="U364" s="67"/>
      <c r="V364" s="67"/>
      <c r="W364" s="67"/>
      <c r="X364" s="67"/>
      <c r="Y364" s="67"/>
      <c r="Z364" s="67"/>
      <c r="AA364" s="67"/>
      <c r="AB364" s="67"/>
      <c r="AC364" s="67"/>
      <c r="AD364" s="67"/>
      <c r="AE364" s="67"/>
      <c r="AF364" s="67"/>
      <c r="AG364" s="67"/>
    </row>
    <row r="365" spans="1:11" s="67" customFormat="1" ht="30.75" customHeight="1">
      <c r="A365" s="65" t="s">
        <v>224</v>
      </c>
      <c r="B365" s="65" t="s">
        <v>73</v>
      </c>
      <c r="C365" s="66" t="s">
        <v>211</v>
      </c>
      <c r="D365" s="157" t="s">
        <v>344</v>
      </c>
      <c r="E365" s="157"/>
      <c r="F365" s="157"/>
      <c r="G365" s="157" t="s">
        <v>345</v>
      </c>
      <c r="H365" s="157"/>
      <c r="I365" s="157"/>
      <c r="J365" s="157"/>
      <c r="K365" s="157"/>
    </row>
    <row r="366" spans="1:11" s="67" customFormat="1" ht="15.75" customHeight="1">
      <c r="A366" s="68"/>
      <c r="B366" s="68"/>
      <c r="C366" s="69">
        <v>2007</v>
      </c>
      <c r="D366" s="159" t="str">
        <f>+D334</f>
        <v>Enero-Diciembre</v>
      </c>
      <c r="E366" s="159"/>
      <c r="F366" s="68" t="s">
        <v>212</v>
      </c>
      <c r="G366" s="159" t="str">
        <f>+D366</f>
        <v>Enero-Diciembre</v>
      </c>
      <c r="H366" s="159"/>
      <c r="I366" s="68" t="s">
        <v>212</v>
      </c>
      <c r="J366" s="70"/>
      <c r="K366" s="126" t="s">
        <v>346</v>
      </c>
    </row>
    <row r="367" spans="1:11" s="67" customFormat="1" ht="15.75">
      <c r="A367" s="71"/>
      <c r="B367" s="71"/>
      <c r="C367" s="72"/>
      <c r="D367" s="73">
        <v>2007</v>
      </c>
      <c r="E367" s="73">
        <v>2008</v>
      </c>
      <c r="F367" s="74" t="s">
        <v>213</v>
      </c>
      <c r="G367" s="73">
        <v>2007</v>
      </c>
      <c r="H367" s="73">
        <v>2008</v>
      </c>
      <c r="I367" s="74" t="s">
        <v>213</v>
      </c>
      <c r="J367" s="71"/>
      <c r="K367" s="128" t="str">
        <f>+K335</f>
        <v>ene-dic 08</v>
      </c>
    </row>
    <row r="368" spans="1:33" s="77" customFormat="1" ht="12.75">
      <c r="A368" t="s">
        <v>181</v>
      </c>
      <c r="B368" t="s">
        <v>75</v>
      </c>
      <c r="C368" s="75">
        <v>30.6373162055995</v>
      </c>
      <c r="D368" s="37">
        <v>3490.232</v>
      </c>
      <c r="E368" s="37">
        <v>3137.903</v>
      </c>
      <c r="F368" s="76">
        <f aca="true" t="shared" si="24" ref="F368:F387">+(E368-D368)/D368</f>
        <v>-0.10094715766745598</v>
      </c>
      <c r="G368" s="37">
        <v>14373.088</v>
      </c>
      <c r="H368" s="37">
        <v>16643.782</v>
      </c>
      <c r="I368" s="76">
        <f aca="true" t="shared" si="25" ref="I368:I387">+(H368-G368)/G368</f>
        <v>0.15798233476341336</v>
      </c>
      <c r="J368">
        <v>1</v>
      </c>
      <c r="K368" s="124">
        <v>0.9668761011401433</v>
      </c>
      <c r="L368" s="67"/>
      <c r="M368" s="67"/>
      <c r="N368" s="67"/>
      <c r="O368" s="67"/>
      <c r="P368" s="67"/>
      <c r="Q368" s="67"/>
      <c r="R368" s="67"/>
      <c r="S368" s="67"/>
      <c r="T368" s="67"/>
      <c r="U368" s="67"/>
      <c r="V368" s="67"/>
      <c r="W368" s="67"/>
      <c r="X368" s="67"/>
      <c r="Y368" s="67"/>
      <c r="Z368" s="67"/>
      <c r="AA368" s="67"/>
      <c r="AB368" s="67"/>
      <c r="AC368" s="67"/>
      <c r="AD368" s="67"/>
      <c r="AE368" s="67"/>
      <c r="AF368" s="67"/>
      <c r="AG368" s="67"/>
    </row>
    <row r="369" spans="1:33" s="77" customFormat="1" ht="12.75">
      <c r="A369" t="s">
        <v>195</v>
      </c>
      <c r="B369" t="s">
        <v>75</v>
      </c>
      <c r="C369" s="75">
        <v>14.4854345099804</v>
      </c>
      <c r="D369" s="37">
        <v>1943.272</v>
      </c>
      <c r="E369" s="37">
        <v>2541.951</v>
      </c>
      <c r="F369" s="76">
        <f t="shared" si="24"/>
        <v>0.308077819265651</v>
      </c>
      <c r="G369" s="37">
        <v>6795.648</v>
      </c>
      <c r="H369" s="37">
        <v>10780.124</v>
      </c>
      <c r="I369" s="76">
        <f t="shared" si="25"/>
        <v>0.5863276026068448</v>
      </c>
      <c r="J369">
        <v>2</v>
      </c>
      <c r="K369" s="124">
        <v>0.9899911030394397</v>
      </c>
      <c r="L369" s="67"/>
      <c r="M369" s="67"/>
      <c r="N369" s="67"/>
      <c r="O369" s="67"/>
      <c r="P369" s="67"/>
      <c r="Q369" s="67"/>
      <c r="R369" s="67"/>
      <c r="S369" s="67"/>
      <c r="T369" s="67"/>
      <c r="U369" s="67"/>
      <c r="V369" s="67"/>
      <c r="W369" s="67"/>
      <c r="X369" s="67"/>
      <c r="Y369" s="67"/>
      <c r="Z369" s="67"/>
      <c r="AA369" s="67"/>
      <c r="AB369" s="67"/>
      <c r="AC369" s="67"/>
      <c r="AD369" s="67"/>
      <c r="AE369" s="67"/>
      <c r="AF369" s="67"/>
      <c r="AG369" s="67"/>
    </row>
    <row r="370" spans="1:33" s="77" customFormat="1" ht="12.75">
      <c r="A370" t="s">
        <v>191</v>
      </c>
      <c r="B370" t="s">
        <v>75</v>
      </c>
      <c r="C370" s="75">
        <v>13.9297012996076</v>
      </c>
      <c r="D370" s="37">
        <v>3305.113</v>
      </c>
      <c r="E370" s="37">
        <v>2482.225</v>
      </c>
      <c r="F370" s="76">
        <f t="shared" si="24"/>
        <v>-0.24897424082020794</v>
      </c>
      <c r="G370" s="37">
        <v>6534.935</v>
      </c>
      <c r="H370" s="37">
        <v>6822.879</v>
      </c>
      <c r="I370" s="76">
        <f t="shared" si="25"/>
        <v>0.04406225922675581</v>
      </c>
      <c r="J370">
        <v>3</v>
      </c>
      <c r="K370" s="124">
        <v>0.8625158477298163</v>
      </c>
      <c r="L370" s="67"/>
      <c r="M370" s="67"/>
      <c r="N370" s="67"/>
      <c r="O370" s="67"/>
      <c r="P370" s="67"/>
      <c r="Q370" s="67"/>
      <c r="R370" s="67"/>
      <c r="S370" s="67"/>
      <c r="T370" s="67"/>
      <c r="U370" s="67"/>
      <c r="V370" s="67"/>
      <c r="W370" s="67"/>
      <c r="X370" s="67"/>
      <c r="Y370" s="67"/>
      <c r="Z370" s="67"/>
      <c r="AA370" s="67"/>
      <c r="AB370" s="67"/>
      <c r="AC370" s="67"/>
      <c r="AD370" s="67"/>
      <c r="AE370" s="67"/>
      <c r="AF370" s="67"/>
      <c r="AG370" s="67"/>
    </row>
    <row r="371" spans="1:33" s="77" customFormat="1" ht="12.75">
      <c r="A371" t="s">
        <v>189</v>
      </c>
      <c r="B371" t="s">
        <v>108</v>
      </c>
      <c r="C371" s="75">
        <v>10.9336147408375</v>
      </c>
      <c r="D371" s="37">
        <v>7.995</v>
      </c>
      <c r="E371" s="37">
        <v>23.909</v>
      </c>
      <c r="F371" s="76">
        <f t="shared" si="24"/>
        <v>1.9904940587867415</v>
      </c>
      <c r="G371" s="37">
        <v>5129.354</v>
      </c>
      <c r="H371" s="37">
        <v>4877.216</v>
      </c>
      <c r="I371" s="76">
        <f t="shared" si="25"/>
        <v>-0.0491558976042597</v>
      </c>
      <c r="J371">
        <v>4</v>
      </c>
      <c r="K371" s="124">
        <v>0.7861065962979034</v>
      </c>
      <c r="L371" s="67"/>
      <c r="M371" s="67"/>
      <c r="N371" s="67"/>
      <c r="O371" s="67"/>
      <c r="P371" s="67"/>
      <c r="Q371" s="67"/>
      <c r="R371" s="67"/>
      <c r="S371" s="67"/>
      <c r="T371" s="67"/>
      <c r="U371" s="67"/>
      <c r="V371" s="67"/>
      <c r="W371" s="67"/>
      <c r="X371" s="67"/>
      <c r="Y371" s="67"/>
      <c r="Z371" s="67"/>
      <c r="AA371" s="67"/>
      <c r="AB371" s="67"/>
      <c r="AC371" s="67"/>
      <c r="AD371" s="67"/>
      <c r="AE371" s="67"/>
      <c r="AF371" s="67"/>
      <c r="AG371" s="67"/>
    </row>
    <row r="372" spans="1:33" s="77" customFormat="1" ht="12.75">
      <c r="A372" t="s">
        <v>183</v>
      </c>
      <c r="B372" t="s">
        <v>75</v>
      </c>
      <c r="C372" s="75">
        <v>5.93421989458175</v>
      </c>
      <c r="D372" s="37">
        <v>614.164</v>
      </c>
      <c r="E372" s="37">
        <v>652.965</v>
      </c>
      <c r="F372" s="76">
        <f t="shared" si="24"/>
        <v>0.0631769364534555</v>
      </c>
      <c r="G372" s="37">
        <v>2783.98</v>
      </c>
      <c r="H372" s="37">
        <v>4203.171</v>
      </c>
      <c r="I372" s="76">
        <f t="shared" si="25"/>
        <v>0.5097705443286231</v>
      </c>
      <c r="J372">
        <v>5</v>
      </c>
      <c r="K372" s="124">
        <v>0.9867728979282133</v>
      </c>
      <c r="L372" s="67"/>
      <c r="M372" s="67"/>
      <c r="N372" s="67"/>
      <c r="O372" s="67"/>
      <c r="P372" s="67"/>
      <c r="Q372" s="67"/>
      <c r="R372" s="67"/>
      <c r="S372" s="67"/>
      <c r="T372" s="67"/>
      <c r="U372" s="67"/>
      <c r="V372" s="67"/>
      <c r="W372" s="67"/>
      <c r="X372" s="67"/>
      <c r="Y372" s="67"/>
      <c r="Z372" s="67"/>
      <c r="AA372" s="67"/>
      <c r="AB372" s="67"/>
      <c r="AC372" s="67"/>
      <c r="AD372" s="67"/>
      <c r="AE372" s="67"/>
      <c r="AF372" s="67"/>
      <c r="AG372" s="67"/>
    </row>
    <row r="373" spans="1:33" s="77" customFormat="1" ht="12.75">
      <c r="A373" t="s">
        <v>205</v>
      </c>
      <c r="B373" t="s">
        <v>75</v>
      </c>
      <c r="C373" s="75">
        <v>5.1053937380933</v>
      </c>
      <c r="D373" s="37">
        <v>2042.749</v>
      </c>
      <c r="E373" s="37">
        <v>1546.692</v>
      </c>
      <c r="F373" s="76">
        <f t="shared" si="24"/>
        <v>-0.24283796002347818</v>
      </c>
      <c r="G373" s="37">
        <v>2395.126</v>
      </c>
      <c r="H373" s="37">
        <v>1987.178</v>
      </c>
      <c r="I373" s="76">
        <f t="shared" si="25"/>
        <v>-0.17032423346412676</v>
      </c>
      <c r="J373">
        <v>6</v>
      </c>
      <c r="K373" s="124">
        <v>0.9675710153960015</v>
      </c>
      <c r="L373" s="67"/>
      <c r="M373" s="67"/>
      <c r="N373" s="67"/>
      <c r="O373" s="67"/>
      <c r="P373" s="67"/>
      <c r="Q373" s="67"/>
      <c r="R373" s="67"/>
      <c r="S373" s="67"/>
      <c r="T373" s="67"/>
      <c r="U373" s="67"/>
      <c r="V373" s="67"/>
      <c r="W373" s="67"/>
      <c r="X373" s="67"/>
      <c r="Y373" s="67"/>
      <c r="Z373" s="67"/>
      <c r="AA373" s="67"/>
      <c r="AB373" s="67"/>
      <c r="AC373" s="67"/>
      <c r="AD373" s="67"/>
      <c r="AE373" s="67"/>
      <c r="AF373" s="67"/>
      <c r="AG373" s="67"/>
    </row>
    <row r="374" spans="1:33" s="77" customFormat="1" ht="12.75">
      <c r="A374" t="s">
        <v>197</v>
      </c>
      <c r="B374" t="s">
        <v>75</v>
      </c>
      <c r="C374" s="75">
        <v>4.78403770259168</v>
      </c>
      <c r="D374" s="37">
        <v>653.088</v>
      </c>
      <c r="E374" s="37">
        <v>575.81</v>
      </c>
      <c r="F374" s="76">
        <f t="shared" si="24"/>
        <v>-0.11832708608947037</v>
      </c>
      <c r="G374" s="37">
        <v>2244.367</v>
      </c>
      <c r="H374" s="37">
        <v>2491.76</v>
      </c>
      <c r="I374" s="76">
        <f t="shared" si="25"/>
        <v>0.11022840738613605</v>
      </c>
      <c r="J374">
        <v>7</v>
      </c>
      <c r="K374" s="124">
        <v>0.9999987960331701</v>
      </c>
      <c r="L374" s="67"/>
      <c r="M374" s="67"/>
      <c r="N374" s="67"/>
      <c r="O374" s="67"/>
      <c r="P374" s="67"/>
      <c r="Q374" s="67"/>
      <c r="R374" s="67"/>
      <c r="S374" s="67"/>
      <c r="T374" s="67"/>
      <c r="U374" s="67"/>
      <c r="V374" s="67"/>
      <c r="W374" s="67"/>
      <c r="X374" s="67"/>
      <c r="Y374" s="67"/>
      <c r="Z374" s="67"/>
      <c r="AA374" s="67"/>
      <c r="AB374" s="67"/>
      <c r="AC374" s="67"/>
      <c r="AD374" s="67"/>
      <c r="AE374" s="67"/>
      <c r="AF374" s="67"/>
      <c r="AG374" s="67"/>
    </row>
    <row r="375" spans="1:33" s="77" customFormat="1" ht="12.75">
      <c r="A375" t="s">
        <v>194</v>
      </c>
      <c r="B375" t="s">
        <v>75</v>
      </c>
      <c r="C375" s="75">
        <v>2.00909764137545</v>
      </c>
      <c r="D375" s="37">
        <v>309.341</v>
      </c>
      <c r="E375" s="37">
        <v>337.262</v>
      </c>
      <c r="F375" s="76">
        <f t="shared" si="24"/>
        <v>0.09025961641036911</v>
      </c>
      <c r="G375" s="37">
        <v>942.539</v>
      </c>
      <c r="H375" s="37">
        <v>1306.682</v>
      </c>
      <c r="I375" s="76">
        <f t="shared" si="25"/>
        <v>0.38634263409789943</v>
      </c>
      <c r="J375">
        <v>8</v>
      </c>
      <c r="K375" s="124">
        <v>0.05599969314813938</v>
      </c>
      <c r="L375" s="67"/>
      <c r="M375" s="67"/>
      <c r="N375" s="67"/>
      <c r="O375" s="67"/>
      <c r="P375" s="67"/>
      <c r="Q375" s="67"/>
      <c r="R375" s="67"/>
      <c r="S375" s="67"/>
      <c r="T375" s="67"/>
      <c r="U375" s="67"/>
      <c r="V375" s="67"/>
      <c r="W375" s="67"/>
      <c r="X375" s="67"/>
      <c r="Y375" s="67"/>
      <c r="Z375" s="67"/>
      <c r="AA375" s="67"/>
      <c r="AB375" s="67"/>
      <c r="AC375" s="67"/>
      <c r="AD375" s="67"/>
      <c r="AE375" s="67"/>
      <c r="AF375" s="67"/>
      <c r="AG375" s="67"/>
    </row>
    <row r="376" spans="1:33" s="77" customFormat="1" ht="12.75">
      <c r="A376" t="s">
        <v>199</v>
      </c>
      <c r="B376" t="s">
        <v>75</v>
      </c>
      <c r="C376" s="75">
        <v>1.23874268022956</v>
      </c>
      <c r="D376" s="37">
        <v>217.952</v>
      </c>
      <c r="E376" s="37">
        <v>228.889</v>
      </c>
      <c r="F376" s="76">
        <f t="shared" si="24"/>
        <v>0.05018077374834831</v>
      </c>
      <c r="G376" s="37">
        <v>581.138</v>
      </c>
      <c r="H376" s="37">
        <v>423.306</v>
      </c>
      <c r="I376" s="76">
        <f t="shared" si="25"/>
        <v>-0.27159125715406673</v>
      </c>
      <c r="J376">
        <v>9</v>
      </c>
      <c r="K376" s="124">
        <v>0.547625824079153</v>
      </c>
      <c r="L376" s="67"/>
      <c r="M376" s="67"/>
      <c r="N376" s="67"/>
      <c r="O376" s="67"/>
      <c r="P376" s="67"/>
      <c r="Q376" s="67"/>
      <c r="R376" s="67"/>
      <c r="S376" s="67"/>
      <c r="T376" s="67"/>
      <c r="U376" s="67"/>
      <c r="V376" s="67"/>
      <c r="W376" s="67"/>
      <c r="X376" s="67"/>
      <c r="Y376" s="67"/>
      <c r="Z376" s="67"/>
      <c r="AA376" s="67"/>
      <c r="AB376" s="67"/>
      <c r="AC376" s="67"/>
      <c r="AD376" s="67"/>
      <c r="AE376" s="67"/>
      <c r="AF376" s="67"/>
      <c r="AG376" s="67"/>
    </row>
    <row r="377" spans="1:11" s="67" customFormat="1" ht="12.75">
      <c r="A377" t="s">
        <v>204</v>
      </c>
      <c r="B377" t="s">
        <v>104</v>
      </c>
      <c r="C377" s="75">
        <v>1.23852739129625</v>
      </c>
      <c r="D377" s="37">
        <v>559.92</v>
      </c>
      <c r="E377" s="37">
        <v>741.539</v>
      </c>
      <c r="F377" s="76">
        <f t="shared" si="24"/>
        <v>0.3243659808544078</v>
      </c>
      <c r="G377" s="37">
        <v>581.039</v>
      </c>
      <c r="H377" s="37">
        <v>791.799</v>
      </c>
      <c r="I377" s="76">
        <f t="shared" si="25"/>
        <v>0.36272952417996035</v>
      </c>
      <c r="J377">
        <v>10</v>
      </c>
      <c r="K377" s="124">
        <v>0.14013268553888325</v>
      </c>
    </row>
    <row r="378" spans="1:11" s="67" customFormat="1" ht="12.75">
      <c r="A378" t="s">
        <v>147</v>
      </c>
      <c r="B378" t="s">
        <v>108</v>
      </c>
      <c r="C378" s="75">
        <v>1.03939578585342</v>
      </c>
      <c r="D378" s="37">
        <v>2.457</v>
      </c>
      <c r="E378" s="37">
        <v>0.009</v>
      </c>
      <c r="F378" s="76">
        <f t="shared" si="24"/>
        <v>-0.9963369963369964</v>
      </c>
      <c r="G378" s="37">
        <v>487.619</v>
      </c>
      <c r="H378" s="37">
        <v>3.396</v>
      </c>
      <c r="I378" s="76">
        <f t="shared" si="25"/>
        <v>-0.9930355461948775</v>
      </c>
      <c r="J378">
        <v>11</v>
      </c>
      <c r="K378" s="124">
        <v>6.654567424665006E-06</v>
      </c>
    </row>
    <row r="379" spans="1:11" s="67" customFormat="1" ht="12.75">
      <c r="A379" t="s">
        <v>182</v>
      </c>
      <c r="B379" t="s">
        <v>75</v>
      </c>
      <c r="C379" s="75">
        <v>1.01430290146814</v>
      </c>
      <c r="D379" s="37">
        <v>77.811</v>
      </c>
      <c r="E379" s="37">
        <v>64.084</v>
      </c>
      <c r="F379" s="76">
        <f t="shared" si="24"/>
        <v>-0.176414645744175</v>
      </c>
      <c r="G379" s="37">
        <v>476.124</v>
      </c>
      <c r="H379" s="37">
        <v>522.376</v>
      </c>
      <c r="I379" s="76">
        <f t="shared" si="25"/>
        <v>0.09714276112945357</v>
      </c>
      <c r="J379">
        <v>12</v>
      </c>
      <c r="K379" s="124">
        <v>0.5421357643386138</v>
      </c>
    </row>
    <row r="380" spans="1:11" s="67" customFormat="1" ht="12.75">
      <c r="A380" t="s">
        <v>102</v>
      </c>
      <c r="B380" t="s">
        <v>75</v>
      </c>
      <c r="C380" s="75">
        <v>0.768008098615462</v>
      </c>
      <c r="D380" s="37">
        <v>96.513</v>
      </c>
      <c r="E380" s="37">
        <v>98.426</v>
      </c>
      <c r="F380" s="76">
        <f t="shared" si="24"/>
        <v>0.019821163988270975</v>
      </c>
      <c r="G380" s="37">
        <v>360.298</v>
      </c>
      <c r="H380" s="37">
        <v>260.679</v>
      </c>
      <c r="I380" s="76">
        <f t="shared" si="25"/>
        <v>-0.2764905716934316</v>
      </c>
      <c r="J380">
        <v>13</v>
      </c>
      <c r="K380" s="124">
        <v>0.050467701166871624</v>
      </c>
    </row>
    <row r="381" spans="1:11" s="67" customFormat="1" ht="12.75">
      <c r="A381" t="s">
        <v>200</v>
      </c>
      <c r="B381" t="s">
        <v>75</v>
      </c>
      <c r="C381" s="75">
        <v>0.598790997034597</v>
      </c>
      <c r="D381" s="37">
        <v>274.406</v>
      </c>
      <c r="E381" s="37">
        <v>231.757</v>
      </c>
      <c r="F381" s="76">
        <f t="shared" si="24"/>
        <v>-0.15542298637784888</v>
      </c>
      <c r="G381" s="37">
        <v>280.912</v>
      </c>
      <c r="H381" s="37">
        <v>324.847</v>
      </c>
      <c r="I381" s="76">
        <f t="shared" si="25"/>
        <v>0.15640129293159424</v>
      </c>
      <c r="J381">
        <v>14</v>
      </c>
      <c r="K381" s="124">
        <v>0.9490319696867888</v>
      </c>
    </row>
    <row r="382" spans="1:11" s="67" customFormat="1" ht="12.75">
      <c r="A382" t="s">
        <v>203</v>
      </c>
      <c r="B382" t="s">
        <v>75</v>
      </c>
      <c r="C382" s="75">
        <v>0.596618923539133</v>
      </c>
      <c r="D382" s="37">
        <v>196</v>
      </c>
      <c r="E382" s="37">
        <v>84</v>
      </c>
      <c r="F382" s="76">
        <f t="shared" si="24"/>
        <v>-0.5714285714285714</v>
      </c>
      <c r="G382" s="37">
        <v>279.896</v>
      </c>
      <c r="H382" s="37">
        <v>104.13</v>
      </c>
      <c r="I382" s="76">
        <f t="shared" si="25"/>
        <v>-0.6279689598993913</v>
      </c>
      <c r="J382">
        <v>15</v>
      </c>
      <c r="K382" s="124">
        <v>0.5163436935954142</v>
      </c>
    </row>
    <row r="383" spans="1:11" s="67" customFormat="1" ht="12.75">
      <c r="A383" t="s">
        <v>198</v>
      </c>
      <c r="B383" t="s">
        <v>75</v>
      </c>
      <c r="C383" s="75">
        <v>0.589282047217851</v>
      </c>
      <c r="D383" s="37">
        <v>146.829</v>
      </c>
      <c r="E383" s="37">
        <v>271.659</v>
      </c>
      <c r="F383" s="76">
        <f t="shared" si="24"/>
        <v>0.850172649817134</v>
      </c>
      <c r="G383" s="37">
        <v>276.454</v>
      </c>
      <c r="H383" s="37">
        <v>650.139</v>
      </c>
      <c r="I383" s="76">
        <f t="shared" si="25"/>
        <v>1.3517076982065732</v>
      </c>
      <c r="J383">
        <v>16</v>
      </c>
      <c r="K383" s="124">
        <v>0.9924861959420573</v>
      </c>
    </row>
    <row r="384" spans="1:11" s="67" customFormat="1" ht="12.75">
      <c r="A384" t="s">
        <v>201</v>
      </c>
      <c r="B384" t="s">
        <v>202</v>
      </c>
      <c r="C384" s="75">
        <v>0.495578071888513</v>
      </c>
      <c r="D384" s="37">
        <v>401.75</v>
      </c>
      <c r="E384" s="37">
        <v>421.125</v>
      </c>
      <c r="F384" s="76">
        <f t="shared" si="24"/>
        <v>0.04822650902302427</v>
      </c>
      <c r="G384" s="37">
        <v>232.494</v>
      </c>
      <c r="H384" s="37">
        <v>352.352</v>
      </c>
      <c r="I384" s="76">
        <f t="shared" si="25"/>
        <v>0.5155315836107598</v>
      </c>
      <c r="J384">
        <v>17</v>
      </c>
      <c r="K384" s="124">
        <v>0.09633081072982717</v>
      </c>
    </row>
    <row r="385" spans="1:11" s="67" customFormat="1" ht="12.75">
      <c r="A385" t="s">
        <v>103</v>
      </c>
      <c r="B385" t="s">
        <v>104</v>
      </c>
      <c r="C385" s="75">
        <v>0.312812688524362</v>
      </c>
      <c r="D385" s="37">
        <v>67.867</v>
      </c>
      <c r="E385" s="37">
        <v>75.759</v>
      </c>
      <c r="F385" s="76">
        <f t="shared" si="24"/>
        <v>0.11628626578454912</v>
      </c>
      <c r="G385" s="37">
        <v>146.752</v>
      </c>
      <c r="H385" s="37">
        <v>200.011</v>
      </c>
      <c r="I385" s="76">
        <f t="shared" si="25"/>
        <v>0.3629183929350195</v>
      </c>
      <c r="J385">
        <v>18</v>
      </c>
      <c r="K385" s="124">
        <v>0.0001825845839373021</v>
      </c>
    </row>
    <row r="386" spans="1:11" s="67" customFormat="1" ht="12.75">
      <c r="A386" t="s">
        <v>196</v>
      </c>
      <c r="B386" t="s">
        <v>75</v>
      </c>
      <c r="C386" s="75">
        <v>0.282454817354198</v>
      </c>
      <c r="D386" s="37">
        <v>32.757</v>
      </c>
      <c r="E386" s="37">
        <v>21.392</v>
      </c>
      <c r="F386" s="76">
        <f t="shared" si="24"/>
        <v>-0.3469487437799554</v>
      </c>
      <c r="G386" s="37">
        <v>132.509</v>
      </c>
      <c r="H386" s="37">
        <v>90.676</v>
      </c>
      <c r="I386" s="76">
        <f t="shared" si="25"/>
        <v>-0.3156993109901968</v>
      </c>
      <c r="J386">
        <v>19</v>
      </c>
      <c r="K386" s="124">
        <v>0.2788066254854272</v>
      </c>
    </row>
    <row r="387" spans="1:11" s="67" customFormat="1" ht="12.75">
      <c r="A387" t="s">
        <v>164</v>
      </c>
      <c r="B387" t="s">
        <v>75</v>
      </c>
      <c r="C387" s="75">
        <v>0.253286364251226</v>
      </c>
      <c r="D387" s="37">
        <v>25.147</v>
      </c>
      <c r="E387" s="37">
        <v>0.206</v>
      </c>
      <c r="F387" s="76">
        <f t="shared" si="24"/>
        <v>-0.9918081679723227</v>
      </c>
      <c r="G387" s="37">
        <v>118.826</v>
      </c>
      <c r="H387" s="37">
        <v>2.011</v>
      </c>
      <c r="I387" s="76">
        <f t="shared" si="25"/>
        <v>-0.983076094457442</v>
      </c>
      <c r="J387">
        <v>20</v>
      </c>
      <c r="K387" s="124">
        <v>3.0127216253008452E-05</v>
      </c>
    </row>
    <row r="388" spans="11:33" ht="12.75">
      <c r="K388" s="123"/>
      <c r="L388" s="67"/>
      <c r="M388" s="67"/>
      <c r="N388" s="67"/>
      <c r="O388" s="67"/>
      <c r="P388" s="67"/>
      <c r="Q388" s="67"/>
      <c r="R388" s="67"/>
      <c r="S388" s="67"/>
      <c r="T388" s="67"/>
      <c r="U388" s="67"/>
      <c r="V388" s="67"/>
      <c r="W388" s="67"/>
      <c r="X388" s="67"/>
      <c r="Y388" s="67"/>
      <c r="Z388" s="67"/>
      <c r="AA388" s="67"/>
      <c r="AB388" s="67"/>
      <c r="AC388" s="67"/>
      <c r="AD388" s="67"/>
      <c r="AE388" s="67"/>
      <c r="AF388" s="67"/>
      <c r="AG388" s="67"/>
    </row>
    <row r="389" spans="1:33" s="2" customFormat="1" ht="12.75">
      <c r="A389" s="55" t="s">
        <v>214</v>
      </c>
      <c r="B389" s="55"/>
      <c r="C389" s="82">
        <f>SUM(C368:C388)</f>
        <v>96.24661649993988</v>
      </c>
      <c r="D389" s="83"/>
      <c r="E389" s="56"/>
      <c r="F389" s="56"/>
      <c r="G389" s="56">
        <f>SUM(G368:G388)</f>
        <v>45153.098</v>
      </c>
      <c r="H389" s="83">
        <f>SUM(H368:H388)</f>
        <v>52838.51399999999</v>
      </c>
      <c r="I389" s="57">
        <f>+(H389-G389)/G389</f>
        <v>0.17020794453572136</v>
      </c>
      <c r="J389" s="56"/>
      <c r="K389" s="125"/>
      <c r="L389" s="67"/>
      <c r="M389" s="67"/>
      <c r="N389" s="67"/>
      <c r="O389" s="67"/>
      <c r="P389" s="67"/>
      <c r="Q389" s="67"/>
      <c r="R389" s="67"/>
      <c r="S389" s="67"/>
      <c r="T389" s="67"/>
      <c r="U389" s="67"/>
      <c r="V389" s="67"/>
      <c r="W389" s="67"/>
      <c r="X389" s="67"/>
      <c r="Y389" s="67"/>
      <c r="Z389" s="67"/>
      <c r="AA389" s="67"/>
      <c r="AB389" s="67"/>
      <c r="AC389" s="67"/>
      <c r="AD389" s="67"/>
      <c r="AE389" s="67"/>
      <c r="AF389" s="67"/>
      <c r="AG389" s="67"/>
    </row>
    <row r="390" spans="1:33" s="2" customFormat="1" ht="12.75">
      <c r="A390" s="87"/>
      <c r="B390" s="87"/>
      <c r="C390" s="88"/>
      <c r="D390" s="89"/>
      <c r="E390" s="90"/>
      <c r="F390" s="90"/>
      <c r="G390" s="40"/>
      <c r="H390" s="89"/>
      <c r="I390" s="90"/>
      <c r="J390" s="90"/>
      <c r="K390" s="123"/>
      <c r="L390" s="67"/>
      <c r="M390" s="67"/>
      <c r="N390" s="67"/>
      <c r="O390" s="67"/>
      <c r="P390" s="67"/>
      <c r="Q390" s="67"/>
      <c r="R390" s="67"/>
      <c r="S390" s="67"/>
      <c r="T390" s="67"/>
      <c r="U390" s="67"/>
      <c r="V390" s="67"/>
      <c r="W390" s="67"/>
      <c r="X390" s="67"/>
      <c r="Y390" s="67"/>
      <c r="Z390" s="67"/>
      <c r="AA390" s="67"/>
      <c r="AB390" s="67"/>
      <c r="AC390" s="67"/>
      <c r="AD390" s="67"/>
      <c r="AE390" s="67"/>
      <c r="AF390" s="67"/>
      <c r="AG390" s="67"/>
    </row>
    <row r="391" spans="1:11" s="67" customFormat="1" ht="12.75">
      <c r="A391" s="86" t="s">
        <v>64</v>
      </c>
      <c r="C391" s="84"/>
      <c r="D391" s="60"/>
      <c r="E391" s="60"/>
      <c r="F391" s="60"/>
      <c r="I391" s="60"/>
      <c r="J391" s="60"/>
      <c r="K391" s="123"/>
    </row>
    <row r="392" spans="11:33" ht="12.75" hidden="1">
      <c r="K392" s="123"/>
      <c r="L392" s="67"/>
      <c r="M392" s="67"/>
      <c r="N392" s="67"/>
      <c r="O392" s="67"/>
      <c r="P392" s="67"/>
      <c r="Q392" s="67"/>
      <c r="R392" s="67"/>
      <c r="S392" s="67"/>
      <c r="T392" s="67"/>
      <c r="U392" s="67"/>
      <c r="V392" s="67"/>
      <c r="W392" s="67"/>
      <c r="X392" s="67"/>
      <c r="Y392" s="67"/>
      <c r="Z392" s="67"/>
      <c r="AA392" s="67"/>
      <c r="AB392" s="67"/>
      <c r="AC392" s="67"/>
      <c r="AD392" s="67"/>
      <c r="AE392" s="67"/>
      <c r="AF392" s="67"/>
      <c r="AG392" s="67"/>
    </row>
    <row r="393" spans="7:33" ht="12.75" hidden="1">
      <c r="G393" s="60">
        <f>+G389+G357+G325+G293+G261+G229+G197+G165+G133+G101+G70+G46+G25</f>
        <v>9695490.921</v>
      </c>
      <c r="H393" s="60">
        <f>+H389+H357+H325+H293+H261+H229+H197+H165+H133+H101+H70+H46+H25</f>
        <v>10988176.824</v>
      </c>
      <c r="K393" s="123"/>
      <c r="L393" s="67"/>
      <c r="M393" s="67"/>
      <c r="N393" s="67"/>
      <c r="O393" s="67"/>
      <c r="P393" s="67"/>
      <c r="Q393" s="67"/>
      <c r="R393" s="67"/>
      <c r="S393" s="67"/>
      <c r="T393" s="67"/>
      <c r="U393" s="67"/>
      <c r="V393" s="67"/>
      <c r="W393" s="67"/>
      <c r="X393" s="67"/>
      <c r="Y393" s="67"/>
      <c r="Z393" s="67"/>
      <c r="AA393" s="67"/>
      <c r="AB393" s="67"/>
      <c r="AC393" s="67"/>
      <c r="AD393" s="67"/>
      <c r="AE393" s="67"/>
      <c r="AF393" s="67"/>
      <c r="AG393" s="67"/>
    </row>
    <row r="394" spans="11:33" ht="12.75" hidden="1">
      <c r="K394" s="123"/>
      <c r="L394" s="67"/>
      <c r="M394" s="67"/>
      <c r="N394" s="67"/>
      <c r="O394" s="67"/>
      <c r="P394" s="67"/>
      <c r="Q394" s="67"/>
      <c r="R394" s="67"/>
      <c r="S394" s="67"/>
      <c r="T394" s="67"/>
      <c r="U394" s="67"/>
      <c r="V394" s="67"/>
      <c r="W394" s="67"/>
      <c r="X394" s="67"/>
      <c r="Y394" s="67"/>
      <c r="Z394" s="67"/>
      <c r="AA394" s="67"/>
      <c r="AB394" s="67"/>
      <c r="AC394" s="67"/>
      <c r="AD394" s="67"/>
      <c r="AE394" s="67"/>
      <c r="AF394" s="67"/>
      <c r="AG394" s="67"/>
    </row>
    <row r="395" spans="11:33" ht="12.75">
      <c r="K395" s="123"/>
      <c r="L395" s="67"/>
      <c r="M395" s="67"/>
      <c r="N395" s="67"/>
      <c r="O395" s="67"/>
      <c r="P395" s="67"/>
      <c r="Q395" s="67"/>
      <c r="R395" s="67"/>
      <c r="S395" s="67"/>
      <c r="T395" s="67"/>
      <c r="U395" s="67"/>
      <c r="V395" s="67"/>
      <c r="W395" s="67"/>
      <c r="X395" s="67"/>
      <c r="Y395" s="67"/>
      <c r="Z395" s="67"/>
      <c r="AA395" s="67"/>
      <c r="AB395" s="67"/>
      <c r="AC395" s="67"/>
      <c r="AD395" s="67"/>
      <c r="AE395" s="67"/>
      <c r="AF395" s="67"/>
      <c r="AG395" s="67"/>
    </row>
    <row r="396" spans="11:33" ht="12.75">
      <c r="K396" s="123"/>
      <c r="L396" s="67"/>
      <c r="M396" s="67"/>
      <c r="N396" s="67"/>
      <c r="O396" s="67"/>
      <c r="P396" s="67"/>
      <c r="Q396" s="67"/>
      <c r="R396" s="67"/>
      <c r="S396" s="67"/>
      <c r="T396" s="67"/>
      <c r="U396" s="67"/>
      <c r="V396" s="67"/>
      <c r="W396" s="67"/>
      <c r="X396" s="67"/>
      <c r="Y396" s="67"/>
      <c r="Z396" s="67"/>
      <c r="AA396" s="67"/>
      <c r="AB396" s="67"/>
      <c r="AC396" s="67"/>
      <c r="AD396" s="67"/>
      <c r="AE396" s="67"/>
      <c r="AF396" s="67"/>
      <c r="AG396" s="67"/>
    </row>
    <row r="397" spans="7:33" ht="12.75" hidden="1">
      <c r="G397" s="37">
        <f>+G389+G357+G325+G293+G261+G229+G197+G165+G133+G101+G70+G46+G25</f>
        <v>9695490.921</v>
      </c>
      <c r="H397" s="37">
        <f>+H389+H357+H325+H293+H261+H229+H197+H165+H133+H101+H70+H46+H25</f>
        <v>10988176.824</v>
      </c>
      <c r="K397" s="123"/>
      <c r="L397" s="67"/>
      <c r="M397" s="67"/>
      <c r="N397" s="67"/>
      <c r="O397" s="67"/>
      <c r="P397" s="67"/>
      <c r="Q397" s="67"/>
      <c r="R397" s="67"/>
      <c r="S397" s="67"/>
      <c r="T397" s="67"/>
      <c r="U397" s="67"/>
      <c r="V397" s="67"/>
      <c r="W397" s="67"/>
      <c r="X397" s="67"/>
      <c r="Y397" s="67"/>
      <c r="Z397" s="67"/>
      <c r="AA397" s="67"/>
      <c r="AB397" s="67"/>
      <c r="AC397" s="67"/>
      <c r="AD397" s="67"/>
      <c r="AE397" s="67"/>
      <c r="AF397" s="67"/>
      <c r="AG397" s="67"/>
    </row>
    <row r="398" spans="11:33" ht="12.75">
      <c r="K398" s="123"/>
      <c r="L398" s="67"/>
      <c r="M398" s="67"/>
      <c r="N398" s="67"/>
      <c r="O398" s="67"/>
      <c r="P398" s="67"/>
      <c r="Q398" s="67"/>
      <c r="R398" s="67"/>
      <c r="S398" s="67"/>
      <c r="T398" s="67"/>
      <c r="U398" s="67"/>
      <c r="V398" s="67"/>
      <c r="W398" s="67"/>
      <c r="X398" s="67"/>
      <c r="Y398" s="67"/>
      <c r="Z398" s="67"/>
      <c r="AA398" s="67"/>
      <c r="AB398" s="67"/>
      <c r="AC398" s="67"/>
      <c r="AD398" s="67"/>
      <c r="AE398" s="67"/>
      <c r="AF398" s="67"/>
      <c r="AG398" s="67"/>
    </row>
    <row r="399" spans="11:33" ht="12.75">
      <c r="K399" s="123"/>
      <c r="L399" s="67"/>
      <c r="M399" s="67"/>
      <c r="N399" s="67"/>
      <c r="O399" s="67"/>
      <c r="P399" s="67"/>
      <c r="Q399" s="67"/>
      <c r="R399" s="67"/>
      <c r="S399" s="67"/>
      <c r="T399" s="67"/>
      <c r="U399" s="67"/>
      <c r="V399" s="67"/>
      <c r="W399" s="67"/>
      <c r="X399" s="67"/>
      <c r="Y399" s="67"/>
      <c r="Z399" s="67"/>
      <c r="AA399" s="67"/>
      <c r="AB399" s="67"/>
      <c r="AC399" s="67"/>
      <c r="AD399" s="67"/>
      <c r="AE399" s="67"/>
      <c r="AF399" s="67"/>
      <c r="AG399" s="67"/>
    </row>
    <row r="400" spans="11:33" ht="12.75">
      <c r="K400" s="123"/>
      <c r="L400" s="67"/>
      <c r="M400" s="67"/>
      <c r="N400" s="67"/>
      <c r="O400" s="67"/>
      <c r="P400" s="67"/>
      <c r="Q400" s="67"/>
      <c r="R400" s="67"/>
      <c r="S400" s="67"/>
      <c r="T400" s="67"/>
      <c r="U400" s="67"/>
      <c r="V400" s="67"/>
      <c r="W400" s="67"/>
      <c r="X400" s="67"/>
      <c r="Y400" s="67"/>
      <c r="Z400" s="67"/>
      <c r="AA400" s="67"/>
      <c r="AB400" s="67"/>
      <c r="AC400" s="67"/>
      <c r="AD400" s="67"/>
      <c r="AE400" s="67"/>
      <c r="AF400" s="67"/>
      <c r="AG400" s="67"/>
    </row>
    <row r="401" spans="11:33" ht="12.75">
      <c r="K401" s="123"/>
      <c r="L401" s="67"/>
      <c r="M401" s="67"/>
      <c r="N401" s="67"/>
      <c r="O401" s="67"/>
      <c r="P401" s="67"/>
      <c r="Q401" s="67"/>
      <c r="R401" s="67"/>
      <c r="S401" s="67"/>
      <c r="T401" s="67"/>
      <c r="U401" s="67"/>
      <c r="V401" s="67"/>
      <c r="W401" s="67"/>
      <c r="X401" s="67"/>
      <c r="Y401" s="67"/>
      <c r="Z401" s="67"/>
      <c r="AA401" s="67"/>
      <c r="AB401" s="67"/>
      <c r="AC401" s="67"/>
      <c r="AD401" s="67"/>
      <c r="AE401" s="67"/>
      <c r="AF401" s="67"/>
      <c r="AG401" s="67"/>
    </row>
    <row r="402" spans="11:33" ht="12.75">
      <c r="K402" s="123"/>
      <c r="L402" s="67"/>
      <c r="M402" s="67"/>
      <c r="N402" s="67"/>
      <c r="O402" s="67"/>
      <c r="P402" s="67"/>
      <c r="Q402" s="67"/>
      <c r="R402" s="67"/>
      <c r="S402" s="67"/>
      <c r="T402" s="67"/>
      <c r="U402" s="67"/>
      <c r="V402" s="67"/>
      <c r="W402" s="67"/>
      <c r="X402" s="67"/>
      <c r="Y402" s="67"/>
      <c r="Z402" s="67"/>
      <c r="AA402" s="67"/>
      <c r="AB402" s="67"/>
      <c r="AC402" s="67"/>
      <c r="AD402" s="67"/>
      <c r="AE402" s="67"/>
      <c r="AF402" s="67"/>
      <c r="AG402" s="67"/>
    </row>
    <row r="403" spans="11:33" ht="12.75">
      <c r="K403" s="123"/>
      <c r="L403" s="67"/>
      <c r="M403" s="67"/>
      <c r="N403" s="67"/>
      <c r="O403" s="67"/>
      <c r="P403" s="67"/>
      <c r="Q403" s="67"/>
      <c r="R403" s="67"/>
      <c r="S403" s="67"/>
      <c r="T403" s="67"/>
      <c r="U403" s="67"/>
      <c r="V403" s="67"/>
      <c r="W403" s="67"/>
      <c r="X403" s="67"/>
      <c r="Y403" s="67"/>
      <c r="Z403" s="67"/>
      <c r="AA403" s="67"/>
      <c r="AB403" s="67"/>
      <c r="AC403" s="67"/>
      <c r="AD403" s="67"/>
      <c r="AE403" s="67"/>
      <c r="AF403" s="67"/>
      <c r="AG403" s="67"/>
    </row>
    <row r="404" spans="11:33" ht="12.75">
      <c r="K404" s="123"/>
      <c r="L404" s="67"/>
      <c r="M404" s="67"/>
      <c r="N404" s="67"/>
      <c r="O404" s="67"/>
      <c r="P404" s="67"/>
      <c r="Q404" s="67"/>
      <c r="R404" s="67"/>
      <c r="S404" s="67"/>
      <c r="T404" s="67"/>
      <c r="U404" s="67"/>
      <c r="V404" s="67"/>
      <c r="W404" s="67"/>
      <c r="X404" s="67"/>
      <c r="Y404" s="67"/>
      <c r="Z404" s="67"/>
      <c r="AA404" s="67"/>
      <c r="AB404" s="67"/>
      <c r="AC404" s="67"/>
      <c r="AD404" s="67"/>
      <c r="AE404" s="67"/>
      <c r="AF404" s="67"/>
      <c r="AG404" s="67"/>
    </row>
    <row r="405" spans="11:33" ht="12.75">
      <c r="K405" s="123"/>
      <c r="L405" s="67"/>
      <c r="M405" s="67"/>
      <c r="N405" s="67"/>
      <c r="O405" s="67"/>
      <c r="P405" s="67"/>
      <c r="Q405" s="67"/>
      <c r="R405" s="67"/>
      <c r="S405" s="67"/>
      <c r="T405" s="67"/>
      <c r="U405" s="67"/>
      <c r="V405" s="67"/>
      <c r="W405" s="67"/>
      <c r="X405" s="67"/>
      <c r="Y405" s="67"/>
      <c r="Z405" s="67"/>
      <c r="AA405" s="67"/>
      <c r="AB405" s="67"/>
      <c r="AC405" s="67"/>
      <c r="AD405" s="67"/>
      <c r="AE405" s="67"/>
      <c r="AF405" s="67"/>
      <c r="AG405" s="67"/>
    </row>
    <row r="406" spans="11:33" ht="12.75">
      <c r="K406" s="123"/>
      <c r="L406" s="67"/>
      <c r="M406" s="67"/>
      <c r="N406" s="67"/>
      <c r="O406" s="67"/>
      <c r="P406" s="67"/>
      <c r="Q406" s="67"/>
      <c r="R406" s="67"/>
      <c r="S406" s="67"/>
      <c r="T406" s="67"/>
      <c r="U406" s="67"/>
      <c r="V406" s="67"/>
      <c r="W406" s="67"/>
      <c r="X406" s="67"/>
      <c r="Y406" s="67"/>
      <c r="Z406" s="67"/>
      <c r="AA406" s="67"/>
      <c r="AB406" s="67"/>
      <c r="AC406" s="67"/>
      <c r="AD406" s="67"/>
      <c r="AE406" s="67"/>
      <c r="AF406" s="67"/>
      <c r="AG406" s="67"/>
    </row>
    <row r="407" spans="11:33" ht="12.75">
      <c r="K407" s="123"/>
      <c r="L407" s="67"/>
      <c r="M407" s="67"/>
      <c r="N407" s="67"/>
      <c r="O407" s="67"/>
      <c r="P407" s="67"/>
      <c r="Q407" s="67"/>
      <c r="R407" s="67"/>
      <c r="S407" s="67"/>
      <c r="T407" s="67"/>
      <c r="U407" s="67"/>
      <c r="V407" s="67"/>
      <c r="W407" s="67"/>
      <c r="X407" s="67"/>
      <c r="Y407" s="67"/>
      <c r="Z407" s="67"/>
      <c r="AA407" s="67"/>
      <c r="AB407" s="67"/>
      <c r="AC407" s="67"/>
      <c r="AD407" s="67"/>
      <c r="AE407" s="67"/>
      <c r="AF407" s="67"/>
      <c r="AG407" s="67"/>
    </row>
    <row r="408" spans="11:33" ht="12.75">
      <c r="K408" s="123"/>
      <c r="L408" s="67"/>
      <c r="M408" s="67"/>
      <c r="N408" s="67"/>
      <c r="O408" s="67"/>
      <c r="P408" s="67"/>
      <c r="Q408" s="67"/>
      <c r="R408" s="67"/>
      <c r="S408" s="67"/>
      <c r="T408" s="67"/>
      <c r="U408" s="67"/>
      <c r="V408" s="67"/>
      <c r="W408" s="67"/>
      <c r="X408" s="67"/>
      <c r="Y408" s="67"/>
      <c r="Z408" s="67"/>
      <c r="AA408" s="67"/>
      <c r="AB408" s="67"/>
      <c r="AC408" s="67"/>
      <c r="AD408" s="67"/>
      <c r="AE408" s="67"/>
      <c r="AF408" s="67"/>
      <c r="AG408" s="67"/>
    </row>
    <row r="409" spans="11:33" ht="12.75">
      <c r="K409" s="123"/>
      <c r="L409" s="67"/>
      <c r="M409" s="67"/>
      <c r="N409" s="67"/>
      <c r="O409" s="67"/>
      <c r="P409" s="67"/>
      <c r="Q409" s="67"/>
      <c r="R409" s="67"/>
      <c r="S409" s="67"/>
      <c r="T409" s="67"/>
      <c r="U409" s="67"/>
      <c r="V409" s="67"/>
      <c r="W409" s="67"/>
      <c r="X409" s="67"/>
      <c r="Y409" s="67"/>
      <c r="Z409" s="67"/>
      <c r="AA409" s="67"/>
      <c r="AB409" s="67"/>
      <c r="AC409" s="67"/>
      <c r="AD409" s="67"/>
      <c r="AE409" s="67"/>
      <c r="AF409" s="67"/>
      <c r="AG409" s="67"/>
    </row>
    <row r="410" spans="11:33" ht="12.75">
      <c r="K410" s="123"/>
      <c r="L410" s="67"/>
      <c r="M410" s="67"/>
      <c r="N410" s="67"/>
      <c r="O410" s="67"/>
      <c r="P410" s="67"/>
      <c r="Q410" s="67"/>
      <c r="R410" s="67"/>
      <c r="S410" s="67"/>
      <c r="T410" s="67"/>
      <c r="U410" s="67"/>
      <c r="V410" s="67"/>
      <c r="W410" s="67"/>
      <c r="X410" s="67"/>
      <c r="Y410" s="67"/>
      <c r="Z410" s="67"/>
      <c r="AA410" s="67"/>
      <c r="AB410" s="67"/>
      <c r="AC410" s="67"/>
      <c r="AD410" s="67"/>
      <c r="AE410" s="67"/>
      <c r="AF410" s="67"/>
      <c r="AG410" s="67"/>
    </row>
    <row r="411" spans="11:33" ht="12.75">
      <c r="K411" s="123"/>
      <c r="L411" s="67"/>
      <c r="M411" s="67"/>
      <c r="N411" s="67"/>
      <c r="O411" s="67"/>
      <c r="P411" s="67"/>
      <c r="Q411" s="67"/>
      <c r="R411" s="67"/>
      <c r="S411" s="67"/>
      <c r="T411" s="67"/>
      <c r="U411" s="67"/>
      <c r="V411" s="67"/>
      <c r="W411" s="67"/>
      <c r="X411" s="67"/>
      <c r="Y411" s="67"/>
      <c r="Z411" s="67"/>
      <c r="AA411" s="67"/>
      <c r="AB411" s="67"/>
      <c r="AC411" s="67"/>
      <c r="AD411" s="67"/>
      <c r="AE411" s="67"/>
      <c r="AF411" s="67"/>
      <c r="AG411" s="67"/>
    </row>
    <row r="412" spans="11:33" ht="12.75">
      <c r="K412" s="123"/>
      <c r="L412" s="67"/>
      <c r="M412" s="67"/>
      <c r="N412" s="67"/>
      <c r="O412" s="67"/>
      <c r="P412" s="67"/>
      <c r="Q412" s="67"/>
      <c r="R412" s="67"/>
      <c r="S412" s="67"/>
      <c r="T412" s="67"/>
      <c r="U412" s="67"/>
      <c r="V412" s="67"/>
      <c r="W412" s="67"/>
      <c r="X412" s="67"/>
      <c r="Y412" s="67"/>
      <c r="Z412" s="67"/>
      <c r="AA412" s="67"/>
      <c r="AB412" s="67"/>
      <c r="AC412" s="67"/>
      <c r="AD412" s="67"/>
      <c r="AE412" s="67"/>
      <c r="AF412" s="67"/>
      <c r="AG412" s="67"/>
    </row>
    <row r="413" spans="11:33" ht="12.75">
      <c r="K413" s="123"/>
      <c r="L413" s="67"/>
      <c r="M413" s="67"/>
      <c r="N413" s="67"/>
      <c r="O413" s="67"/>
      <c r="P413" s="67"/>
      <c r="Q413" s="67"/>
      <c r="R413" s="67"/>
      <c r="S413" s="67"/>
      <c r="T413" s="67"/>
      <c r="U413" s="67"/>
      <c r="V413" s="67"/>
      <c r="W413" s="67"/>
      <c r="X413" s="67"/>
      <c r="Y413" s="67"/>
      <c r="Z413" s="67"/>
      <c r="AA413" s="67"/>
      <c r="AB413" s="67"/>
      <c r="AC413" s="67"/>
      <c r="AD413" s="67"/>
      <c r="AE413" s="67"/>
      <c r="AF413" s="67"/>
      <c r="AG413" s="67"/>
    </row>
    <row r="414" spans="11:33" ht="12.75">
      <c r="K414" s="123"/>
      <c r="L414" s="67"/>
      <c r="M414" s="67"/>
      <c r="N414" s="67"/>
      <c r="O414" s="67"/>
      <c r="P414" s="67"/>
      <c r="Q414" s="67"/>
      <c r="R414" s="67"/>
      <c r="S414" s="67"/>
      <c r="T414" s="67"/>
      <c r="U414" s="67"/>
      <c r="V414" s="67"/>
      <c r="W414" s="67"/>
      <c r="X414" s="67"/>
      <c r="Y414" s="67"/>
      <c r="Z414" s="67"/>
      <c r="AA414" s="67"/>
      <c r="AB414" s="67"/>
      <c r="AC414" s="67"/>
      <c r="AD414" s="67"/>
      <c r="AE414" s="67"/>
      <c r="AF414" s="67"/>
      <c r="AG414" s="67"/>
    </row>
    <row r="415" spans="11:33" ht="12.75">
      <c r="K415" s="123"/>
      <c r="L415" s="67"/>
      <c r="M415" s="67"/>
      <c r="N415" s="67"/>
      <c r="O415" s="67"/>
      <c r="P415" s="67"/>
      <c r="Q415" s="67"/>
      <c r="R415" s="67"/>
      <c r="S415" s="67"/>
      <c r="T415" s="67"/>
      <c r="U415" s="67"/>
      <c r="V415" s="67"/>
      <c r="W415" s="67"/>
      <c r="X415" s="67"/>
      <c r="Y415" s="67"/>
      <c r="Z415" s="67"/>
      <c r="AA415" s="67"/>
      <c r="AB415" s="67"/>
      <c r="AC415" s="67"/>
      <c r="AD415" s="67"/>
      <c r="AE415" s="67"/>
      <c r="AF415" s="67"/>
      <c r="AG415" s="67"/>
    </row>
    <row r="416" spans="11:33" ht="12.75">
      <c r="K416" s="123"/>
      <c r="L416" s="67"/>
      <c r="M416" s="67"/>
      <c r="N416" s="67"/>
      <c r="O416" s="67"/>
      <c r="P416" s="67"/>
      <c r="Q416" s="67"/>
      <c r="R416" s="67"/>
      <c r="S416" s="67"/>
      <c r="T416" s="67"/>
      <c r="U416" s="67"/>
      <c r="V416" s="67"/>
      <c r="W416" s="67"/>
      <c r="X416" s="67"/>
      <c r="Y416" s="67"/>
      <c r="Z416" s="67"/>
      <c r="AA416" s="67"/>
      <c r="AB416" s="67"/>
      <c r="AC416" s="67"/>
      <c r="AD416" s="67"/>
      <c r="AE416" s="67"/>
      <c r="AF416" s="67"/>
      <c r="AG416" s="67"/>
    </row>
    <row r="417" spans="11:33" ht="12.75">
      <c r="K417" s="123"/>
      <c r="L417" s="67"/>
      <c r="M417" s="67"/>
      <c r="N417" s="67"/>
      <c r="O417" s="67"/>
      <c r="P417" s="67"/>
      <c r="Q417" s="67"/>
      <c r="R417" s="67"/>
      <c r="S417" s="67"/>
      <c r="T417" s="67"/>
      <c r="U417" s="67"/>
      <c r="V417" s="67"/>
      <c r="W417" s="67"/>
      <c r="X417" s="67"/>
      <c r="Y417" s="67"/>
      <c r="Z417" s="67"/>
      <c r="AA417" s="67"/>
      <c r="AB417" s="67"/>
      <c r="AC417" s="67"/>
      <c r="AD417" s="67"/>
      <c r="AE417" s="67"/>
      <c r="AF417" s="67"/>
      <c r="AG417" s="67"/>
    </row>
    <row r="418" spans="11:33" ht="12.75">
      <c r="K418" s="123"/>
      <c r="L418" s="67"/>
      <c r="M418" s="67"/>
      <c r="N418" s="67"/>
      <c r="O418" s="67"/>
      <c r="P418" s="67"/>
      <c r="Q418" s="67"/>
      <c r="R418" s="67"/>
      <c r="S418" s="67"/>
      <c r="T418" s="67"/>
      <c r="U418" s="67"/>
      <c r="V418" s="67"/>
      <c r="W418" s="67"/>
      <c r="X418" s="67"/>
      <c r="Y418" s="67"/>
      <c r="Z418" s="67"/>
      <c r="AA418" s="67"/>
      <c r="AB418" s="67"/>
      <c r="AC418" s="67"/>
      <c r="AD418" s="67"/>
      <c r="AE418" s="67"/>
      <c r="AF418" s="67"/>
      <c r="AG418" s="67"/>
    </row>
    <row r="419" spans="11:33" ht="12.75">
      <c r="K419" s="123"/>
      <c r="L419" s="67"/>
      <c r="M419" s="67"/>
      <c r="N419" s="67"/>
      <c r="O419" s="67"/>
      <c r="P419" s="67"/>
      <c r="Q419" s="67"/>
      <c r="R419" s="67"/>
      <c r="S419" s="67"/>
      <c r="T419" s="67"/>
      <c r="U419" s="67"/>
      <c r="V419" s="67"/>
      <c r="W419" s="67"/>
      <c r="X419" s="67"/>
      <c r="Y419" s="67"/>
      <c r="Z419" s="67"/>
      <c r="AA419" s="67"/>
      <c r="AB419" s="67"/>
      <c r="AC419" s="67"/>
      <c r="AD419" s="67"/>
      <c r="AE419" s="67"/>
      <c r="AF419" s="67"/>
      <c r="AG419" s="67"/>
    </row>
    <row r="420" spans="11:33" ht="12.75">
      <c r="K420" s="123"/>
      <c r="L420" s="67"/>
      <c r="M420" s="67"/>
      <c r="N420" s="67"/>
      <c r="O420" s="67"/>
      <c r="P420" s="67"/>
      <c r="Q420" s="67"/>
      <c r="R420" s="67"/>
      <c r="S420" s="67"/>
      <c r="T420" s="67"/>
      <c r="U420" s="67"/>
      <c r="V420" s="67"/>
      <c r="W420" s="67"/>
      <c r="X420" s="67"/>
      <c r="Y420" s="67"/>
      <c r="Z420" s="67"/>
      <c r="AA420" s="67"/>
      <c r="AB420" s="67"/>
      <c r="AC420" s="67"/>
      <c r="AD420" s="67"/>
      <c r="AE420" s="67"/>
      <c r="AF420" s="67"/>
      <c r="AG420" s="67"/>
    </row>
    <row r="421" spans="11:33" ht="12.75">
      <c r="K421" s="123"/>
      <c r="L421" s="67"/>
      <c r="M421" s="67"/>
      <c r="N421" s="67"/>
      <c r="O421" s="67"/>
      <c r="P421" s="67"/>
      <c r="Q421" s="67"/>
      <c r="R421" s="67"/>
      <c r="S421" s="67"/>
      <c r="T421" s="67"/>
      <c r="U421" s="67"/>
      <c r="V421" s="67"/>
      <c r="W421" s="67"/>
      <c r="X421" s="67"/>
      <c r="Y421" s="67"/>
      <c r="Z421" s="67"/>
      <c r="AA421" s="67"/>
      <c r="AB421" s="67"/>
      <c r="AC421" s="67"/>
      <c r="AD421" s="67"/>
      <c r="AE421" s="67"/>
      <c r="AF421" s="67"/>
      <c r="AG421" s="67"/>
    </row>
    <row r="422" spans="11:33" ht="12.75">
      <c r="K422" s="123"/>
      <c r="L422" s="67"/>
      <c r="M422" s="67"/>
      <c r="N422" s="67"/>
      <c r="O422" s="67"/>
      <c r="P422" s="67"/>
      <c r="Q422" s="67"/>
      <c r="R422" s="67"/>
      <c r="S422" s="67"/>
      <c r="T422" s="67"/>
      <c r="U422" s="67"/>
      <c r="V422" s="67"/>
      <c r="W422" s="67"/>
      <c r="X422" s="67"/>
      <c r="Y422" s="67"/>
      <c r="Z422" s="67"/>
      <c r="AA422" s="67"/>
      <c r="AB422" s="67"/>
      <c r="AC422" s="67"/>
      <c r="AD422" s="67"/>
      <c r="AE422" s="67"/>
      <c r="AF422" s="67"/>
      <c r="AG422" s="67"/>
    </row>
    <row r="423" spans="11:33" ht="12.75">
      <c r="K423" s="123"/>
      <c r="L423" s="67"/>
      <c r="M423" s="67"/>
      <c r="N423" s="67"/>
      <c r="O423" s="67"/>
      <c r="P423" s="67"/>
      <c r="Q423" s="67"/>
      <c r="R423" s="67"/>
      <c r="S423" s="67"/>
      <c r="T423" s="67"/>
      <c r="U423" s="67"/>
      <c r="V423" s="67"/>
      <c r="W423" s="67"/>
      <c r="X423" s="67"/>
      <c r="Y423" s="67"/>
      <c r="Z423" s="67"/>
      <c r="AA423" s="67"/>
      <c r="AB423" s="67"/>
      <c r="AC423" s="67"/>
      <c r="AD423" s="67"/>
      <c r="AE423" s="67"/>
      <c r="AF423" s="67"/>
      <c r="AG423" s="67"/>
    </row>
    <row r="424" spans="11:33" ht="12.75">
      <c r="K424" s="123"/>
      <c r="L424" s="67"/>
      <c r="M424" s="67"/>
      <c r="N424" s="67"/>
      <c r="O424" s="67"/>
      <c r="P424" s="67"/>
      <c r="Q424" s="67"/>
      <c r="R424" s="67"/>
      <c r="S424" s="67"/>
      <c r="T424" s="67"/>
      <c r="U424" s="67"/>
      <c r="V424" s="67"/>
      <c r="W424" s="67"/>
      <c r="X424" s="67"/>
      <c r="Y424" s="67"/>
      <c r="Z424" s="67"/>
      <c r="AA424" s="67"/>
      <c r="AB424" s="67"/>
      <c r="AC424" s="67"/>
      <c r="AD424" s="67"/>
      <c r="AE424" s="67"/>
      <c r="AF424" s="67"/>
      <c r="AG424" s="67"/>
    </row>
    <row r="425" spans="11:33" ht="12.75">
      <c r="K425" s="123"/>
      <c r="L425" s="67"/>
      <c r="M425" s="67"/>
      <c r="N425" s="67"/>
      <c r="O425" s="67"/>
      <c r="P425" s="67"/>
      <c r="Q425" s="67"/>
      <c r="R425" s="67"/>
      <c r="S425" s="67"/>
      <c r="T425" s="67"/>
      <c r="U425" s="67"/>
      <c r="V425" s="67"/>
      <c r="W425" s="67"/>
      <c r="X425" s="67"/>
      <c r="Y425" s="67"/>
      <c r="Z425" s="67"/>
      <c r="AA425" s="67"/>
      <c r="AB425" s="67"/>
      <c r="AC425" s="67"/>
      <c r="AD425" s="67"/>
      <c r="AE425" s="67"/>
      <c r="AF425" s="67"/>
      <c r="AG425" s="67"/>
    </row>
    <row r="426" spans="11:33" ht="12.75">
      <c r="K426" s="123"/>
      <c r="L426" s="67"/>
      <c r="M426" s="67"/>
      <c r="N426" s="67"/>
      <c r="O426" s="67"/>
      <c r="P426" s="67"/>
      <c r="Q426" s="67"/>
      <c r="R426" s="67"/>
      <c r="S426" s="67"/>
      <c r="T426" s="67"/>
      <c r="U426" s="67"/>
      <c r="V426" s="67"/>
      <c r="W426" s="67"/>
      <c r="X426" s="67"/>
      <c r="Y426" s="67"/>
      <c r="Z426" s="67"/>
      <c r="AA426" s="67"/>
      <c r="AB426" s="67"/>
      <c r="AC426" s="67"/>
      <c r="AD426" s="67"/>
      <c r="AE426" s="67"/>
      <c r="AF426" s="67"/>
      <c r="AG426" s="67"/>
    </row>
    <row r="427" spans="11:33" ht="12.75">
      <c r="K427" s="123"/>
      <c r="L427" s="67"/>
      <c r="M427" s="67"/>
      <c r="N427" s="67"/>
      <c r="O427" s="67"/>
      <c r="P427" s="67"/>
      <c r="Q427" s="67"/>
      <c r="R427" s="67"/>
      <c r="S427" s="67"/>
      <c r="T427" s="67"/>
      <c r="U427" s="67"/>
      <c r="V427" s="67"/>
      <c r="W427" s="67"/>
      <c r="X427" s="67"/>
      <c r="Y427" s="67"/>
      <c r="Z427" s="67"/>
      <c r="AA427" s="67"/>
      <c r="AB427" s="67"/>
      <c r="AC427" s="67"/>
      <c r="AD427" s="67"/>
      <c r="AE427" s="67"/>
      <c r="AF427" s="67"/>
      <c r="AG427" s="67"/>
    </row>
    <row r="428" spans="11:33" ht="12.75">
      <c r="K428" s="123"/>
      <c r="L428" s="67"/>
      <c r="M428" s="67"/>
      <c r="N428" s="67"/>
      <c r="O428" s="67"/>
      <c r="P428" s="67"/>
      <c r="Q428" s="67"/>
      <c r="R428" s="67"/>
      <c r="S428" s="67"/>
      <c r="T428" s="67"/>
      <c r="U428" s="67"/>
      <c r="V428" s="67"/>
      <c r="W428" s="67"/>
      <c r="X428" s="67"/>
      <c r="Y428" s="67"/>
      <c r="Z428" s="67"/>
      <c r="AA428" s="67"/>
      <c r="AB428" s="67"/>
      <c r="AC428" s="67"/>
      <c r="AD428" s="67"/>
      <c r="AE428" s="67"/>
      <c r="AF428" s="67"/>
      <c r="AG428" s="67"/>
    </row>
    <row r="429" spans="11:33" ht="12.75">
      <c r="K429" s="123"/>
      <c r="L429" s="67"/>
      <c r="M429" s="67"/>
      <c r="N429" s="67"/>
      <c r="O429" s="67"/>
      <c r="P429" s="67"/>
      <c r="Q429" s="67"/>
      <c r="R429" s="67"/>
      <c r="S429" s="67"/>
      <c r="T429" s="67"/>
      <c r="U429" s="67"/>
      <c r="V429" s="67"/>
      <c r="W429" s="67"/>
      <c r="X429" s="67"/>
      <c r="Y429" s="67"/>
      <c r="Z429" s="67"/>
      <c r="AA429" s="67"/>
      <c r="AB429" s="67"/>
      <c r="AC429" s="67"/>
      <c r="AD429" s="67"/>
      <c r="AE429" s="67"/>
      <c r="AF429" s="67"/>
      <c r="AG429" s="67"/>
    </row>
    <row r="430" spans="11:33" ht="12.75">
      <c r="K430" s="123"/>
      <c r="L430" s="67"/>
      <c r="M430" s="67"/>
      <c r="N430" s="67"/>
      <c r="O430" s="67"/>
      <c r="P430" s="67"/>
      <c r="Q430" s="67"/>
      <c r="R430" s="67"/>
      <c r="S430" s="67"/>
      <c r="T430" s="67"/>
      <c r="U430" s="67"/>
      <c r="V430" s="67"/>
      <c r="W430" s="67"/>
      <c r="X430" s="67"/>
      <c r="Y430" s="67"/>
      <c r="Z430" s="67"/>
      <c r="AA430" s="67"/>
      <c r="AB430" s="67"/>
      <c r="AC430" s="67"/>
      <c r="AD430" s="67"/>
      <c r="AE430" s="67"/>
      <c r="AF430" s="67"/>
      <c r="AG430" s="67"/>
    </row>
    <row r="431" spans="11:33" ht="12.75">
      <c r="K431" s="123"/>
      <c r="L431" s="67"/>
      <c r="M431" s="67"/>
      <c r="N431" s="67"/>
      <c r="O431" s="67"/>
      <c r="P431" s="67"/>
      <c r="Q431" s="67"/>
      <c r="R431" s="67"/>
      <c r="S431" s="67"/>
      <c r="T431" s="67"/>
      <c r="U431" s="67"/>
      <c r="V431" s="67"/>
      <c r="W431" s="67"/>
      <c r="X431" s="67"/>
      <c r="Y431" s="67"/>
      <c r="Z431" s="67"/>
      <c r="AA431" s="67"/>
      <c r="AB431" s="67"/>
      <c r="AC431" s="67"/>
      <c r="AD431" s="67"/>
      <c r="AE431" s="67"/>
      <c r="AF431" s="67"/>
      <c r="AG431" s="67"/>
    </row>
    <row r="432" spans="11:33" ht="12.75">
      <c r="K432" s="123"/>
      <c r="L432" s="67"/>
      <c r="M432" s="67"/>
      <c r="N432" s="67"/>
      <c r="O432" s="67"/>
      <c r="P432" s="67"/>
      <c r="Q432" s="67"/>
      <c r="R432" s="67"/>
      <c r="S432" s="67"/>
      <c r="T432" s="67"/>
      <c r="U432" s="67"/>
      <c r="V432" s="67"/>
      <c r="W432" s="67"/>
      <c r="X432" s="67"/>
      <c r="Y432" s="67"/>
      <c r="Z432" s="67"/>
      <c r="AA432" s="67"/>
      <c r="AB432" s="67"/>
      <c r="AC432" s="67"/>
      <c r="AD432" s="67"/>
      <c r="AE432" s="67"/>
      <c r="AF432" s="67"/>
      <c r="AG432" s="67"/>
    </row>
    <row r="433" spans="11:33" ht="12.75">
      <c r="K433" s="123"/>
      <c r="L433" s="67"/>
      <c r="M433" s="67"/>
      <c r="N433" s="67"/>
      <c r="O433" s="67"/>
      <c r="P433" s="67"/>
      <c r="Q433" s="67"/>
      <c r="R433" s="67"/>
      <c r="S433" s="67"/>
      <c r="T433" s="67"/>
      <c r="U433" s="67"/>
      <c r="V433" s="67"/>
      <c r="W433" s="67"/>
      <c r="X433" s="67"/>
      <c r="Y433" s="67"/>
      <c r="Z433" s="67"/>
      <c r="AA433" s="67"/>
      <c r="AB433" s="67"/>
      <c r="AC433" s="67"/>
      <c r="AD433" s="67"/>
      <c r="AE433" s="67"/>
      <c r="AF433" s="67"/>
      <c r="AG433" s="67"/>
    </row>
    <row r="434" spans="11:33" ht="12.75">
      <c r="K434" s="123"/>
      <c r="L434" s="67"/>
      <c r="M434" s="67"/>
      <c r="N434" s="67"/>
      <c r="O434" s="67"/>
      <c r="P434" s="67"/>
      <c r="Q434" s="67"/>
      <c r="R434" s="67"/>
      <c r="S434" s="67"/>
      <c r="T434" s="67"/>
      <c r="U434" s="67"/>
      <c r="V434" s="67"/>
      <c r="W434" s="67"/>
      <c r="X434" s="67"/>
      <c r="Y434" s="67"/>
      <c r="Z434" s="67"/>
      <c r="AA434" s="67"/>
      <c r="AB434" s="67"/>
      <c r="AC434" s="67"/>
      <c r="AD434" s="67"/>
      <c r="AE434" s="67"/>
      <c r="AF434" s="67"/>
      <c r="AG434" s="67"/>
    </row>
    <row r="435" spans="11:33" ht="12.75">
      <c r="K435" s="123"/>
      <c r="L435" s="67"/>
      <c r="M435" s="67"/>
      <c r="N435" s="67"/>
      <c r="O435" s="67"/>
      <c r="P435" s="67"/>
      <c r="Q435" s="67"/>
      <c r="R435" s="67"/>
      <c r="S435" s="67"/>
      <c r="T435" s="67"/>
      <c r="U435" s="67"/>
      <c r="V435" s="67"/>
      <c r="W435" s="67"/>
      <c r="X435" s="67"/>
      <c r="Y435" s="67"/>
      <c r="Z435" s="67"/>
      <c r="AA435" s="67"/>
      <c r="AB435" s="67"/>
      <c r="AC435" s="67"/>
      <c r="AD435" s="67"/>
      <c r="AE435" s="67"/>
      <c r="AF435" s="67"/>
      <c r="AG435" s="67"/>
    </row>
    <row r="436" spans="11:33" ht="12.75">
      <c r="K436" s="123"/>
      <c r="L436" s="67"/>
      <c r="M436" s="67"/>
      <c r="N436" s="67"/>
      <c r="O436" s="67"/>
      <c r="P436" s="67"/>
      <c r="Q436" s="67"/>
      <c r="R436" s="67"/>
      <c r="S436" s="67"/>
      <c r="T436" s="67"/>
      <c r="U436" s="67"/>
      <c r="V436" s="67"/>
      <c r="W436" s="67"/>
      <c r="X436" s="67"/>
      <c r="Y436" s="67"/>
      <c r="Z436" s="67"/>
      <c r="AA436" s="67"/>
      <c r="AB436" s="67"/>
      <c r="AC436" s="67"/>
      <c r="AD436" s="67"/>
      <c r="AE436" s="67"/>
      <c r="AF436" s="67"/>
      <c r="AG436" s="67"/>
    </row>
    <row r="437" spans="11:33" ht="12.75">
      <c r="K437" s="123"/>
      <c r="L437" s="67"/>
      <c r="M437" s="67"/>
      <c r="N437" s="67"/>
      <c r="O437" s="67"/>
      <c r="P437" s="67"/>
      <c r="Q437" s="67"/>
      <c r="R437" s="67"/>
      <c r="S437" s="67"/>
      <c r="T437" s="67"/>
      <c r="U437" s="67"/>
      <c r="V437" s="67"/>
      <c r="W437" s="67"/>
      <c r="X437" s="67"/>
      <c r="Y437" s="67"/>
      <c r="Z437" s="67"/>
      <c r="AA437" s="67"/>
      <c r="AB437" s="67"/>
      <c r="AC437" s="67"/>
      <c r="AD437" s="67"/>
      <c r="AE437" s="67"/>
      <c r="AF437" s="67"/>
      <c r="AG437" s="67"/>
    </row>
    <row r="438" spans="11:33" ht="12.75">
      <c r="K438" s="123"/>
      <c r="L438" s="67"/>
      <c r="M438" s="67"/>
      <c r="N438" s="67"/>
      <c r="O438" s="67"/>
      <c r="P438" s="67"/>
      <c r="Q438" s="67"/>
      <c r="R438" s="67"/>
      <c r="S438" s="67"/>
      <c r="T438" s="67"/>
      <c r="U438" s="67"/>
      <c r="V438" s="67"/>
      <c r="W438" s="67"/>
      <c r="X438" s="67"/>
      <c r="Y438" s="67"/>
      <c r="Z438" s="67"/>
      <c r="AA438" s="67"/>
      <c r="AB438" s="67"/>
      <c r="AC438" s="67"/>
      <c r="AD438" s="67"/>
      <c r="AE438" s="67"/>
      <c r="AF438" s="67"/>
      <c r="AG438" s="67"/>
    </row>
    <row r="439" spans="11:33" ht="12.75">
      <c r="K439" s="123"/>
      <c r="L439" s="67"/>
      <c r="M439" s="67"/>
      <c r="N439" s="67"/>
      <c r="O439" s="67"/>
      <c r="P439" s="67"/>
      <c r="Q439" s="67"/>
      <c r="R439" s="67"/>
      <c r="S439" s="67"/>
      <c r="T439" s="67"/>
      <c r="U439" s="67"/>
      <c r="V439" s="67"/>
      <c r="W439" s="67"/>
      <c r="X439" s="67"/>
      <c r="Y439" s="67"/>
      <c r="Z439" s="67"/>
      <c r="AA439" s="67"/>
      <c r="AB439" s="67"/>
      <c r="AC439" s="67"/>
      <c r="AD439" s="67"/>
      <c r="AE439" s="67"/>
      <c r="AF439" s="67"/>
      <c r="AG439" s="67"/>
    </row>
    <row r="440" spans="11:33" ht="12.75">
      <c r="K440" s="123"/>
      <c r="L440" s="67"/>
      <c r="M440" s="67"/>
      <c r="N440" s="67"/>
      <c r="O440" s="67"/>
      <c r="P440" s="67"/>
      <c r="Q440" s="67"/>
      <c r="R440" s="67"/>
      <c r="S440" s="67"/>
      <c r="T440" s="67"/>
      <c r="U440" s="67"/>
      <c r="V440" s="67"/>
      <c r="W440" s="67"/>
      <c r="X440" s="67"/>
      <c r="Y440" s="67"/>
      <c r="Z440" s="67"/>
      <c r="AA440" s="67"/>
      <c r="AB440" s="67"/>
      <c r="AC440" s="67"/>
      <c r="AD440" s="67"/>
      <c r="AE440" s="67"/>
      <c r="AF440" s="67"/>
      <c r="AG440" s="67"/>
    </row>
    <row r="441" spans="11:33" ht="12.75">
      <c r="K441" s="123"/>
      <c r="L441" s="67"/>
      <c r="M441" s="67"/>
      <c r="N441" s="67"/>
      <c r="O441" s="67"/>
      <c r="P441" s="67"/>
      <c r="Q441" s="67"/>
      <c r="R441" s="67"/>
      <c r="S441" s="67"/>
      <c r="T441" s="67"/>
      <c r="U441" s="67"/>
      <c r="V441" s="67"/>
      <c r="W441" s="67"/>
      <c r="X441" s="67"/>
      <c r="Y441" s="67"/>
      <c r="Z441" s="67"/>
      <c r="AA441" s="67"/>
      <c r="AB441" s="67"/>
      <c r="AC441" s="67"/>
      <c r="AD441" s="67"/>
      <c r="AE441" s="67"/>
      <c r="AF441" s="67"/>
      <c r="AG441" s="67"/>
    </row>
    <row r="442" spans="11:33" ht="12.75">
      <c r="K442" s="123"/>
      <c r="L442" s="67"/>
      <c r="M442" s="67"/>
      <c r="N442" s="67"/>
      <c r="O442" s="67"/>
      <c r="P442" s="67"/>
      <c r="Q442" s="67"/>
      <c r="R442" s="67"/>
      <c r="S442" s="67"/>
      <c r="T442" s="67"/>
      <c r="U442" s="67"/>
      <c r="V442" s="67"/>
      <c r="W442" s="67"/>
      <c r="X442" s="67"/>
      <c r="Y442" s="67"/>
      <c r="Z442" s="67"/>
      <c r="AA442" s="67"/>
      <c r="AB442" s="67"/>
      <c r="AC442" s="67"/>
      <c r="AD442" s="67"/>
      <c r="AE442" s="67"/>
      <c r="AF442" s="67"/>
      <c r="AG442" s="67"/>
    </row>
    <row r="443" spans="11:33" ht="12.75">
      <c r="K443" s="123"/>
      <c r="L443" s="67"/>
      <c r="M443" s="67"/>
      <c r="N443" s="67"/>
      <c r="O443" s="67"/>
      <c r="P443" s="67"/>
      <c r="Q443" s="67"/>
      <c r="R443" s="67"/>
      <c r="S443" s="67"/>
      <c r="T443" s="67"/>
      <c r="U443" s="67"/>
      <c r="V443" s="67"/>
      <c r="W443" s="67"/>
      <c r="X443" s="67"/>
      <c r="Y443" s="67"/>
      <c r="Z443" s="67"/>
      <c r="AA443" s="67"/>
      <c r="AB443" s="67"/>
      <c r="AC443" s="67"/>
      <c r="AD443" s="67"/>
      <c r="AE443" s="67"/>
      <c r="AF443" s="67"/>
      <c r="AG443" s="67"/>
    </row>
    <row r="444" spans="11:33" ht="12.75">
      <c r="K444" s="123"/>
      <c r="L444" s="67"/>
      <c r="M444" s="67"/>
      <c r="N444" s="67"/>
      <c r="O444" s="67"/>
      <c r="P444" s="67"/>
      <c r="Q444" s="67"/>
      <c r="R444" s="67"/>
      <c r="S444" s="67"/>
      <c r="T444" s="67"/>
      <c r="U444" s="67"/>
      <c r="V444" s="67"/>
      <c r="W444" s="67"/>
      <c r="X444" s="67"/>
      <c r="Y444" s="67"/>
      <c r="Z444" s="67"/>
      <c r="AA444" s="67"/>
      <c r="AB444" s="67"/>
      <c r="AC444" s="67"/>
      <c r="AD444" s="67"/>
      <c r="AE444" s="67"/>
      <c r="AF444" s="67"/>
      <c r="AG444" s="67"/>
    </row>
    <row r="445" spans="11:33" ht="12.75">
      <c r="K445" s="123"/>
      <c r="L445" s="67"/>
      <c r="M445" s="67"/>
      <c r="N445" s="67"/>
      <c r="O445" s="67"/>
      <c r="P445" s="67"/>
      <c r="Q445" s="67"/>
      <c r="R445" s="67"/>
      <c r="S445" s="67"/>
      <c r="T445" s="67"/>
      <c r="U445" s="67"/>
      <c r="V445" s="67"/>
      <c r="W445" s="67"/>
      <c r="X445" s="67"/>
      <c r="Y445" s="67"/>
      <c r="Z445" s="67"/>
      <c r="AA445" s="67"/>
      <c r="AB445" s="67"/>
      <c r="AC445" s="67"/>
      <c r="AD445" s="67"/>
      <c r="AE445" s="67"/>
      <c r="AF445" s="67"/>
      <c r="AG445" s="67"/>
    </row>
    <row r="446" spans="11:33" ht="12.75">
      <c r="K446" s="123"/>
      <c r="L446" s="67"/>
      <c r="M446" s="67"/>
      <c r="N446" s="67"/>
      <c r="O446" s="67"/>
      <c r="P446" s="67"/>
      <c r="Q446" s="67"/>
      <c r="R446" s="67"/>
      <c r="S446" s="67"/>
      <c r="T446" s="67"/>
      <c r="U446" s="67"/>
      <c r="V446" s="67"/>
      <c r="W446" s="67"/>
      <c r="X446" s="67"/>
      <c r="Y446" s="67"/>
      <c r="Z446" s="67"/>
      <c r="AA446" s="67"/>
      <c r="AB446" s="67"/>
      <c r="AC446" s="67"/>
      <c r="AD446" s="67"/>
      <c r="AE446" s="67"/>
      <c r="AF446" s="67"/>
      <c r="AG446" s="67"/>
    </row>
    <row r="447" spans="11:33" ht="12.75">
      <c r="K447" s="123"/>
      <c r="L447" s="67"/>
      <c r="M447" s="67"/>
      <c r="N447" s="67"/>
      <c r="O447" s="67"/>
      <c r="P447" s="67"/>
      <c r="Q447" s="67"/>
      <c r="R447" s="67"/>
      <c r="S447" s="67"/>
      <c r="T447" s="67"/>
      <c r="U447" s="67"/>
      <c r="V447" s="67"/>
      <c r="W447" s="67"/>
      <c r="X447" s="67"/>
      <c r="Y447" s="67"/>
      <c r="Z447" s="67"/>
      <c r="AA447" s="67"/>
      <c r="AB447" s="67"/>
      <c r="AC447" s="67"/>
      <c r="AD447" s="67"/>
      <c r="AE447" s="67"/>
      <c r="AF447" s="67"/>
      <c r="AG447" s="67"/>
    </row>
    <row r="448" spans="11:33" ht="12.75">
      <c r="K448" s="123"/>
      <c r="L448" s="67"/>
      <c r="M448" s="67"/>
      <c r="N448" s="67"/>
      <c r="O448" s="67"/>
      <c r="P448" s="67"/>
      <c r="Q448" s="67"/>
      <c r="R448" s="67"/>
      <c r="S448" s="67"/>
      <c r="T448" s="67"/>
      <c r="U448" s="67"/>
      <c r="V448" s="67"/>
      <c r="W448" s="67"/>
      <c r="X448" s="67"/>
      <c r="Y448" s="67"/>
      <c r="Z448" s="67"/>
      <c r="AA448" s="67"/>
      <c r="AB448" s="67"/>
      <c r="AC448" s="67"/>
      <c r="AD448" s="67"/>
      <c r="AE448" s="67"/>
      <c r="AF448" s="67"/>
      <c r="AG448" s="67"/>
    </row>
    <row r="449" spans="11:33" ht="12.75">
      <c r="K449" s="123"/>
      <c r="L449" s="67"/>
      <c r="M449" s="67"/>
      <c r="N449" s="67"/>
      <c r="O449" s="67"/>
      <c r="P449" s="67"/>
      <c r="Q449" s="67"/>
      <c r="R449" s="67"/>
      <c r="S449" s="67"/>
      <c r="T449" s="67"/>
      <c r="U449" s="67"/>
      <c r="V449" s="67"/>
      <c r="W449" s="67"/>
      <c r="X449" s="67"/>
      <c r="Y449" s="67"/>
      <c r="Z449" s="67"/>
      <c r="AA449" s="67"/>
      <c r="AB449" s="67"/>
      <c r="AC449" s="67"/>
      <c r="AD449" s="67"/>
      <c r="AE449" s="67"/>
      <c r="AF449" s="67"/>
      <c r="AG449" s="67"/>
    </row>
    <row r="450" spans="11:33" ht="12.75">
      <c r="K450" s="123"/>
      <c r="L450" s="67"/>
      <c r="M450" s="67"/>
      <c r="N450" s="67"/>
      <c r="O450" s="67"/>
      <c r="P450" s="67"/>
      <c r="Q450" s="67"/>
      <c r="R450" s="67"/>
      <c r="S450" s="67"/>
      <c r="T450" s="67"/>
      <c r="U450" s="67"/>
      <c r="V450" s="67"/>
      <c r="W450" s="67"/>
      <c r="X450" s="67"/>
      <c r="Y450" s="67"/>
      <c r="Z450" s="67"/>
      <c r="AA450" s="67"/>
      <c r="AB450" s="67"/>
      <c r="AC450" s="67"/>
      <c r="AD450" s="67"/>
      <c r="AE450" s="67"/>
      <c r="AF450" s="67"/>
      <c r="AG450" s="67"/>
    </row>
    <row r="451" spans="11:33" ht="12.75">
      <c r="K451" s="123"/>
      <c r="L451" s="67"/>
      <c r="M451" s="67"/>
      <c r="N451" s="67"/>
      <c r="O451" s="67"/>
      <c r="P451" s="67"/>
      <c r="Q451" s="67"/>
      <c r="R451" s="67"/>
      <c r="S451" s="67"/>
      <c r="T451" s="67"/>
      <c r="U451" s="67"/>
      <c r="V451" s="67"/>
      <c r="W451" s="67"/>
      <c r="X451" s="67"/>
      <c r="Y451" s="67"/>
      <c r="Z451" s="67"/>
      <c r="AA451" s="67"/>
      <c r="AB451" s="67"/>
      <c r="AC451" s="67"/>
      <c r="AD451" s="67"/>
      <c r="AE451" s="67"/>
      <c r="AF451" s="67"/>
      <c r="AG451" s="67"/>
    </row>
    <row r="452" spans="11:33" ht="12.75">
      <c r="K452" s="123"/>
      <c r="L452" s="67"/>
      <c r="M452" s="67"/>
      <c r="N452" s="67"/>
      <c r="O452" s="67"/>
      <c r="P452" s="67"/>
      <c r="Q452" s="67"/>
      <c r="R452" s="67"/>
      <c r="S452" s="67"/>
      <c r="T452" s="67"/>
      <c r="U452" s="67"/>
      <c r="V452" s="67"/>
      <c r="W452" s="67"/>
      <c r="X452" s="67"/>
      <c r="Y452" s="67"/>
      <c r="Z452" s="67"/>
      <c r="AA452" s="67"/>
      <c r="AB452" s="67"/>
      <c r="AC452" s="67"/>
      <c r="AD452" s="67"/>
      <c r="AE452" s="67"/>
      <c r="AF452" s="67"/>
      <c r="AG452" s="67"/>
    </row>
    <row r="453" spans="11:33" ht="12.75">
      <c r="K453" s="123"/>
      <c r="L453" s="67"/>
      <c r="M453" s="67"/>
      <c r="N453" s="67"/>
      <c r="O453" s="67"/>
      <c r="P453" s="67"/>
      <c r="Q453" s="67"/>
      <c r="R453" s="67"/>
      <c r="S453" s="67"/>
      <c r="T453" s="67"/>
      <c r="U453" s="67"/>
      <c r="V453" s="67"/>
      <c r="W453" s="67"/>
      <c r="X453" s="67"/>
      <c r="Y453" s="67"/>
      <c r="Z453" s="67"/>
      <c r="AA453" s="67"/>
      <c r="AB453" s="67"/>
      <c r="AC453" s="67"/>
      <c r="AD453" s="67"/>
      <c r="AE453" s="67"/>
      <c r="AF453" s="67"/>
      <c r="AG453" s="67"/>
    </row>
    <row r="454" spans="11:33" ht="12.75">
      <c r="K454" s="123"/>
      <c r="L454" s="67"/>
      <c r="M454" s="67"/>
      <c r="N454" s="67"/>
      <c r="O454" s="67"/>
      <c r="P454" s="67"/>
      <c r="Q454" s="67"/>
      <c r="R454" s="67"/>
      <c r="S454" s="67"/>
      <c r="T454" s="67"/>
      <c r="U454" s="67"/>
      <c r="V454" s="67"/>
      <c r="W454" s="67"/>
      <c r="X454" s="67"/>
      <c r="Y454" s="67"/>
      <c r="Z454" s="67"/>
      <c r="AA454" s="67"/>
      <c r="AB454" s="67"/>
      <c r="AC454" s="67"/>
      <c r="AD454" s="67"/>
      <c r="AE454" s="67"/>
      <c r="AF454" s="67"/>
      <c r="AG454" s="67"/>
    </row>
    <row r="455" spans="11:33" ht="12.75">
      <c r="K455" s="123"/>
      <c r="L455" s="67"/>
      <c r="M455" s="67"/>
      <c r="N455" s="67"/>
      <c r="O455" s="67"/>
      <c r="P455" s="67"/>
      <c r="Q455" s="67"/>
      <c r="R455" s="67"/>
      <c r="S455" s="67"/>
      <c r="T455" s="67"/>
      <c r="U455" s="67"/>
      <c r="V455" s="67"/>
      <c r="W455" s="67"/>
      <c r="X455" s="67"/>
      <c r="Y455" s="67"/>
      <c r="Z455" s="67"/>
      <c r="AA455" s="67"/>
      <c r="AB455" s="67"/>
      <c r="AC455" s="67"/>
      <c r="AD455" s="67"/>
      <c r="AE455" s="67"/>
      <c r="AF455" s="67"/>
      <c r="AG455" s="67"/>
    </row>
    <row r="456" spans="11:33" ht="12.75">
      <c r="K456" s="123"/>
      <c r="L456" s="67"/>
      <c r="M456" s="67"/>
      <c r="N456" s="67"/>
      <c r="O456" s="67"/>
      <c r="P456" s="67"/>
      <c r="Q456" s="67"/>
      <c r="R456" s="67"/>
      <c r="S456" s="67"/>
      <c r="T456" s="67"/>
      <c r="U456" s="67"/>
      <c r="V456" s="67"/>
      <c r="W456" s="67"/>
      <c r="X456" s="67"/>
      <c r="Y456" s="67"/>
      <c r="Z456" s="67"/>
      <c r="AA456" s="67"/>
      <c r="AB456" s="67"/>
      <c r="AC456" s="67"/>
      <c r="AD456" s="67"/>
      <c r="AE456" s="67"/>
      <c r="AF456" s="67"/>
      <c r="AG456" s="67"/>
    </row>
    <row r="457" spans="11:33" ht="12.75">
      <c r="K457" s="123"/>
      <c r="L457" s="67"/>
      <c r="M457" s="67"/>
      <c r="N457" s="67"/>
      <c r="O457" s="67"/>
      <c r="P457" s="67"/>
      <c r="Q457" s="67"/>
      <c r="R457" s="67"/>
      <c r="S457" s="67"/>
      <c r="T457" s="67"/>
      <c r="U457" s="67"/>
      <c r="V457" s="67"/>
      <c r="W457" s="67"/>
      <c r="X457" s="67"/>
      <c r="Y457" s="67"/>
      <c r="Z457" s="67"/>
      <c r="AA457" s="67"/>
      <c r="AB457" s="67"/>
      <c r="AC457" s="67"/>
      <c r="AD457" s="67"/>
      <c r="AE457" s="67"/>
      <c r="AF457" s="67"/>
      <c r="AG457" s="67"/>
    </row>
    <row r="458" spans="11:33" ht="12.75">
      <c r="K458" s="123"/>
      <c r="L458" s="67"/>
      <c r="M458" s="67"/>
      <c r="N458" s="67"/>
      <c r="O458" s="67"/>
      <c r="P458" s="67"/>
      <c r="Q458" s="67"/>
      <c r="R458" s="67"/>
      <c r="S458" s="67"/>
      <c r="T458" s="67"/>
      <c r="U458" s="67"/>
      <c r="V458" s="67"/>
      <c r="W458" s="67"/>
      <c r="X458" s="67"/>
      <c r="Y458" s="67"/>
      <c r="Z458" s="67"/>
      <c r="AA458" s="67"/>
      <c r="AB458" s="67"/>
      <c r="AC458" s="67"/>
      <c r="AD458" s="67"/>
      <c r="AE458" s="67"/>
      <c r="AF458" s="67"/>
      <c r="AG458" s="67"/>
    </row>
    <row r="459" spans="11:33" ht="12.75">
      <c r="K459" s="123"/>
      <c r="L459" s="67"/>
      <c r="M459" s="67"/>
      <c r="N459" s="67"/>
      <c r="O459" s="67"/>
      <c r="P459" s="67"/>
      <c r="Q459" s="67"/>
      <c r="R459" s="67"/>
      <c r="S459" s="67"/>
      <c r="T459" s="67"/>
      <c r="U459" s="67"/>
      <c r="V459" s="67"/>
      <c r="W459" s="67"/>
      <c r="X459" s="67"/>
      <c r="Y459" s="67"/>
      <c r="Z459" s="67"/>
      <c r="AA459" s="67"/>
      <c r="AB459" s="67"/>
      <c r="AC459" s="67"/>
      <c r="AD459" s="67"/>
      <c r="AE459" s="67"/>
      <c r="AF459" s="67"/>
      <c r="AG459" s="67"/>
    </row>
    <row r="460" spans="11:33" ht="12.75">
      <c r="K460" s="123"/>
      <c r="L460" s="67"/>
      <c r="M460" s="67"/>
      <c r="N460" s="67"/>
      <c r="O460" s="67"/>
      <c r="P460" s="67"/>
      <c r="Q460" s="67"/>
      <c r="R460" s="67"/>
      <c r="S460" s="67"/>
      <c r="T460" s="67"/>
      <c r="U460" s="67"/>
      <c r="V460" s="67"/>
      <c r="W460" s="67"/>
      <c r="X460" s="67"/>
      <c r="Y460" s="67"/>
      <c r="Z460" s="67"/>
      <c r="AA460" s="67"/>
      <c r="AB460" s="67"/>
      <c r="AC460" s="67"/>
      <c r="AD460" s="67"/>
      <c r="AE460" s="67"/>
      <c r="AF460" s="67"/>
      <c r="AG460" s="67"/>
    </row>
    <row r="461" spans="11:33" ht="12.75">
      <c r="K461" s="123"/>
      <c r="L461" s="67"/>
      <c r="M461" s="67"/>
      <c r="N461" s="67"/>
      <c r="O461" s="67"/>
      <c r="P461" s="67"/>
      <c r="Q461" s="67"/>
      <c r="R461" s="67"/>
      <c r="S461" s="67"/>
      <c r="T461" s="67"/>
      <c r="U461" s="67"/>
      <c r="V461" s="67"/>
      <c r="W461" s="67"/>
      <c r="X461" s="67"/>
      <c r="Y461" s="67"/>
      <c r="Z461" s="67"/>
      <c r="AA461" s="67"/>
      <c r="AB461" s="67"/>
      <c r="AC461" s="67"/>
      <c r="AD461" s="67"/>
      <c r="AE461" s="67"/>
      <c r="AF461" s="67"/>
      <c r="AG461" s="67"/>
    </row>
    <row r="462" spans="11:33" ht="12.75">
      <c r="K462" s="123"/>
      <c r="L462" s="67"/>
      <c r="M462" s="67"/>
      <c r="N462" s="67"/>
      <c r="O462" s="67"/>
      <c r="P462" s="67"/>
      <c r="Q462" s="67"/>
      <c r="R462" s="67"/>
      <c r="S462" s="67"/>
      <c r="T462" s="67"/>
      <c r="U462" s="67"/>
      <c r="V462" s="67"/>
      <c r="W462" s="67"/>
      <c r="X462" s="67"/>
      <c r="Y462" s="67"/>
      <c r="Z462" s="67"/>
      <c r="AA462" s="67"/>
      <c r="AB462" s="67"/>
      <c r="AC462" s="67"/>
      <c r="AD462" s="67"/>
      <c r="AE462" s="67"/>
      <c r="AF462" s="67"/>
      <c r="AG462" s="67"/>
    </row>
    <row r="463" spans="11:33" ht="12.75">
      <c r="K463" s="123"/>
      <c r="L463" s="67"/>
      <c r="M463" s="67"/>
      <c r="N463" s="67"/>
      <c r="O463" s="67"/>
      <c r="P463" s="67"/>
      <c r="Q463" s="67"/>
      <c r="R463" s="67"/>
      <c r="S463" s="67"/>
      <c r="T463" s="67"/>
      <c r="U463" s="67"/>
      <c r="V463" s="67"/>
      <c r="W463" s="67"/>
      <c r="X463" s="67"/>
      <c r="Y463" s="67"/>
      <c r="Z463" s="67"/>
      <c r="AA463" s="67"/>
      <c r="AB463" s="67"/>
      <c r="AC463" s="67"/>
      <c r="AD463" s="67"/>
      <c r="AE463" s="67"/>
      <c r="AF463" s="67"/>
      <c r="AG463" s="67"/>
    </row>
    <row r="464" spans="11:33" ht="12.75">
      <c r="K464" s="123"/>
      <c r="L464" s="67"/>
      <c r="M464" s="67"/>
      <c r="N464" s="67"/>
      <c r="O464" s="67"/>
      <c r="P464" s="67"/>
      <c r="Q464" s="67"/>
      <c r="R464" s="67"/>
      <c r="S464" s="67"/>
      <c r="T464" s="67"/>
      <c r="U464" s="67"/>
      <c r="V464" s="67"/>
      <c r="W464" s="67"/>
      <c r="X464" s="67"/>
      <c r="Y464" s="67"/>
      <c r="Z464" s="67"/>
      <c r="AA464" s="67"/>
      <c r="AB464" s="67"/>
      <c r="AC464" s="67"/>
      <c r="AD464" s="67"/>
      <c r="AE464" s="67"/>
      <c r="AF464" s="67"/>
      <c r="AG464" s="67"/>
    </row>
    <row r="465" spans="11:33" ht="12.75">
      <c r="K465" s="123"/>
      <c r="L465" s="67"/>
      <c r="M465" s="67"/>
      <c r="N465" s="67"/>
      <c r="O465" s="67"/>
      <c r="P465" s="67"/>
      <c r="Q465" s="67"/>
      <c r="R465" s="67"/>
      <c r="S465" s="67"/>
      <c r="T465" s="67"/>
      <c r="U465" s="67"/>
      <c r="V465" s="67"/>
      <c r="W465" s="67"/>
      <c r="X465" s="67"/>
      <c r="Y465" s="67"/>
      <c r="Z465" s="67"/>
      <c r="AA465" s="67"/>
      <c r="AB465" s="67"/>
      <c r="AC465" s="67"/>
      <c r="AD465" s="67"/>
      <c r="AE465" s="67"/>
      <c r="AF465" s="67"/>
      <c r="AG465" s="67"/>
    </row>
    <row r="466" spans="11:33" ht="12.75">
      <c r="K466" s="123"/>
      <c r="L466" s="67"/>
      <c r="M466" s="67"/>
      <c r="N466" s="67"/>
      <c r="O466" s="67"/>
      <c r="P466" s="67"/>
      <c r="Q466" s="67"/>
      <c r="R466" s="67"/>
      <c r="S466" s="67"/>
      <c r="T466" s="67"/>
      <c r="U466" s="67"/>
      <c r="V466" s="67"/>
      <c r="W466" s="67"/>
      <c r="X466" s="67"/>
      <c r="Y466" s="67"/>
      <c r="Z466" s="67"/>
      <c r="AA466" s="67"/>
      <c r="AB466" s="67"/>
      <c r="AC466" s="67"/>
      <c r="AD466" s="67"/>
      <c r="AE466" s="67"/>
      <c r="AF466" s="67"/>
      <c r="AG466" s="67"/>
    </row>
    <row r="467" spans="11:33" ht="12.75">
      <c r="K467" s="123"/>
      <c r="L467" s="67"/>
      <c r="M467" s="67"/>
      <c r="N467" s="67"/>
      <c r="O467" s="67"/>
      <c r="P467" s="67"/>
      <c r="Q467" s="67"/>
      <c r="R467" s="67"/>
      <c r="S467" s="67"/>
      <c r="T467" s="67"/>
      <c r="U467" s="67"/>
      <c r="V467" s="67"/>
      <c r="W467" s="67"/>
      <c r="X467" s="67"/>
      <c r="Y467" s="67"/>
      <c r="Z467" s="67"/>
      <c r="AA467" s="67"/>
      <c r="AB467" s="67"/>
      <c r="AC467" s="67"/>
      <c r="AD467" s="67"/>
      <c r="AE467" s="67"/>
      <c r="AF467" s="67"/>
      <c r="AG467" s="67"/>
    </row>
    <row r="468" spans="11:33" ht="12.75">
      <c r="K468" s="123"/>
      <c r="L468" s="67"/>
      <c r="M468" s="67"/>
      <c r="N468" s="67"/>
      <c r="O468" s="67"/>
      <c r="P468" s="67"/>
      <c r="Q468" s="67"/>
      <c r="R468" s="67"/>
      <c r="S468" s="67"/>
      <c r="T468" s="67"/>
      <c r="U468" s="67"/>
      <c r="V468" s="67"/>
      <c r="W468" s="67"/>
      <c r="X468" s="67"/>
      <c r="Y468" s="67"/>
      <c r="Z468" s="67"/>
      <c r="AA468" s="67"/>
      <c r="AB468" s="67"/>
      <c r="AC468" s="67"/>
      <c r="AD468" s="67"/>
      <c r="AE468" s="67"/>
      <c r="AF468" s="67"/>
      <c r="AG468" s="67"/>
    </row>
    <row r="469" spans="11:33" ht="12.75">
      <c r="K469" s="123"/>
      <c r="L469" s="67"/>
      <c r="M469" s="67"/>
      <c r="N469" s="67"/>
      <c r="O469" s="67"/>
      <c r="P469" s="67"/>
      <c r="Q469" s="67"/>
      <c r="R469" s="67"/>
      <c r="S469" s="67"/>
      <c r="T469" s="67"/>
      <c r="U469" s="67"/>
      <c r="V469" s="67"/>
      <c r="W469" s="67"/>
      <c r="X469" s="67"/>
      <c r="Y469" s="67"/>
      <c r="Z469" s="67"/>
      <c r="AA469" s="67"/>
      <c r="AB469" s="67"/>
      <c r="AC469" s="67"/>
      <c r="AD469" s="67"/>
      <c r="AE469" s="67"/>
      <c r="AF469" s="67"/>
      <c r="AG469" s="67"/>
    </row>
    <row r="470" spans="11:33" ht="12.75">
      <c r="K470" s="123"/>
      <c r="L470" s="67"/>
      <c r="M470" s="67"/>
      <c r="N470" s="67"/>
      <c r="O470" s="67"/>
      <c r="P470" s="67"/>
      <c r="Q470" s="67"/>
      <c r="R470" s="67"/>
      <c r="S470" s="67"/>
      <c r="T470" s="67"/>
      <c r="U470" s="67"/>
      <c r="V470" s="67"/>
      <c r="W470" s="67"/>
      <c r="X470" s="67"/>
      <c r="Y470" s="67"/>
      <c r="Z470" s="67"/>
      <c r="AA470" s="67"/>
      <c r="AB470" s="67"/>
      <c r="AC470" s="67"/>
      <c r="AD470" s="67"/>
      <c r="AE470" s="67"/>
      <c r="AF470" s="67"/>
      <c r="AG470" s="67"/>
    </row>
    <row r="471" spans="11:33" ht="12.75">
      <c r="K471" s="123"/>
      <c r="L471" s="67"/>
      <c r="M471" s="67"/>
      <c r="N471" s="67"/>
      <c r="O471" s="67"/>
      <c r="P471" s="67"/>
      <c r="Q471" s="67"/>
      <c r="R471" s="67"/>
      <c r="S471" s="67"/>
      <c r="T471" s="67"/>
      <c r="U471" s="67"/>
      <c r="V471" s="67"/>
      <c r="W471" s="67"/>
      <c r="X471" s="67"/>
      <c r="Y471" s="67"/>
      <c r="Z471" s="67"/>
      <c r="AA471" s="67"/>
      <c r="AB471" s="67"/>
      <c r="AC471" s="67"/>
      <c r="AD471" s="67"/>
      <c r="AE471" s="67"/>
      <c r="AF471" s="67"/>
      <c r="AG471" s="67"/>
    </row>
    <row r="472" spans="11:33" ht="12.75">
      <c r="K472" s="123"/>
      <c r="L472" s="67"/>
      <c r="M472" s="67"/>
      <c r="N472" s="67"/>
      <c r="O472" s="67"/>
      <c r="P472" s="67"/>
      <c r="Q472" s="67"/>
      <c r="R472" s="67"/>
      <c r="S472" s="67"/>
      <c r="T472" s="67"/>
      <c r="U472" s="67"/>
      <c r="V472" s="67"/>
      <c r="W472" s="67"/>
      <c r="X472" s="67"/>
      <c r="Y472" s="67"/>
      <c r="Z472" s="67"/>
      <c r="AA472" s="67"/>
      <c r="AB472" s="67"/>
      <c r="AC472" s="67"/>
      <c r="AD472" s="67"/>
      <c r="AE472" s="67"/>
      <c r="AF472" s="67"/>
      <c r="AG472" s="67"/>
    </row>
    <row r="473" spans="11:33" ht="12.75">
      <c r="K473" s="123"/>
      <c r="L473" s="67"/>
      <c r="M473" s="67"/>
      <c r="N473" s="67"/>
      <c r="O473" s="67"/>
      <c r="P473" s="67"/>
      <c r="Q473" s="67"/>
      <c r="R473" s="67"/>
      <c r="S473" s="67"/>
      <c r="T473" s="67"/>
      <c r="U473" s="67"/>
      <c r="V473" s="67"/>
      <c r="W473" s="67"/>
      <c r="X473" s="67"/>
      <c r="Y473" s="67"/>
      <c r="Z473" s="67"/>
      <c r="AA473" s="67"/>
      <c r="AB473" s="67"/>
      <c r="AC473" s="67"/>
      <c r="AD473" s="67"/>
      <c r="AE473" s="67"/>
      <c r="AF473" s="67"/>
      <c r="AG473" s="67"/>
    </row>
    <row r="474" spans="11:33" ht="12.75">
      <c r="K474" s="123"/>
      <c r="L474" s="67"/>
      <c r="M474" s="67"/>
      <c r="N474" s="67"/>
      <c r="O474" s="67"/>
      <c r="P474" s="67"/>
      <c r="Q474" s="67"/>
      <c r="R474" s="67"/>
      <c r="S474" s="67"/>
      <c r="T474" s="67"/>
      <c r="U474" s="67"/>
      <c r="V474" s="67"/>
      <c r="W474" s="67"/>
      <c r="X474" s="67"/>
      <c r="Y474" s="67"/>
      <c r="Z474" s="67"/>
      <c r="AA474" s="67"/>
      <c r="AB474" s="67"/>
      <c r="AC474" s="67"/>
      <c r="AD474" s="67"/>
      <c r="AE474" s="67"/>
      <c r="AF474" s="67"/>
      <c r="AG474" s="67"/>
    </row>
    <row r="475" spans="11:33" ht="12.75">
      <c r="K475" s="123"/>
      <c r="L475" s="67"/>
      <c r="M475" s="67"/>
      <c r="N475" s="67"/>
      <c r="O475" s="67"/>
      <c r="P475" s="67"/>
      <c r="Q475" s="67"/>
      <c r="R475" s="67"/>
      <c r="S475" s="67"/>
      <c r="T475" s="67"/>
      <c r="U475" s="67"/>
      <c r="V475" s="67"/>
      <c r="W475" s="67"/>
      <c r="X475" s="67"/>
      <c r="Y475" s="67"/>
      <c r="Z475" s="67"/>
      <c r="AA475" s="67"/>
      <c r="AB475" s="67"/>
      <c r="AC475" s="67"/>
      <c r="AD475" s="67"/>
      <c r="AE475" s="67"/>
      <c r="AF475" s="67"/>
      <c r="AG475" s="67"/>
    </row>
    <row r="476" spans="11:33" ht="12.75">
      <c r="K476" s="123"/>
      <c r="L476" s="67"/>
      <c r="M476" s="67"/>
      <c r="N476" s="67"/>
      <c r="O476" s="67"/>
      <c r="P476" s="67"/>
      <c r="Q476" s="67"/>
      <c r="R476" s="67"/>
      <c r="S476" s="67"/>
      <c r="T476" s="67"/>
      <c r="U476" s="67"/>
      <c r="V476" s="67"/>
      <c r="W476" s="67"/>
      <c r="X476" s="67"/>
      <c r="Y476" s="67"/>
      <c r="Z476" s="67"/>
      <c r="AA476" s="67"/>
      <c r="AB476" s="67"/>
      <c r="AC476" s="67"/>
      <c r="AD476" s="67"/>
      <c r="AE476" s="67"/>
      <c r="AF476" s="67"/>
      <c r="AG476" s="67"/>
    </row>
    <row r="477" spans="11:33" ht="12.75">
      <c r="K477" s="123"/>
      <c r="L477" s="67"/>
      <c r="M477" s="67"/>
      <c r="N477" s="67"/>
      <c r="O477" s="67"/>
      <c r="P477" s="67"/>
      <c r="Q477" s="67"/>
      <c r="R477" s="67"/>
      <c r="S477" s="67"/>
      <c r="T477" s="67"/>
      <c r="U477" s="67"/>
      <c r="V477" s="67"/>
      <c r="W477" s="67"/>
      <c r="X477" s="67"/>
      <c r="Y477" s="67"/>
      <c r="Z477" s="67"/>
      <c r="AA477" s="67"/>
      <c r="AB477" s="67"/>
      <c r="AC477" s="67"/>
      <c r="AD477" s="67"/>
      <c r="AE477" s="67"/>
      <c r="AF477" s="67"/>
      <c r="AG477" s="67"/>
    </row>
    <row r="478" spans="11:33" ht="12.75">
      <c r="K478" s="123"/>
      <c r="L478" s="67"/>
      <c r="M478" s="67"/>
      <c r="N478" s="67"/>
      <c r="O478" s="67"/>
      <c r="P478" s="67"/>
      <c r="Q478" s="67"/>
      <c r="R478" s="67"/>
      <c r="S478" s="67"/>
      <c r="T478" s="67"/>
      <c r="U478" s="67"/>
      <c r="V478" s="67"/>
      <c r="W478" s="67"/>
      <c r="X478" s="67"/>
      <c r="Y478" s="67"/>
      <c r="Z478" s="67"/>
      <c r="AA478" s="67"/>
      <c r="AB478" s="67"/>
      <c r="AC478" s="67"/>
      <c r="AD478" s="67"/>
      <c r="AE478" s="67"/>
      <c r="AF478" s="67"/>
      <c r="AG478" s="67"/>
    </row>
    <row r="479" spans="11:33" ht="12.75">
      <c r="K479" s="123"/>
      <c r="L479" s="67"/>
      <c r="M479" s="67"/>
      <c r="N479" s="67"/>
      <c r="O479" s="67"/>
      <c r="P479" s="67"/>
      <c r="Q479" s="67"/>
      <c r="R479" s="67"/>
      <c r="S479" s="67"/>
      <c r="T479" s="67"/>
      <c r="U479" s="67"/>
      <c r="V479" s="67"/>
      <c r="W479" s="67"/>
      <c r="X479" s="67"/>
      <c r="Y479" s="67"/>
      <c r="Z479" s="67"/>
      <c r="AA479" s="67"/>
      <c r="AB479" s="67"/>
      <c r="AC479" s="67"/>
      <c r="AD479" s="67"/>
      <c r="AE479" s="67"/>
      <c r="AF479" s="67"/>
      <c r="AG479" s="67"/>
    </row>
    <row r="480" spans="11:33" ht="12.75">
      <c r="K480" s="123"/>
      <c r="L480" s="67"/>
      <c r="M480" s="67"/>
      <c r="N480" s="67"/>
      <c r="O480" s="67"/>
      <c r="P480" s="67"/>
      <c r="Q480" s="67"/>
      <c r="R480" s="67"/>
      <c r="S480" s="67"/>
      <c r="T480" s="67"/>
      <c r="U480" s="67"/>
      <c r="V480" s="67"/>
      <c r="W480" s="67"/>
      <c r="X480" s="67"/>
      <c r="Y480" s="67"/>
      <c r="Z480" s="67"/>
      <c r="AA480" s="67"/>
      <c r="AB480" s="67"/>
      <c r="AC480" s="67"/>
      <c r="AD480" s="67"/>
      <c r="AE480" s="67"/>
      <c r="AF480" s="67"/>
      <c r="AG480" s="67"/>
    </row>
    <row r="481" spans="11:33" ht="12.75">
      <c r="K481" s="123"/>
      <c r="L481" s="67"/>
      <c r="M481" s="67"/>
      <c r="N481" s="67"/>
      <c r="O481" s="67"/>
      <c r="P481" s="67"/>
      <c r="Q481" s="67"/>
      <c r="R481" s="67"/>
      <c r="S481" s="67"/>
      <c r="T481" s="67"/>
      <c r="U481" s="67"/>
      <c r="V481" s="67"/>
      <c r="W481" s="67"/>
      <c r="X481" s="67"/>
      <c r="Y481" s="67"/>
      <c r="Z481" s="67"/>
      <c r="AA481" s="67"/>
      <c r="AB481" s="67"/>
      <c r="AC481" s="67"/>
      <c r="AD481" s="67"/>
      <c r="AE481" s="67"/>
      <c r="AF481" s="67"/>
      <c r="AG481" s="67"/>
    </row>
    <row r="482" spans="11:33" ht="12.75">
      <c r="K482" s="123"/>
      <c r="L482" s="67"/>
      <c r="M482" s="67"/>
      <c r="N482" s="67"/>
      <c r="O482" s="67"/>
      <c r="P482" s="67"/>
      <c r="Q482" s="67"/>
      <c r="R482" s="67"/>
      <c r="S482" s="67"/>
      <c r="T482" s="67"/>
      <c r="U482" s="67"/>
      <c r="V482" s="67"/>
      <c r="W482" s="67"/>
      <c r="X482" s="67"/>
      <c r="Y482" s="67"/>
      <c r="Z482" s="67"/>
      <c r="AA482" s="67"/>
      <c r="AB482" s="67"/>
      <c r="AC482" s="67"/>
      <c r="AD482" s="67"/>
      <c r="AE482" s="67"/>
      <c r="AF482" s="67"/>
      <c r="AG482" s="67"/>
    </row>
    <row r="483" spans="11:33" ht="12.75">
      <c r="K483" s="123"/>
      <c r="L483" s="67"/>
      <c r="M483" s="67"/>
      <c r="N483" s="67"/>
      <c r="O483" s="67"/>
      <c r="P483" s="67"/>
      <c r="Q483" s="67"/>
      <c r="R483" s="67"/>
      <c r="S483" s="67"/>
      <c r="T483" s="67"/>
      <c r="U483" s="67"/>
      <c r="V483" s="67"/>
      <c r="W483" s="67"/>
      <c r="X483" s="67"/>
      <c r="Y483" s="67"/>
      <c r="Z483" s="67"/>
      <c r="AA483" s="67"/>
      <c r="AB483" s="67"/>
      <c r="AC483" s="67"/>
      <c r="AD483" s="67"/>
      <c r="AE483" s="67"/>
      <c r="AF483" s="67"/>
      <c r="AG483" s="67"/>
    </row>
    <row r="484" spans="11:33" ht="12.75">
      <c r="K484" s="123"/>
      <c r="L484" s="67"/>
      <c r="M484" s="67"/>
      <c r="N484" s="67"/>
      <c r="O484" s="67"/>
      <c r="P484" s="67"/>
      <c r="Q484" s="67"/>
      <c r="R484" s="67"/>
      <c r="S484" s="67"/>
      <c r="T484" s="67"/>
      <c r="U484" s="67"/>
      <c r="V484" s="67"/>
      <c r="W484" s="67"/>
      <c r="X484" s="67"/>
      <c r="Y484" s="67"/>
      <c r="Z484" s="67"/>
      <c r="AA484" s="67"/>
      <c r="AB484" s="67"/>
      <c r="AC484" s="67"/>
      <c r="AD484" s="67"/>
      <c r="AE484" s="67"/>
      <c r="AF484" s="67"/>
      <c r="AG484" s="67"/>
    </row>
    <row r="485" spans="11:33" ht="12.75">
      <c r="K485" s="123"/>
      <c r="L485" s="67"/>
      <c r="M485" s="67"/>
      <c r="N485" s="67"/>
      <c r="O485" s="67"/>
      <c r="P485" s="67"/>
      <c r="Q485" s="67"/>
      <c r="R485" s="67"/>
      <c r="S485" s="67"/>
      <c r="T485" s="67"/>
      <c r="U485" s="67"/>
      <c r="V485" s="67"/>
      <c r="W485" s="67"/>
      <c r="X485" s="67"/>
      <c r="Y485" s="67"/>
      <c r="Z485" s="67"/>
      <c r="AA485" s="67"/>
      <c r="AB485" s="67"/>
      <c r="AC485" s="67"/>
      <c r="AD485" s="67"/>
      <c r="AE485" s="67"/>
      <c r="AF485" s="67"/>
      <c r="AG485" s="67"/>
    </row>
    <row r="486" spans="11:33" ht="12.75">
      <c r="K486" s="123"/>
      <c r="L486" s="67"/>
      <c r="M486" s="67"/>
      <c r="N486" s="67"/>
      <c r="O486" s="67"/>
      <c r="P486" s="67"/>
      <c r="Q486" s="67"/>
      <c r="R486" s="67"/>
      <c r="S486" s="67"/>
      <c r="T486" s="67"/>
      <c r="U486" s="67"/>
      <c r="V486" s="67"/>
      <c r="W486" s="67"/>
      <c r="X486" s="67"/>
      <c r="Y486" s="67"/>
      <c r="Z486" s="67"/>
      <c r="AA486" s="67"/>
      <c r="AB486" s="67"/>
      <c r="AC486" s="67"/>
      <c r="AD486" s="67"/>
      <c r="AE486" s="67"/>
      <c r="AF486" s="67"/>
      <c r="AG486" s="67"/>
    </row>
    <row r="487" spans="11:33" ht="12.75">
      <c r="K487" s="123"/>
      <c r="L487" s="67"/>
      <c r="M487" s="67"/>
      <c r="N487" s="67"/>
      <c r="O487" s="67"/>
      <c r="P487" s="67"/>
      <c r="Q487" s="67"/>
      <c r="R487" s="67"/>
      <c r="S487" s="67"/>
      <c r="T487" s="67"/>
      <c r="U487" s="67"/>
      <c r="V487" s="67"/>
      <c r="W487" s="67"/>
      <c r="X487" s="67"/>
      <c r="Y487" s="67"/>
      <c r="Z487" s="67"/>
      <c r="AA487" s="67"/>
      <c r="AB487" s="67"/>
      <c r="AC487" s="67"/>
      <c r="AD487" s="67"/>
      <c r="AE487" s="67"/>
      <c r="AF487" s="67"/>
      <c r="AG487" s="67"/>
    </row>
    <row r="488" spans="11:33" ht="12.75">
      <c r="K488" s="123"/>
      <c r="L488" s="67"/>
      <c r="M488" s="67"/>
      <c r="N488" s="67"/>
      <c r="O488" s="67"/>
      <c r="P488" s="67"/>
      <c r="Q488" s="67"/>
      <c r="R488" s="67"/>
      <c r="S488" s="67"/>
      <c r="T488" s="67"/>
      <c r="U488" s="67"/>
      <c r="V488" s="67"/>
      <c r="W488" s="67"/>
      <c r="X488" s="67"/>
      <c r="Y488" s="67"/>
      <c r="Z488" s="67"/>
      <c r="AA488" s="67"/>
      <c r="AB488" s="67"/>
      <c r="AC488" s="67"/>
      <c r="AD488" s="67"/>
      <c r="AE488" s="67"/>
      <c r="AF488" s="67"/>
      <c r="AG488" s="67"/>
    </row>
    <row r="489" spans="11:33" ht="12.75">
      <c r="K489" s="123"/>
      <c r="L489" s="67"/>
      <c r="M489" s="67"/>
      <c r="N489" s="67"/>
      <c r="O489" s="67"/>
      <c r="P489" s="67"/>
      <c r="Q489" s="67"/>
      <c r="R489" s="67"/>
      <c r="S489" s="67"/>
      <c r="T489" s="67"/>
      <c r="U489" s="67"/>
      <c r="V489" s="67"/>
      <c r="W489" s="67"/>
      <c r="X489" s="67"/>
      <c r="Y489" s="67"/>
      <c r="Z489" s="67"/>
      <c r="AA489" s="67"/>
      <c r="AB489" s="67"/>
      <c r="AC489" s="67"/>
      <c r="AD489" s="67"/>
      <c r="AE489" s="67"/>
      <c r="AF489" s="67"/>
      <c r="AG489" s="67"/>
    </row>
    <row r="490" spans="11:33" ht="12.75">
      <c r="K490" s="123"/>
      <c r="L490" s="67"/>
      <c r="M490" s="67"/>
      <c r="N490" s="67"/>
      <c r="O490" s="67"/>
      <c r="P490" s="67"/>
      <c r="Q490" s="67"/>
      <c r="R490" s="67"/>
      <c r="S490" s="67"/>
      <c r="T490" s="67"/>
      <c r="U490" s="67"/>
      <c r="V490" s="67"/>
      <c r="W490" s="67"/>
      <c r="X490" s="67"/>
      <c r="Y490" s="67"/>
      <c r="Z490" s="67"/>
      <c r="AA490" s="67"/>
      <c r="AB490" s="67"/>
      <c r="AC490" s="67"/>
      <c r="AD490" s="67"/>
      <c r="AE490" s="67"/>
      <c r="AF490" s="67"/>
      <c r="AG490" s="67"/>
    </row>
    <row r="491" spans="11:33" ht="12.75">
      <c r="K491" s="123"/>
      <c r="L491" s="67"/>
      <c r="M491" s="67"/>
      <c r="N491" s="67"/>
      <c r="O491" s="67"/>
      <c r="P491" s="67"/>
      <c r="Q491" s="67"/>
      <c r="R491" s="67"/>
      <c r="S491" s="67"/>
      <c r="T491" s="67"/>
      <c r="U491" s="67"/>
      <c r="V491" s="67"/>
      <c r="W491" s="67"/>
      <c r="X491" s="67"/>
      <c r="Y491" s="67"/>
      <c r="Z491" s="67"/>
      <c r="AA491" s="67"/>
      <c r="AB491" s="67"/>
      <c r="AC491" s="67"/>
      <c r="AD491" s="67"/>
      <c r="AE491" s="67"/>
      <c r="AF491" s="67"/>
      <c r="AG491" s="67"/>
    </row>
    <row r="492" spans="11:33" ht="12.75">
      <c r="K492" s="123"/>
      <c r="L492" s="67"/>
      <c r="M492" s="67"/>
      <c r="N492" s="67"/>
      <c r="O492" s="67"/>
      <c r="P492" s="67"/>
      <c r="Q492" s="67"/>
      <c r="R492" s="67"/>
      <c r="S492" s="67"/>
      <c r="T492" s="67"/>
      <c r="U492" s="67"/>
      <c r="V492" s="67"/>
      <c r="W492" s="67"/>
      <c r="X492" s="67"/>
      <c r="Y492" s="67"/>
      <c r="Z492" s="67"/>
      <c r="AA492" s="67"/>
      <c r="AB492" s="67"/>
      <c r="AC492" s="67"/>
      <c r="AD492" s="67"/>
      <c r="AE492" s="67"/>
      <c r="AF492" s="67"/>
      <c r="AG492" s="67"/>
    </row>
    <row r="493" spans="11:33" ht="12.75">
      <c r="K493" s="123"/>
      <c r="L493" s="67"/>
      <c r="M493" s="67"/>
      <c r="N493" s="67"/>
      <c r="O493" s="67"/>
      <c r="P493" s="67"/>
      <c r="Q493" s="67"/>
      <c r="R493" s="67"/>
      <c r="S493" s="67"/>
      <c r="T493" s="67"/>
      <c r="U493" s="67"/>
      <c r="V493" s="67"/>
      <c r="W493" s="67"/>
      <c r="X493" s="67"/>
      <c r="Y493" s="67"/>
      <c r="Z493" s="67"/>
      <c r="AA493" s="67"/>
      <c r="AB493" s="67"/>
      <c r="AC493" s="67"/>
      <c r="AD493" s="67"/>
      <c r="AE493" s="67"/>
      <c r="AF493" s="67"/>
      <c r="AG493" s="67"/>
    </row>
    <row r="494" spans="11:33" ht="12.75">
      <c r="K494" s="123"/>
      <c r="L494" s="67"/>
      <c r="M494" s="67"/>
      <c r="N494" s="67"/>
      <c r="O494" s="67"/>
      <c r="P494" s="67"/>
      <c r="Q494" s="67"/>
      <c r="R494" s="67"/>
      <c r="S494" s="67"/>
      <c r="T494" s="67"/>
      <c r="U494" s="67"/>
      <c r="V494" s="67"/>
      <c r="W494" s="67"/>
      <c r="X494" s="67"/>
      <c r="Y494" s="67"/>
      <c r="Z494" s="67"/>
      <c r="AA494" s="67"/>
      <c r="AB494" s="67"/>
      <c r="AC494" s="67"/>
      <c r="AD494" s="67"/>
      <c r="AE494" s="67"/>
      <c r="AF494" s="67"/>
      <c r="AG494" s="67"/>
    </row>
    <row r="495" spans="11:33" ht="12.75">
      <c r="K495" s="123"/>
      <c r="L495" s="67"/>
      <c r="M495" s="67"/>
      <c r="N495" s="67"/>
      <c r="O495" s="67"/>
      <c r="P495" s="67"/>
      <c r="Q495" s="67"/>
      <c r="R495" s="67"/>
      <c r="S495" s="67"/>
      <c r="T495" s="67"/>
      <c r="U495" s="67"/>
      <c r="V495" s="67"/>
      <c r="W495" s="67"/>
      <c r="X495" s="67"/>
      <c r="Y495" s="67"/>
      <c r="Z495" s="67"/>
      <c r="AA495" s="67"/>
      <c r="AB495" s="67"/>
      <c r="AC495" s="67"/>
      <c r="AD495" s="67"/>
      <c r="AE495" s="67"/>
      <c r="AF495" s="67"/>
      <c r="AG495" s="67"/>
    </row>
    <row r="496" spans="11:33" ht="12.75">
      <c r="K496" s="123"/>
      <c r="L496" s="67"/>
      <c r="M496" s="67"/>
      <c r="N496" s="67"/>
      <c r="O496" s="67"/>
      <c r="P496" s="67"/>
      <c r="Q496" s="67"/>
      <c r="R496" s="67"/>
      <c r="S496" s="67"/>
      <c r="T496" s="67"/>
      <c r="U496" s="67"/>
      <c r="V496" s="67"/>
      <c r="W496" s="67"/>
      <c r="X496" s="67"/>
      <c r="Y496" s="67"/>
      <c r="Z496" s="67"/>
      <c r="AA496" s="67"/>
      <c r="AB496" s="67"/>
      <c r="AC496" s="67"/>
      <c r="AD496" s="67"/>
      <c r="AE496" s="67"/>
      <c r="AF496" s="67"/>
      <c r="AG496" s="67"/>
    </row>
    <row r="497" spans="11:33" ht="12.75">
      <c r="K497" s="123"/>
      <c r="L497" s="67"/>
      <c r="M497" s="67"/>
      <c r="N497" s="67"/>
      <c r="O497" s="67"/>
      <c r="P497" s="67"/>
      <c r="Q497" s="67"/>
      <c r="R497" s="67"/>
      <c r="S497" s="67"/>
      <c r="T497" s="67"/>
      <c r="U497" s="67"/>
      <c r="V497" s="67"/>
      <c r="W497" s="67"/>
      <c r="X497" s="67"/>
      <c r="Y497" s="67"/>
      <c r="Z497" s="67"/>
      <c r="AA497" s="67"/>
      <c r="AB497" s="67"/>
      <c r="AC497" s="67"/>
      <c r="AD497" s="67"/>
      <c r="AE497" s="67"/>
      <c r="AF497" s="67"/>
      <c r="AG497" s="67"/>
    </row>
    <row r="498" spans="11:33" ht="12.75">
      <c r="K498" s="123"/>
      <c r="L498" s="67"/>
      <c r="M498" s="67"/>
      <c r="N498" s="67"/>
      <c r="O498" s="67"/>
      <c r="P498" s="67"/>
      <c r="Q498" s="67"/>
      <c r="R498" s="67"/>
      <c r="S498" s="67"/>
      <c r="T498" s="67"/>
      <c r="U498" s="67"/>
      <c r="V498" s="67"/>
      <c r="W498" s="67"/>
      <c r="X498" s="67"/>
      <c r="Y498" s="67"/>
      <c r="Z498" s="67"/>
      <c r="AA498" s="67"/>
      <c r="AB498" s="67"/>
      <c r="AC498" s="67"/>
      <c r="AD498" s="67"/>
      <c r="AE498" s="67"/>
      <c r="AF498" s="67"/>
      <c r="AG498" s="67"/>
    </row>
    <row r="499" spans="11:33" ht="12.75">
      <c r="K499" s="123"/>
      <c r="L499" s="67"/>
      <c r="M499" s="67"/>
      <c r="N499" s="67"/>
      <c r="O499" s="67"/>
      <c r="P499" s="67"/>
      <c r="Q499" s="67"/>
      <c r="R499" s="67"/>
      <c r="S499" s="67"/>
      <c r="T499" s="67"/>
      <c r="U499" s="67"/>
      <c r="V499" s="67"/>
      <c r="W499" s="67"/>
      <c r="X499" s="67"/>
      <c r="Y499" s="67"/>
      <c r="Z499" s="67"/>
      <c r="AA499" s="67"/>
      <c r="AB499" s="67"/>
      <c r="AC499" s="67"/>
      <c r="AD499" s="67"/>
      <c r="AE499" s="67"/>
      <c r="AF499" s="67"/>
      <c r="AG499" s="67"/>
    </row>
    <row r="500" spans="11:33" ht="12.75">
      <c r="K500" s="123"/>
      <c r="L500" s="67"/>
      <c r="M500" s="67"/>
      <c r="N500" s="67"/>
      <c r="O500" s="67"/>
      <c r="P500" s="67"/>
      <c r="Q500" s="67"/>
      <c r="R500" s="67"/>
      <c r="S500" s="67"/>
      <c r="T500" s="67"/>
      <c r="U500" s="67"/>
      <c r="V500" s="67"/>
      <c r="W500" s="67"/>
      <c r="X500" s="67"/>
      <c r="Y500" s="67"/>
      <c r="Z500" s="67"/>
      <c r="AA500" s="67"/>
      <c r="AB500" s="67"/>
      <c r="AC500" s="67"/>
      <c r="AD500" s="67"/>
      <c r="AE500" s="67"/>
      <c r="AF500" s="67"/>
      <c r="AG500" s="67"/>
    </row>
    <row r="501" spans="11:33" ht="12.75">
      <c r="K501" s="123"/>
      <c r="L501" s="67"/>
      <c r="M501" s="67"/>
      <c r="N501" s="67"/>
      <c r="O501" s="67"/>
      <c r="P501" s="67"/>
      <c r="Q501" s="67"/>
      <c r="R501" s="67"/>
      <c r="S501" s="67"/>
      <c r="T501" s="67"/>
      <c r="U501" s="67"/>
      <c r="V501" s="67"/>
      <c r="W501" s="67"/>
      <c r="X501" s="67"/>
      <c r="Y501" s="67"/>
      <c r="Z501" s="67"/>
      <c r="AA501" s="67"/>
      <c r="AB501" s="67"/>
      <c r="AC501" s="67"/>
      <c r="AD501" s="67"/>
      <c r="AE501" s="67"/>
      <c r="AF501" s="67"/>
      <c r="AG501" s="67"/>
    </row>
    <row r="502" spans="11:33" ht="12.75">
      <c r="K502" s="123"/>
      <c r="L502" s="67"/>
      <c r="M502" s="67"/>
      <c r="N502" s="67"/>
      <c r="O502" s="67"/>
      <c r="P502" s="67"/>
      <c r="Q502" s="67"/>
      <c r="R502" s="67"/>
      <c r="S502" s="67"/>
      <c r="T502" s="67"/>
      <c r="U502" s="67"/>
      <c r="V502" s="67"/>
      <c r="W502" s="67"/>
      <c r="X502" s="67"/>
      <c r="Y502" s="67"/>
      <c r="Z502" s="67"/>
      <c r="AA502" s="67"/>
      <c r="AB502" s="67"/>
      <c r="AC502" s="67"/>
      <c r="AD502" s="67"/>
      <c r="AE502" s="67"/>
      <c r="AF502" s="67"/>
      <c r="AG502" s="67"/>
    </row>
    <row r="503" spans="11:33" ht="12.75">
      <c r="K503" s="123"/>
      <c r="L503" s="67"/>
      <c r="M503" s="67"/>
      <c r="N503" s="67"/>
      <c r="O503" s="67"/>
      <c r="P503" s="67"/>
      <c r="Q503" s="67"/>
      <c r="R503" s="67"/>
      <c r="S503" s="67"/>
      <c r="T503" s="67"/>
      <c r="U503" s="67"/>
      <c r="V503" s="67"/>
      <c r="W503" s="67"/>
      <c r="X503" s="67"/>
      <c r="Y503" s="67"/>
      <c r="Z503" s="67"/>
      <c r="AA503" s="67"/>
      <c r="AB503" s="67"/>
      <c r="AC503" s="67"/>
      <c r="AD503" s="67"/>
      <c r="AE503" s="67"/>
      <c r="AF503" s="67"/>
      <c r="AG503" s="67"/>
    </row>
    <row r="504" spans="11:33" ht="12.75">
      <c r="K504" s="123"/>
      <c r="L504" s="67"/>
      <c r="M504" s="67"/>
      <c r="N504" s="67"/>
      <c r="O504" s="67"/>
      <c r="P504" s="67"/>
      <c r="Q504" s="67"/>
      <c r="R504" s="67"/>
      <c r="S504" s="67"/>
      <c r="T504" s="67"/>
      <c r="U504" s="67"/>
      <c r="V504" s="67"/>
      <c r="W504" s="67"/>
      <c r="X504" s="67"/>
      <c r="Y504" s="67"/>
      <c r="Z504" s="67"/>
      <c r="AA504" s="67"/>
      <c r="AB504" s="67"/>
      <c r="AC504" s="67"/>
      <c r="AD504" s="67"/>
      <c r="AE504" s="67"/>
      <c r="AF504" s="67"/>
      <c r="AG504" s="67"/>
    </row>
    <row r="505" spans="11:33" ht="12.75">
      <c r="K505" s="123"/>
      <c r="L505" s="67"/>
      <c r="M505" s="67"/>
      <c r="N505" s="67"/>
      <c r="O505" s="67"/>
      <c r="P505" s="67"/>
      <c r="Q505" s="67"/>
      <c r="R505" s="67"/>
      <c r="S505" s="67"/>
      <c r="T505" s="67"/>
      <c r="U505" s="67"/>
      <c r="V505" s="67"/>
      <c r="W505" s="67"/>
      <c r="X505" s="67"/>
      <c r="Y505" s="67"/>
      <c r="Z505" s="67"/>
      <c r="AA505" s="67"/>
      <c r="AB505" s="67"/>
      <c r="AC505" s="67"/>
      <c r="AD505" s="67"/>
      <c r="AE505" s="67"/>
      <c r="AF505" s="67"/>
      <c r="AG505" s="67"/>
    </row>
    <row r="506" spans="11:33" ht="12.75">
      <c r="K506" s="123"/>
      <c r="L506" s="67"/>
      <c r="M506" s="67"/>
      <c r="N506" s="67"/>
      <c r="O506" s="67"/>
      <c r="P506" s="67"/>
      <c r="Q506" s="67"/>
      <c r="R506" s="67"/>
      <c r="S506" s="67"/>
      <c r="T506" s="67"/>
      <c r="U506" s="67"/>
      <c r="V506" s="67"/>
      <c r="W506" s="67"/>
      <c r="X506" s="67"/>
      <c r="Y506" s="67"/>
      <c r="Z506" s="67"/>
      <c r="AA506" s="67"/>
      <c r="AB506" s="67"/>
      <c r="AC506" s="67"/>
      <c r="AD506" s="67"/>
      <c r="AE506" s="67"/>
      <c r="AF506" s="67"/>
      <c r="AG506" s="67"/>
    </row>
    <row r="507" spans="11:33" ht="12.75">
      <c r="K507" s="123"/>
      <c r="L507" s="67"/>
      <c r="M507" s="67"/>
      <c r="N507" s="67"/>
      <c r="O507" s="67"/>
      <c r="P507" s="67"/>
      <c r="Q507" s="67"/>
      <c r="R507" s="67"/>
      <c r="S507" s="67"/>
      <c r="T507" s="67"/>
      <c r="U507" s="67"/>
      <c r="V507" s="67"/>
      <c r="W507" s="67"/>
      <c r="X507" s="67"/>
      <c r="Y507" s="67"/>
      <c r="Z507" s="67"/>
      <c r="AA507" s="67"/>
      <c r="AB507" s="67"/>
      <c r="AC507" s="67"/>
      <c r="AD507" s="67"/>
      <c r="AE507" s="67"/>
      <c r="AF507" s="67"/>
      <c r="AG507" s="67"/>
    </row>
    <row r="508" spans="11:33" ht="12.75">
      <c r="K508" s="123"/>
      <c r="L508" s="67"/>
      <c r="M508" s="67"/>
      <c r="N508" s="67"/>
      <c r="O508" s="67"/>
      <c r="P508" s="67"/>
      <c r="Q508" s="67"/>
      <c r="R508" s="67"/>
      <c r="S508" s="67"/>
      <c r="T508" s="67"/>
      <c r="U508" s="67"/>
      <c r="V508" s="67"/>
      <c r="W508" s="67"/>
      <c r="X508" s="67"/>
      <c r="Y508" s="67"/>
      <c r="Z508" s="67"/>
      <c r="AA508" s="67"/>
      <c r="AB508" s="67"/>
      <c r="AC508" s="67"/>
      <c r="AD508" s="67"/>
      <c r="AE508" s="67"/>
      <c r="AF508" s="67"/>
      <c r="AG508" s="67"/>
    </row>
    <row r="509" spans="11:33" ht="12.75">
      <c r="K509" s="123"/>
      <c r="L509" s="67"/>
      <c r="M509" s="67"/>
      <c r="N509" s="67"/>
      <c r="O509" s="67"/>
      <c r="P509" s="67"/>
      <c r="Q509" s="67"/>
      <c r="R509" s="67"/>
      <c r="S509" s="67"/>
      <c r="T509" s="67"/>
      <c r="U509" s="67"/>
      <c r="V509" s="67"/>
      <c r="W509" s="67"/>
      <c r="X509" s="67"/>
      <c r="Y509" s="67"/>
      <c r="Z509" s="67"/>
      <c r="AA509" s="67"/>
      <c r="AB509" s="67"/>
      <c r="AC509" s="67"/>
      <c r="AD509" s="67"/>
      <c r="AE509" s="67"/>
      <c r="AF509" s="67"/>
      <c r="AG509" s="67"/>
    </row>
    <row r="510" spans="11:33" ht="12.75">
      <c r="K510" s="123"/>
      <c r="L510" s="67"/>
      <c r="M510" s="67"/>
      <c r="N510" s="67"/>
      <c r="O510" s="67"/>
      <c r="P510" s="67"/>
      <c r="Q510" s="67"/>
      <c r="R510" s="67"/>
      <c r="S510" s="67"/>
      <c r="T510" s="67"/>
      <c r="U510" s="67"/>
      <c r="V510" s="67"/>
      <c r="W510" s="67"/>
      <c r="X510" s="67"/>
      <c r="Y510" s="67"/>
      <c r="Z510" s="67"/>
      <c r="AA510" s="67"/>
      <c r="AB510" s="67"/>
      <c r="AC510" s="67"/>
      <c r="AD510" s="67"/>
      <c r="AE510" s="67"/>
      <c r="AF510" s="67"/>
      <c r="AG510" s="67"/>
    </row>
    <row r="511" spans="11:33" ht="12.75">
      <c r="K511" s="123"/>
      <c r="L511" s="67"/>
      <c r="M511" s="67"/>
      <c r="N511" s="67"/>
      <c r="O511" s="67"/>
      <c r="P511" s="67"/>
      <c r="Q511" s="67"/>
      <c r="R511" s="67"/>
      <c r="S511" s="67"/>
      <c r="T511" s="67"/>
      <c r="U511" s="67"/>
      <c r="V511" s="67"/>
      <c r="W511" s="67"/>
      <c r="X511" s="67"/>
      <c r="Y511" s="67"/>
      <c r="Z511" s="67"/>
      <c r="AA511" s="67"/>
      <c r="AB511" s="67"/>
      <c r="AC511" s="67"/>
      <c r="AD511" s="67"/>
      <c r="AE511" s="67"/>
      <c r="AF511" s="67"/>
      <c r="AG511" s="67"/>
    </row>
    <row r="512" spans="11:33" ht="12.75">
      <c r="K512" s="123"/>
      <c r="L512" s="67"/>
      <c r="M512" s="67"/>
      <c r="N512" s="67"/>
      <c r="O512" s="67"/>
      <c r="P512" s="67"/>
      <c r="Q512" s="67"/>
      <c r="R512" s="67"/>
      <c r="S512" s="67"/>
      <c r="T512" s="67"/>
      <c r="U512" s="67"/>
      <c r="V512" s="67"/>
      <c r="W512" s="67"/>
      <c r="X512" s="67"/>
      <c r="Y512" s="67"/>
      <c r="Z512" s="67"/>
      <c r="AA512" s="67"/>
      <c r="AB512" s="67"/>
      <c r="AC512" s="67"/>
      <c r="AD512" s="67"/>
      <c r="AE512" s="67"/>
      <c r="AF512" s="67"/>
      <c r="AG512" s="67"/>
    </row>
    <row r="513" spans="11:33" ht="12.75">
      <c r="K513" s="123"/>
      <c r="L513" s="67"/>
      <c r="M513" s="67"/>
      <c r="N513" s="67"/>
      <c r="O513" s="67"/>
      <c r="P513" s="67"/>
      <c r="Q513" s="67"/>
      <c r="R513" s="67"/>
      <c r="S513" s="67"/>
      <c r="T513" s="67"/>
      <c r="U513" s="67"/>
      <c r="V513" s="67"/>
      <c r="W513" s="67"/>
      <c r="X513" s="67"/>
      <c r="Y513" s="67"/>
      <c r="Z513" s="67"/>
      <c r="AA513" s="67"/>
      <c r="AB513" s="67"/>
      <c r="AC513" s="67"/>
      <c r="AD513" s="67"/>
      <c r="AE513" s="67"/>
      <c r="AF513" s="67"/>
      <c r="AG513" s="67"/>
    </row>
    <row r="514" spans="11:33" ht="12.75">
      <c r="K514" s="123"/>
      <c r="L514" s="67"/>
      <c r="M514" s="67"/>
      <c r="N514" s="67"/>
      <c r="O514" s="67"/>
      <c r="P514" s="67"/>
      <c r="Q514" s="67"/>
      <c r="R514" s="67"/>
      <c r="S514" s="67"/>
      <c r="T514" s="67"/>
      <c r="U514" s="67"/>
      <c r="V514" s="67"/>
      <c r="W514" s="67"/>
      <c r="X514" s="67"/>
      <c r="Y514" s="67"/>
      <c r="Z514" s="67"/>
      <c r="AA514" s="67"/>
      <c r="AB514" s="67"/>
      <c r="AC514" s="67"/>
      <c r="AD514" s="67"/>
      <c r="AE514" s="67"/>
      <c r="AF514" s="67"/>
      <c r="AG514" s="67"/>
    </row>
    <row r="515" spans="11:33" ht="12.75">
      <c r="K515" s="123"/>
      <c r="L515" s="67"/>
      <c r="M515" s="67"/>
      <c r="N515" s="67"/>
      <c r="O515" s="67"/>
      <c r="P515" s="67"/>
      <c r="Q515" s="67"/>
      <c r="R515" s="67"/>
      <c r="S515" s="67"/>
      <c r="T515" s="67"/>
      <c r="U515" s="67"/>
      <c r="V515" s="67"/>
      <c r="W515" s="67"/>
      <c r="X515" s="67"/>
      <c r="Y515" s="67"/>
      <c r="Z515" s="67"/>
      <c r="AA515" s="67"/>
      <c r="AB515" s="67"/>
      <c r="AC515" s="67"/>
      <c r="AD515" s="67"/>
      <c r="AE515" s="67"/>
      <c r="AF515" s="67"/>
      <c r="AG515" s="67"/>
    </row>
    <row r="516" spans="11:33" ht="12.75">
      <c r="K516" s="123"/>
      <c r="L516" s="67"/>
      <c r="M516" s="67"/>
      <c r="N516" s="67"/>
      <c r="O516" s="67"/>
      <c r="P516" s="67"/>
      <c r="Q516" s="67"/>
      <c r="R516" s="67"/>
      <c r="S516" s="67"/>
      <c r="T516" s="67"/>
      <c r="U516" s="67"/>
      <c r="V516" s="67"/>
      <c r="W516" s="67"/>
      <c r="X516" s="67"/>
      <c r="Y516" s="67"/>
      <c r="Z516" s="67"/>
      <c r="AA516" s="67"/>
      <c r="AB516" s="67"/>
      <c r="AC516" s="67"/>
      <c r="AD516" s="67"/>
      <c r="AE516" s="67"/>
      <c r="AF516" s="67"/>
      <c r="AG516" s="67"/>
    </row>
    <row r="517" spans="11:33" ht="12.75">
      <c r="K517" s="123"/>
      <c r="L517" s="67"/>
      <c r="M517" s="67"/>
      <c r="N517" s="67"/>
      <c r="O517" s="67"/>
      <c r="P517" s="67"/>
      <c r="Q517" s="67"/>
      <c r="R517" s="67"/>
      <c r="S517" s="67"/>
      <c r="T517" s="67"/>
      <c r="U517" s="67"/>
      <c r="V517" s="67"/>
      <c r="W517" s="67"/>
      <c r="X517" s="67"/>
      <c r="Y517" s="67"/>
      <c r="Z517" s="67"/>
      <c r="AA517" s="67"/>
      <c r="AB517" s="67"/>
      <c r="AC517" s="67"/>
      <c r="AD517" s="67"/>
      <c r="AE517" s="67"/>
      <c r="AF517" s="67"/>
      <c r="AG517" s="67"/>
    </row>
    <row r="518" spans="11:33" ht="12.75">
      <c r="K518" s="123"/>
      <c r="L518" s="67"/>
      <c r="M518" s="67"/>
      <c r="N518" s="67"/>
      <c r="O518" s="67"/>
      <c r="P518" s="67"/>
      <c r="Q518" s="67"/>
      <c r="R518" s="67"/>
      <c r="S518" s="67"/>
      <c r="T518" s="67"/>
      <c r="U518" s="67"/>
      <c r="V518" s="67"/>
      <c r="W518" s="67"/>
      <c r="X518" s="67"/>
      <c r="Y518" s="67"/>
      <c r="Z518" s="67"/>
      <c r="AA518" s="67"/>
      <c r="AB518" s="67"/>
      <c r="AC518" s="67"/>
      <c r="AD518" s="67"/>
      <c r="AE518" s="67"/>
      <c r="AF518" s="67"/>
      <c r="AG518" s="67"/>
    </row>
    <row r="519" spans="11:33" ht="12.75">
      <c r="K519" s="123"/>
      <c r="L519" s="67"/>
      <c r="M519" s="67"/>
      <c r="N519" s="67"/>
      <c r="O519" s="67"/>
      <c r="P519" s="67"/>
      <c r="Q519" s="67"/>
      <c r="R519" s="67"/>
      <c r="S519" s="67"/>
      <c r="T519" s="67"/>
      <c r="U519" s="67"/>
      <c r="V519" s="67"/>
      <c r="W519" s="67"/>
      <c r="X519" s="67"/>
      <c r="Y519" s="67"/>
      <c r="Z519" s="67"/>
      <c r="AA519" s="67"/>
      <c r="AB519" s="67"/>
      <c r="AC519" s="67"/>
      <c r="AD519" s="67"/>
      <c r="AE519" s="67"/>
      <c r="AF519" s="67"/>
      <c r="AG519" s="67"/>
    </row>
    <row r="520" spans="11:33" ht="12.75">
      <c r="K520" s="123"/>
      <c r="L520" s="67"/>
      <c r="M520" s="67"/>
      <c r="N520" s="67"/>
      <c r="O520" s="67"/>
      <c r="P520" s="67"/>
      <c r="Q520" s="67"/>
      <c r="R520" s="67"/>
      <c r="S520" s="67"/>
      <c r="T520" s="67"/>
      <c r="U520" s="67"/>
      <c r="V520" s="67"/>
      <c r="W520" s="67"/>
      <c r="X520" s="67"/>
      <c r="Y520" s="67"/>
      <c r="Z520" s="67"/>
      <c r="AA520" s="67"/>
      <c r="AB520" s="67"/>
      <c r="AC520" s="67"/>
      <c r="AD520" s="67"/>
      <c r="AE520" s="67"/>
      <c r="AF520" s="67"/>
      <c r="AG520" s="67"/>
    </row>
    <row r="521" spans="11:33" ht="12.75">
      <c r="K521" s="123"/>
      <c r="L521" s="67"/>
      <c r="M521" s="67"/>
      <c r="N521" s="67"/>
      <c r="O521" s="67"/>
      <c r="P521" s="67"/>
      <c r="Q521" s="67"/>
      <c r="R521" s="67"/>
      <c r="S521" s="67"/>
      <c r="T521" s="67"/>
      <c r="U521" s="67"/>
      <c r="V521" s="67"/>
      <c r="W521" s="67"/>
      <c r="X521" s="67"/>
      <c r="Y521" s="67"/>
      <c r="Z521" s="67"/>
      <c r="AA521" s="67"/>
      <c r="AB521" s="67"/>
      <c r="AC521" s="67"/>
      <c r="AD521" s="67"/>
      <c r="AE521" s="67"/>
      <c r="AF521" s="67"/>
      <c r="AG521" s="67"/>
    </row>
    <row r="522" spans="11:33" ht="12.75">
      <c r="K522" s="123"/>
      <c r="L522" s="67"/>
      <c r="M522" s="67"/>
      <c r="N522" s="67"/>
      <c r="O522" s="67"/>
      <c r="P522" s="67"/>
      <c r="Q522" s="67"/>
      <c r="R522" s="67"/>
      <c r="S522" s="67"/>
      <c r="T522" s="67"/>
      <c r="U522" s="67"/>
      <c r="V522" s="67"/>
      <c r="W522" s="67"/>
      <c r="X522" s="67"/>
      <c r="Y522" s="67"/>
      <c r="Z522" s="67"/>
      <c r="AA522" s="67"/>
      <c r="AB522" s="67"/>
      <c r="AC522" s="67"/>
      <c r="AD522" s="67"/>
      <c r="AE522" s="67"/>
      <c r="AF522" s="67"/>
      <c r="AG522" s="67"/>
    </row>
    <row r="523" spans="11:33" ht="12.75">
      <c r="K523" s="123"/>
      <c r="L523" s="67"/>
      <c r="M523" s="67"/>
      <c r="N523" s="67"/>
      <c r="O523" s="67"/>
      <c r="P523" s="67"/>
      <c r="Q523" s="67"/>
      <c r="R523" s="67"/>
      <c r="S523" s="67"/>
      <c r="T523" s="67"/>
      <c r="U523" s="67"/>
      <c r="V523" s="67"/>
      <c r="W523" s="67"/>
      <c r="X523" s="67"/>
      <c r="Y523" s="67"/>
      <c r="Z523" s="67"/>
      <c r="AA523" s="67"/>
      <c r="AB523" s="67"/>
      <c r="AC523" s="67"/>
      <c r="AD523" s="67"/>
      <c r="AE523" s="67"/>
      <c r="AF523" s="67"/>
      <c r="AG523" s="67"/>
    </row>
    <row r="524" spans="11:33" ht="12.75">
      <c r="K524" s="123"/>
      <c r="L524" s="67"/>
      <c r="M524" s="67"/>
      <c r="N524" s="67"/>
      <c r="O524" s="67"/>
      <c r="P524" s="67"/>
      <c r="Q524" s="67"/>
      <c r="R524" s="67"/>
      <c r="S524" s="67"/>
      <c r="T524" s="67"/>
      <c r="U524" s="67"/>
      <c r="V524" s="67"/>
      <c r="W524" s="67"/>
      <c r="X524" s="67"/>
      <c r="Y524" s="67"/>
      <c r="Z524" s="67"/>
      <c r="AA524" s="67"/>
      <c r="AB524" s="67"/>
      <c r="AC524" s="67"/>
      <c r="AD524" s="67"/>
      <c r="AE524" s="67"/>
      <c r="AF524" s="67"/>
      <c r="AG524" s="67"/>
    </row>
    <row r="525" spans="11:33" ht="12.75">
      <c r="K525" s="123"/>
      <c r="L525" s="67"/>
      <c r="M525" s="67"/>
      <c r="N525" s="67"/>
      <c r="O525" s="67"/>
      <c r="P525" s="67"/>
      <c r="Q525" s="67"/>
      <c r="R525" s="67"/>
      <c r="S525" s="67"/>
      <c r="T525" s="67"/>
      <c r="U525" s="67"/>
      <c r="V525" s="67"/>
      <c r="W525" s="67"/>
      <c r="X525" s="67"/>
      <c r="Y525" s="67"/>
      <c r="Z525" s="67"/>
      <c r="AA525" s="67"/>
      <c r="AB525" s="67"/>
      <c r="AC525" s="67"/>
      <c r="AD525" s="67"/>
      <c r="AE525" s="67"/>
      <c r="AF525" s="67"/>
      <c r="AG525" s="67"/>
    </row>
    <row r="526" spans="11:33" ht="12.75">
      <c r="K526" s="123"/>
      <c r="L526" s="67"/>
      <c r="M526" s="67"/>
      <c r="N526" s="67"/>
      <c r="O526" s="67"/>
      <c r="P526" s="67"/>
      <c r="Q526" s="67"/>
      <c r="R526" s="67"/>
      <c r="S526" s="67"/>
      <c r="T526" s="67"/>
      <c r="U526" s="67"/>
      <c r="V526" s="67"/>
      <c r="W526" s="67"/>
      <c r="X526" s="67"/>
      <c r="Y526" s="67"/>
      <c r="Z526" s="67"/>
      <c r="AA526" s="67"/>
      <c r="AB526" s="67"/>
      <c r="AC526" s="67"/>
      <c r="AD526" s="67"/>
      <c r="AE526" s="67"/>
      <c r="AF526" s="67"/>
      <c r="AG526" s="67"/>
    </row>
    <row r="527" spans="11:33" ht="12.75">
      <c r="K527" s="123"/>
      <c r="L527" s="67"/>
      <c r="M527" s="67"/>
      <c r="N527" s="67"/>
      <c r="O527" s="67"/>
      <c r="P527" s="67"/>
      <c r="Q527" s="67"/>
      <c r="R527" s="67"/>
      <c r="S527" s="67"/>
      <c r="T527" s="67"/>
      <c r="U527" s="67"/>
      <c r="V527" s="67"/>
      <c r="W527" s="67"/>
      <c r="X527" s="67"/>
      <c r="Y527" s="67"/>
      <c r="Z527" s="67"/>
      <c r="AA527" s="67"/>
      <c r="AB527" s="67"/>
      <c r="AC527" s="67"/>
      <c r="AD527" s="67"/>
      <c r="AE527" s="67"/>
      <c r="AF527" s="67"/>
      <c r="AG527" s="67"/>
    </row>
    <row r="528" spans="11:33" ht="12.75">
      <c r="K528" s="123"/>
      <c r="L528" s="67"/>
      <c r="M528" s="67"/>
      <c r="N528" s="67"/>
      <c r="O528" s="67"/>
      <c r="P528" s="67"/>
      <c r="Q528" s="67"/>
      <c r="R528" s="67"/>
      <c r="S528" s="67"/>
      <c r="T528" s="67"/>
      <c r="U528" s="67"/>
      <c r="V528" s="67"/>
      <c r="W528" s="67"/>
      <c r="X528" s="67"/>
      <c r="Y528" s="67"/>
      <c r="Z528" s="67"/>
      <c r="AA528" s="67"/>
      <c r="AB528" s="67"/>
      <c r="AC528" s="67"/>
      <c r="AD528" s="67"/>
      <c r="AE528" s="67"/>
      <c r="AF528" s="67"/>
      <c r="AG528" s="67"/>
    </row>
    <row r="529" spans="11:33" ht="12.75">
      <c r="K529" s="123"/>
      <c r="L529" s="67"/>
      <c r="M529" s="67"/>
      <c r="N529" s="67"/>
      <c r="O529" s="67"/>
      <c r="P529" s="67"/>
      <c r="Q529" s="67"/>
      <c r="R529" s="67"/>
      <c r="S529" s="67"/>
      <c r="T529" s="67"/>
      <c r="U529" s="67"/>
      <c r="V529" s="67"/>
      <c r="W529" s="67"/>
      <c r="X529" s="67"/>
      <c r="Y529" s="67"/>
      <c r="Z529" s="67"/>
      <c r="AA529" s="67"/>
      <c r="AB529" s="67"/>
      <c r="AC529" s="67"/>
      <c r="AD529" s="67"/>
      <c r="AE529" s="67"/>
      <c r="AF529" s="67"/>
      <c r="AG529" s="67"/>
    </row>
    <row r="530" spans="11:33" ht="12.75">
      <c r="K530" s="123"/>
      <c r="L530" s="67"/>
      <c r="M530" s="67"/>
      <c r="N530" s="67"/>
      <c r="O530" s="67"/>
      <c r="P530" s="67"/>
      <c r="Q530" s="67"/>
      <c r="R530" s="67"/>
      <c r="S530" s="67"/>
      <c r="T530" s="67"/>
      <c r="U530" s="67"/>
      <c r="V530" s="67"/>
      <c r="W530" s="67"/>
      <c r="X530" s="67"/>
      <c r="Y530" s="67"/>
      <c r="Z530" s="67"/>
      <c r="AA530" s="67"/>
      <c r="AB530" s="67"/>
      <c r="AC530" s="67"/>
      <c r="AD530" s="67"/>
      <c r="AE530" s="67"/>
      <c r="AF530" s="67"/>
      <c r="AG530" s="67"/>
    </row>
    <row r="531" spans="11:33" ht="12.75">
      <c r="K531" s="123"/>
      <c r="L531" s="67"/>
      <c r="M531" s="67"/>
      <c r="N531" s="67"/>
      <c r="O531" s="67"/>
      <c r="P531" s="67"/>
      <c r="Q531" s="67"/>
      <c r="R531" s="67"/>
      <c r="S531" s="67"/>
      <c r="T531" s="67"/>
      <c r="U531" s="67"/>
      <c r="V531" s="67"/>
      <c r="W531" s="67"/>
      <c r="X531" s="67"/>
      <c r="Y531" s="67"/>
      <c r="Z531" s="67"/>
      <c r="AA531" s="67"/>
      <c r="AB531" s="67"/>
      <c r="AC531" s="67"/>
      <c r="AD531" s="67"/>
      <c r="AE531" s="67"/>
      <c r="AF531" s="67"/>
      <c r="AG531" s="67"/>
    </row>
    <row r="532" spans="11:33" ht="12.75">
      <c r="K532" s="123"/>
      <c r="L532" s="67"/>
      <c r="M532" s="67"/>
      <c r="N532" s="67"/>
      <c r="O532" s="67"/>
      <c r="P532" s="67"/>
      <c r="Q532" s="67"/>
      <c r="R532" s="67"/>
      <c r="S532" s="67"/>
      <c r="T532" s="67"/>
      <c r="U532" s="67"/>
      <c r="V532" s="67"/>
      <c r="W532" s="67"/>
      <c r="X532" s="67"/>
      <c r="Y532" s="67"/>
      <c r="Z532" s="67"/>
      <c r="AA532" s="67"/>
      <c r="AB532" s="67"/>
      <c r="AC532" s="67"/>
      <c r="AD532" s="67"/>
      <c r="AE532" s="67"/>
      <c r="AF532" s="67"/>
      <c r="AG532" s="67"/>
    </row>
    <row r="533" spans="11:33" ht="12.75">
      <c r="K533" s="123"/>
      <c r="L533" s="67"/>
      <c r="M533" s="67"/>
      <c r="N533" s="67"/>
      <c r="O533" s="67"/>
      <c r="P533" s="67"/>
      <c r="Q533" s="67"/>
      <c r="R533" s="67"/>
      <c r="S533" s="67"/>
      <c r="T533" s="67"/>
      <c r="U533" s="67"/>
      <c r="V533" s="67"/>
      <c r="W533" s="67"/>
      <c r="X533" s="67"/>
      <c r="Y533" s="67"/>
      <c r="Z533" s="67"/>
      <c r="AA533" s="67"/>
      <c r="AB533" s="67"/>
      <c r="AC533" s="67"/>
      <c r="AD533" s="67"/>
      <c r="AE533" s="67"/>
      <c r="AF533" s="67"/>
      <c r="AG533" s="67"/>
    </row>
    <row r="534" spans="11:33" ht="12.75">
      <c r="K534" s="123"/>
      <c r="L534" s="67"/>
      <c r="M534" s="67"/>
      <c r="N534" s="67"/>
      <c r="O534" s="67"/>
      <c r="P534" s="67"/>
      <c r="Q534" s="67"/>
      <c r="R534" s="67"/>
      <c r="S534" s="67"/>
      <c r="T534" s="67"/>
      <c r="U534" s="67"/>
      <c r="V534" s="67"/>
      <c r="W534" s="67"/>
      <c r="X534" s="67"/>
      <c r="Y534" s="67"/>
      <c r="Z534" s="67"/>
      <c r="AA534" s="67"/>
      <c r="AB534" s="67"/>
      <c r="AC534" s="67"/>
      <c r="AD534" s="67"/>
      <c r="AE534" s="67"/>
      <c r="AF534" s="67"/>
      <c r="AG534" s="67"/>
    </row>
    <row r="535" spans="11:33" ht="12.75">
      <c r="K535" s="123"/>
      <c r="L535" s="67"/>
      <c r="M535" s="67"/>
      <c r="N535" s="67"/>
      <c r="O535" s="67"/>
      <c r="P535" s="67"/>
      <c r="Q535" s="67"/>
      <c r="R535" s="67"/>
      <c r="S535" s="67"/>
      <c r="T535" s="67"/>
      <c r="U535" s="67"/>
      <c r="V535" s="67"/>
      <c r="W535" s="67"/>
      <c r="X535" s="67"/>
      <c r="Y535" s="67"/>
      <c r="Z535" s="67"/>
      <c r="AA535" s="67"/>
      <c r="AB535" s="67"/>
      <c r="AC535" s="67"/>
      <c r="AD535" s="67"/>
      <c r="AE535" s="67"/>
      <c r="AF535" s="67"/>
      <c r="AG535" s="67"/>
    </row>
    <row r="536" spans="11:33" ht="12.75">
      <c r="K536" s="123"/>
      <c r="L536" s="67"/>
      <c r="M536" s="67"/>
      <c r="N536" s="67"/>
      <c r="O536" s="67"/>
      <c r="P536" s="67"/>
      <c r="Q536" s="67"/>
      <c r="R536" s="67"/>
      <c r="S536" s="67"/>
      <c r="T536" s="67"/>
      <c r="U536" s="67"/>
      <c r="V536" s="67"/>
      <c r="W536" s="67"/>
      <c r="X536" s="67"/>
      <c r="Y536" s="67"/>
      <c r="Z536" s="67"/>
      <c r="AA536" s="67"/>
      <c r="AB536" s="67"/>
      <c r="AC536" s="67"/>
      <c r="AD536" s="67"/>
      <c r="AE536" s="67"/>
      <c r="AF536" s="67"/>
      <c r="AG536" s="67"/>
    </row>
    <row r="537" spans="11:33" ht="12.75">
      <c r="K537" s="123"/>
      <c r="L537" s="67"/>
      <c r="M537" s="67"/>
      <c r="N537" s="67"/>
      <c r="O537" s="67"/>
      <c r="P537" s="67"/>
      <c r="Q537" s="67"/>
      <c r="R537" s="67"/>
      <c r="S537" s="67"/>
      <c r="T537" s="67"/>
      <c r="U537" s="67"/>
      <c r="V537" s="67"/>
      <c r="W537" s="67"/>
      <c r="X537" s="67"/>
      <c r="Y537" s="67"/>
      <c r="Z537" s="67"/>
      <c r="AA537" s="67"/>
      <c r="AB537" s="67"/>
      <c r="AC537" s="67"/>
      <c r="AD537" s="67"/>
      <c r="AE537" s="67"/>
      <c r="AF537" s="67"/>
      <c r="AG537" s="67"/>
    </row>
    <row r="538" spans="11:33" ht="12.75">
      <c r="K538" s="123"/>
      <c r="L538" s="67"/>
      <c r="M538" s="67"/>
      <c r="N538" s="67"/>
      <c r="O538" s="67"/>
      <c r="P538" s="67"/>
      <c r="Q538" s="67"/>
      <c r="R538" s="67"/>
      <c r="S538" s="67"/>
      <c r="T538" s="67"/>
      <c r="U538" s="67"/>
      <c r="V538" s="67"/>
      <c r="W538" s="67"/>
      <c r="X538" s="67"/>
      <c r="Y538" s="67"/>
      <c r="Z538" s="67"/>
      <c r="AA538" s="67"/>
      <c r="AB538" s="67"/>
      <c r="AC538" s="67"/>
      <c r="AD538" s="67"/>
      <c r="AE538" s="67"/>
      <c r="AF538" s="67"/>
      <c r="AG538" s="67"/>
    </row>
    <row r="539" spans="11:33" ht="12.75">
      <c r="K539" s="123"/>
      <c r="L539" s="67"/>
      <c r="M539" s="67"/>
      <c r="N539" s="67"/>
      <c r="O539" s="67"/>
      <c r="P539" s="67"/>
      <c r="Q539" s="67"/>
      <c r="R539" s="67"/>
      <c r="S539" s="67"/>
      <c r="T539" s="67"/>
      <c r="U539" s="67"/>
      <c r="V539" s="67"/>
      <c r="W539" s="67"/>
      <c r="X539" s="67"/>
      <c r="Y539" s="67"/>
      <c r="Z539" s="67"/>
      <c r="AA539" s="67"/>
      <c r="AB539" s="67"/>
      <c r="AC539" s="67"/>
      <c r="AD539" s="67"/>
      <c r="AE539" s="67"/>
      <c r="AF539" s="67"/>
      <c r="AG539" s="67"/>
    </row>
    <row r="540" spans="11:33" ht="12.75">
      <c r="K540" s="123"/>
      <c r="L540" s="67"/>
      <c r="M540" s="67"/>
      <c r="N540" s="67"/>
      <c r="O540" s="67"/>
      <c r="P540" s="67"/>
      <c r="Q540" s="67"/>
      <c r="R540" s="67"/>
      <c r="S540" s="67"/>
      <c r="T540" s="67"/>
      <c r="U540" s="67"/>
      <c r="V540" s="67"/>
      <c r="W540" s="67"/>
      <c r="X540" s="67"/>
      <c r="Y540" s="67"/>
      <c r="Z540" s="67"/>
      <c r="AA540" s="67"/>
      <c r="AB540" s="67"/>
      <c r="AC540" s="67"/>
      <c r="AD540" s="67"/>
      <c r="AE540" s="67"/>
      <c r="AF540" s="67"/>
      <c r="AG540" s="67"/>
    </row>
    <row r="541" spans="11:33" ht="12.75">
      <c r="K541" s="123"/>
      <c r="L541" s="67"/>
      <c r="M541" s="67"/>
      <c r="N541" s="67"/>
      <c r="O541" s="67"/>
      <c r="P541" s="67"/>
      <c r="Q541" s="67"/>
      <c r="R541" s="67"/>
      <c r="S541" s="67"/>
      <c r="T541" s="67"/>
      <c r="U541" s="67"/>
      <c r="V541" s="67"/>
      <c r="W541" s="67"/>
      <c r="X541" s="67"/>
      <c r="Y541" s="67"/>
      <c r="Z541" s="67"/>
      <c r="AA541" s="67"/>
      <c r="AB541" s="67"/>
      <c r="AC541" s="67"/>
      <c r="AD541" s="67"/>
      <c r="AE541" s="67"/>
      <c r="AF541" s="67"/>
      <c r="AG541" s="67"/>
    </row>
    <row r="542" spans="11:33" ht="12.75">
      <c r="K542" s="123"/>
      <c r="L542" s="67"/>
      <c r="M542" s="67"/>
      <c r="N542" s="67"/>
      <c r="O542" s="67"/>
      <c r="P542" s="67"/>
      <c r="Q542" s="67"/>
      <c r="R542" s="67"/>
      <c r="S542" s="67"/>
      <c r="T542" s="67"/>
      <c r="U542" s="67"/>
      <c r="V542" s="67"/>
      <c r="W542" s="67"/>
      <c r="X542" s="67"/>
      <c r="Y542" s="67"/>
      <c r="Z542" s="67"/>
      <c r="AA542" s="67"/>
      <c r="AB542" s="67"/>
      <c r="AC542" s="67"/>
      <c r="AD542" s="67"/>
      <c r="AE542" s="67"/>
      <c r="AF542" s="67"/>
      <c r="AG542" s="67"/>
    </row>
    <row r="543" spans="11:33" ht="12.75">
      <c r="K543" s="123"/>
      <c r="L543" s="67"/>
      <c r="M543" s="67"/>
      <c r="N543" s="67"/>
      <c r="O543" s="67"/>
      <c r="P543" s="67"/>
      <c r="Q543" s="67"/>
      <c r="R543" s="67"/>
      <c r="S543" s="67"/>
      <c r="T543" s="67"/>
      <c r="U543" s="67"/>
      <c r="V543" s="67"/>
      <c r="W543" s="67"/>
      <c r="X543" s="67"/>
      <c r="Y543" s="67"/>
      <c r="Z543" s="67"/>
      <c r="AA543" s="67"/>
      <c r="AB543" s="67"/>
      <c r="AC543" s="67"/>
      <c r="AD543" s="67"/>
      <c r="AE543" s="67"/>
      <c r="AF543" s="67"/>
      <c r="AG543" s="67"/>
    </row>
    <row r="544" spans="11:33" ht="12.75">
      <c r="K544" s="123"/>
      <c r="L544" s="67"/>
      <c r="M544" s="67"/>
      <c r="N544" s="67"/>
      <c r="O544" s="67"/>
      <c r="P544" s="67"/>
      <c r="Q544" s="67"/>
      <c r="R544" s="67"/>
      <c r="S544" s="67"/>
      <c r="T544" s="67"/>
      <c r="U544" s="67"/>
      <c r="V544" s="67"/>
      <c r="W544" s="67"/>
      <c r="X544" s="67"/>
      <c r="Y544" s="67"/>
      <c r="Z544" s="67"/>
      <c r="AA544" s="67"/>
      <c r="AB544" s="67"/>
      <c r="AC544" s="67"/>
      <c r="AD544" s="67"/>
      <c r="AE544" s="67"/>
      <c r="AF544" s="67"/>
      <c r="AG544" s="67"/>
    </row>
    <row r="545" spans="11:33" ht="12.75">
      <c r="K545" s="123"/>
      <c r="L545" s="67"/>
      <c r="M545" s="67"/>
      <c r="N545" s="67"/>
      <c r="O545" s="67"/>
      <c r="P545" s="67"/>
      <c r="Q545" s="67"/>
      <c r="R545" s="67"/>
      <c r="S545" s="67"/>
      <c r="T545" s="67"/>
      <c r="U545" s="67"/>
      <c r="V545" s="67"/>
      <c r="W545" s="67"/>
      <c r="X545" s="67"/>
      <c r="Y545" s="67"/>
      <c r="Z545" s="67"/>
      <c r="AA545" s="67"/>
      <c r="AB545" s="67"/>
      <c r="AC545" s="67"/>
      <c r="AD545" s="67"/>
      <c r="AE545" s="67"/>
      <c r="AF545" s="67"/>
      <c r="AG545" s="67"/>
    </row>
    <row r="546" spans="11:33" ht="12.75">
      <c r="K546" s="123"/>
      <c r="L546" s="67"/>
      <c r="M546" s="67"/>
      <c r="N546" s="67"/>
      <c r="O546" s="67"/>
      <c r="P546" s="67"/>
      <c r="Q546" s="67"/>
      <c r="R546" s="67"/>
      <c r="S546" s="67"/>
      <c r="T546" s="67"/>
      <c r="U546" s="67"/>
      <c r="V546" s="67"/>
      <c r="W546" s="67"/>
      <c r="X546" s="67"/>
      <c r="Y546" s="67"/>
      <c r="Z546" s="67"/>
      <c r="AA546" s="67"/>
      <c r="AB546" s="67"/>
      <c r="AC546" s="67"/>
      <c r="AD546" s="67"/>
      <c r="AE546" s="67"/>
      <c r="AF546" s="67"/>
      <c r="AG546" s="67"/>
    </row>
    <row r="547" spans="11:33" ht="12.75">
      <c r="K547" s="123"/>
      <c r="L547" s="67"/>
      <c r="M547" s="67"/>
      <c r="N547" s="67"/>
      <c r="O547" s="67"/>
      <c r="P547" s="67"/>
      <c r="Q547" s="67"/>
      <c r="R547" s="67"/>
      <c r="S547" s="67"/>
      <c r="T547" s="67"/>
      <c r="U547" s="67"/>
      <c r="V547" s="67"/>
      <c r="W547" s="67"/>
      <c r="X547" s="67"/>
      <c r="Y547" s="67"/>
      <c r="Z547" s="67"/>
      <c r="AA547" s="67"/>
      <c r="AB547" s="67"/>
      <c r="AC547" s="67"/>
      <c r="AD547" s="67"/>
      <c r="AE547" s="67"/>
      <c r="AF547" s="67"/>
      <c r="AG547" s="67"/>
    </row>
    <row r="548" spans="11:33" ht="12.75">
      <c r="K548" s="123"/>
      <c r="L548" s="67"/>
      <c r="M548" s="67"/>
      <c r="N548" s="67"/>
      <c r="O548" s="67"/>
      <c r="P548" s="67"/>
      <c r="Q548" s="67"/>
      <c r="R548" s="67"/>
      <c r="S548" s="67"/>
      <c r="T548" s="67"/>
      <c r="U548" s="67"/>
      <c r="V548" s="67"/>
      <c r="W548" s="67"/>
      <c r="X548" s="67"/>
      <c r="Y548" s="67"/>
      <c r="Z548" s="67"/>
      <c r="AA548" s="67"/>
      <c r="AB548" s="67"/>
      <c r="AC548" s="67"/>
      <c r="AD548" s="67"/>
      <c r="AE548" s="67"/>
      <c r="AF548" s="67"/>
      <c r="AG548" s="67"/>
    </row>
    <row r="549" spans="11:33" ht="12.75">
      <c r="K549" s="123"/>
      <c r="L549" s="67"/>
      <c r="M549" s="67"/>
      <c r="N549" s="67"/>
      <c r="O549" s="67"/>
      <c r="P549" s="67"/>
      <c r="Q549" s="67"/>
      <c r="R549" s="67"/>
      <c r="S549" s="67"/>
      <c r="T549" s="67"/>
      <c r="U549" s="67"/>
      <c r="V549" s="67"/>
      <c r="W549" s="67"/>
      <c r="X549" s="67"/>
      <c r="Y549" s="67"/>
      <c r="Z549" s="67"/>
      <c r="AA549" s="67"/>
      <c r="AB549" s="67"/>
      <c r="AC549" s="67"/>
      <c r="AD549" s="67"/>
      <c r="AE549" s="67"/>
      <c r="AF549" s="67"/>
      <c r="AG549" s="67"/>
    </row>
    <row r="550" spans="11:33" ht="12.75">
      <c r="K550" s="123"/>
      <c r="L550" s="67"/>
      <c r="M550" s="67"/>
      <c r="N550" s="67"/>
      <c r="O550" s="67"/>
      <c r="P550" s="67"/>
      <c r="Q550" s="67"/>
      <c r="R550" s="67"/>
      <c r="S550" s="67"/>
      <c r="T550" s="67"/>
      <c r="U550" s="67"/>
      <c r="V550" s="67"/>
      <c r="W550" s="67"/>
      <c r="X550" s="67"/>
      <c r="Y550" s="67"/>
      <c r="Z550" s="67"/>
      <c r="AA550" s="67"/>
      <c r="AB550" s="67"/>
      <c r="AC550" s="67"/>
      <c r="AD550" s="67"/>
      <c r="AE550" s="67"/>
      <c r="AF550" s="67"/>
      <c r="AG550" s="67"/>
    </row>
    <row r="551" spans="11:33" ht="12.75">
      <c r="K551" s="123"/>
      <c r="L551" s="67"/>
      <c r="M551" s="67"/>
      <c r="N551" s="67"/>
      <c r="O551" s="67"/>
      <c r="P551" s="67"/>
      <c r="Q551" s="67"/>
      <c r="R551" s="67"/>
      <c r="S551" s="67"/>
      <c r="T551" s="67"/>
      <c r="U551" s="67"/>
      <c r="V551" s="67"/>
      <c r="W551" s="67"/>
      <c r="X551" s="67"/>
      <c r="Y551" s="67"/>
      <c r="Z551" s="67"/>
      <c r="AA551" s="67"/>
      <c r="AB551" s="67"/>
      <c r="AC551" s="67"/>
      <c r="AD551" s="67"/>
      <c r="AE551" s="67"/>
      <c r="AF551" s="67"/>
      <c r="AG551" s="67"/>
    </row>
    <row r="552" spans="11:33" ht="12.75">
      <c r="K552" s="123"/>
      <c r="L552" s="67"/>
      <c r="M552" s="67"/>
      <c r="N552" s="67"/>
      <c r="O552" s="67"/>
      <c r="P552" s="67"/>
      <c r="Q552" s="67"/>
      <c r="R552" s="67"/>
      <c r="S552" s="67"/>
      <c r="T552" s="67"/>
      <c r="U552" s="67"/>
      <c r="V552" s="67"/>
      <c r="W552" s="67"/>
      <c r="X552" s="67"/>
      <c r="Y552" s="67"/>
      <c r="Z552" s="67"/>
      <c r="AA552" s="67"/>
      <c r="AB552" s="67"/>
      <c r="AC552" s="67"/>
      <c r="AD552" s="67"/>
      <c r="AE552" s="67"/>
      <c r="AF552" s="67"/>
      <c r="AG552" s="67"/>
    </row>
    <row r="553" spans="11:33" ht="12.75">
      <c r="K553" s="123"/>
      <c r="L553" s="67"/>
      <c r="M553" s="67"/>
      <c r="N553" s="67"/>
      <c r="O553" s="67"/>
      <c r="P553" s="67"/>
      <c r="Q553" s="67"/>
      <c r="R553" s="67"/>
      <c r="S553" s="67"/>
      <c r="T553" s="67"/>
      <c r="U553" s="67"/>
      <c r="V553" s="67"/>
      <c r="W553" s="67"/>
      <c r="X553" s="67"/>
      <c r="Y553" s="67"/>
      <c r="Z553" s="67"/>
      <c r="AA553" s="67"/>
      <c r="AB553" s="67"/>
      <c r="AC553" s="67"/>
      <c r="AD553" s="67"/>
      <c r="AE553" s="67"/>
      <c r="AF553" s="67"/>
      <c r="AG553" s="67"/>
    </row>
    <row r="554" spans="11:33" ht="12.75">
      <c r="K554" s="123"/>
      <c r="L554" s="67"/>
      <c r="M554" s="67"/>
      <c r="N554" s="67"/>
      <c r="O554" s="67"/>
      <c r="P554" s="67"/>
      <c r="Q554" s="67"/>
      <c r="R554" s="67"/>
      <c r="S554" s="67"/>
      <c r="T554" s="67"/>
      <c r="U554" s="67"/>
      <c r="V554" s="67"/>
      <c r="W554" s="67"/>
      <c r="X554" s="67"/>
      <c r="Y554" s="67"/>
      <c r="Z554" s="67"/>
      <c r="AA554" s="67"/>
      <c r="AB554" s="67"/>
      <c r="AC554" s="67"/>
      <c r="AD554" s="67"/>
      <c r="AE554" s="67"/>
      <c r="AF554" s="67"/>
      <c r="AG554" s="67"/>
    </row>
    <row r="555" spans="11:33" ht="12.75">
      <c r="K555" s="123"/>
      <c r="L555" s="67"/>
      <c r="M555" s="67"/>
      <c r="N555" s="67"/>
      <c r="O555" s="67"/>
      <c r="P555" s="67"/>
      <c r="Q555" s="67"/>
      <c r="R555" s="67"/>
      <c r="S555" s="67"/>
      <c r="T555" s="67"/>
      <c r="U555" s="67"/>
      <c r="V555" s="67"/>
      <c r="W555" s="67"/>
      <c r="X555" s="67"/>
      <c r="Y555" s="67"/>
      <c r="Z555" s="67"/>
      <c r="AA555" s="67"/>
      <c r="AB555" s="67"/>
      <c r="AC555" s="67"/>
      <c r="AD555" s="67"/>
      <c r="AE555" s="67"/>
      <c r="AF555" s="67"/>
      <c r="AG555" s="67"/>
    </row>
    <row r="556" spans="11:33" ht="12.75">
      <c r="K556" s="123"/>
      <c r="L556" s="67"/>
      <c r="M556" s="67"/>
      <c r="N556" s="67"/>
      <c r="O556" s="67"/>
      <c r="P556" s="67"/>
      <c r="Q556" s="67"/>
      <c r="R556" s="67"/>
      <c r="S556" s="67"/>
      <c r="T556" s="67"/>
      <c r="U556" s="67"/>
      <c r="V556" s="67"/>
      <c r="W556" s="67"/>
      <c r="X556" s="67"/>
      <c r="Y556" s="67"/>
      <c r="Z556" s="67"/>
      <c r="AA556" s="67"/>
      <c r="AB556" s="67"/>
      <c r="AC556" s="67"/>
      <c r="AD556" s="67"/>
      <c r="AE556" s="67"/>
      <c r="AF556" s="67"/>
      <c r="AG556" s="67"/>
    </row>
    <row r="557" spans="11:33" ht="12.75">
      <c r="K557" s="123"/>
      <c r="L557" s="67"/>
      <c r="M557" s="67"/>
      <c r="N557" s="67"/>
      <c r="O557" s="67"/>
      <c r="P557" s="67"/>
      <c r="Q557" s="67"/>
      <c r="R557" s="67"/>
      <c r="S557" s="67"/>
      <c r="T557" s="67"/>
      <c r="U557" s="67"/>
      <c r="V557" s="67"/>
      <c r="W557" s="67"/>
      <c r="X557" s="67"/>
      <c r="Y557" s="67"/>
      <c r="Z557" s="67"/>
      <c r="AA557" s="67"/>
      <c r="AB557" s="67"/>
      <c r="AC557" s="67"/>
      <c r="AD557" s="67"/>
      <c r="AE557" s="67"/>
      <c r="AF557" s="67"/>
      <c r="AG557" s="67"/>
    </row>
    <row r="558" spans="11:33" ht="12.75">
      <c r="K558" s="123"/>
      <c r="L558" s="67"/>
      <c r="M558" s="67"/>
      <c r="N558" s="67"/>
      <c r="O558" s="67"/>
      <c r="P558" s="67"/>
      <c r="Q558" s="67"/>
      <c r="R558" s="67"/>
      <c r="S558" s="67"/>
      <c r="T558" s="67"/>
      <c r="U558" s="67"/>
      <c r="V558" s="67"/>
      <c r="W558" s="67"/>
      <c r="X558" s="67"/>
      <c r="Y558" s="67"/>
      <c r="Z558" s="67"/>
      <c r="AA558" s="67"/>
      <c r="AB558" s="67"/>
      <c r="AC558" s="67"/>
      <c r="AD558" s="67"/>
      <c r="AE558" s="67"/>
      <c r="AF558" s="67"/>
      <c r="AG558" s="67"/>
    </row>
    <row r="559" spans="11:33" ht="12.75">
      <c r="K559" s="123"/>
      <c r="L559" s="67"/>
      <c r="M559" s="67"/>
      <c r="N559" s="67"/>
      <c r="O559" s="67"/>
      <c r="P559" s="67"/>
      <c r="Q559" s="67"/>
      <c r="R559" s="67"/>
      <c r="S559" s="67"/>
      <c r="T559" s="67"/>
      <c r="U559" s="67"/>
      <c r="V559" s="67"/>
      <c r="W559" s="67"/>
      <c r="X559" s="67"/>
      <c r="Y559" s="67"/>
      <c r="Z559" s="67"/>
      <c r="AA559" s="67"/>
      <c r="AB559" s="67"/>
      <c r="AC559" s="67"/>
      <c r="AD559" s="67"/>
      <c r="AE559" s="67"/>
      <c r="AF559" s="67"/>
      <c r="AG559" s="67"/>
    </row>
    <row r="560" spans="11:33" ht="12.75">
      <c r="K560" s="123"/>
      <c r="L560" s="67"/>
      <c r="M560" s="67"/>
      <c r="N560" s="67"/>
      <c r="O560" s="67"/>
      <c r="P560" s="67"/>
      <c r="Q560" s="67"/>
      <c r="R560" s="67"/>
      <c r="S560" s="67"/>
      <c r="T560" s="67"/>
      <c r="U560" s="67"/>
      <c r="V560" s="67"/>
      <c r="W560" s="67"/>
      <c r="X560" s="67"/>
      <c r="Y560" s="67"/>
      <c r="Z560" s="67"/>
      <c r="AA560" s="67"/>
      <c r="AB560" s="67"/>
      <c r="AC560" s="67"/>
      <c r="AD560" s="67"/>
      <c r="AE560" s="67"/>
      <c r="AF560" s="67"/>
      <c r="AG560" s="67"/>
    </row>
    <row r="561" spans="11:33" ht="12.75">
      <c r="K561" s="123"/>
      <c r="L561" s="67"/>
      <c r="M561" s="67"/>
      <c r="N561" s="67"/>
      <c r="O561" s="67"/>
      <c r="P561" s="67"/>
      <c r="Q561" s="67"/>
      <c r="R561" s="67"/>
      <c r="S561" s="67"/>
      <c r="T561" s="67"/>
      <c r="U561" s="67"/>
      <c r="V561" s="67"/>
      <c r="W561" s="67"/>
      <c r="X561" s="67"/>
      <c r="Y561" s="67"/>
      <c r="Z561" s="67"/>
      <c r="AA561" s="67"/>
      <c r="AB561" s="67"/>
      <c r="AC561" s="67"/>
      <c r="AD561" s="67"/>
      <c r="AE561" s="67"/>
      <c r="AF561" s="67"/>
      <c r="AG561" s="67"/>
    </row>
    <row r="562" spans="11:33" ht="12.75">
      <c r="K562" s="123"/>
      <c r="L562" s="67"/>
      <c r="M562" s="67"/>
      <c r="N562" s="67"/>
      <c r="O562" s="67"/>
      <c r="P562" s="67"/>
      <c r="Q562" s="67"/>
      <c r="R562" s="67"/>
      <c r="S562" s="67"/>
      <c r="T562" s="67"/>
      <c r="U562" s="67"/>
      <c r="V562" s="67"/>
      <c r="W562" s="67"/>
      <c r="X562" s="67"/>
      <c r="Y562" s="67"/>
      <c r="Z562" s="67"/>
      <c r="AA562" s="67"/>
      <c r="AB562" s="67"/>
      <c r="AC562" s="67"/>
      <c r="AD562" s="67"/>
      <c r="AE562" s="67"/>
      <c r="AF562" s="67"/>
      <c r="AG562" s="67"/>
    </row>
    <row r="563" spans="11:33" ht="12.75">
      <c r="K563" s="123"/>
      <c r="L563" s="67"/>
      <c r="M563" s="67"/>
      <c r="N563" s="67"/>
      <c r="O563" s="67"/>
      <c r="P563" s="67"/>
      <c r="Q563" s="67"/>
      <c r="R563" s="67"/>
      <c r="S563" s="67"/>
      <c r="T563" s="67"/>
      <c r="U563" s="67"/>
      <c r="V563" s="67"/>
      <c r="W563" s="67"/>
      <c r="X563" s="67"/>
      <c r="Y563" s="67"/>
      <c r="Z563" s="67"/>
      <c r="AA563" s="67"/>
      <c r="AB563" s="67"/>
      <c r="AC563" s="67"/>
      <c r="AD563" s="67"/>
      <c r="AE563" s="67"/>
      <c r="AF563" s="67"/>
      <c r="AG563" s="67"/>
    </row>
    <row r="564" spans="11:33" ht="12.75">
      <c r="K564" s="123"/>
      <c r="L564" s="67"/>
      <c r="M564" s="67"/>
      <c r="N564" s="67"/>
      <c r="O564" s="67"/>
      <c r="P564" s="67"/>
      <c r="Q564" s="67"/>
      <c r="R564" s="67"/>
      <c r="S564" s="67"/>
      <c r="T564" s="67"/>
      <c r="U564" s="67"/>
      <c r="V564" s="67"/>
      <c r="W564" s="67"/>
      <c r="X564" s="67"/>
      <c r="Y564" s="67"/>
      <c r="Z564" s="67"/>
      <c r="AA564" s="67"/>
      <c r="AB564" s="67"/>
      <c r="AC564" s="67"/>
      <c r="AD564" s="67"/>
      <c r="AE564" s="67"/>
      <c r="AF564" s="67"/>
      <c r="AG564" s="67"/>
    </row>
    <row r="565" spans="11:33" ht="12.75">
      <c r="K565" s="123"/>
      <c r="L565" s="67"/>
      <c r="M565" s="67"/>
      <c r="N565" s="67"/>
      <c r="O565" s="67"/>
      <c r="P565" s="67"/>
      <c r="Q565" s="67"/>
      <c r="R565" s="67"/>
      <c r="S565" s="67"/>
      <c r="T565" s="67"/>
      <c r="U565" s="67"/>
      <c r="V565" s="67"/>
      <c r="W565" s="67"/>
      <c r="X565" s="67"/>
      <c r="Y565" s="67"/>
      <c r="Z565" s="67"/>
      <c r="AA565" s="67"/>
      <c r="AB565" s="67"/>
      <c r="AC565" s="67"/>
      <c r="AD565" s="67"/>
      <c r="AE565" s="67"/>
      <c r="AF565" s="67"/>
      <c r="AG565" s="67"/>
    </row>
    <row r="566" spans="11:33" ht="12.75">
      <c r="K566" s="123"/>
      <c r="L566" s="67"/>
      <c r="M566" s="67"/>
      <c r="N566" s="67"/>
      <c r="O566" s="67"/>
      <c r="P566" s="67"/>
      <c r="Q566" s="67"/>
      <c r="R566" s="67"/>
      <c r="S566" s="67"/>
      <c r="T566" s="67"/>
      <c r="U566" s="67"/>
      <c r="V566" s="67"/>
      <c r="W566" s="67"/>
      <c r="X566" s="67"/>
      <c r="Y566" s="67"/>
      <c r="Z566" s="67"/>
      <c r="AA566" s="67"/>
      <c r="AB566" s="67"/>
      <c r="AC566" s="67"/>
      <c r="AD566" s="67"/>
      <c r="AE566" s="67"/>
      <c r="AF566" s="67"/>
      <c r="AG566" s="67"/>
    </row>
    <row r="567" spans="11:33" ht="12.75">
      <c r="K567" s="123"/>
      <c r="L567" s="67"/>
      <c r="M567" s="67"/>
      <c r="N567" s="67"/>
      <c r="O567" s="67"/>
      <c r="P567" s="67"/>
      <c r="Q567" s="67"/>
      <c r="R567" s="67"/>
      <c r="S567" s="67"/>
      <c r="T567" s="67"/>
      <c r="U567" s="67"/>
      <c r="V567" s="67"/>
      <c r="W567" s="67"/>
      <c r="X567" s="67"/>
      <c r="Y567" s="67"/>
      <c r="Z567" s="67"/>
      <c r="AA567" s="67"/>
      <c r="AB567" s="67"/>
      <c r="AC567" s="67"/>
      <c r="AD567" s="67"/>
      <c r="AE567" s="67"/>
      <c r="AF567" s="67"/>
      <c r="AG567" s="67"/>
    </row>
    <row r="568" spans="11:33" ht="12.75">
      <c r="K568" s="123"/>
      <c r="L568" s="67"/>
      <c r="M568" s="67"/>
      <c r="N568" s="67"/>
      <c r="O568" s="67"/>
      <c r="P568" s="67"/>
      <c r="Q568" s="67"/>
      <c r="R568" s="67"/>
      <c r="S568" s="67"/>
      <c r="T568" s="67"/>
      <c r="U568" s="67"/>
      <c r="V568" s="67"/>
      <c r="W568" s="67"/>
      <c r="X568" s="67"/>
      <c r="Y568" s="67"/>
      <c r="Z568" s="67"/>
      <c r="AA568" s="67"/>
      <c r="AB568" s="67"/>
      <c r="AC568" s="67"/>
      <c r="AD568" s="67"/>
      <c r="AE568" s="67"/>
      <c r="AF568" s="67"/>
      <c r="AG568" s="67"/>
    </row>
    <row r="569" spans="11:33" ht="12.75">
      <c r="K569" s="123"/>
      <c r="L569" s="67"/>
      <c r="M569" s="67"/>
      <c r="N569" s="67"/>
      <c r="O569" s="67"/>
      <c r="P569" s="67"/>
      <c r="Q569" s="67"/>
      <c r="R569" s="67"/>
      <c r="S569" s="67"/>
      <c r="T569" s="67"/>
      <c r="U569" s="67"/>
      <c r="V569" s="67"/>
      <c r="W569" s="67"/>
      <c r="X569" s="67"/>
      <c r="Y569" s="67"/>
      <c r="Z569" s="67"/>
      <c r="AA569" s="67"/>
      <c r="AB569" s="67"/>
      <c r="AC569" s="67"/>
      <c r="AD569" s="67"/>
      <c r="AE569" s="67"/>
      <c r="AF569" s="67"/>
      <c r="AG569" s="67"/>
    </row>
    <row r="570" spans="11:33" ht="12.75">
      <c r="K570" s="123"/>
      <c r="L570" s="67"/>
      <c r="M570" s="67"/>
      <c r="N570" s="67"/>
      <c r="O570" s="67"/>
      <c r="P570" s="67"/>
      <c r="Q570" s="67"/>
      <c r="R570" s="67"/>
      <c r="S570" s="67"/>
      <c r="T570" s="67"/>
      <c r="U570" s="67"/>
      <c r="V570" s="67"/>
      <c r="W570" s="67"/>
      <c r="X570" s="67"/>
      <c r="Y570" s="67"/>
      <c r="Z570" s="67"/>
      <c r="AA570" s="67"/>
      <c r="AB570" s="67"/>
      <c r="AC570" s="67"/>
      <c r="AD570" s="67"/>
      <c r="AE570" s="67"/>
      <c r="AF570" s="67"/>
      <c r="AG570" s="67"/>
    </row>
    <row r="571" spans="11:33" ht="12.75">
      <c r="K571" s="123"/>
      <c r="L571" s="67"/>
      <c r="M571" s="67"/>
      <c r="N571" s="67"/>
      <c r="O571" s="67"/>
      <c r="P571" s="67"/>
      <c r="Q571" s="67"/>
      <c r="R571" s="67"/>
      <c r="S571" s="67"/>
      <c r="T571" s="67"/>
      <c r="U571" s="67"/>
      <c r="V571" s="67"/>
      <c r="W571" s="67"/>
      <c r="X571" s="67"/>
      <c r="Y571" s="67"/>
      <c r="Z571" s="67"/>
      <c r="AA571" s="67"/>
      <c r="AB571" s="67"/>
      <c r="AC571" s="67"/>
      <c r="AD571" s="67"/>
      <c r="AE571" s="67"/>
      <c r="AF571" s="67"/>
      <c r="AG571" s="67"/>
    </row>
    <row r="572" spans="11:33" ht="12.75">
      <c r="K572" s="123"/>
      <c r="L572" s="67"/>
      <c r="M572" s="67"/>
      <c r="N572" s="67"/>
      <c r="O572" s="67"/>
      <c r="P572" s="67"/>
      <c r="Q572" s="67"/>
      <c r="R572" s="67"/>
      <c r="S572" s="67"/>
      <c r="T572" s="67"/>
      <c r="U572" s="67"/>
      <c r="V572" s="67"/>
      <c r="W572" s="67"/>
      <c r="X572" s="67"/>
      <c r="Y572" s="67"/>
      <c r="Z572" s="67"/>
      <c r="AA572" s="67"/>
      <c r="AB572" s="67"/>
      <c r="AC572" s="67"/>
      <c r="AD572" s="67"/>
      <c r="AE572" s="67"/>
      <c r="AF572" s="67"/>
      <c r="AG572" s="67"/>
    </row>
    <row r="573" spans="11:33" ht="12.75">
      <c r="K573" s="123"/>
      <c r="L573" s="67"/>
      <c r="M573" s="67"/>
      <c r="N573" s="67"/>
      <c r="O573" s="67"/>
      <c r="P573" s="67"/>
      <c r="Q573" s="67"/>
      <c r="R573" s="67"/>
      <c r="S573" s="67"/>
      <c r="T573" s="67"/>
      <c r="U573" s="67"/>
      <c r="V573" s="67"/>
      <c r="W573" s="67"/>
      <c r="X573" s="67"/>
      <c r="Y573" s="67"/>
      <c r="Z573" s="67"/>
      <c r="AA573" s="67"/>
      <c r="AB573" s="67"/>
      <c r="AC573" s="67"/>
      <c r="AD573" s="67"/>
      <c r="AE573" s="67"/>
      <c r="AF573" s="67"/>
      <c r="AG573" s="67"/>
    </row>
    <row r="574" spans="11:33" ht="12.75">
      <c r="K574" s="123"/>
      <c r="L574" s="67"/>
      <c r="M574" s="67"/>
      <c r="N574" s="67"/>
      <c r="O574" s="67"/>
      <c r="P574" s="67"/>
      <c r="Q574" s="67"/>
      <c r="R574" s="67"/>
      <c r="S574" s="67"/>
      <c r="T574" s="67"/>
      <c r="U574" s="67"/>
      <c r="V574" s="67"/>
      <c r="W574" s="67"/>
      <c r="X574" s="67"/>
      <c r="Y574" s="67"/>
      <c r="Z574" s="67"/>
      <c r="AA574" s="67"/>
      <c r="AB574" s="67"/>
      <c r="AC574" s="67"/>
      <c r="AD574" s="67"/>
      <c r="AE574" s="67"/>
      <c r="AF574" s="67"/>
      <c r="AG574" s="67"/>
    </row>
    <row r="575" spans="11:33" ht="12.75">
      <c r="K575" s="123"/>
      <c r="L575" s="67"/>
      <c r="M575" s="67"/>
      <c r="N575" s="67"/>
      <c r="O575" s="67"/>
      <c r="P575" s="67"/>
      <c r="Q575" s="67"/>
      <c r="R575" s="67"/>
      <c r="S575" s="67"/>
      <c r="T575" s="67"/>
      <c r="U575" s="67"/>
      <c r="V575" s="67"/>
      <c r="W575" s="67"/>
      <c r="X575" s="67"/>
      <c r="Y575" s="67"/>
      <c r="Z575" s="67"/>
      <c r="AA575" s="67"/>
      <c r="AB575" s="67"/>
      <c r="AC575" s="67"/>
      <c r="AD575" s="67"/>
      <c r="AE575" s="67"/>
      <c r="AF575" s="67"/>
      <c r="AG575" s="67"/>
    </row>
    <row r="576" spans="11:33" ht="12.75">
      <c r="K576" s="123"/>
      <c r="L576" s="67"/>
      <c r="M576" s="67"/>
      <c r="N576" s="67"/>
      <c r="O576" s="67"/>
      <c r="P576" s="67"/>
      <c r="Q576" s="67"/>
      <c r="R576" s="67"/>
      <c r="S576" s="67"/>
      <c r="T576" s="67"/>
      <c r="U576" s="67"/>
      <c r="V576" s="67"/>
      <c r="W576" s="67"/>
      <c r="X576" s="67"/>
      <c r="Y576" s="67"/>
      <c r="Z576" s="67"/>
      <c r="AA576" s="67"/>
      <c r="AB576" s="67"/>
      <c r="AC576" s="67"/>
      <c r="AD576" s="67"/>
      <c r="AE576" s="67"/>
      <c r="AF576" s="67"/>
      <c r="AG576" s="67"/>
    </row>
    <row r="577" spans="11:33" ht="12.75">
      <c r="K577" s="123"/>
      <c r="L577" s="67"/>
      <c r="M577" s="67"/>
      <c r="N577" s="67"/>
      <c r="O577" s="67"/>
      <c r="P577" s="67"/>
      <c r="Q577" s="67"/>
      <c r="R577" s="67"/>
      <c r="S577" s="67"/>
      <c r="T577" s="67"/>
      <c r="U577" s="67"/>
      <c r="V577" s="67"/>
      <c r="W577" s="67"/>
      <c r="X577" s="67"/>
      <c r="Y577" s="67"/>
      <c r="Z577" s="67"/>
      <c r="AA577" s="67"/>
      <c r="AB577" s="67"/>
      <c r="AC577" s="67"/>
      <c r="AD577" s="67"/>
      <c r="AE577" s="67"/>
      <c r="AF577" s="67"/>
      <c r="AG577" s="67"/>
    </row>
    <row r="578" spans="11:33" ht="12.75">
      <c r="K578" s="123"/>
      <c r="L578" s="67"/>
      <c r="M578" s="67"/>
      <c r="N578" s="67"/>
      <c r="O578" s="67"/>
      <c r="P578" s="67"/>
      <c r="Q578" s="67"/>
      <c r="R578" s="67"/>
      <c r="S578" s="67"/>
      <c r="T578" s="67"/>
      <c r="U578" s="67"/>
      <c r="V578" s="67"/>
      <c r="W578" s="67"/>
      <c r="X578" s="67"/>
      <c r="Y578" s="67"/>
      <c r="Z578" s="67"/>
      <c r="AA578" s="67"/>
      <c r="AB578" s="67"/>
      <c r="AC578" s="67"/>
      <c r="AD578" s="67"/>
      <c r="AE578" s="67"/>
      <c r="AF578" s="67"/>
      <c r="AG578" s="67"/>
    </row>
    <row r="579" spans="11:33" ht="12.75">
      <c r="K579" s="123"/>
      <c r="L579" s="67"/>
      <c r="M579" s="67"/>
      <c r="N579" s="67"/>
      <c r="O579" s="67"/>
      <c r="P579" s="67"/>
      <c r="Q579" s="67"/>
      <c r="R579" s="67"/>
      <c r="S579" s="67"/>
      <c r="T579" s="67"/>
      <c r="U579" s="67"/>
      <c r="V579" s="67"/>
      <c r="W579" s="67"/>
      <c r="X579" s="67"/>
      <c r="Y579" s="67"/>
      <c r="Z579" s="67"/>
      <c r="AA579" s="67"/>
      <c r="AB579" s="67"/>
      <c r="AC579" s="67"/>
      <c r="AD579" s="67"/>
      <c r="AE579" s="67"/>
      <c r="AF579" s="67"/>
      <c r="AG579" s="67"/>
    </row>
    <row r="580" spans="11:33" ht="12.75">
      <c r="K580" s="123"/>
      <c r="L580" s="67"/>
      <c r="M580" s="67"/>
      <c r="N580" s="67"/>
      <c r="O580" s="67"/>
      <c r="P580" s="67"/>
      <c r="Q580" s="67"/>
      <c r="R580" s="67"/>
      <c r="S580" s="67"/>
      <c r="T580" s="67"/>
      <c r="U580" s="67"/>
      <c r="V580" s="67"/>
      <c r="W580" s="67"/>
      <c r="X580" s="67"/>
      <c r="Y580" s="67"/>
      <c r="Z580" s="67"/>
      <c r="AA580" s="67"/>
      <c r="AB580" s="67"/>
      <c r="AC580" s="67"/>
      <c r="AD580" s="67"/>
      <c r="AE580" s="67"/>
      <c r="AF580" s="67"/>
      <c r="AG580" s="67"/>
    </row>
    <row r="581" spans="11:33" ht="12.75">
      <c r="K581" s="123"/>
      <c r="L581" s="67"/>
      <c r="M581" s="67"/>
      <c r="N581" s="67"/>
      <c r="O581" s="67"/>
      <c r="P581" s="67"/>
      <c r="Q581" s="67"/>
      <c r="R581" s="67"/>
      <c r="S581" s="67"/>
      <c r="T581" s="67"/>
      <c r="U581" s="67"/>
      <c r="V581" s="67"/>
      <c r="W581" s="67"/>
      <c r="X581" s="67"/>
      <c r="Y581" s="67"/>
      <c r="Z581" s="67"/>
      <c r="AA581" s="67"/>
      <c r="AB581" s="67"/>
      <c r="AC581" s="67"/>
      <c r="AD581" s="67"/>
      <c r="AE581" s="67"/>
      <c r="AF581" s="67"/>
      <c r="AG581" s="67"/>
    </row>
    <row r="582" spans="11:33" ht="12.75">
      <c r="K582" s="123"/>
      <c r="L582" s="67"/>
      <c r="M582" s="67"/>
      <c r="N582" s="67"/>
      <c r="O582" s="67"/>
      <c r="P582" s="67"/>
      <c r="Q582" s="67"/>
      <c r="R582" s="67"/>
      <c r="S582" s="67"/>
      <c r="T582" s="67"/>
      <c r="U582" s="67"/>
      <c r="V582" s="67"/>
      <c r="W582" s="67"/>
      <c r="X582" s="67"/>
      <c r="Y582" s="67"/>
      <c r="Z582" s="67"/>
      <c r="AA582" s="67"/>
      <c r="AB582" s="67"/>
      <c r="AC582" s="67"/>
      <c r="AD582" s="67"/>
      <c r="AE582" s="67"/>
      <c r="AF582" s="67"/>
      <c r="AG582" s="67"/>
    </row>
    <row r="583" spans="11:33" ht="12.75">
      <c r="K583" s="123"/>
      <c r="L583" s="67"/>
      <c r="M583" s="67"/>
      <c r="N583" s="67"/>
      <c r="O583" s="67"/>
      <c r="P583" s="67"/>
      <c r="Q583" s="67"/>
      <c r="R583" s="67"/>
      <c r="S583" s="67"/>
      <c r="T583" s="67"/>
      <c r="U583" s="67"/>
      <c r="V583" s="67"/>
      <c r="W583" s="67"/>
      <c r="X583" s="67"/>
      <c r="Y583" s="67"/>
      <c r="Z583" s="67"/>
      <c r="AA583" s="67"/>
      <c r="AB583" s="67"/>
      <c r="AC583" s="67"/>
      <c r="AD583" s="67"/>
      <c r="AE583" s="67"/>
      <c r="AF583" s="67"/>
      <c r="AG583" s="67"/>
    </row>
    <row r="584" spans="11:33" ht="12.75">
      <c r="K584" s="123"/>
      <c r="L584" s="67"/>
      <c r="M584" s="67"/>
      <c r="N584" s="67"/>
      <c r="O584" s="67"/>
      <c r="P584" s="67"/>
      <c r="Q584" s="67"/>
      <c r="R584" s="67"/>
      <c r="S584" s="67"/>
      <c r="T584" s="67"/>
      <c r="U584" s="67"/>
      <c r="V584" s="67"/>
      <c r="W584" s="67"/>
      <c r="X584" s="67"/>
      <c r="Y584" s="67"/>
      <c r="Z584" s="67"/>
      <c r="AA584" s="67"/>
      <c r="AB584" s="67"/>
      <c r="AC584" s="67"/>
      <c r="AD584" s="67"/>
      <c r="AE584" s="67"/>
      <c r="AF584" s="67"/>
      <c r="AG584" s="67"/>
    </row>
    <row r="585" spans="11:33" ht="12.75">
      <c r="K585" s="123"/>
      <c r="L585" s="67"/>
      <c r="M585" s="67"/>
      <c r="N585" s="67"/>
      <c r="O585" s="67"/>
      <c r="P585" s="67"/>
      <c r="Q585" s="67"/>
      <c r="R585" s="67"/>
      <c r="S585" s="67"/>
      <c r="T585" s="67"/>
      <c r="U585" s="67"/>
      <c r="V585" s="67"/>
      <c r="W585" s="67"/>
      <c r="X585" s="67"/>
      <c r="Y585" s="67"/>
      <c r="Z585" s="67"/>
      <c r="AA585" s="67"/>
      <c r="AB585" s="67"/>
      <c r="AC585" s="67"/>
      <c r="AD585" s="67"/>
      <c r="AE585" s="67"/>
      <c r="AF585" s="67"/>
      <c r="AG585" s="67"/>
    </row>
    <row r="586" spans="11:33" ht="12.75">
      <c r="K586" s="123"/>
      <c r="L586" s="67"/>
      <c r="M586" s="67"/>
      <c r="N586" s="67"/>
      <c r="O586" s="67"/>
      <c r="P586" s="67"/>
      <c r="Q586" s="67"/>
      <c r="R586" s="67"/>
      <c r="S586" s="67"/>
      <c r="T586" s="67"/>
      <c r="U586" s="67"/>
      <c r="V586" s="67"/>
      <c r="W586" s="67"/>
      <c r="X586" s="67"/>
      <c r="Y586" s="67"/>
      <c r="Z586" s="67"/>
      <c r="AA586" s="67"/>
      <c r="AB586" s="67"/>
      <c r="AC586" s="67"/>
      <c r="AD586" s="67"/>
      <c r="AE586" s="67"/>
      <c r="AF586" s="67"/>
      <c r="AG586" s="67"/>
    </row>
    <row r="587" spans="11:33" ht="12.75">
      <c r="K587" s="123"/>
      <c r="L587" s="67"/>
      <c r="M587" s="67"/>
      <c r="N587" s="67"/>
      <c r="O587" s="67"/>
      <c r="P587" s="67"/>
      <c r="Q587" s="67"/>
      <c r="R587" s="67"/>
      <c r="S587" s="67"/>
      <c r="T587" s="67"/>
      <c r="U587" s="67"/>
      <c r="V587" s="67"/>
      <c r="W587" s="67"/>
      <c r="X587" s="67"/>
      <c r="Y587" s="67"/>
      <c r="Z587" s="67"/>
      <c r="AA587" s="67"/>
      <c r="AB587" s="67"/>
      <c r="AC587" s="67"/>
      <c r="AD587" s="67"/>
      <c r="AE587" s="67"/>
      <c r="AF587" s="67"/>
      <c r="AG587" s="67"/>
    </row>
    <row r="588" spans="11:33" ht="12.75">
      <c r="K588" s="123"/>
      <c r="L588" s="67"/>
      <c r="M588" s="67"/>
      <c r="N588" s="67"/>
      <c r="O588" s="67"/>
      <c r="P588" s="67"/>
      <c r="Q588" s="67"/>
      <c r="R588" s="67"/>
      <c r="S588" s="67"/>
      <c r="T588" s="67"/>
      <c r="U588" s="67"/>
      <c r="V588" s="67"/>
      <c r="W588" s="67"/>
      <c r="X588" s="67"/>
      <c r="Y588" s="67"/>
      <c r="Z588" s="67"/>
      <c r="AA588" s="67"/>
      <c r="AB588" s="67"/>
      <c r="AC588" s="67"/>
      <c r="AD588" s="67"/>
      <c r="AE588" s="67"/>
      <c r="AF588" s="67"/>
      <c r="AG588" s="67"/>
    </row>
    <row r="589" spans="11:33" ht="12.75">
      <c r="K589" s="123"/>
      <c r="L589" s="67"/>
      <c r="M589" s="67"/>
      <c r="N589" s="67"/>
      <c r="O589" s="67"/>
      <c r="P589" s="67"/>
      <c r="Q589" s="67"/>
      <c r="R589" s="67"/>
      <c r="S589" s="67"/>
      <c r="T589" s="67"/>
      <c r="U589" s="67"/>
      <c r="V589" s="67"/>
      <c r="W589" s="67"/>
      <c r="X589" s="67"/>
      <c r="Y589" s="67"/>
      <c r="Z589" s="67"/>
      <c r="AA589" s="67"/>
      <c r="AB589" s="67"/>
      <c r="AC589" s="67"/>
      <c r="AD589" s="67"/>
      <c r="AE589" s="67"/>
      <c r="AF589" s="67"/>
      <c r="AG589" s="67"/>
    </row>
    <row r="590" spans="11:33" ht="12.75">
      <c r="K590" s="123"/>
      <c r="L590" s="67"/>
      <c r="M590" s="67"/>
      <c r="N590" s="67"/>
      <c r="O590" s="67"/>
      <c r="P590" s="67"/>
      <c r="Q590" s="67"/>
      <c r="R590" s="67"/>
      <c r="S590" s="67"/>
      <c r="T590" s="67"/>
      <c r="U590" s="67"/>
      <c r="V590" s="67"/>
      <c r="W590" s="67"/>
      <c r="X590" s="67"/>
      <c r="Y590" s="67"/>
      <c r="Z590" s="67"/>
      <c r="AA590" s="67"/>
      <c r="AB590" s="67"/>
      <c r="AC590" s="67"/>
      <c r="AD590" s="67"/>
      <c r="AE590" s="67"/>
      <c r="AF590" s="67"/>
      <c r="AG590" s="67"/>
    </row>
    <row r="591" spans="11:33" ht="12.75">
      <c r="K591" s="123"/>
      <c r="L591" s="67"/>
      <c r="M591" s="67"/>
      <c r="N591" s="67"/>
      <c r="O591" s="67"/>
      <c r="P591" s="67"/>
      <c r="Q591" s="67"/>
      <c r="R591" s="67"/>
      <c r="S591" s="67"/>
      <c r="T591" s="67"/>
      <c r="U591" s="67"/>
      <c r="V591" s="67"/>
      <c r="W591" s="67"/>
      <c r="X591" s="67"/>
      <c r="Y591" s="67"/>
      <c r="Z591" s="67"/>
      <c r="AA591" s="67"/>
      <c r="AB591" s="67"/>
      <c r="AC591" s="67"/>
      <c r="AD591" s="67"/>
      <c r="AE591" s="67"/>
      <c r="AF591" s="67"/>
      <c r="AG591" s="67"/>
    </row>
    <row r="592" spans="11:33" ht="12.75">
      <c r="K592" s="123"/>
      <c r="L592" s="67"/>
      <c r="M592" s="67"/>
      <c r="N592" s="67"/>
      <c r="O592" s="67"/>
      <c r="P592" s="67"/>
      <c r="Q592" s="67"/>
      <c r="R592" s="67"/>
      <c r="S592" s="67"/>
      <c r="T592" s="67"/>
      <c r="U592" s="67"/>
      <c r="V592" s="67"/>
      <c r="W592" s="67"/>
      <c r="X592" s="67"/>
      <c r="Y592" s="67"/>
      <c r="Z592" s="67"/>
      <c r="AA592" s="67"/>
      <c r="AB592" s="67"/>
      <c r="AC592" s="67"/>
      <c r="AD592" s="67"/>
      <c r="AE592" s="67"/>
      <c r="AF592" s="67"/>
      <c r="AG592" s="67"/>
    </row>
    <row r="593" spans="11:33" ht="12.75">
      <c r="K593" s="123"/>
      <c r="L593" s="67"/>
      <c r="M593" s="67"/>
      <c r="N593" s="67"/>
      <c r="O593" s="67"/>
      <c r="P593" s="67"/>
      <c r="Q593" s="67"/>
      <c r="R593" s="67"/>
      <c r="S593" s="67"/>
      <c r="T593" s="67"/>
      <c r="U593" s="67"/>
      <c r="V593" s="67"/>
      <c r="W593" s="67"/>
      <c r="X593" s="67"/>
      <c r="Y593" s="67"/>
      <c r="Z593" s="67"/>
      <c r="AA593" s="67"/>
      <c r="AB593" s="67"/>
      <c r="AC593" s="67"/>
      <c r="AD593" s="67"/>
      <c r="AE593" s="67"/>
      <c r="AF593" s="67"/>
      <c r="AG593" s="67"/>
    </row>
    <row r="594" spans="11:33" ht="12.75">
      <c r="K594" s="123"/>
      <c r="L594" s="67"/>
      <c r="M594" s="67"/>
      <c r="N594" s="67"/>
      <c r="O594" s="67"/>
      <c r="P594" s="67"/>
      <c r="Q594" s="67"/>
      <c r="R594" s="67"/>
      <c r="S594" s="67"/>
      <c r="T594" s="67"/>
      <c r="U594" s="67"/>
      <c r="V594" s="67"/>
      <c r="W594" s="67"/>
      <c r="X594" s="67"/>
      <c r="Y594" s="67"/>
      <c r="Z594" s="67"/>
      <c r="AA594" s="67"/>
      <c r="AB594" s="67"/>
      <c r="AC594" s="67"/>
      <c r="AD594" s="67"/>
      <c r="AE594" s="67"/>
      <c r="AF594" s="67"/>
      <c r="AG594" s="67"/>
    </row>
    <row r="595" spans="11:33" ht="12.75">
      <c r="K595" s="123"/>
      <c r="L595" s="67"/>
      <c r="M595" s="67"/>
      <c r="N595" s="67"/>
      <c r="O595" s="67"/>
      <c r="P595" s="67"/>
      <c r="Q595" s="67"/>
      <c r="R595" s="67"/>
      <c r="S595" s="67"/>
      <c r="T595" s="67"/>
      <c r="U595" s="67"/>
      <c r="V595" s="67"/>
      <c r="W595" s="67"/>
      <c r="X595" s="67"/>
      <c r="Y595" s="67"/>
      <c r="Z595" s="67"/>
      <c r="AA595" s="67"/>
      <c r="AB595" s="67"/>
      <c r="AC595" s="67"/>
      <c r="AD595" s="67"/>
      <c r="AE595" s="67"/>
      <c r="AF595" s="67"/>
      <c r="AG595" s="67"/>
    </row>
    <row r="596" spans="11:33" ht="12.75">
      <c r="K596" s="123"/>
      <c r="L596" s="67"/>
      <c r="M596" s="67"/>
      <c r="N596" s="67"/>
      <c r="O596" s="67"/>
      <c r="P596" s="67"/>
      <c r="Q596" s="67"/>
      <c r="R596" s="67"/>
      <c r="S596" s="67"/>
      <c r="T596" s="67"/>
      <c r="U596" s="67"/>
      <c r="V596" s="67"/>
      <c r="W596" s="67"/>
      <c r="X596" s="67"/>
      <c r="Y596" s="67"/>
      <c r="Z596" s="67"/>
      <c r="AA596" s="67"/>
      <c r="AB596" s="67"/>
      <c r="AC596" s="67"/>
      <c r="AD596" s="67"/>
      <c r="AE596" s="67"/>
      <c r="AF596" s="67"/>
      <c r="AG596" s="67"/>
    </row>
    <row r="597" spans="11:33" ht="12.75">
      <c r="K597" s="123"/>
      <c r="L597" s="67"/>
      <c r="M597" s="67"/>
      <c r="N597" s="67"/>
      <c r="O597" s="67"/>
      <c r="P597" s="67"/>
      <c r="Q597" s="67"/>
      <c r="R597" s="67"/>
      <c r="S597" s="67"/>
      <c r="T597" s="67"/>
      <c r="U597" s="67"/>
      <c r="V597" s="67"/>
      <c r="W597" s="67"/>
      <c r="X597" s="67"/>
      <c r="Y597" s="67"/>
      <c r="Z597" s="67"/>
      <c r="AA597" s="67"/>
      <c r="AB597" s="67"/>
      <c r="AC597" s="67"/>
      <c r="AD597" s="67"/>
      <c r="AE597" s="67"/>
      <c r="AF597" s="67"/>
      <c r="AG597" s="67"/>
    </row>
    <row r="598" spans="11:33" ht="12.75">
      <c r="K598" s="123"/>
      <c r="L598" s="67"/>
      <c r="M598" s="67"/>
      <c r="N598" s="67"/>
      <c r="O598" s="67"/>
      <c r="P598" s="67"/>
      <c r="Q598" s="67"/>
      <c r="R598" s="67"/>
      <c r="S598" s="67"/>
      <c r="T598" s="67"/>
      <c r="U598" s="67"/>
      <c r="V598" s="67"/>
      <c r="W598" s="67"/>
      <c r="X598" s="67"/>
      <c r="Y598" s="67"/>
      <c r="Z598" s="67"/>
      <c r="AA598" s="67"/>
      <c r="AB598" s="67"/>
      <c r="AC598" s="67"/>
      <c r="AD598" s="67"/>
      <c r="AE598" s="67"/>
      <c r="AF598" s="67"/>
      <c r="AG598" s="67"/>
    </row>
    <row r="599" spans="11:33" ht="12.75">
      <c r="K599" s="123"/>
      <c r="L599" s="67"/>
      <c r="M599" s="67"/>
      <c r="N599" s="67"/>
      <c r="O599" s="67"/>
      <c r="P599" s="67"/>
      <c r="Q599" s="67"/>
      <c r="R599" s="67"/>
      <c r="S599" s="67"/>
      <c r="T599" s="67"/>
      <c r="U599" s="67"/>
      <c r="V599" s="67"/>
      <c r="W599" s="67"/>
      <c r="X599" s="67"/>
      <c r="Y599" s="67"/>
      <c r="Z599" s="67"/>
      <c r="AA599" s="67"/>
      <c r="AB599" s="67"/>
      <c r="AC599" s="67"/>
      <c r="AD599" s="67"/>
      <c r="AE599" s="67"/>
      <c r="AF599" s="67"/>
      <c r="AG599" s="67"/>
    </row>
    <row r="600" spans="11:33" ht="12.75">
      <c r="K600" s="123"/>
      <c r="L600" s="67"/>
      <c r="M600" s="67"/>
      <c r="N600" s="67"/>
      <c r="O600" s="67"/>
      <c r="P600" s="67"/>
      <c r="Q600" s="67"/>
      <c r="R600" s="67"/>
      <c r="S600" s="67"/>
      <c r="T600" s="67"/>
      <c r="U600" s="67"/>
      <c r="V600" s="67"/>
      <c r="W600" s="67"/>
      <c r="X600" s="67"/>
      <c r="Y600" s="67"/>
      <c r="Z600" s="67"/>
      <c r="AA600" s="67"/>
      <c r="AB600" s="67"/>
      <c r="AC600" s="67"/>
      <c r="AD600" s="67"/>
      <c r="AE600" s="67"/>
      <c r="AF600" s="67"/>
      <c r="AG600" s="67"/>
    </row>
    <row r="601" spans="11:33" ht="12.75">
      <c r="K601" s="123"/>
      <c r="L601" s="67"/>
      <c r="M601" s="67"/>
      <c r="N601" s="67"/>
      <c r="O601" s="67"/>
      <c r="P601" s="67"/>
      <c r="Q601" s="67"/>
      <c r="R601" s="67"/>
      <c r="S601" s="67"/>
      <c r="T601" s="67"/>
      <c r="U601" s="67"/>
      <c r="V601" s="67"/>
      <c r="W601" s="67"/>
      <c r="X601" s="67"/>
      <c r="Y601" s="67"/>
      <c r="Z601" s="67"/>
      <c r="AA601" s="67"/>
      <c r="AB601" s="67"/>
      <c r="AC601" s="67"/>
      <c r="AD601" s="67"/>
      <c r="AE601" s="67"/>
      <c r="AF601" s="67"/>
      <c r="AG601" s="67"/>
    </row>
    <row r="602" spans="11:33" ht="12.75">
      <c r="K602" s="123"/>
      <c r="L602" s="67"/>
      <c r="M602" s="67"/>
      <c r="N602" s="67"/>
      <c r="O602" s="67"/>
      <c r="P602" s="67"/>
      <c r="Q602" s="67"/>
      <c r="R602" s="67"/>
      <c r="S602" s="67"/>
      <c r="T602" s="67"/>
      <c r="U602" s="67"/>
      <c r="V602" s="67"/>
      <c r="W602" s="67"/>
      <c r="X602" s="67"/>
      <c r="Y602" s="67"/>
      <c r="Z602" s="67"/>
      <c r="AA602" s="67"/>
      <c r="AB602" s="67"/>
      <c r="AC602" s="67"/>
      <c r="AD602" s="67"/>
      <c r="AE602" s="67"/>
      <c r="AF602" s="67"/>
      <c r="AG602" s="67"/>
    </row>
    <row r="603" spans="11:33" ht="12.75">
      <c r="K603" s="123"/>
      <c r="L603" s="67"/>
      <c r="M603" s="67"/>
      <c r="N603" s="67"/>
      <c r="O603" s="67"/>
      <c r="P603" s="67"/>
      <c r="Q603" s="67"/>
      <c r="R603" s="67"/>
      <c r="S603" s="67"/>
      <c r="T603" s="67"/>
      <c r="U603" s="67"/>
      <c r="V603" s="67"/>
      <c r="W603" s="67"/>
      <c r="X603" s="67"/>
      <c r="Y603" s="67"/>
      <c r="Z603" s="67"/>
      <c r="AA603" s="67"/>
      <c r="AB603" s="67"/>
      <c r="AC603" s="67"/>
      <c r="AD603" s="67"/>
      <c r="AE603" s="67"/>
      <c r="AF603" s="67"/>
      <c r="AG603" s="67"/>
    </row>
    <row r="604" spans="11:33" ht="12.75">
      <c r="K604" s="123"/>
      <c r="L604" s="67"/>
      <c r="M604" s="67"/>
      <c r="N604" s="67"/>
      <c r="O604" s="67"/>
      <c r="P604" s="67"/>
      <c r="Q604" s="67"/>
      <c r="R604" s="67"/>
      <c r="S604" s="67"/>
      <c r="T604" s="67"/>
      <c r="U604" s="67"/>
      <c r="V604" s="67"/>
      <c r="W604" s="67"/>
      <c r="X604" s="67"/>
      <c r="Y604" s="67"/>
      <c r="Z604" s="67"/>
      <c r="AA604" s="67"/>
      <c r="AB604" s="67"/>
      <c r="AC604" s="67"/>
      <c r="AD604" s="67"/>
      <c r="AE604" s="67"/>
      <c r="AF604" s="67"/>
      <c r="AG604" s="67"/>
    </row>
    <row r="605" spans="11:33" ht="12.75">
      <c r="K605" s="123"/>
      <c r="L605" s="67"/>
      <c r="M605" s="67"/>
      <c r="N605" s="67"/>
      <c r="O605" s="67"/>
      <c r="P605" s="67"/>
      <c r="Q605" s="67"/>
      <c r="R605" s="67"/>
      <c r="S605" s="67"/>
      <c r="T605" s="67"/>
      <c r="U605" s="67"/>
      <c r="V605" s="67"/>
      <c r="W605" s="67"/>
      <c r="X605" s="67"/>
      <c r="Y605" s="67"/>
      <c r="Z605" s="67"/>
      <c r="AA605" s="67"/>
      <c r="AB605" s="67"/>
      <c r="AC605" s="67"/>
      <c r="AD605" s="67"/>
      <c r="AE605" s="67"/>
      <c r="AF605" s="67"/>
      <c r="AG605" s="67"/>
    </row>
    <row r="606" spans="11:33" ht="12.75">
      <c r="K606" s="123"/>
      <c r="L606" s="67"/>
      <c r="M606" s="67"/>
      <c r="N606" s="67"/>
      <c r="O606" s="67"/>
      <c r="P606" s="67"/>
      <c r="Q606" s="67"/>
      <c r="R606" s="67"/>
      <c r="S606" s="67"/>
      <c r="T606" s="67"/>
      <c r="U606" s="67"/>
      <c r="V606" s="67"/>
      <c r="W606" s="67"/>
      <c r="X606" s="67"/>
      <c r="Y606" s="67"/>
      <c r="Z606" s="67"/>
      <c r="AA606" s="67"/>
      <c r="AB606" s="67"/>
      <c r="AC606" s="67"/>
      <c r="AD606" s="67"/>
      <c r="AE606" s="67"/>
      <c r="AF606" s="67"/>
      <c r="AG606" s="67"/>
    </row>
    <row r="607" spans="11:33" ht="12.75">
      <c r="K607" s="123"/>
      <c r="L607" s="67"/>
      <c r="M607" s="67"/>
      <c r="N607" s="67"/>
      <c r="O607" s="67"/>
      <c r="P607" s="67"/>
      <c r="Q607" s="67"/>
      <c r="R607" s="67"/>
      <c r="S607" s="67"/>
      <c r="T607" s="67"/>
      <c r="U607" s="67"/>
      <c r="V607" s="67"/>
      <c r="W607" s="67"/>
      <c r="X607" s="67"/>
      <c r="Y607" s="67"/>
      <c r="Z607" s="67"/>
      <c r="AA607" s="67"/>
      <c r="AB607" s="67"/>
      <c r="AC607" s="67"/>
      <c r="AD607" s="67"/>
      <c r="AE607" s="67"/>
      <c r="AF607" s="67"/>
      <c r="AG607" s="67"/>
    </row>
    <row r="608" spans="11:33" ht="12.75">
      <c r="K608" s="123"/>
      <c r="L608" s="67"/>
      <c r="M608" s="67"/>
      <c r="N608" s="67"/>
      <c r="O608" s="67"/>
      <c r="P608" s="67"/>
      <c r="Q608" s="67"/>
      <c r="R608" s="67"/>
      <c r="S608" s="67"/>
      <c r="T608" s="67"/>
      <c r="U608" s="67"/>
      <c r="V608" s="67"/>
      <c r="W608" s="67"/>
      <c r="X608" s="67"/>
      <c r="Y608" s="67"/>
      <c r="Z608" s="67"/>
      <c r="AA608" s="67"/>
      <c r="AB608" s="67"/>
      <c r="AC608" s="67"/>
      <c r="AD608" s="67"/>
      <c r="AE608" s="67"/>
      <c r="AF608" s="67"/>
      <c r="AG608" s="67"/>
    </row>
    <row r="609" spans="11:33" ht="12.75">
      <c r="K609" s="123"/>
      <c r="L609" s="67"/>
      <c r="M609" s="67"/>
      <c r="N609" s="67"/>
      <c r="O609" s="67"/>
      <c r="P609" s="67"/>
      <c r="Q609" s="67"/>
      <c r="R609" s="67"/>
      <c r="S609" s="67"/>
      <c r="T609" s="67"/>
      <c r="U609" s="67"/>
      <c r="V609" s="67"/>
      <c r="W609" s="67"/>
      <c r="X609" s="67"/>
      <c r="Y609" s="67"/>
      <c r="Z609" s="67"/>
      <c r="AA609" s="67"/>
      <c r="AB609" s="67"/>
      <c r="AC609" s="67"/>
      <c r="AD609" s="67"/>
      <c r="AE609" s="67"/>
      <c r="AF609" s="67"/>
      <c r="AG609" s="67"/>
    </row>
    <row r="610" spans="11:33" ht="12.75">
      <c r="K610" s="123"/>
      <c r="L610" s="67"/>
      <c r="M610" s="67"/>
      <c r="N610" s="67"/>
      <c r="O610" s="67"/>
      <c r="P610" s="67"/>
      <c r="Q610" s="67"/>
      <c r="R610" s="67"/>
      <c r="S610" s="67"/>
      <c r="T610" s="67"/>
      <c r="U610" s="67"/>
      <c r="V610" s="67"/>
      <c r="W610" s="67"/>
      <c r="X610" s="67"/>
      <c r="Y610" s="67"/>
      <c r="Z610" s="67"/>
      <c r="AA610" s="67"/>
      <c r="AB610" s="67"/>
      <c r="AC610" s="67"/>
      <c r="AD610" s="67"/>
      <c r="AE610" s="67"/>
      <c r="AF610" s="67"/>
      <c r="AG610" s="67"/>
    </row>
    <row r="611" spans="11:33" ht="12.75">
      <c r="K611" s="123"/>
      <c r="L611" s="67"/>
      <c r="M611" s="67"/>
      <c r="N611" s="67"/>
      <c r="O611" s="67"/>
      <c r="P611" s="67"/>
      <c r="Q611" s="67"/>
      <c r="R611" s="67"/>
      <c r="S611" s="67"/>
      <c r="T611" s="67"/>
      <c r="U611" s="67"/>
      <c r="V611" s="67"/>
      <c r="W611" s="67"/>
      <c r="X611" s="67"/>
      <c r="Y611" s="67"/>
      <c r="Z611" s="67"/>
      <c r="AA611" s="67"/>
      <c r="AB611" s="67"/>
      <c r="AC611" s="67"/>
      <c r="AD611" s="67"/>
      <c r="AE611" s="67"/>
      <c r="AF611" s="67"/>
      <c r="AG611" s="67"/>
    </row>
    <row r="612" spans="11:33" ht="12.75">
      <c r="K612" s="123"/>
      <c r="L612" s="67"/>
      <c r="M612" s="67"/>
      <c r="N612" s="67"/>
      <c r="O612" s="67"/>
      <c r="P612" s="67"/>
      <c r="Q612" s="67"/>
      <c r="R612" s="67"/>
      <c r="S612" s="67"/>
      <c r="T612" s="67"/>
      <c r="U612" s="67"/>
      <c r="V612" s="67"/>
      <c r="W612" s="67"/>
      <c r="X612" s="67"/>
      <c r="Y612" s="67"/>
      <c r="Z612" s="67"/>
      <c r="AA612" s="67"/>
      <c r="AB612" s="67"/>
      <c r="AC612" s="67"/>
      <c r="AD612" s="67"/>
      <c r="AE612" s="67"/>
      <c r="AF612" s="67"/>
      <c r="AG612" s="67"/>
    </row>
    <row r="613" spans="11:33" ht="12.75">
      <c r="K613" s="123"/>
      <c r="L613" s="67"/>
      <c r="M613" s="67"/>
      <c r="N613" s="67"/>
      <c r="O613" s="67"/>
      <c r="P613" s="67"/>
      <c r="Q613" s="67"/>
      <c r="R613" s="67"/>
      <c r="S613" s="67"/>
      <c r="T613" s="67"/>
      <c r="U613" s="67"/>
      <c r="V613" s="67"/>
      <c r="W613" s="67"/>
      <c r="X613" s="67"/>
      <c r="Y613" s="67"/>
      <c r="Z613" s="67"/>
      <c r="AA613" s="67"/>
      <c r="AB613" s="67"/>
      <c r="AC613" s="67"/>
      <c r="AD613" s="67"/>
      <c r="AE613" s="67"/>
      <c r="AF613" s="67"/>
      <c r="AG613" s="67"/>
    </row>
    <row r="614" spans="11:33" ht="12.75">
      <c r="K614" s="123"/>
      <c r="L614" s="67"/>
      <c r="M614" s="67"/>
      <c r="N614" s="67"/>
      <c r="O614" s="67"/>
      <c r="P614" s="67"/>
      <c r="Q614" s="67"/>
      <c r="R614" s="67"/>
      <c r="S614" s="67"/>
      <c r="T614" s="67"/>
      <c r="U614" s="67"/>
      <c r="V614" s="67"/>
      <c r="W614" s="67"/>
      <c r="X614" s="67"/>
      <c r="Y614" s="67"/>
      <c r="Z614" s="67"/>
      <c r="AA614" s="67"/>
      <c r="AB614" s="67"/>
      <c r="AC614" s="67"/>
      <c r="AD614" s="67"/>
      <c r="AE614" s="67"/>
      <c r="AF614" s="67"/>
      <c r="AG614" s="67"/>
    </row>
    <row r="615" spans="11:33" ht="12.75">
      <c r="K615" s="123"/>
      <c r="L615" s="67"/>
      <c r="M615" s="67"/>
      <c r="N615" s="67"/>
      <c r="O615" s="67"/>
      <c r="P615" s="67"/>
      <c r="Q615" s="67"/>
      <c r="R615" s="67"/>
      <c r="S615" s="67"/>
      <c r="T615" s="67"/>
      <c r="U615" s="67"/>
      <c r="V615" s="67"/>
      <c r="W615" s="67"/>
      <c r="X615" s="67"/>
      <c r="Y615" s="67"/>
      <c r="Z615" s="67"/>
      <c r="AA615" s="67"/>
      <c r="AB615" s="67"/>
      <c r="AC615" s="67"/>
      <c r="AD615" s="67"/>
      <c r="AE615" s="67"/>
      <c r="AF615" s="67"/>
      <c r="AG615" s="67"/>
    </row>
    <row r="616" spans="11:33" ht="12.75">
      <c r="K616" s="123"/>
      <c r="L616" s="67"/>
      <c r="M616" s="67"/>
      <c r="N616" s="67"/>
      <c r="O616" s="67"/>
      <c r="P616" s="67"/>
      <c r="Q616" s="67"/>
      <c r="R616" s="67"/>
      <c r="S616" s="67"/>
      <c r="T616" s="67"/>
      <c r="U616" s="67"/>
      <c r="V616" s="67"/>
      <c r="W616" s="67"/>
      <c r="X616" s="67"/>
      <c r="Y616" s="67"/>
      <c r="Z616" s="67"/>
      <c r="AA616" s="67"/>
      <c r="AB616" s="67"/>
      <c r="AC616" s="67"/>
      <c r="AD616" s="67"/>
      <c r="AE616" s="67"/>
      <c r="AF616" s="67"/>
      <c r="AG616" s="67"/>
    </row>
    <row r="617" spans="11:33" ht="12.75">
      <c r="K617" s="123"/>
      <c r="L617" s="67"/>
      <c r="M617" s="67"/>
      <c r="N617" s="67"/>
      <c r="O617" s="67"/>
      <c r="P617" s="67"/>
      <c r="Q617" s="67"/>
      <c r="R617" s="67"/>
      <c r="S617" s="67"/>
      <c r="T617" s="67"/>
      <c r="U617" s="67"/>
      <c r="V617" s="67"/>
      <c r="W617" s="67"/>
      <c r="X617" s="67"/>
      <c r="Y617" s="67"/>
      <c r="Z617" s="67"/>
      <c r="AA617" s="67"/>
      <c r="AB617" s="67"/>
      <c r="AC617" s="67"/>
      <c r="AD617" s="67"/>
      <c r="AE617" s="67"/>
      <c r="AF617" s="67"/>
      <c r="AG617" s="67"/>
    </row>
    <row r="618" spans="11:33" ht="12.75">
      <c r="K618" s="123"/>
      <c r="L618" s="67"/>
      <c r="M618" s="67"/>
      <c r="N618" s="67"/>
      <c r="O618" s="67"/>
      <c r="P618" s="67"/>
      <c r="Q618" s="67"/>
      <c r="R618" s="67"/>
      <c r="S618" s="67"/>
      <c r="T618" s="67"/>
      <c r="U618" s="67"/>
      <c r="V618" s="67"/>
      <c r="W618" s="67"/>
      <c r="X618" s="67"/>
      <c r="Y618" s="67"/>
      <c r="Z618" s="67"/>
      <c r="AA618" s="67"/>
      <c r="AB618" s="67"/>
      <c r="AC618" s="67"/>
      <c r="AD618" s="67"/>
      <c r="AE618" s="67"/>
      <c r="AF618" s="67"/>
      <c r="AG618" s="67"/>
    </row>
    <row r="619" spans="11:33" ht="12.75">
      <c r="K619" s="123"/>
      <c r="L619" s="67"/>
      <c r="M619" s="67"/>
      <c r="N619" s="67"/>
      <c r="O619" s="67"/>
      <c r="P619" s="67"/>
      <c r="Q619" s="67"/>
      <c r="R619" s="67"/>
      <c r="S619" s="67"/>
      <c r="T619" s="67"/>
      <c r="U619" s="67"/>
      <c r="V619" s="67"/>
      <c r="W619" s="67"/>
      <c r="X619" s="67"/>
      <c r="Y619" s="67"/>
      <c r="Z619" s="67"/>
      <c r="AA619" s="67"/>
      <c r="AB619" s="67"/>
      <c r="AC619" s="67"/>
      <c r="AD619" s="67"/>
      <c r="AE619" s="67"/>
      <c r="AF619" s="67"/>
      <c r="AG619" s="67"/>
    </row>
    <row r="620" spans="11:33" ht="12.75">
      <c r="K620" s="123"/>
      <c r="L620" s="67"/>
      <c r="M620" s="67"/>
      <c r="N620" s="67"/>
      <c r="O620" s="67"/>
      <c r="P620" s="67"/>
      <c r="Q620" s="67"/>
      <c r="R620" s="67"/>
      <c r="S620" s="67"/>
      <c r="T620" s="67"/>
      <c r="U620" s="67"/>
      <c r="V620" s="67"/>
      <c r="W620" s="67"/>
      <c r="X620" s="67"/>
      <c r="Y620" s="67"/>
      <c r="Z620" s="67"/>
      <c r="AA620" s="67"/>
      <c r="AB620" s="67"/>
      <c r="AC620" s="67"/>
      <c r="AD620" s="67"/>
      <c r="AE620" s="67"/>
      <c r="AF620" s="67"/>
      <c r="AG620" s="67"/>
    </row>
    <row r="621" spans="11:33" ht="12.75">
      <c r="K621" s="123"/>
      <c r="L621" s="67"/>
      <c r="M621" s="67"/>
      <c r="N621" s="67"/>
      <c r="O621" s="67"/>
      <c r="P621" s="67"/>
      <c r="Q621" s="67"/>
      <c r="R621" s="67"/>
      <c r="S621" s="67"/>
      <c r="T621" s="67"/>
      <c r="U621" s="67"/>
      <c r="V621" s="67"/>
      <c r="W621" s="67"/>
      <c r="X621" s="67"/>
      <c r="Y621" s="67"/>
      <c r="Z621" s="67"/>
      <c r="AA621" s="67"/>
      <c r="AB621" s="67"/>
      <c r="AC621" s="67"/>
      <c r="AD621" s="67"/>
      <c r="AE621" s="67"/>
      <c r="AF621" s="67"/>
      <c r="AG621" s="67"/>
    </row>
    <row r="622" spans="11:33" ht="12.75">
      <c r="K622" s="123"/>
      <c r="L622" s="67"/>
      <c r="M622" s="67"/>
      <c r="N622" s="67"/>
      <c r="O622" s="67"/>
      <c r="P622" s="67"/>
      <c r="Q622" s="67"/>
      <c r="R622" s="67"/>
      <c r="S622" s="67"/>
      <c r="T622" s="67"/>
      <c r="U622" s="67"/>
      <c r="V622" s="67"/>
      <c r="W622" s="67"/>
      <c r="X622" s="67"/>
      <c r="Y622" s="67"/>
      <c r="Z622" s="67"/>
      <c r="AA622" s="67"/>
      <c r="AB622" s="67"/>
      <c r="AC622" s="67"/>
      <c r="AD622" s="67"/>
      <c r="AE622" s="67"/>
      <c r="AF622" s="67"/>
      <c r="AG622" s="67"/>
    </row>
    <row r="623" spans="11:33" ht="12.75">
      <c r="K623" s="123"/>
      <c r="L623" s="67"/>
      <c r="M623" s="67"/>
      <c r="N623" s="67"/>
      <c r="O623" s="67"/>
      <c r="P623" s="67"/>
      <c r="Q623" s="67"/>
      <c r="R623" s="67"/>
      <c r="S623" s="67"/>
      <c r="T623" s="67"/>
      <c r="U623" s="67"/>
      <c r="V623" s="67"/>
      <c r="W623" s="67"/>
      <c r="X623" s="67"/>
      <c r="Y623" s="67"/>
      <c r="Z623" s="67"/>
      <c r="AA623" s="67"/>
      <c r="AB623" s="67"/>
      <c r="AC623" s="67"/>
      <c r="AD623" s="67"/>
      <c r="AE623" s="67"/>
      <c r="AF623" s="67"/>
      <c r="AG623" s="67"/>
    </row>
    <row r="624" spans="11:33" ht="12.75">
      <c r="K624" s="123"/>
      <c r="L624" s="67"/>
      <c r="M624" s="67"/>
      <c r="N624" s="67"/>
      <c r="O624" s="67"/>
      <c r="P624" s="67"/>
      <c r="Q624" s="67"/>
      <c r="R624" s="67"/>
      <c r="S624" s="67"/>
      <c r="T624" s="67"/>
      <c r="U624" s="67"/>
      <c r="V624" s="67"/>
      <c r="W624" s="67"/>
      <c r="X624" s="67"/>
      <c r="Y624" s="67"/>
      <c r="Z624" s="67"/>
      <c r="AA624" s="67"/>
      <c r="AB624" s="67"/>
      <c r="AC624" s="67"/>
      <c r="AD624" s="67"/>
      <c r="AE624" s="67"/>
      <c r="AF624" s="67"/>
      <c r="AG624" s="67"/>
    </row>
    <row r="625" spans="11:33" ht="12.75">
      <c r="K625" s="123"/>
      <c r="L625" s="67"/>
      <c r="M625" s="67"/>
      <c r="N625" s="67"/>
      <c r="O625" s="67"/>
      <c r="P625" s="67"/>
      <c r="Q625" s="67"/>
      <c r="R625" s="67"/>
      <c r="S625" s="67"/>
      <c r="T625" s="67"/>
      <c r="U625" s="67"/>
      <c r="V625" s="67"/>
      <c r="W625" s="67"/>
      <c r="X625" s="67"/>
      <c r="Y625" s="67"/>
      <c r="Z625" s="67"/>
      <c r="AA625" s="67"/>
      <c r="AB625" s="67"/>
      <c r="AC625" s="67"/>
      <c r="AD625" s="67"/>
      <c r="AE625" s="67"/>
      <c r="AF625" s="67"/>
      <c r="AG625" s="67"/>
    </row>
    <row r="626" spans="11:33" ht="12.75">
      <c r="K626" s="123"/>
      <c r="L626" s="67"/>
      <c r="M626" s="67"/>
      <c r="N626" s="67"/>
      <c r="O626" s="67"/>
      <c r="P626" s="67"/>
      <c r="Q626" s="67"/>
      <c r="R626" s="67"/>
      <c r="S626" s="67"/>
      <c r="T626" s="67"/>
      <c r="U626" s="67"/>
      <c r="V626" s="67"/>
      <c r="W626" s="67"/>
      <c r="X626" s="67"/>
      <c r="Y626" s="67"/>
      <c r="Z626" s="67"/>
      <c r="AA626" s="67"/>
      <c r="AB626" s="67"/>
      <c r="AC626" s="67"/>
      <c r="AD626" s="67"/>
      <c r="AE626" s="67"/>
      <c r="AF626" s="67"/>
      <c r="AG626" s="67"/>
    </row>
    <row r="627" spans="11:33" ht="12.75">
      <c r="K627" s="123"/>
      <c r="L627" s="67"/>
      <c r="M627" s="67"/>
      <c r="N627" s="67"/>
      <c r="O627" s="67"/>
      <c r="P627" s="67"/>
      <c r="Q627" s="67"/>
      <c r="R627" s="67"/>
      <c r="S627" s="67"/>
      <c r="T627" s="67"/>
      <c r="U627" s="67"/>
      <c r="V627" s="67"/>
      <c r="W627" s="67"/>
      <c r="X627" s="67"/>
      <c r="Y627" s="67"/>
      <c r="Z627" s="67"/>
      <c r="AA627" s="67"/>
      <c r="AB627" s="67"/>
      <c r="AC627" s="67"/>
      <c r="AD627" s="67"/>
      <c r="AE627" s="67"/>
      <c r="AF627" s="67"/>
      <c r="AG627" s="67"/>
    </row>
    <row r="628" spans="11:33" ht="12.75">
      <c r="K628" s="123"/>
      <c r="L628" s="67"/>
      <c r="M628" s="67"/>
      <c r="N628" s="67"/>
      <c r="O628" s="67"/>
      <c r="P628" s="67"/>
      <c r="Q628" s="67"/>
      <c r="R628" s="67"/>
      <c r="S628" s="67"/>
      <c r="T628" s="67"/>
      <c r="U628" s="67"/>
      <c r="V628" s="67"/>
      <c r="W628" s="67"/>
      <c r="X628" s="67"/>
      <c r="Y628" s="67"/>
      <c r="Z628" s="67"/>
      <c r="AA628" s="67"/>
      <c r="AB628" s="67"/>
      <c r="AC628" s="67"/>
      <c r="AD628" s="67"/>
      <c r="AE628" s="67"/>
      <c r="AF628" s="67"/>
      <c r="AG628" s="67"/>
    </row>
    <row r="629" spans="11:33" ht="12.75">
      <c r="K629" s="123"/>
      <c r="L629" s="67"/>
      <c r="M629" s="67"/>
      <c r="N629" s="67"/>
      <c r="O629" s="67"/>
      <c r="P629" s="67"/>
      <c r="Q629" s="67"/>
      <c r="R629" s="67"/>
      <c r="S629" s="67"/>
      <c r="T629" s="67"/>
      <c r="U629" s="67"/>
      <c r="V629" s="67"/>
      <c r="W629" s="67"/>
      <c r="X629" s="67"/>
      <c r="Y629" s="67"/>
      <c r="Z629" s="67"/>
      <c r="AA629" s="67"/>
      <c r="AB629" s="67"/>
      <c r="AC629" s="67"/>
      <c r="AD629" s="67"/>
      <c r="AE629" s="67"/>
      <c r="AF629" s="67"/>
      <c r="AG629" s="67"/>
    </row>
    <row r="630" spans="11:33" ht="12.75">
      <c r="K630" s="123"/>
      <c r="L630" s="67"/>
      <c r="M630" s="67"/>
      <c r="N630" s="67"/>
      <c r="O630" s="67"/>
      <c r="P630" s="67"/>
      <c r="Q630" s="67"/>
      <c r="R630" s="67"/>
      <c r="S630" s="67"/>
      <c r="T630" s="67"/>
      <c r="U630" s="67"/>
      <c r="V630" s="67"/>
      <c r="W630" s="67"/>
      <c r="X630" s="67"/>
      <c r="Y630" s="67"/>
      <c r="Z630" s="67"/>
      <c r="AA630" s="67"/>
      <c r="AB630" s="67"/>
      <c r="AC630" s="67"/>
      <c r="AD630" s="67"/>
      <c r="AE630" s="67"/>
      <c r="AF630" s="67"/>
      <c r="AG630" s="67"/>
    </row>
    <row r="631" spans="11:33" ht="12.75">
      <c r="K631" s="123"/>
      <c r="L631" s="67"/>
      <c r="M631" s="67"/>
      <c r="N631" s="67"/>
      <c r="O631" s="67"/>
      <c r="P631" s="67"/>
      <c r="Q631" s="67"/>
      <c r="R631" s="67"/>
      <c r="S631" s="67"/>
      <c r="T631" s="67"/>
      <c r="U631" s="67"/>
      <c r="V631" s="67"/>
      <c r="W631" s="67"/>
      <c r="X631" s="67"/>
      <c r="Y631" s="67"/>
      <c r="Z631" s="67"/>
      <c r="AA631" s="67"/>
      <c r="AB631" s="67"/>
      <c r="AC631" s="67"/>
      <c r="AD631" s="67"/>
      <c r="AE631" s="67"/>
      <c r="AF631" s="67"/>
      <c r="AG631" s="67"/>
    </row>
    <row r="632" spans="11:33" ht="12.75">
      <c r="K632" s="123"/>
      <c r="L632" s="67"/>
      <c r="M632" s="67"/>
      <c r="N632" s="67"/>
      <c r="O632" s="67"/>
      <c r="P632" s="67"/>
      <c r="Q632" s="67"/>
      <c r="R632" s="67"/>
      <c r="S632" s="67"/>
      <c r="T632" s="67"/>
      <c r="U632" s="67"/>
      <c r="V632" s="67"/>
      <c r="W632" s="67"/>
      <c r="X632" s="67"/>
      <c r="Y632" s="67"/>
      <c r="Z632" s="67"/>
      <c r="AA632" s="67"/>
      <c r="AB632" s="67"/>
      <c r="AC632" s="67"/>
      <c r="AD632" s="67"/>
      <c r="AE632" s="67"/>
      <c r="AF632" s="67"/>
      <c r="AG632" s="67"/>
    </row>
    <row r="633" spans="11:33" ht="12.75">
      <c r="K633" s="123"/>
      <c r="L633" s="67"/>
      <c r="M633" s="67"/>
      <c r="N633" s="67"/>
      <c r="O633" s="67"/>
      <c r="P633" s="67"/>
      <c r="Q633" s="67"/>
      <c r="R633" s="67"/>
      <c r="S633" s="67"/>
      <c r="T633" s="67"/>
      <c r="U633" s="67"/>
      <c r="V633" s="67"/>
      <c r="W633" s="67"/>
      <c r="X633" s="67"/>
      <c r="Y633" s="67"/>
      <c r="Z633" s="67"/>
      <c r="AA633" s="67"/>
      <c r="AB633" s="67"/>
      <c r="AC633" s="67"/>
      <c r="AD633" s="67"/>
      <c r="AE633" s="67"/>
      <c r="AF633" s="67"/>
      <c r="AG633" s="67"/>
    </row>
    <row r="634" spans="11:33" ht="12.75">
      <c r="K634" s="123"/>
      <c r="L634" s="67"/>
      <c r="M634" s="67"/>
      <c r="N634" s="67"/>
      <c r="O634" s="67"/>
      <c r="P634" s="67"/>
      <c r="Q634" s="67"/>
      <c r="R634" s="67"/>
      <c r="S634" s="67"/>
      <c r="T634" s="67"/>
      <c r="U634" s="67"/>
      <c r="V634" s="67"/>
      <c r="W634" s="67"/>
      <c r="X634" s="67"/>
      <c r="Y634" s="67"/>
      <c r="Z634" s="67"/>
      <c r="AA634" s="67"/>
      <c r="AB634" s="67"/>
      <c r="AC634" s="67"/>
      <c r="AD634" s="67"/>
      <c r="AE634" s="67"/>
      <c r="AF634" s="67"/>
      <c r="AG634" s="67"/>
    </row>
    <row r="635" spans="11:33" ht="12.75">
      <c r="K635" s="123"/>
      <c r="L635" s="67"/>
      <c r="M635" s="67"/>
      <c r="N635" s="67"/>
      <c r="O635" s="67"/>
      <c r="P635" s="67"/>
      <c r="Q635" s="67"/>
      <c r="R635" s="67"/>
      <c r="S635" s="67"/>
      <c r="T635" s="67"/>
      <c r="U635" s="67"/>
      <c r="V635" s="67"/>
      <c r="W635" s="67"/>
      <c r="X635" s="67"/>
      <c r="Y635" s="67"/>
      <c r="Z635" s="67"/>
      <c r="AA635" s="67"/>
      <c r="AB635" s="67"/>
      <c r="AC635" s="67"/>
      <c r="AD635" s="67"/>
      <c r="AE635" s="67"/>
      <c r="AF635" s="67"/>
      <c r="AG635" s="67"/>
    </row>
    <row r="636" spans="11:33" ht="12.75">
      <c r="K636" s="123"/>
      <c r="L636" s="67"/>
      <c r="M636" s="67"/>
      <c r="N636" s="67"/>
      <c r="O636" s="67"/>
      <c r="P636" s="67"/>
      <c r="Q636" s="67"/>
      <c r="R636" s="67"/>
      <c r="S636" s="67"/>
      <c r="T636" s="67"/>
      <c r="U636" s="67"/>
      <c r="V636" s="67"/>
      <c r="W636" s="67"/>
      <c r="X636" s="67"/>
      <c r="Y636" s="67"/>
      <c r="Z636" s="67"/>
      <c r="AA636" s="67"/>
      <c r="AB636" s="67"/>
      <c r="AC636" s="67"/>
      <c r="AD636" s="67"/>
      <c r="AE636" s="67"/>
      <c r="AF636" s="67"/>
      <c r="AG636" s="67"/>
    </row>
    <row r="637" spans="11:33" ht="12.75">
      <c r="K637" s="123"/>
      <c r="L637" s="67"/>
      <c r="M637" s="67"/>
      <c r="N637" s="67"/>
      <c r="O637" s="67"/>
      <c r="P637" s="67"/>
      <c r="Q637" s="67"/>
      <c r="R637" s="67"/>
      <c r="S637" s="67"/>
      <c r="T637" s="67"/>
      <c r="U637" s="67"/>
      <c r="V637" s="67"/>
      <c r="W637" s="67"/>
      <c r="X637" s="67"/>
      <c r="Y637" s="67"/>
      <c r="Z637" s="67"/>
      <c r="AA637" s="67"/>
      <c r="AB637" s="67"/>
      <c r="AC637" s="67"/>
      <c r="AD637" s="67"/>
      <c r="AE637" s="67"/>
      <c r="AF637" s="67"/>
      <c r="AG637" s="67"/>
    </row>
    <row r="638" spans="11:33" ht="12.75">
      <c r="K638" s="123"/>
      <c r="L638" s="67"/>
      <c r="M638" s="67"/>
      <c r="N638" s="67"/>
      <c r="O638" s="67"/>
      <c r="P638" s="67"/>
      <c r="Q638" s="67"/>
      <c r="R638" s="67"/>
      <c r="S638" s="67"/>
      <c r="T638" s="67"/>
      <c r="U638" s="67"/>
      <c r="V638" s="67"/>
      <c r="W638" s="67"/>
      <c r="X638" s="67"/>
      <c r="Y638" s="67"/>
      <c r="Z638" s="67"/>
      <c r="AA638" s="67"/>
      <c r="AB638" s="67"/>
      <c r="AC638" s="67"/>
      <c r="AD638" s="67"/>
      <c r="AE638" s="67"/>
      <c r="AF638" s="67"/>
      <c r="AG638" s="67"/>
    </row>
    <row r="639" spans="11:33" ht="12.75">
      <c r="K639" s="123"/>
      <c r="L639" s="67"/>
      <c r="M639" s="67"/>
      <c r="N639" s="67"/>
      <c r="O639" s="67"/>
      <c r="P639" s="67"/>
      <c r="Q639" s="67"/>
      <c r="R639" s="67"/>
      <c r="S639" s="67"/>
      <c r="T639" s="67"/>
      <c r="U639" s="67"/>
      <c r="V639" s="67"/>
      <c r="W639" s="67"/>
      <c r="X639" s="67"/>
      <c r="Y639" s="67"/>
      <c r="Z639" s="67"/>
      <c r="AA639" s="67"/>
      <c r="AB639" s="67"/>
      <c r="AC639" s="67"/>
      <c r="AD639" s="67"/>
      <c r="AE639" s="67"/>
      <c r="AF639" s="67"/>
      <c r="AG639" s="67"/>
    </row>
    <row r="640" spans="11:33" ht="12.75">
      <c r="K640" s="123"/>
      <c r="L640" s="67"/>
      <c r="M640" s="67"/>
      <c r="N640" s="67"/>
      <c r="O640" s="67"/>
      <c r="P640" s="67"/>
      <c r="Q640" s="67"/>
      <c r="R640" s="67"/>
      <c r="S640" s="67"/>
      <c r="T640" s="67"/>
      <c r="U640" s="67"/>
      <c r="V640" s="67"/>
      <c r="W640" s="67"/>
      <c r="X640" s="67"/>
      <c r="Y640" s="67"/>
      <c r="Z640" s="67"/>
      <c r="AA640" s="67"/>
      <c r="AB640" s="67"/>
      <c r="AC640" s="67"/>
      <c r="AD640" s="67"/>
      <c r="AE640" s="67"/>
      <c r="AF640" s="67"/>
      <c r="AG640" s="67"/>
    </row>
    <row r="641" spans="11:33" ht="12.75">
      <c r="K641" s="123"/>
      <c r="L641" s="67"/>
      <c r="M641" s="67"/>
      <c r="N641" s="67"/>
      <c r="O641" s="67"/>
      <c r="P641" s="67"/>
      <c r="Q641" s="67"/>
      <c r="R641" s="67"/>
      <c r="S641" s="67"/>
      <c r="T641" s="67"/>
      <c r="U641" s="67"/>
      <c r="V641" s="67"/>
      <c r="W641" s="67"/>
      <c r="X641" s="67"/>
      <c r="Y641" s="67"/>
      <c r="Z641" s="67"/>
      <c r="AA641" s="67"/>
      <c r="AB641" s="67"/>
      <c r="AC641" s="67"/>
      <c r="AD641" s="67"/>
      <c r="AE641" s="67"/>
      <c r="AF641" s="67"/>
      <c r="AG641" s="67"/>
    </row>
    <row r="642" spans="11:33" ht="12.75">
      <c r="K642" s="123"/>
      <c r="L642" s="67"/>
      <c r="M642" s="67"/>
      <c r="N642" s="67"/>
      <c r="O642" s="67"/>
      <c r="P642" s="67"/>
      <c r="Q642" s="67"/>
      <c r="R642" s="67"/>
      <c r="S642" s="67"/>
      <c r="T642" s="67"/>
      <c r="U642" s="67"/>
      <c r="V642" s="67"/>
      <c r="W642" s="67"/>
      <c r="X642" s="67"/>
      <c r="Y642" s="67"/>
      <c r="Z642" s="67"/>
      <c r="AA642" s="67"/>
      <c r="AB642" s="67"/>
      <c r="AC642" s="67"/>
      <c r="AD642" s="67"/>
      <c r="AE642" s="67"/>
      <c r="AF642" s="67"/>
      <c r="AG642" s="67"/>
    </row>
    <row r="643" spans="11:33" ht="12.75">
      <c r="K643" s="123"/>
      <c r="L643" s="67"/>
      <c r="M643" s="67"/>
      <c r="N643" s="67"/>
      <c r="O643" s="67"/>
      <c r="P643" s="67"/>
      <c r="Q643" s="67"/>
      <c r="R643" s="67"/>
      <c r="S643" s="67"/>
      <c r="T643" s="67"/>
      <c r="U643" s="67"/>
      <c r="V643" s="67"/>
      <c r="W643" s="67"/>
      <c r="X643" s="67"/>
      <c r="Y643" s="67"/>
      <c r="Z643" s="67"/>
      <c r="AA643" s="67"/>
      <c r="AB643" s="67"/>
      <c r="AC643" s="67"/>
      <c r="AD643" s="67"/>
      <c r="AE643" s="67"/>
      <c r="AF643" s="67"/>
      <c r="AG643" s="67"/>
    </row>
    <row r="644" spans="11:33" ht="12.75">
      <c r="K644" s="123"/>
      <c r="L644" s="67"/>
      <c r="M644" s="67"/>
      <c r="N644" s="67"/>
      <c r="O644" s="67"/>
      <c r="P644" s="67"/>
      <c r="Q644" s="67"/>
      <c r="R644" s="67"/>
      <c r="S644" s="67"/>
      <c r="T644" s="67"/>
      <c r="U644" s="67"/>
      <c r="V644" s="67"/>
      <c r="W644" s="67"/>
      <c r="X644" s="67"/>
      <c r="Y644" s="67"/>
      <c r="Z644" s="67"/>
      <c r="AA644" s="67"/>
      <c r="AB644" s="67"/>
      <c r="AC644" s="67"/>
      <c r="AD644" s="67"/>
      <c r="AE644" s="67"/>
      <c r="AF644" s="67"/>
      <c r="AG644" s="67"/>
    </row>
    <row r="645" spans="11:33" ht="12.75">
      <c r="K645" s="123"/>
      <c r="L645" s="67"/>
      <c r="M645" s="67"/>
      <c r="N645" s="67"/>
      <c r="O645" s="67"/>
      <c r="P645" s="67"/>
      <c r="Q645" s="67"/>
      <c r="R645" s="67"/>
      <c r="S645" s="67"/>
      <c r="T645" s="67"/>
      <c r="U645" s="67"/>
      <c r="V645" s="67"/>
      <c r="W645" s="67"/>
      <c r="X645" s="67"/>
      <c r="Y645" s="67"/>
      <c r="Z645" s="67"/>
      <c r="AA645" s="67"/>
      <c r="AB645" s="67"/>
      <c r="AC645" s="67"/>
      <c r="AD645" s="67"/>
      <c r="AE645" s="67"/>
      <c r="AF645" s="67"/>
      <c r="AG645" s="67"/>
    </row>
  </sheetData>
  <mergeCells count="91">
    <mergeCell ref="A361:K361"/>
    <mergeCell ref="A362:K362"/>
    <mergeCell ref="D334:E334"/>
    <mergeCell ref="G334:H334"/>
    <mergeCell ref="D333:F333"/>
    <mergeCell ref="G333:K333"/>
    <mergeCell ref="A297:K297"/>
    <mergeCell ref="D302:E302"/>
    <mergeCell ref="G302:H302"/>
    <mergeCell ref="D301:F301"/>
    <mergeCell ref="A298:K298"/>
    <mergeCell ref="A299:K299"/>
    <mergeCell ref="A330:K330"/>
    <mergeCell ref="A331:K331"/>
    <mergeCell ref="G270:H270"/>
    <mergeCell ref="D269:F269"/>
    <mergeCell ref="D270:E270"/>
    <mergeCell ref="A267:K267"/>
    <mergeCell ref="G269:K269"/>
    <mergeCell ref="D79:E79"/>
    <mergeCell ref="G79:H79"/>
    <mergeCell ref="D109:F109"/>
    <mergeCell ref="D206:E206"/>
    <mergeCell ref="G206:H206"/>
    <mergeCell ref="D205:F205"/>
    <mergeCell ref="D174:E174"/>
    <mergeCell ref="G174:H174"/>
    <mergeCell ref="A107:K107"/>
    <mergeCell ref="G141:K141"/>
    <mergeCell ref="A29:K29"/>
    <mergeCell ref="G33:K33"/>
    <mergeCell ref="A76:K76"/>
    <mergeCell ref="A75:K75"/>
    <mergeCell ref="A74:K74"/>
    <mergeCell ref="D34:E34"/>
    <mergeCell ref="A50:K50"/>
    <mergeCell ref="A51:K51"/>
    <mergeCell ref="A52:K52"/>
    <mergeCell ref="D6:E6"/>
    <mergeCell ref="G6:H6"/>
    <mergeCell ref="D55:E55"/>
    <mergeCell ref="G55:H55"/>
    <mergeCell ref="D54:F54"/>
    <mergeCell ref="D33:F33"/>
    <mergeCell ref="G34:H34"/>
    <mergeCell ref="A30:K30"/>
    <mergeCell ref="A31:K31"/>
    <mergeCell ref="G54:K54"/>
    <mergeCell ref="D365:F365"/>
    <mergeCell ref="D366:E366"/>
    <mergeCell ref="G366:H366"/>
    <mergeCell ref="A363:K363"/>
    <mergeCell ref="G365:K365"/>
    <mergeCell ref="A1:K1"/>
    <mergeCell ref="A2:K2"/>
    <mergeCell ref="A3:K3"/>
    <mergeCell ref="G5:K5"/>
    <mergeCell ref="D5:F5"/>
    <mergeCell ref="A138:K138"/>
    <mergeCell ref="A139:K139"/>
    <mergeCell ref="G78:K78"/>
    <mergeCell ref="G109:K109"/>
    <mergeCell ref="A105:K105"/>
    <mergeCell ref="A106:K106"/>
    <mergeCell ref="G110:H110"/>
    <mergeCell ref="D110:E110"/>
    <mergeCell ref="A137:K137"/>
    <mergeCell ref="D78:F78"/>
    <mergeCell ref="D141:F141"/>
    <mergeCell ref="G173:K173"/>
    <mergeCell ref="A201:K201"/>
    <mergeCell ref="A202:K202"/>
    <mergeCell ref="A169:K169"/>
    <mergeCell ref="A170:K170"/>
    <mergeCell ref="A171:K171"/>
    <mergeCell ref="D142:E142"/>
    <mergeCell ref="G142:H142"/>
    <mergeCell ref="A203:K203"/>
    <mergeCell ref="D173:F173"/>
    <mergeCell ref="G205:K205"/>
    <mergeCell ref="A233:K233"/>
    <mergeCell ref="A234:K234"/>
    <mergeCell ref="A235:K235"/>
    <mergeCell ref="G301:K301"/>
    <mergeCell ref="A329:K329"/>
    <mergeCell ref="D238:E238"/>
    <mergeCell ref="G237:K237"/>
    <mergeCell ref="A265:K265"/>
    <mergeCell ref="A266:K266"/>
    <mergeCell ref="G238:H238"/>
    <mergeCell ref="D237:F237"/>
  </mergeCells>
  <printOptions/>
  <pageMargins left="1.3474015750000001" right="0.75" top="1" bottom="1" header="0" footer="0.77"/>
  <pageSetup horizontalDpi="300" verticalDpi="300" orientation="landscape" paperSize="127" scale="57" r:id="rId1"/>
  <headerFooter alignWithMargins="0">
    <oddFooter>&amp;CPágina &amp;P</oddFooter>
  </headerFooter>
  <rowBreaks count="12" manualBreakCount="12">
    <brk id="28" max="14" man="1"/>
    <brk id="49" max="14" man="1"/>
    <brk id="73" max="14" man="1"/>
    <brk id="104" max="14" man="1"/>
    <brk id="136" max="14" man="1"/>
    <brk id="168" max="14" man="1"/>
    <brk id="200" max="14" man="1"/>
    <brk id="232" max="14" man="1"/>
    <brk id="264" max="14" man="1"/>
    <brk id="296" max="14" man="1"/>
    <brk id="328" max="14" man="1"/>
    <brk id="36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2009-01-21T17:53:55Z</cp:lastPrinted>
  <dcterms:created xsi:type="dcterms:W3CDTF">2008-04-15T15:00:43Z</dcterms:created>
  <dcterms:modified xsi:type="dcterms:W3CDTF">2009-01-21T18:45:09Z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