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9615" windowHeight="1173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<sst xmlns="http://schemas.openxmlformats.org/spreadsheetml/2006/main" count="1355" uniqueCount="400">
  <si>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</si>
  <si>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</si>
  <si>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</si>
  <si>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</si>
  <si>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</si>
  <si>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</si>
  <si>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</si>
  <si>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</si>
  <si>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</si>
  <si>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</si>
  <si>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</si>
  <si>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</si>
  <si>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</si>
  <si>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</si>
  <si>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</si>
  <si>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</si>
  <si>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</si>
  <si>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</si>
  <si>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</si>
  <si>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</si>
  <si>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</si>
  <si>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</si>
  <si>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</si>
  <si>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</si>
  <si>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</si>
  <si>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</si>
  <si>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</si>
  <si>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</si>
  <si>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</si>
  <si>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</si>
  <si>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</si>
  <si>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</si>
  <si>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</si>
  <si>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</si>
  <si>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</si>
  <si>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</si>
  <si>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</si>
  <si>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</si>
  <si>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</si>
  <si>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</si>
  <si>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</si>
  <si>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</si>
  <si>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</si>
  <si>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</si>
  <si>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</si>
  <si>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</si>
  <si>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</si>
  <si>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</si>
  <si>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</si>
  <si>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</si>
  <si>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</si>
  <si>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</si>
  <si>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</si>
  <si>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</si>
  <si>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</si>
  <si>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Las demás maderas contrachapadas, maderas chapadas y maderas estratificadas similar de coníferas (desde 2007)</t>
  </si>
  <si>
    <t>Melocotones (duraznos), frescos</t>
  </si>
  <si>
    <t>Ciruelas frescas</t>
  </si>
  <si>
    <t>Litro</t>
  </si>
  <si>
    <t>Tableros laminados encolados por sus cantos ("edge glue panels"), de espesor &lt;= a 40 mm, ancho &lt;= a 1.200 mm, de longitud indeterminada, sin perfilar longitudinalmente en ninguna de sus caras, cantos o extremos (desde 2007)</t>
  </si>
  <si>
    <t>Metro cúbico</t>
  </si>
  <si>
    <t>Nectarines frescos</t>
  </si>
  <si>
    <t>Cerezas frescas</t>
  </si>
  <si>
    <t>Limones ( citrus limon, citrus limonum), frescos o secos</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</si>
  <si>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</si>
  <si>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</si>
  <si>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</si>
  <si>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</si>
  <si>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Moras, congeladas, incluso con azúcar o edulcorante</t>
  </si>
  <si>
    <t>Manzanas secas</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</si>
  <si>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</si>
  <si>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</si>
  <si>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</si>
  <si>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</si>
  <si>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</si>
  <si>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</si>
  <si>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</si>
  <si>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</si>
  <si>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Avena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</si>
  <si>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</si>
  <si>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</si>
  <si>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</si>
  <si>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</si>
  <si>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</si>
  <si>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</si>
  <si>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</si>
  <si>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</si>
  <si>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</si>
  <si>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</si>
  <si>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</si>
  <si>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</si>
  <si>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</si>
  <si>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</si>
  <si>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</si>
  <si>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</si>
  <si>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</si>
  <si>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</si>
  <si>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</si>
  <si>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</si>
  <si>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</si>
  <si>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</si>
  <si>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</si>
  <si>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</si>
  <si>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</si>
  <si>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</si>
  <si>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</si>
  <si>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</si>
  <si>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</si>
  <si>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</si>
  <si>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</si>
  <si>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</si>
  <si>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</si>
  <si>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</si>
  <si>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</si>
  <si>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</si>
  <si>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</si>
  <si>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</si>
  <si>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</si>
  <si>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</si>
  <si>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</si>
  <si>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</si>
  <si>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</si>
  <si>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</si>
  <si>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</si>
  <si>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</si>
  <si>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</si>
  <si>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</si>
  <si>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</si>
  <si>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</si>
  <si>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</si>
  <si>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</si>
  <si>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</si>
  <si>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</si>
  <si>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</si>
  <si>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</si>
  <si>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</si>
  <si>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</si>
  <si>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</si>
  <si>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</si>
  <si>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</si>
  <si>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</si>
  <si>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</si>
  <si>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</si>
  <si>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</si>
  <si>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</si>
  <si>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</si>
  <si>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</si>
  <si>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</si>
  <si>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</si>
  <si>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</si>
  <si>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</si>
  <si>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</si>
  <si>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</si>
  <si>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</si>
  <si>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</si>
  <si>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</si>
  <si>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</si>
  <si>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</si>
  <si>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</si>
  <si>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</si>
  <si>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</si>
  <si>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</si>
  <si>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</si>
  <si>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</si>
  <si>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</si>
  <si>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</si>
  <si>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</si>
  <si>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</si>
  <si>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Gustavo Rojas Le-Bert</t>
  </si>
  <si>
    <t>Alemania</t>
  </si>
  <si>
    <t>Boldo, fresco o seco, incluso cortado, quebrantado o pulverizado</t>
  </si>
  <si>
    <t>Director y Representante Legal</t>
  </si>
  <si>
    <t>Miel natural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</si>
  <si>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</si>
  <si>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</si>
  <si>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</si>
  <si>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</si>
  <si>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</si>
  <si>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</si>
  <si>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</si>
  <si>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</si>
  <si>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</si>
  <si>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</si>
  <si>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</si>
  <si>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</si>
  <si>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</si>
  <si>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</si>
  <si>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</si>
  <si>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</si>
  <si>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</si>
  <si>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</si>
  <si>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</si>
  <si>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</si>
  <si>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</si>
  <si>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</si>
  <si>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</si>
  <si>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</si>
  <si>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</si>
  <si>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</si>
  <si>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</si>
  <si>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</si>
  <si>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</si>
  <si>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</si>
  <si>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</si>
  <si>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</si>
  <si>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</si>
  <si>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</si>
  <si>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</si>
  <si>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</si>
  <si>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</si>
  <si>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</si>
  <si>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</si>
  <si>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Semilla forrajera de trébol, para siembra</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</si>
  <si>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</si>
  <si>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</si>
  <si>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</si>
  <si>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</si>
  <si>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</si>
  <si>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</si>
  <si>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</si>
  <si>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</si>
  <si>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</si>
  <si>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</si>
  <si>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</si>
  <si>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Semillas de pimiento para siembra</t>
  </si>
  <si>
    <t>Kiwis frescos</t>
  </si>
  <si>
    <t>Semillas de lechuga para siembra</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</si>
  <si>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</si>
  <si>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</si>
  <si>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</si>
  <si>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Bolivia</t>
  </si>
  <si>
    <t>Rusia</t>
  </si>
  <si>
    <t xml:space="preserve">       Boletín regional de</t>
  </si>
  <si>
    <t>Semillas de tomates para siembra</t>
  </si>
  <si>
    <t>Nueces de nogal con cáscara, frescas o secas</t>
  </si>
  <si>
    <t>Camélidos, vivos</t>
  </si>
  <si>
    <t>Despojos comestibles lenguas de bovinos congeladas</t>
  </si>
  <si>
    <t>Boletín regional de exportaciones silvoagropecuarias</t>
  </si>
  <si>
    <t>Maderas en bruto</t>
  </si>
  <si>
    <t>Naranjas, frescas o secas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</si>
  <si>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</si>
  <si>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</si>
  <si>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</si>
  <si>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Venezuela</t>
  </si>
  <si>
    <t>Nueva Zelanda</t>
  </si>
  <si>
    <t>Francia</t>
  </si>
  <si>
    <t>Australia</t>
  </si>
  <si>
    <t>Lana esquilada y peinada</t>
  </si>
  <si>
    <t>Aceite de oliva, virgen</t>
  </si>
  <si>
    <t>Embutidos y productos similares, de carne, despojos o sangre</t>
  </si>
  <si>
    <t>Manzanas frescas</t>
  </si>
  <si>
    <t>Aceitunas en salmuera</t>
  </si>
  <si>
    <t>Peras</t>
  </si>
  <si>
    <t>Trozos y despojos comestibles de gallo o gallina, congelados</t>
  </si>
  <si>
    <t>Maíz para la siembra</t>
  </si>
  <si>
    <t>Nueces de nogal sin cáscara, frescas o seca, enteras</t>
  </si>
  <si>
    <t>Las demás carnes porcinas congeladas</t>
  </si>
  <si>
    <t>Vino con denominación de origen</t>
  </si>
  <si>
    <t>Uvas frescas</t>
  </si>
  <si>
    <t>Los demás vinos</t>
  </si>
  <si>
    <t>Las demás maderas en plaquitas o partículas no coníferas</t>
  </si>
  <si>
    <t>Las demás frutas congeladas</t>
  </si>
  <si>
    <t>BioBio</t>
  </si>
  <si>
    <t>Libertador Bernardo O'Higgins</t>
  </si>
  <si>
    <t>Gral. Carlos Ibañez Del Campo</t>
  </si>
  <si>
    <t>Catalina González Zagal</t>
  </si>
  <si>
    <t>Hierbas medicinales (boldo)</t>
  </si>
  <si>
    <t>Alimentos para animales</t>
  </si>
  <si>
    <t>Cueros y pieles de ovino</t>
  </si>
  <si>
    <t>Hortalizas procesadas</t>
  </si>
  <si>
    <t xml:space="preserve">Manzanas frescas </t>
  </si>
  <si>
    <t>Arboles, arbustos y matas frutales o de otros frutos comestibles</t>
  </si>
  <si>
    <t>Mandarinas, clementinas, wilking e híbridas</t>
  </si>
  <si>
    <t>Jugos de uva (incluido el mosto)</t>
  </si>
  <si>
    <t>Los demás frutos frescos</t>
  </si>
  <si>
    <t>Las demás hortalizas y las mezclas de hortalizas</t>
  </si>
  <si>
    <t>Pasas</t>
  </si>
  <si>
    <t>Pimientos secos</t>
  </si>
  <si>
    <t>Aguacates (paltas) frescas o refrigeradas</t>
  </si>
  <si>
    <t>Trozos y despojos de pavo (gallipavo), congelados</t>
  </si>
  <si>
    <t>Duraznos en conservas al natural</t>
  </si>
  <si>
    <t>Extractos, esencias y concentrados de te o yerba mate</t>
  </si>
  <si>
    <t>Preparaciones y conservas de pavo (gallipavo)</t>
  </si>
  <si>
    <t>Almendras sin cáscara</t>
  </si>
  <si>
    <t>Las demás carnes y despojos comestibles saladas, secas o ahumadas</t>
  </si>
  <si>
    <t>Néctar y jugo de manzana</t>
  </si>
  <si>
    <t>Purés y jugos de tomate</t>
  </si>
  <si>
    <t>Los demás despojos comestibles de porcinos, congelados</t>
  </si>
  <si>
    <t>Carne porcina piernas, paletas y sus trozos sin deshuesar, congeladas</t>
  </si>
  <si>
    <t>Duraznos, compotas, jaleas, pastas, pulpas</t>
  </si>
  <si>
    <t>Cerezas en conservas al natural</t>
  </si>
  <si>
    <t>Tableros llamados "oriented strand board" (OSB)</t>
  </si>
  <si>
    <t>Madera simplemente aserrada</t>
  </si>
  <si>
    <t>Aceites esenciales de piperita</t>
  </si>
  <si>
    <t>Carne bovina deshuesada congelada</t>
  </si>
  <si>
    <t>Lactosuero, incluso concentrado, azucarado</t>
  </si>
  <si>
    <t>Leche en polvo, sin adición de azúcar ni edulcorante, mat grasa &gt; al 26%</t>
  </si>
  <si>
    <t>Leche en polvo, concentradas o con adición de edulcorante, en polvo, gránulos, contenido materia grasa &lt;= al 1.5% en peso</t>
  </si>
  <si>
    <t>Los demás quesos</t>
  </si>
  <si>
    <t>Bulbos, cebollas, tubérculos, raíces y bulbos tuberosos, en reposo vegetativos (total)</t>
  </si>
  <si>
    <t>Las demás preparaciones del tipo utilizado para alimentar animales</t>
  </si>
  <si>
    <t>Musgos secos, distintos de los usados para ramos y adornos y de los medicinales</t>
  </si>
  <si>
    <t>Las demás preparaciones de bovinos, incluidas las mezclas</t>
  </si>
  <si>
    <t>Malta (de cebada u otros cereales), sin tostar</t>
  </si>
  <si>
    <t>Lana esquilada, sucia, incluida la lavada en vivo</t>
  </si>
  <si>
    <t>Las demás carnes ovinas en canales o medias canales, congeladas</t>
  </si>
  <si>
    <t>Mosquetas secas (frutos, partes incluso triturados o pulverizados)</t>
  </si>
  <si>
    <t>Jugos de las demás frutas y hortalizas</t>
  </si>
  <si>
    <t>Carne bovina deshuesada fresca o refrigerada</t>
  </si>
  <si>
    <t>Tops de lana peinada</t>
  </si>
  <si>
    <t>Cueros y pieles en bruto de ovino, con lana</t>
  </si>
  <si>
    <t>Carne ovina canales o medias canales de cordero, congeladas</t>
  </si>
  <si>
    <t>Madera aserrada o desbastada longitudinalmente, de lenga , de espesor &gt; a 6 mm</t>
  </si>
  <si>
    <t>Grasa de lana y sustancias grasas derivadas, incluida la lanolina</t>
  </si>
  <si>
    <t>Carne bovina los demás cortes (trozos) sin deshuesar, congeladas</t>
  </si>
  <si>
    <t>Borras del peinado de la lana o pelo fino</t>
  </si>
  <si>
    <t>Harina, polvo y pellets, de carne o despojos; chicharrones, impropios para la alimentación humana</t>
  </si>
  <si>
    <t>Los demás despojos comestibles de ovinos, caprinos, caballares asnales y mulares, congelados</t>
  </si>
  <si>
    <t>Carne y despojos comestibles de conejo o liebre frescos, refrigerados o congelados</t>
  </si>
  <si>
    <t>Carne ovina, los demás cortes (trozos) sin deshuesar congeladas</t>
  </si>
  <si>
    <t>Carne ovina deshuesada congelada</t>
  </si>
  <si>
    <t>Puertas y sus marcos y umbrales</t>
  </si>
  <si>
    <t xml:space="preserve">          Avance mensual enero - diciembre de  2011</t>
  </si>
  <si>
    <t>Avance mensual enero - diciembre 2011</t>
  </si>
  <si>
    <t xml:space="preserve">          Enero 2012</t>
  </si>
  <si>
    <t>ene - dic</t>
  </si>
  <si>
    <t>Merc. extrajera nacionalizada</t>
  </si>
  <si>
    <t>Estados Unidos</t>
  </si>
  <si>
    <t>Jugos de las demás frutas y hortalizas (total) 20098000</t>
  </si>
  <si>
    <t xml:space="preserve">Lácteos </t>
  </si>
  <si>
    <t>Carne de gallo o gallina sin trocear congelada</t>
  </si>
  <si>
    <t>Arándanos rojos, azules, mirtilos y demás frutos</t>
  </si>
  <si>
    <t>Semillas de plantas herbáceas usadas principalmente por sus flores, para siembra</t>
  </si>
  <si>
    <t>Las demás preparaciones alimenticias nencop</t>
  </si>
  <si>
    <t xml:space="preserve">Los demás vinos </t>
  </si>
  <si>
    <t xml:space="preserve">Vino con denominación de origen </t>
  </si>
  <si>
    <t>Listones y molduras de madera para muebles de coníferas</t>
  </si>
  <si>
    <t>Papel prensa (para periódico)</t>
  </si>
  <si>
    <t xml:space="preserve">Arándanos rojos, azules, mirtilos y demás frutos </t>
  </si>
  <si>
    <t xml:space="preserve">Remolacha, nabos, raíces, etc., forrajeros </t>
  </si>
  <si>
    <t>Avena mondado, perlado</t>
  </si>
  <si>
    <t>Madera cepillada ya sea en todas sus caras y cantos o solamente en alguno(s) de ellos</t>
  </si>
  <si>
    <t xml:space="preserve">Madera simplemente aserrada </t>
  </si>
  <si>
    <t>Las demás frutas preparadas o conservadas</t>
  </si>
  <si>
    <t>Las demás carnes y despojos comestibles, frescas, refrigeradas o congeladas</t>
  </si>
  <si>
    <t>Tripas, vegijas y estómagos de animales enteros o en trozos frescos, refrigerados o congelados</t>
  </si>
  <si>
    <t>08081000</t>
  </si>
  <si>
    <t>07112000</t>
  </si>
  <si>
    <t>08094010</t>
  </si>
  <si>
    <t>08093020</t>
  </si>
  <si>
    <t>01061910</t>
  </si>
  <si>
    <t>08093010</t>
  </si>
  <si>
    <t>08105000</t>
  </si>
  <si>
    <t>08082010</t>
  </si>
  <si>
    <t>02071400</t>
  </si>
  <si>
    <t>08023200</t>
  </si>
  <si>
    <t>08112020</t>
  </si>
  <si>
    <t>02071200</t>
  </si>
  <si>
    <t>02032900</t>
  </si>
  <si>
    <t>08061000</t>
  </si>
  <si>
    <t>08092000</t>
  </si>
  <si>
    <t>08109000</t>
  </si>
  <si>
    <t>06022000</t>
  </si>
  <si>
    <t>08055010</t>
  </si>
  <si>
    <t>08052000</t>
  </si>
  <si>
    <t>08044000</t>
  </si>
  <si>
    <t>08051000</t>
  </si>
  <si>
    <t>08104000</t>
  </si>
  <si>
    <t>08062000</t>
  </si>
  <si>
    <t>09042000</t>
  </si>
  <si>
    <t>08023100</t>
  </si>
  <si>
    <t>02072700</t>
  </si>
  <si>
    <t>08132000</t>
  </si>
  <si>
    <t>08021200</t>
  </si>
  <si>
    <t>02109000</t>
  </si>
  <si>
    <t>02064900</t>
  </si>
  <si>
    <t>02032200</t>
  </si>
  <si>
    <t>08119000</t>
  </si>
  <si>
    <t>08133000</t>
  </si>
  <si>
    <t>08112010</t>
  </si>
  <si>
    <t>04029910</t>
  </si>
  <si>
    <t>02013000</t>
  </si>
  <si>
    <t>04051000</t>
  </si>
  <si>
    <t>02023000</t>
  </si>
  <si>
    <t>02062100</t>
  </si>
  <si>
    <t>04069000</t>
  </si>
  <si>
    <t>04022118</t>
  </si>
  <si>
    <t>04041000</t>
  </si>
  <si>
    <t>04090000</t>
  </si>
  <si>
    <t>04021000</t>
  </si>
  <si>
    <t>06011000</t>
  </si>
  <si>
    <t>02044100</t>
  </si>
  <si>
    <t>02044200</t>
  </si>
  <si>
    <t>02044300</t>
  </si>
  <si>
    <t>02043000</t>
  </si>
  <si>
    <t>05040000</t>
  </si>
  <si>
    <t>02022000</t>
  </si>
  <si>
    <t>02069000</t>
  </si>
  <si>
    <t>02081000</t>
  </si>
  <si>
    <t>02089000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</si>
</sst>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b/>
      <sz val="10"/>
      <color indexed="8"/>
      <name val="Arial"/>
      <family val="2"/>
    </font>
    <font>
      <b/>
      <sz val="12"/>
      <color indexed="63"/>
      <name val="Verdana"/>
      <family val="2"/>
    </font>
    <font>
      <sz val="16"/>
      <color indexed="30"/>
      <name val="Verdana"/>
      <family val="2"/>
    </font>
    <font>
      <sz val="3.5"/>
      <color indexed="8"/>
      <name val="Arial"/>
      <family val="0"/>
    </font>
    <font>
      <sz val="1.5"/>
      <color indexed="8"/>
      <name val="Arial"/>
      <family val="0"/>
    </font>
    <font>
      <b/>
      <sz val="1.5"/>
      <color indexed="8"/>
      <name val="Arial"/>
      <family val="0"/>
    </font>
    <font>
      <sz val="3.65"/>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2.8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b/>
      <sz val="12"/>
      <color rgb="FF333333"/>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33">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0" fontId="70" fillId="36" borderId="0" xfId="0" applyFont="1" applyFill="1" applyAlignment="1">
      <alignment/>
    </xf>
    <xf numFmtId="3" fontId="70" fillId="36" borderId="0" xfId="0" applyNumberFormat="1" applyFont="1" applyFill="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3" fontId="0" fillId="0" borderId="0" xfId="98" applyNumberFormat="1" applyFont="1" applyAlignment="1">
      <alignment/>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4" fontId="4" fillId="0" borderId="0" xfId="48" applyNumberFormat="1" applyFont="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52" fillId="0" borderId="0" xfId="79">
      <alignment/>
      <protection/>
    </xf>
    <xf numFmtId="0" fontId="3" fillId="0" borderId="0" xfId="0" applyFont="1" applyFill="1" applyBorder="1" applyAlignment="1">
      <alignment horizontal="center" vertical="center" wrapText="1"/>
    </xf>
    <xf numFmtId="175" fontId="0" fillId="0" borderId="0" xfId="50" applyNumberFormat="1" applyFont="1" applyAlignment="1">
      <alignment/>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7"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8" fillId="0" borderId="13" xfId="61" applyNumberFormat="1" applyFont="1" applyBorder="1" applyAlignment="1">
      <alignment/>
    </xf>
    <xf numFmtId="175" fontId="78" fillId="0" borderId="0" xfId="61" applyNumberFormat="1" applyFont="1" applyBorder="1" applyAlignment="1">
      <alignment/>
    </xf>
    <xf numFmtId="175" fontId="78" fillId="0" borderId="11" xfId="61" applyNumberFormat="1" applyFont="1" applyBorder="1" applyAlignment="1">
      <alignment/>
    </xf>
    <xf numFmtId="0" fontId="3" fillId="34" borderId="10" xfId="0" applyFont="1" applyFill="1" applyBorder="1" applyAlignment="1">
      <alignment/>
    </xf>
    <xf numFmtId="175" fontId="79"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8" applyFont="1" applyAlignment="1">
      <alignment/>
    </xf>
    <xf numFmtId="174" fontId="0" fillId="0" borderId="0" xfId="48" applyNumberFormat="1" applyFont="1" applyFill="1" applyBorder="1" applyAlignment="1">
      <alignment/>
    </xf>
    <xf numFmtId="174" fontId="3" fillId="34" borderId="0" xfId="48" applyNumberFormat="1" applyFont="1" applyFill="1" applyAlignment="1">
      <alignment/>
    </xf>
    <xf numFmtId="174" fontId="52" fillId="0" borderId="0" xfId="48" applyNumberFormat="1" applyFont="1" applyAlignment="1">
      <alignment/>
    </xf>
    <xf numFmtId="174" fontId="5" fillId="0" borderId="0" xfId="48" applyNumberFormat="1" applyFont="1" applyAlignment="1">
      <alignment vertical="center"/>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0" fontId="0" fillId="0" borderId="0" xfId="0" applyFont="1" applyFill="1" applyAlignment="1">
      <alignment/>
    </xf>
    <xf numFmtId="0" fontId="3" fillId="33" borderId="0" xfId="0" applyFont="1" applyFill="1" applyBorder="1" applyAlignment="1">
      <alignment horizontal="center"/>
    </xf>
    <xf numFmtId="175" fontId="79" fillId="0" borderId="0" xfId="61" applyNumberFormat="1" applyFont="1" applyBorder="1" applyAlignment="1">
      <alignment/>
    </xf>
    <xf numFmtId="3" fontId="0" fillId="34" borderId="0" xfId="0" applyNumberFormat="1" applyFont="1" applyFill="1" applyBorder="1" applyAlignment="1">
      <alignment/>
    </xf>
    <xf numFmtId="0" fontId="3" fillId="0" borderId="0" xfId="0" applyFont="1" applyAlignment="1">
      <alignment vertical="center"/>
    </xf>
    <xf numFmtId="0" fontId="73" fillId="0" borderId="0" xfId="73" applyFont="1" applyAlignment="1">
      <alignment horizontal="center"/>
      <protection/>
    </xf>
    <xf numFmtId="0" fontId="9" fillId="0" borderId="0" xfId="73" applyFont="1" applyAlignment="1">
      <alignment horizontal="left"/>
      <protection/>
    </xf>
    <xf numFmtId="0" fontId="80" fillId="0" borderId="0" xfId="73" applyFont="1" applyAlignment="1">
      <alignment horizontal="left"/>
      <protection/>
    </xf>
    <xf numFmtId="0" fontId="11" fillId="0" borderId="0" xfId="93" applyFont="1" applyBorder="1" applyAlignment="1" applyProtection="1">
      <alignment horizontal="center" vertical="center"/>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9" fillId="0" borderId="13" xfId="73" applyFont="1" applyBorder="1" applyAlignment="1">
      <alignment horizontal="justify" vertical="center" wrapText="1"/>
      <protection/>
    </xf>
    <xf numFmtId="0" fontId="81" fillId="0" borderId="0" xfId="73" applyFont="1" applyAlignment="1">
      <alignment horizontal="center"/>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3" fillId="33" borderId="13" xfId="0" applyNumberFormat="1" applyFont="1" applyFill="1" applyBorder="1" applyAlignment="1">
      <alignment horizont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wrapText="1"/>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5"/>
          <c:y val="0.2275"/>
          <c:w val="0.9687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54531965"/>
        <c:axId val="21025638"/>
      </c:bar3DChart>
      <c:catAx>
        <c:axId val="545319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1025638"/>
        <c:crosses val="autoZero"/>
        <c:auto val="1"/>
        <c:lblOffset val="100"/>
        <c:tickLblSkip val="1"/>
        <c:noMultiLvlLbl val="0"/>
      </c:catAx>
      <c:valAx>
        <c:axId val="210256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3196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36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8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0.717</cdr:x>
      <cdr:y>1</cdr:y>
    </cdr:to>
    <cdr:sp>
      <cdr:nvSpPr>
        <cdr:cNvPr id="1" name="1 CuadroTexto"/>
        <cdr:cNvSpPr txBox="1">
          <a:spLocks noChangeArrowheads="1"/>
        </cdr:cNvSpPr>
      </cdr:nvSpPr>
      <cdr:spPr>
        <a:xfrm>
          <a:off x="0" y="3695700"/>
          <a:ext cx="4591050"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860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cdr:x>
      <cdr:y>0.6265</cdr:y>
    </cdr:to>
    <cdr:sp>
      <cdr:nvSpPr>
        <cdr:cNvPr id="1" name="Text Box 1"/>
        <cdr:cNvSpPr txBox="1">
          <a:spLocks noChangeArrowheads="1"/>
        </cdr:cNvSpPr>
      </cdr:nvSpPr>
      <cdr:spPr>
        <a:xfrm>
          <a:off x="0" y="0"/>
          <a:ext cx="3190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6388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6864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173325" y="0"/>
          <a:ext cx="32004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3531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A1" sqref="A1"/>
    </sheetView>
  </sheetViews>
  <sheetFormatPr defaultColWidth="11.421875" defaultRowHeight="12.75"/>
  <cols>
    <col min="1" max="1" width="10.00390625" style="146" customWidth="1"/>
    <col min="2" max="2" width="11.421875" style="146" customWidth="1"/>
    <col min="3" max="3" width="10.7109375" style="146" customWidth="1"/>
    <col min="4" max="5" width="11.421875" style="146" customWidth="1"/>
    <col min="6" max="6" width="16.140625" style="146" customWidth="1"/>
    <col min="7" max="7" width="15.421875" style="146" customWidth="1"/>
    <col min="8" max="8" width="4.421875" style="146" customWidth="1"/>
    <col min="9" max="16384" width="11.421875" style="146" customWidth="1"/>
  </cols>
  <sheetData>
    <row r="1" spans="1:7" ht="15.75">
      <c r="A1" s="144"/>
      <c r="B1" s="145"/>
      <c r="C1" s="145"/>
      <c r="D1" s="145"/>
      <c r="E1" s="145"/>
      <c r="F1" s="145"/>
      <c r="G1" s="145"/>
    </row>
    <row r="2" spans="1:7" ht="15">
      <c r="A2" s="145"/>
      <c r="B2" s="145"/>
      <c r="C2" s="145"/>
      <c r="D2" s="145"/>
      <c r="E2" s="145"/>
      <c r="F2" s="145"/>
      <c r="G2" s="145"/>
    </row>
    <row r="3" spans="1:7" ht="15.75">
      <c r="A3" s="144"/>
      <c r="B3" s="145"/>
      <c r="C3" s="145"/>
      <c r="D3" s="145"/>
      <c r="E3" s="145"/>
      <c r="F3" s="145"/>
      <c r="G3" s="145"/>
    </row>
    <row r="4" spans="1:7" ht="15">
      <c r="A4" s="145"/>
      <c r="B4" s="145"/>
      <c r="C4" s="145"/>
      <c r="D4" s="147"/>
      <c r="E4" s="145"/>
      <c r="F4" s="145"/>
      <c r="G4" s="145"/>
    </row>
    <row r="5" spans="1:7" ht="15.75">
      <c r="A5" s="144"/>
      <c r="B5" s="145"/>
      <c r="C5" s="145"/>
      <c r="D5" s="148"/>
      <c r="E5" s="145"/>
      <c r="F5" s="145"/>
      <c r="G5" s="145"/>
    </row>
    <row r="6" spans="1:7" ht="15.75">
      <c r="A6" s="144"/>
      <c r="B6" s="145"/>
      <c r="C6" s="145"/>
      <c r="D6" s="145"/>
      <c r="E6" s="145"/>
      <c r="F6" s="145"/>
      <c r="G6" s="145"/>
    </row>
    <row r="7" spans="1:7" ht="15.75">
      <c r="A7" s="144"/>
      <c r="B7" s="145"/>
      <c r="C7" s="145"/>
      <c r="D7" s="145"/>
      <c r="E7" s="145"/>
      <c r="F7" s="145"/>
      <c r="G7" s="145"/>
    </row>
    <row r="8" spans="1:7" ht="15">
      <c r="A8" s="145"/>
      <c r="B8" s="145"/>
      <c r="C8" s="145"/>
      <c r="D8" s="147"/>
      <c r="E8" s="145"/>
      <c r="F8" s="145"/>
      <c r="G8" s="145"/>
    </row>
    <row r="9" spans="1:7" ht="15.75">
      <c r="A9" s="149"/>
      <c r="B9" s="145"/>
      <c r="C9" s="145"/>
      <c r="D9" s="145"/>
      <c r="E9" s="145"/>
      <c r="F9" s="145"/>
      <c r="G9" s="145"/>
    </row>
    <row r="10" spans="1:7" ht="15.75">
      <c r="A10" s="144"/>
      <c r="B10" s="145"/>
      <c r="C10" s="145"/>
      <c r="D10" s="145"/>
      <c r="E10" s="145"/>
      <c r="F10" s="145"/>
      <c r="G10" s="145"/>
    </row>
    <row r="11" spans="1:7" ht="15.75">
      <c r="A11" s="144"/>
      <c r="B11" s="145"/>
      <c r="C11" s="145"/>
      <c r="D11" s="145"/>
      <c r="E11" s="145"/>
      <c r="F11" s="145"/>
      <c r="G11" s="145"/>
    </row>
    <row r="12" spans="1:7" ht="15.75">
      <c r="A12" s="144"/>
      <c r="B12" s="145"/>
      <c r="C12" s="145"/>
      <c r="D12" s="145"/>
      <c r="E12" s="145"/>
      <c r="F12" s="145"/>
      <c r="G12" s="145"/>
    </row>
    <row r="13" spans="1:8" ht="19.5">
      <c r="A13" s="145"/>
      <c r="B13" s="145"/>
      <c r="C13" s="191" t="s">
        <v>232</v>
      </c>
      <c r="D13" s="191"/>
      <c r="E13" s="191"/>
      <c r="F13" s="191"/>
      <c r="G13" s="191"/>
      <c r="H13" s="191"/>
    </row>
    <row r="14" spans="1:8" ht="19.5">
      <c r="A14" s="145"/>
      <c r="B14" s="145"/>
      <c r="C14" s="191" t="s">
        <v>202</v>
      </c>
      <c r="D14" s="191"/>
      <c r="E14" s="191"/>
      <c r="F14" s="191"/>
      <c r="G14" s="191"/>
      <c r="H14" s="191"/>
    </row>
    <row r="15" spans="1:7" ht="15">
      <c r="A15" s="145"/>
      <c r="B15" s="145"/>
      <c r="C15" s="145"/>
      <c r="D15" s="145"/>
      <c r="E15" s="145"/>
      <c r="F15" s="145"/>
      <c r="G15" s="145"/>
    </row>
    <row r="16" spans="1:7" ht="15">
      <c r="A16" s="145"/>
      <c r="B16" s="145"/>
      <c r="C16" s="145"/>
      <c r="D16" s="150"/>
      <c r="E16" s="145"/>
      <c r="F16" s="145"/>
      <c r="G16" s="145"/>
    </row>
    <row r="17" spans="1:7" ht="15.75">
      <c r="A17" s="196" t="s">
        <v>322</v>
      </c>
      <c r="B17" s="196"/>
      <c r="C17" s="196"/>
      <c r="D17" s="196"/>
      <c r="E17" s="196"/>
      <c r="F17" s="196"/>
      <c r="G17" s="196"/>
    </row>
    <row r="18" spans="1:7" ht="15">
      <c r="A18" s="145"/>
      <c r="B18" s="145"/>
      <c r="C18" s="145"/>
      <c r="D18" s="145"/>
      <c r="E18" s="145"/>
      <c r="F18" s="145"/>
      <c r="G18" s="145"/>
    </row>
    <row r="19" spans="1:7" ht="15">
      <c r="A19" s="145"/>
      <c r="B19" s="145"/>
      <c r="C19" s="145"/>
      <c r="D19" s="145"/>
      <c r="E19" s="145"/>
      <c r="F19" s="145"/>
      <c r="G19" s="145"/>
    </row>
    <row r="20" spans="1:7" ht="15">
      <c r="A20" s="145"/>
      <c r="B20" s="145"/>
      <c r="C20" s="145"/>
      <c r="D20" s="145"/>
      <c r="E20" s="145"/>
      <c r="F20" s="145"/>
      <c r="G20" s="145"/>
    </row>
    <row r="21" spans="1:7" ht="15.75">
      <c r="A21" s="144"/>
      <c r="B21" s="145"/>
      <c r="C21" s="145"/>
      <c r="D21" s="145"/>
      <c r="E21" s="145"/>
      <c r="F21" s="145"/>
      <c r="G21" s="145"/>
    </row>
    <row r="22" spans="1:7" ht="15.75">
      <c r="A22" s="144"/>
      <c r="B22" s="145"/>
      <c r="C22" s="145"/>
      <c r="D22" s="147"/>
      <c r="E22" s="145"/>
      <c r="F22" s="145"/>
      <c r="G22" s="145"/>
    </row>
    <row r="23" spans="1:7" ht="15.75">
      <c r="A23" s="144"/>
      <c r="B23" s="145"/>
      <c r="C23" s="145"/>
      <c r="D23" s="150"/>
      <c r="E23" s="145"/>
      <c r="F23" s="145"/>
      <c r="G23" s="145"/>
    </row>
    <row r="24" spans="1:7" ht="15.75">
      <c r="A24" s="144"/>
      <c r="B24" s="145"/>
      <c r="C24" s="145"/>
      <c r="D24" s="145"/>
      <c r="E24" s="145"/>
      <c r="F24" s="145"/>
      <c r="G24" s="145"/>
    </row>
    <row r="25" spans="1:7" ht="15.75">
      <c r="A25" s="144"/>
      <c r="B25" s="145"/>
      <c r="C25" s="145"/>
      <c r="D25" s="145"/>
      <c r="E25" s="145"/>
      <c r="F25" s="145"/>
      <c r="G25" s="145"/>
    </row>
    <row r="26" spans="1:7" ht="15.75">
      <c r="A26" s="144"/>
      <c r="B26" s="145"/>
      <c r="C26" s="145"/>
      <c r="D26" s="145"/>
      <c r="E26" s="145"/>
      <c r="F26" s="145"/>
      <c r="G26" s="145"/>
    </row>
    <row r="27" spans="1:7" ht="15.75">
      <c r="A27" s="144"/>
      <c r="B27" s="145"/>
      <c r="C27" s="145"/>
      <c r="D27" s="147"/>
      <c r="E27" s="145"/>
      <c r="F27" s="145"/>
      <c r="G27" s="145"/>
    </row>
    <row r="28" spans="1:7" ht="15.75">
      <c r="A28" s="144"/>
      <c r="B28" s="145"/>
      <c r="C28" s="145"/>
      <c r="D28" s="145"/>
      <c r="E28" s="145"/>
      <c r="F28" s="145"/>
      <c r="G28" s="145"/>
    </row>
    <row r="29" spans="1:7" ht="15.75">
      <c r="A29" s="144"/>
      <c r="B29" s="145"/>
      <c r="C29" s="145"/>
      <c r="D29" s="145"/>
      <c r="E29" s="145"/>
      <c r="F29" s="145"/>
      <c r="G29" s="145"/>
    </row>
    <row r="30" spans="1:7" ht="15.75">
      <c r="A30" s="144"/>
      <c r="B30" s="145"/>
      <c r="C30" s="145"/>
      <c r="D30" s="145"/>
      <c r="E30" s="145"/>
      <c r="F30" s="145"/>
      <c r="G30" s="145"/>
    </row>
    <row r="31" spans="1:7" ht="15.75">
      <c r="A31" s="144"/>
      <c r="B31" s="145"/>
      <c r="C31" s="145"/>
      <c r="D31" s="145"/>
      <c r="E31" s="145"/>
      <c r="F31" s="145"/>
      <c r="G31" s="145"/>
    </row>
    <row r="32" spans="6:7" ht="15">
      <c r="F32" s="145"/>
      <c r="G32" s="145"/>
    </row>
    <row r="33" spans="6:7" ht="15">
      <c r="F33" s="145"/>
      <c r="G33" s="145"/>
    </row>
    <row r="34" spans="1:7" ht="15.75">
      <c r="A34" s="144"/>
      <c r="B34" s="145"/>
      <c r="C34" s="145"/>
      <c r="D34" s="145"/>
      <c r="E34" s="145"/>
      <c r="F34" s="145"/>
      <c r="G34" s="145"/>
    </row>
    <row r="35" spans="1:7" ht="15.75">
      <c r="A35" s="144"/>
      <c r="B35" s="145"/>
      <c r="C35" s="145"/>
      <c r="D35" s="145"/>
      <c r="E35" s="145"/>
      <c r="F35" s="145"/>
      <c r="G35" s="145"/>
    </row>
    <row r="36" spans="1:7" ht="15.75">
      <c r="A36" s="144"/>
      <c r="B36" s="145"/>
      <c r="C36" s="145"/>
      <c r="D36" s="145"/>
      <c r="E36" s="145"/>
      <c r="F36" s="145"/>
      <c r="G36" s="145"/>
    </row>
    <row r="37" spans="1:7" ht="15.75">
      <c r="A37" s="144"/>
      <c r="B37" s="145"/>
      <c r="C37" s="145"/>
      <c r="D37" s="145"/>
      <c r="E37" s="145"/>
      <c r="F37" s="145"/>
      <c r="G37" s="145"/>
    </row>
    <row r="38" spans="1:7" ht="15.75">
      <c r="A38" s="144"/>
      <c r="B38" s="145"/>
      <c r="C38" s="145"/>
      <c r="D38" s="145"/>
      <c r="E38" s="145"/>
      <c r="F38" s="145"/>
      <c r="G38" s="145"/>
    </row>
    <row r="39" spans="1:7" ht="15.75">
      <c r="A39" s="151"/>
      <c r="B39" s="145"/>
      <c r="C39" s="151"/>
      <c r="D39" s="152"/>
      <c r="E39" s="145"/>
      <c r="F39" s="145"/>
      <c r="G39" s="145"/>
    </row>
    <row r="40" spans="1:7" ht="15.75">
      <c r="A40" s="144"/>
      <c r="E40" s="145"/>
      <c r="F40" s="145"/>
      <c r="G40" s="145"/>
    </row>
    <row r="41" spans="3:7" ht="15.75">
      <c r="C41" s="144" t="s">
        <v>324</v>
      </c>
      <c r="D41" s="152"/>
      <c r="E41" s="145"/>
      <c r="F41" s="145"/>
      <c r="G41" s="145"/>
    </row>
    <row r="46" spans="1:7" ht="15" customHeight="1">
      <c r="A46" s="193" t="s">
        <v>237</v>
      </c>
      <c r="B46" s="193"/>
      <c r="C46" s="193"/>
      <c r="D46" s="193"/>
      <c r="E46" s="193"/>
      <c r="F46" s="193"/>
      <c r="G46" s="193"/>
    </row>
    <row r="47" spans="1:7" ht="15">
      <c r="A47" s="194" t="s">
        <v>323</v>
      </c>
      <c r="B47" s="194"/>
      <c r="C47" s="194"/>
      <c r="D47" s="194"/>
      <c r="E47" s="194"/>
      <c r="F47" s="194"/>
      <c r="G47" s="194"/>
    </row>
    <row r="48" spans="1:7" ht="15.75">
      <c r="A48" s="144"/>
      <c r="B48" s="145"/>
      <c r="C48" s="145"/>
      <c r="D48" s="145"/>
      <c r="E48" s="145"/>
      <c r="F48" s="145"/>
      <c r="G48" s="145"/>
    </row>
    <row r="49" spans="1:7" ht="15.75">
      <c r="A49" s="144"/>
      <c r="B49" s="145"/>
      <c r="C49" s="145"/>
      <c r="D49" s="145"/>
      <c r="E49" s="145"/>
      <c r="F49" s="145"/>
      <c r="G49" s="145"/>
    </row>
    <row r="50" spans="1:7" ht="15">
      <c r="A50" s="189" t="s">
        <v>2</v>
      </c>
      <c r="B50" s="189"/>
      <c r="C50" s="189"/>
      <c r="D50" s="189"/>
      <c r="E50" s="189"/>
      <c r="F50" s="189"/>
      <c r="G50" s="189"/>
    </row>
    <row r="51" spans="1:7" ht="15">
      <c r="A51" s="189" t="s">
        <v>265</v>
      </c>
      <c r="B51" s="189"/>
      <c r="C51" s="189"/>
      <c r="D51" s="189"/>
      <c r="E51" s="189"/>
      <c r="F51" s="189"/>
      <c r="G51" s="189"/>
    </row>
    <row r="52" spans="1:7" ht="15.75">
      <c r="A52" s="144"/>
      <c r="B52" s="145"/>
      <c r="C52" s="145"/>
      <c r="D52" s="145"/>
      <c r="E52" s="145"/>
      <c r="F52" s="145"/>
      <c r="G52" s="145"/>
    </row>
    <row r="53" spans="1:7" ht="15.75">
      <c r="A53" s="144"/>
      <c r="B53" s="145"/>
      <c r="C53" s="145"/>
      <c r="D53" s="145"/>
      <c r="E53" s="145"/>
      <c r="F53" s="145"/>
      <c r="G53" s="145"/>
    </row>
    <row r="54" spans="1:7" ht="15.75">
      <c r="A54" s="144"/>
      <c r="B54" s="145"/>
      <c r="C54" s="145"/>
      <c r="D54" s="145"/>
      <c r="E54" s="145"/>
      <c r="F54" s="145"/>
      <c r="G54" s="145"/>
    </row>
    <row r="55" spans="1:7" ht="15">
      <c r="A55" s="145"/>
      <c r="B55" s="145"/>
      <c r="C55" s="145"/>
      <c r="D55" s="145"/>
      <c r="E55" s="145"/>
      <c r="F55" s="145"/>
      <c r="G55" s="145"/>
    </row>
    <row r="56" spans="1:7" ht="15">
      <c r="A56" s="145"/>
      <c r="B56" s="145"/>
      <c r="C56" s="145"/>
      <c r="D56" s="145"/>
      <c r="E56" s="145"/>
      <c r="F56" s="145"/>
      <c r="G56" s="145"/>
    </row>
    <row r="57" spans="1:7" ht="15">
      <c r="A57" s="145"/>
      <c r="B57" s="145"/>
      <c r="C57" s="145"/>
      <c r="D57" s="150" t="s">
        <v>203</v>
      </c>
      <c r="E57" s="145"/>
      <c r="F57" s="145"/>
      <c r="G57" s="145"/>
    </row>
    <row r="58" spans="1:7" ht="15">
      <c r="A58" s="145"/>
      <c r="B58" s="145"/>
      <c r="C58" s="145"/>
      <c r="D58" s="150" t="s">
        <v>204</v>
      </c>
      <c r="E58" s="145"/>
      <c r="F58" s="145"/>
      <c r="G58" s="145"/>
    </row>
    <row r="59" spans="1:7" ht="15">
      <c r="A59" s="145"/>
      <c r="B59" s="145"/>
      <c r="C59" s="145"/>
      <c r="D59" s="145"/>
      <c r="E59" s="145"/>
      <c r="F59" s="145"/>
      <c r="G59" s="145"/>
    </row>
    <row r="60" spans="1:7" ht="15">
      <c r="A60" s="145"/>
      <c r="B60" s="145"/>
      <c r="C60" s="145"/>
      <c r="D60" s="145"/>
      <c r="E60" s="145"/>
      <c r="F60" s="145"/>
      <c r="G60" s="145"/>
    </row>
    <row r="61" spans="1:7" ht="15">
      <c r="A61" s="145"/>
      <c r="B61" s="145"/>
      <c r="C61" s="145"/>
      <c r="D61" s="145"/>
      <c r="E61" s="145"/>
      <c r="F61" s="145"/>
      <c r="G61" s="145"/>
    </row>
    <row r="62" spans="1:7" ht="15">
      <c r="A62" s="145"/>
      <c r="B62" s="145"/>
      <c r="C62" s="145"/>
      <c r="D62" s="145"/>
      <c r="E62" s="145"/>
      <c r="F62" s="145"/>
      <c r="G62" s="145"/>
    </row>
    <row r="63" spans="1:7" ht="15.75">
      <c r="A63" s="144"/>
      <c r="B63" s="145"/>
      <c r="C63" s="145"/>
      <c r="D63" s="145"/>
      <c r="E63" s="145"/>
      <c r="F63" s="145"/>
      <c r="G63" s="145"/>
    </row>
    <row r="64" spans="1:7" ht="15.75">
      <c r="A64" s="144"/>
      <c r="B64" s="145"/>
      <c r="C64" s="145"/>
      <c r="D64" s="147" t="s">
        <v>171</v>
      </c>
      <c r="E64" s="145"/>
      <c r="F64" s="145"/>
      <c r="G64" s="145"/>
    </row>
    <row r="65" spans="1:7" ht="15.75">
      <c r="A65" s="144"/>
      <c r="B65" s="145"/>
      <c r="C65" s="145"/>
      <c r="D65" s="150" t="s">
        <v>168</v>
      </c>
      <c r="E65" s="145"/>
      <c r="F65" s="145"/>
      <c r="G65" s="145"/>
    </row>
    <row r="66" spans="1:7" ht="15.75">
      <c r="A66" s="144"/>
      <c r="B66" s="145"/>
      <c r="C66" s="145"/>
      <c r="D66" s="145"/>
      <c r="E66" s="145"/>
      <c r="F66" s="145"/>
      <c r="G66" s="145"/>
    </row>
    <row r="67" spans="1:7" ht="15.75">
      <c r="A67" s="144"/>
      <c r="B67" s="145"/>
      <c r="C67" s="145"/>
      <c r="D67" s="145"/>
      <c r="E67" s="145"/>
      <c r="F67" s="145"/>
      <c r="G67" s="145"/>
    </row>
    <row r="68" spans="1:7" ht="15.75">
      <c r="A68" s="144"/>
      <c r="B68" s="145"/>
      <c r="C68" s="145"/>
      <c r="D68" s="145"/>
      <c r="E68" s="145"/>
      <c r="F68" s="145"/>
      <c r="G68" s="145"/>
    </row>
    <row r="69" spans="1:7" ht="15.75">
      <c r="A69" s="144"/>
      <c r="B69" s="145"/>
      <c r="C69" s="145"/>
      <c r="D69" s="147" t="s">
        <v>157</v>
      </c>
      <c r="E69" s="145"/>
      <c r="F69" s="145"/>
      <c r="G69" s="145"/>
    </row>
    <row r="70" spans="1:7" ht="15.75">
      <c r="A70" s="144"/>
      <c r="B70" s="145"/>
      <c r="C70" s="145"/>
      <c r="D70" s="145"/>
      <c r="E70" s="145"/>
      <c r="F70" s="145"/>
      <c r="G70" s="145"/>
    </row>
    <row r="71" spans="1:7" ht="15.75">
      <c r="A71" s="144"/>
      <c r="B71" s="145"/>
      <c r="C71" s="145"/>
      <c r="D71" s="145"/>
      <c r="E71" s="145"/>
      <c r="F71" s="145"/>
      <c r="G71" s="145"/>
    </row>
    <row r="72" spans="1:7" ht="15.75">
      <c r="A72" s="144"/>
      <c r="B72" s="145"/>
      <c r="C72" s="145"/>
      <c r="D72" s="145"/>
      <c r="E72" s="145"/>
      <c r="F72" s="145"/>
      <c r="G72" s="145"/>
    </row>
    <row r="73" spans="1:7" ht="15.75">
      <c r="A73" s="144"/>
      <c r="B73" s="145"/>
      <c r="C73" s="145"/>
      <c r="D73" s="145"/>
      <c r="E73" s="145"/>
      <c r="F73" s="145"/>
      <c r="G73" s="145"/>
    </row>
    <row r="74" spans="1:7" ht="15.75">
      <c r="A74" s="144"/>
      <c r="B74" s="145"/>
      <c r="C74" s="145"/>
      <c r="D74" s="145"/>
      <c r="E74" s="145"/>
      <c r="F74" s="145"/>
      <c r="G74" s="145"/>
    </row>
    <row r="75" spans="1:7" ht="15.75">
      <c r="A75" s="144"/>
      <c r="B75" s="145"/>
      <c r="C75" s="145"/>
      <c r="D75" s="145"/>
      <c r="E75" s="145"/>
      <c r="F75" s="145"/>
      <c r="G75" s="145"/>
    </row>
    <row r="76" spans="1:7" ht="15.75">
      <c r="A76" s="144"/>
      <c r="B76" s="145"/>
      <c r="C76" s="145"/>
      <c r="D76" s="145"/>
      <c r="E76" s="145"/>
      <c r="F76" s="145"/>
      <c r="G76" s="145"/>
    </row>
    <row r="77" spans="1:7" ht="15.75">
      <c r="A77" s="144"/>
      <c r="B77" s="145"/>
      <c r="C77" s="145"/>
      <c r="D77" s="145"/>
      <c r="E77" s="145"/>
      <c r="F77" s="145"/>
      <c r="G77" s="145"/>
    </row>
    <row r="78" spans="1:7" ht="15.75">
      <c r="A78" s="144"/>
      <c r="B78" s="145"/>
      <c r="C78" s="145"/>
      <c r="D78" s="145"/>
      <c r="E78" s="145"/>
      <c r="F78" s="145"/>
      <c r="G78" s="145"/>
    </row>
    <row r="79" spans="1:7" ht="15.75">
      <c r="A79" s="144"/>
      <c r="B79" s="145"/>
      <c r="C79" s="145"/>
      <c r="D79" s="145"/>
      <c r="E79" s="145"/>
      <c r="F79" s="145"/>
      <c r="G79" s="145"/>
    </row>
    <row r="80" spans="1:7" ht="15">
      <c r="A80" s="153"/>
      <c r="B80" s="153"/>
      <c r="C80" s="145"/>
      <c r="D80" s="145"/>
      <c r="E80" s="145"/>
      <c r="F80" s="145"/>
      <c r="G80" s="145"/>
    </row>
    <row r="81" spans="1:7" ht="10.5" customHeight="1">
      <c r="A81" s="154" t="s">
        <v>205</v>
      </c>
      <c r="C81" s="145"/>
      <c r="D81" s="145"/>
      <c r="E81" s="145"/>
      <c r="F81" s="145"/>
      <c r="G81" s="145"/>
    </row>
    <row r="82" spans="1:7" ht="10.5" customHeight="1">
      <c r="A82" s="154" t="s">
        <v>206</v>
      </c>
      <c r="C82" s="145"/>
      <c r="D82" s="145"/>
      <c r="E82" s="145"/>
      <c r="F82" s="145"/>
      <c r="G82" s="145"/>
    </row>
    <row r="83" spans="1:7" ht="10.5" customHeight="1">
      <c r="A83" s="154" t="s">
        <v>207</v>
      </c>
      <c r="C83" s="151"/>
      <c r="D83" s="152"/>
      <c r="E83" s="145"/>
      <c r="F83" s="145"/>
      <c r="G83" s="145"/>
    </row>
    <row r="84" spans="1:7" ht="10.5" customHeight="1">
      <c r="A84" s="155" t="s">
        <v>208</v>
      </c>
      <c r="B84" s="156"/>
      <c r="C84" s="145"/>
      <c r="D84" s="145"/>
      <c r="E84" s="145"/>
      <c r="F84" s="145"/>
      <c r="G84" s="145"/>
    </row>
    <row r="85" spans="3:7" ht="15">
      <c r="C85" s="145"/>
      <c r="D85" s="145"/>
      <c r="E85" s="145"/>
      <c r="F85" s="145"/>
      <c r="G85" s="145"/>
    </row>
    <row r="88" spans="1:7" ht="15">
      <c r="A88" s="192" t="s">
        <v>209</v>
      </c>
      <c r="B88" s="192"/>
      <c r="C88" s="192"/>
      <c r="D88" s="192"/>
      <c r="E88" s="192"/>
      <c r="F88" s="192"/>
      <c r="G88" s="192"/>
    </row>
    <row r="89" spans="1:7" ht="9.75" customHeight="1">
      <c r="A89" s="4"/>
      <c r="B89" s="4"/>
      <c r="C89" s="4"/>
      <c r="D89" s="4"/>
      <c r="E89" s="4"/>
      <c r="F89" s="4"/>
      <c r="G89" s="4"/>
    </row>
    <row r="90" spans="1:8" ht="15">
      <c r="A90" s="108" t="s">
        <v>3</v>
      </c>
      <c r="B90" s="109" t="s">
        <v>4</v>
      </c>
      <c r="C90" s="109"/>
      <c r="D90" s="109"/>
      <c r="E90" s="109"/>
      <c r="F90" s="109"/>
      <c r="G90" s="157" t="s">
        <v>5</v>
      </c>
      <c r="H90" s="158"/>
    </row>
    <row r="91" spans="1:7" ht="9.75" customHeight="1">
      <c r="A91" s="110"/>
      <c r="B91" s="110"/>
      <c r="C91" s="110"/>
      <c r="D91" s="110"/>
      <c r="E91" s="110"/>
      <c r="F91" s="110"/>
      <c r="G91" s="111"/>
    </row>
    <row r="92" spans="1:7" ht="15">
      <c r="A92" s="159" t="s">
        <v>6</v>
      </c>
      <c r="B92" s="190" t="s">
        <v>138</v>
      </c>
      <c r="C92" s="190"/>
      <c r="D92" s="190"/>
      <c r="E92" s="190"/>
      <c r="F92" s="190"/>
      <c r="G92" s="160">
        <v>4</v>
      </c>
    </row>
    <row r="93" spans="1:7" ht="15">
      <c r="A93" s="159" t="s">
        <v>7</v>
      </c>
      <c r="B93" s="190" t="s">
        <v>139</v>
      </c>
      <c r="C93" s="190"/>
      <c r="D93" s="190"/>
      <c r="E93" s="190"/>
      <c r="F93" s="190"/>
      <c r="G93" s="160">
        <v>5</v>
      </c>
    </row>
    <row r="94" spans="1:7" ht="15">
      <c r="A94" s="159" t="s">
        <v>8</v>
      </c>
      <c r="B94" s="190" t="s">
        <v>140</v>
      </c>
      <c r="C94" s="190"/>
      <c r="D94" s="190"/>
      <c r="E94" s="190"/>
      <c r="F94" s="190"/>
      <c r="G94" s="160">
        <v>6</v>
      </c>
    </row>
    <row r="95" spans="1:7" ht="15">
      <c r="A95" s="159" t="s">
        <v>9</v>
      </c>
      <c r="B95" s="190" t="s">
        <v>141</v>
      </c>
      <c r="C95" s="190"/>
      <c r="D95" s="190"/>
      <c r="E95" s="190"/>
      <c r="F95" s="190"/>
      <c r="G95" s="160">
        <v>8</v>
      </c>
    </row>
    <row r="96" spans="1:7" ht="15">
      <c r="A96" s="159" t="s">
        <v>10</v>
      </c>
      <c r="B96" s="190" t="s">
        <v>142</v>
      </c>
      <c r="C96" s="190"/>
      <c r="D96" s="190"/>
      <c r="E96" s="190"/>
      <c r="F96" s="190"/>
      <c r="G96" s="160">
        <v>12</v>
      </c>
    </row>
    <row r="97" spans="1:7" ht="15">
      <c r="A97" s="159" t="s">
        <v>11</v>
      </c>
      <c r="B97" s="190" t="s">
        <v>143</v>
      </c>
      <c r="C97" s="190"/>
      <c r="D97" s="190"/>
      <c r="E97" s="190"/>
      <c r="F97" s="190"/>
      <c r="G97" s="160">
        <v>13</v>
      </c>
    </row>
    <row r="98" spans="1:7" ht="15">
      <c r="A98" s="159" t="s">
        <v>12</v>
      </c>
      <c r="B98" s="190" t="s">
        <v>144</v>
      </c>
      <c r="C98" s="190"/>
      <c r="D98" s="190"/>
      <c r="E98" s="190"/>
      <c r="F98" s="190"/>
      <c r="G98" s="160">
        <v>14</v>
      </c>
    </row>
    <row r="99" spans="1:7" ht="15">
      <c r="A99" s="159" t="s">
        <v>13</v>
      </c>
      <c r="B99" s="190" t="s">
        <v>145</v>
      </c>
      <c r="C99" s="190"/>
      <c r="D99" s="190"/>
      <c r="E99" s="190"/>
      <c r="F99" s="190"/>
      <c r="G99" s="160">
        <v>15</v>
      </c>
    </row>
    <row r="100" spans="1:7" ht="15">
      <c r="A100" s="159" t="s">
        <v>14</v>
      </c>
      <c r="B100" s="190" t="s">
        <v>146</v>
      </c>
      <c r="C100" s="190"/>
      <c r="D100" s="190"/>
      <c r="E100" s="190"/>
      <c r="F100" s="190"/>
      <c r="G100" s="160">
        <v>16</v>
      </c>
    </row>
    <row r="101" spans="1:7" ht="15">
      <c r="A101" s="159" t="s">
        <v>15</v>
      </c>
      <c r="B101" s="190" t="s">
        <v>147</v>
      </c>
      <c r="C101" s="190"/>
      <c r="D101" s="190"/>
      <c r="E101" s="190"/>
      <c r="F101" s="190"/>
      <c r="G101" s="160">
        <v>17</v>
      </c>
    </row>
    <row r="102" spans="1:7" ht="15">
      <c r="A102" s="159" t="s">
        <v>16</v>
      </c>
      <c r="B102" s="190" t="s">
        <v>148</v>
      </c>
      <c r="C102" s="190"/>
      <c r="D102" s="190"/>
      <c r="E102" s="190"/>
      <c r="F102" s="190"/>
      <c r="G102" s="160">
        <v>18</v>
      </c>
    </row>
    <row r="103" spans="1:7" ht="15">
      <c r="A103" s="159" t="s">
        <v>17</v>
      </c>
      <c r="B103" s="190" t="s">
        <v>149</v>
      </c>
      <c r="C103" s="190"/>
      <c r="D103" s="190"/>
      <c r="E103" s="190"/>
      <c r="F103" s="190"/>
      <c r="G103" s="160">
        <v>19</v>
      </c>
    </row>
    <row r="104" spans="1:7" ht="15">
      <c r="A104" s="159" t="s">
        <v>18</v>
      </c>
      <c r="B104" s="190" t="s">
        <v>150</v>
      </c>
      <c r="C104" s="190"/>
      <c r="D104" s="190"/>
      <c r="E104" s="190"/>
      <c r="F104" s="190"/>
      <c r="G104" s="160">
        <v>20</v>
      </c>
    </row>
    <row r="105" spans="1:7" ht="15">
      <c r="A105" s="159" t="s">
        <v>19</v>
      </c>
      <c r="B105" s="190" t="s">
        <v>151</v>
      </c>
      <c r="C105" s="190"/>
      <c r="D105" s="190"/>
      <c r="E105" s="190"/>
      <c r="F105" s="190"/>
      <c r="G105" s="160">
        <v>21</v>
      </c>
    </row>
    <row r="106" spans="1:7" ht="15">
      <c r="A106" s="159" t="s">
        <v>20</v>
      </c>
      <c r="B106" s="190" t="s">
        <v>152</v>
      </c>
      <c r="C106" s="190"/>
      <c r="D106" s="190"/>
      <c r="E106" s="190"/>
      <c r="F106" s="190"/>
      <c r="G106" s="160">
        <v>22</v>
      </c>
    </row>
    <row r="107" spans="1:7" ht="15">
      <c r="A107" s="159" t="s">
        <v>21</v>
      </c>
      <c r="B107" s="190" t="s">
        <v>200</v>
      </c>
      <c r="C107" s="190"/>
      <c r="D107" s="190"/>
      <c r="E107" s="190"/>
      <c r="F107" s="190"/>
      <c r="G107" s="160">
        <v>23</v>
      </c>
    </row>
    <row r="108" spans="1:7" ht="15">
      <c r="A108" s="159" t="s">
        <v>123</v>
      </c>
      <c r="B108" s="190" t="s">
        <v>153</v>
      </c>
      <c r="C108" s="190"/>
      <c r="D108" s="190"/>
      <c r="E108" s="190"/>
      <c r="F108" s="190"/>
      <c r="G108" s="160">
        <v>24</v>
      </c>
    </row>
    <row r="109" spans="1:7" ht="15">
      <c r="A109" s="159" t="s">
        <v>133</v>
      </c>
      <c r="B109" s="190" t="s">
        <v>154</v>
      </c>
      <c r="C109" s="190"/>
      <c r="D109" s="190"/>
      <c r="E109" s="190"/>
      <c r="F109" s="190"/>
      <c r="G109" s="160">
        <v>25</v>
      </c>
    </row>
    <row r="110" spans="1:7" ht="15">
      <c r="A110" s="159" t="s">
        <v>134</v>
      </c>
      <c r="B110" s="190" t="s">
        <v>155</v>
      </c>
      <c r="C110" s="190"/>
      <c r="D110" s="190"/>
      <c r="E110" s="190"/>
      <c r="F110" s="190"/>
      <c r="G110" s="160">
        <v>26</v>
      </c>
    </row>
    <row r="111" spans="1:7" ht="9.75" customHeight="1">
      <c r="A111" s="7"/>
      <c r="B111" s="4"/>
      <c r="C111" s="4"/>
      <c r="D111" s="4"/>
      <c r="E111" s="4"/>
      <c r="F111" s="4"/>
      <c r="G111" s="8"/>
    </row>
    <row r="112" spans="1:7" ht="15">
      <c r="A112" s="5" t="s">
        <v>22</v>
      </c>
      <c r="B112" s="6" t="s">
        <v>4</v>
      </c>
      <c r="C112" s="6"/>
      <c r="D112" s="6"/>
      <c r="E112" s="6"/>
      <c r="F112" s="6"/>
      <c r="G112" s="157" t="s">
        <v>5</v>
      </c>
    </row>
    <row r="113" spans="1:7" ht="9.75" customHeight="1">
      <c r="A113" s="9"/>
      <c r="B113" s="4"/>
      <c r="C113" s="4"/>
      <c r="D113" s="4"/>
      <c r="E113" s="4"/>
      <c r="F113" s="4"/>
      <c r="G113" s="160"/>
    </row>
    <row r="114" spans="1:7" ht="15">
      <c r="A114" s="112" t="s">
        <v>6</v>
      </c>
      <c r="B114" s="190" t="s">
        <v>156</v>
      </c>
      <c r="C114" s="190"/>
      <c r="D114" s="190"/>
      <c r="E114" s="190"/>
      <c r="F114" s="190"/>
      <c r="G114" s="160">
        <v>4</v>
      </c>
    </row>
    <row r="115" spans="1:7" ht="15">
      <c r="A115" s="10"/>
      <c r="B115" s="10"/>
      <c r="C115" s="11"/>
      <c r="D115" s="11"/>
      <c r="E115" s="11"/>
      <c r="F115" s="11"/>
      <c r="G115" s="12"/>
    </row>
    <row r="116" spans="1:7" ht="54.75" customHeight="1">
      <c r="A116" s="195" t="s">
        <v>107</v>
      </c>
      <c r="B116" s="195"/>
      <c r="C116" s="195"/>
      <c r="D116" s="195"/>
      <c r="E116" s="195"/>
      <c r="F116" s="195"/>
      <c r="G116" s="195"/>
    </row>
    <row r="117" spans="1:7" ht="15">
      <c r="A117" s="161"/>
      <c r="B117" s="161"/>
      <c r="C117" s="161"/>
      <c r="D117" s="161"/>
      <c r="E117" s="161"/>
      <c r="F117" s="161"/>
      <c r="G117" s="161"/>
    </row>
    <row r="118" spans="1:7" ht="15">
      <c r="A118" s="161"/>
      <c r="B118" s="161"/>
      <c r="C118" s="161"/>
      <c r="D118" s="161"/>
      <c r="E118" s="161"/>
      <c r="F118" s="161"/>
      <c r="G118" s="161"/>
    </row>
    <row r="119" spans="1:7" ht="15">
      <c r="A119" s="161"/>
      <c r="B119" s="161"/>
      <c r="C119" s="161"/>
      <c r="D119" s="161"/>
      <c r="E119" s="161"/>
      <c r="F119" s="161"/>
      <c r="G119" s="161"/>
    </row>
    <row r="120" spans="1:7" ht="15">
      <c r="A120" s="161"/>
      <c r="B120" s="161"/>
      <c r="C120" s="161"/>
      <c r="D120" s="161"/>
      <c r="E120" s="161"/>
      <c r="F120" s="161"/>
      <c r="G120" s="161"/>
    </row>
    <row r="121" spans="1:7" ht="15">
      <c r="A121" s="161"/>
      <c r="B121" s="161"/>
      <c r="C121" s="161"/>
      <c r="D121" s="161"/>
      <c r="E121" s="161"/>
      <c r="F121" s="161"/>
      <c r="G121" s="161"/>
    </row>
    <row r="122" spans="1:7" ht="15">
      <c r="A122" s="161"/>
      <c r="B122" s="161"/>
      <c r="C122" s="161"/>
      <c r="D122" s="161"/>
      <c r="E122" s="161"/>
      <c r="F122" s="161"/>
      <c r="G122" s="161"/>
    </row>
    <row r="123" spans="1:7" ht="15">
      <c r="A123" s="162"/>
      <c r="B123" s="162"/>
      <c r="C123" s="162"/>
      <c r="D123" s="162"/>
      <c r="E123" s="162"/>
      <c r="F123" s="162"/>
      <c r="G123" s="162"/>
    </row>
    <row r="124" spans="1:7" ht="15">
      <c r="A124" s="153"/>
      <c r="B124" s="153"/>
      <c r="C124" s="153"/>
      <c r="D124" s="153"/>
      <c r="E124" s="153"/>
      <c r="F124" s="153"/>
      <c r="G124" s="153"/>
    </row>
    <row r="125" spans="1:7" ht="10.5" customHeight="1">
      <c r="A125" s="154" t="s">
        <v>205</v>
      </c>
      <c r="C125" s="163"/>
      <c r="D125" s="163"/>
      <c r="E125" s="163"/>
      <c r="F125" s="163"/>
      <c r="G125" s="163"/>
    </row>
    <row r="126" spans="1:7" ht="10.5" customHeight="1">
      <c r="A126" s="154" t="s">
        <v>206</v>
      </c>
      <c r="C126" s="163"/>
      <c r="D126" s="163"/>
      <c r="E126" s="163"/>
      <c r="F126" s="163"/>
      <c r="G126" s="163"/>
    </row>
    <row r="127" spans="1:7" ht="10.5" customHeight="1">
      <c r="A127" s="154" t="s">
        <v>207</v>
      </c>
      <c r="C127" s="163"/>
      <c r="D127" s="163"/>
      <c r="E127" s="163"/>
      <c r="F127" s="163"/>
      <c r="G127" s="163"/>
    </row>
    <row r="128" spans="1:7" ht="10.5" customHeight="1">
      <c r="A128" s="155" t="s">
        <v>208</v>
      </c>
      <c r="B128" s="156"/>
      <c r="C128" s="163"/>
      <c r="D128" s="163"/>
      <c r="E128" s="163"/>
      <c r="F128" s="163"/>
      <c r="G128" s="163"/>
    </row>
    <row r="129" ht="10.5" customHeight="1"/>
  </sheetData>
  <sheetProtection/>
  <mergeCells count="29">
    <mergeCell ref="A17:G17"/>
    <mergeCell ref="B107:F107"/>
    <mergeCell ref="B108:F108"/>
    <mergeCell ref="B109:F109"/>
    <mergeCell ref="B110:F110"/>
    <mergeCell ref="B114:F114"/>
    <mergeCell ref="B95:F95"/>
    <mergeCell ref="B96:F96"/>
    <mergeCell ref="B97:F97"/>
    <mergeCell ref="B98:F98"/>
    <mergeCell ref="A46:G46"/>
    <mergeCell ref="A47:G47"/>
    <mergeCell ref="A116:G116"/>
    <mergeCell ref="B101:F101"/>
    <mergeCell ref="B102:F102"/>
    <mergeCell ref="B103:F103"/>
    <mergeCell ref="B104:F104"/>
    <mergeCell ref="B105:F105"/>
    <mergeCell ref="B106:F106"/>
    <mergeCell ref="A50:G50"/>
    <mergeCell ref="A51:G51"/>
    <mergeCell ref="B99:F99"/>
    <mergeCell ref="B100:F100"/>
    <mergeCell ref="C13:H13"/>
    <mergeCell ref="C14:H14"/>
    <mergeCell ref="A88:G88"/>
    <mergeCell ref="B92:F92"/>
    <mergeCell ref="B93:F93"/>
    <mergeCell ref="B94:F94"/>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98" zoomScaleSheetLayoutView="98" zoomScalePageLayoutView="0" workbookViewId="0" topLeftCell="A1">
      <selection activeCell="B23" sqref="B23"/>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8" customFormat="1" ht="15.75" customHeight="1">
      <c r="A1" s="197" t="s">
        <v>23</v>
      </c>
      <c r="B1" s="197"/>
      <c r="C1" s="197"/>
      <c r="D1" s="197"/>
      <c r="E1" s="197"/>
      <c r="F1" s="197"/>
      <c r="G1" s="77"/>
      <c r="P1" s="77"/>
      <c r="Q1" s="77"/>
      <c r="R1" s="77"/>
      <c r="S1" s="77"/>
      <c r="T1" s="77"/>
      <c r="W1" s="79"/>
      <c r="X1" s="79"/>
      <c r="Y1" s="79"/>
      <c r="Z1" s="77"/>
    </row>
    <row r="2" spans="1:26" s="78" customFormat="1" ht="15.75" customHeight="1">
      <c r="A2" s="198" t="s">
        <v>0</v>
      </c>
      <c r="B2" s="198"/>
      <c r="C2" s="198"/>
      <c r="D2" s="198"/>
      <c r="E2" s="198"/>
      <c r="F2" s="198"/>
      <c r="G2" s="77"/>
      <c r="P2" s="77"/>
      <c r="Q2" s="77"/>
      <c r="R2" s="77"/>
      <c r="S2" s="77"/>
      <c r="T2" s="77"/>
      <c r="W2" s="79"/>
      <c r="Z2" s="77"/>
    </row>
    <row r="3" spans="1:26" s="78" customFormat="1" ht="15.75" customHeight="1">
      <c r="A3" s="198" t="s">
        <v>24</v>
      </c>
      <c r="B3" s="198"/>
      <c r="C3" s="198"/>
      <c r="D3" s="198"/>
      <c r="E3" s="198"/>
      <c r="F3" s="198"/>
      <c r="G3" s="77"/>
      <c r="P3" s="77"/>
      <c r="Q3" s="77"/>
      <c r="R3" s="77"/>
      <c r="S3" s="77"/>
      <c r="T3" s="77"/>
      <c r="V3" s="59"/>
      <c r="W3" s="79"/>
      <c r="X3" s="79"/>
      <c r="Y3" s="79"/>
      <c r="Z3" s="77"/>
    </row>
    <row r="4" spans="1:26" s="78" customFormat="1" ht="15.75" customHeight="1">
      <c r="A4" s="199"/>
      <c r="B4" s="199"/>
      <c r="C4" s="199"/>
      <c r="D4" s="199"/>
      <c r="E4" s="199"/>
      <c r="F4" s="199"/>
      <c r="G4" s="77"/>
      <c r="I4" s="79"/>
      <c r="P4" s="77"/>
      <c r="Q4" s="77"/>
      <c r="R4" s="77"/>
      <c r="S4" s="77"/>
      <c r="T4" s="77"/>
      <c r="Z4" s="77"/>
    </row>
    <row r="5" spans="1:26" s="3" customFormat="1" ht="12.75">
      <c r="A5" s="14" t="s">
        <v>25</v>
      </c>
      <c r="B5" s="15">
        <v>2009</v>
      </c>
      <c r="C5" s="16">
        <v>2010</v>
      </c>
      <c r="D5" s="16">
        <v>2011</v>
      </c>
      <c r="E5" s="17" t="s">
        <v>26</v>
      </c>
      <c r="F5" s="17" t="s">
        <v>27</v>
      </c>
      <c r="P5" s="13"/>
      <c r="Q5" s="13"/>
      <c r="R5" s="13"/>
      <c r="S5" s="13"/>
      <c r="T5" s="13"/>
      <c r="Z5" s="13"/>
    </row>
    <row r="6" spans="1:26" s="3" customFormat="1" ht="12.75">
      <c r="A6" s="18"/>
      <c r="B6" s="129" t="s">
        <v>28</v>
      </c>
      <c r="C6" s="200" t="s">
        <v>325</v>
      </c>
      <c r="D6" s="200"/>
      <c r="E6" s="17" t="s">
        <v>210</v>
      </c>
      <c r="F6" s="19">
        <v>2011</v>
      </c>
      <c r="P6" s="13"/>
      <c r="Q6" s="13"/>
      <c r="R6" s="13"/>
      <c r="S6" s="13"/>
      <c r="T6" s="13"/>
      <c r="W6" s="20"/>
      <c r="X6" s="21"/>
      <c r="Y6" s="22"/>
      <c r="Z6" s="13"/>
    </row>
    <row r="7" spans="1:21" ht="12.75">
      <c r="A7" t="s">
        <v>29</v>
      </c>
      <c r="B7" s="37">
        <v>8675.502</v>
      </c>
      <c r="C7" s="37">
        <v>7914.316</v>
      </c>
      <c r="D7" s="37">
        <v>4430.569</v>
      </c>
      <c r="E7" s="25">
        <f>+(D7-C7)/C7</f>
        <v>-0.44018295453454215</v>
      </c>
      <c r="F7" s="25">
        <f aca="true" t="shared" si="0" ref="F7:F23">+D7/$D$23</f>
        <v>0.00031265418763269534</v>
      </c>
      <c r="G7" s="24"/>
      <c r="Q7" s="23"/>
      <c r="S7" t="str">
        <f>+A7</f>
        <v>Región de Arica y Parinacota</v>
      </c>
      <c r="T7" s="37">
        <v>4430.569</v>
      </c>
      <c r="U7" s="24"/>
    </row>
    <row r="8" spans="1:21" ht="12.75">
      <c r="A8" s="2" t="s">
        <v>30</v>
      </c>
      <c r="B8" s="37">
        <v>4938.655</v>
      </c>
      <c r="C8" s="37">
        <v>6435.556</v>
      </c>
      <c r="D8" s="37">
        <v>6078.9</v>
      </c>
      <c r="E8" s="25">
        <f aca="true" t="shared" si="1" ref="E8:E20">+(D8-C8)/C8</f>
        <v>-0.05541960943234741</v>
      </c>
      <c r="F8" s="25">
        <f t="shared" si="0"/>
        <v>0.00042897278909331766</v>
      </c>
      <c r="K8" s="24"/>
      <c r="O8">
        <v>1</v>
      </c>
      <c r="P8" t="s">
        <v>262</v>
      </c>
      <c r="Q8" s="37">
        <v>4378092.925</v>
      </c>
      <c r="R8" s="24"/>
      <c r="S8" t="str">
        <f aca="true" t="shared" si="2" ref="S8:S22">+A8</f>
        <v>Región de Tarapacá</v>
      </c>
      <c r="T8" s="37">
        <v>6078.9</v>
      </c>
      <c r="U8" s="24"/>
    </row>
    <row r="9" spans="1:21" ht="12.75">
      <c r="A9" s="2" t="s">
        <v>31</v>
      </c>
      <c r="B9" s="37">
        <v>3028.403</v>
      </c>
      <c r="C9" s="37">
        <v>3365.96</v>
      </c>
      <c r="D9" s="37">
        <v>3905.779</v>
      </c>
      <c r="E9" s="25">
        <f>+(D10-C10)/C10</f>
        <v>-0.06977636007101448</v>
      </c>
      <c r="F9" s="25">
        <f>+D10/$D$23</f>
        <v>0.014578991698781085</v>
      </c>
      <c r="I9" s="24"/>
      <c r="J9" s="24"/>
      <c r="K9" s="24"/>
      <c r="O9">
        <v>2</v>
      </c>
      <c r="P9" s="3" t="s">
        <v>109</v>
      </c>
      <c r="Q9" s="37">
        <v>2487092.321</v>
      </c>
      <c r="R9" s="24"/>
      <c r="S9" t="str">
        <f t="shared" si="2"/>
        <v>Región de Antofagasta</v>
      </c>
      <c r="T9" s="37">
        <v>3905.779</v>
      </c>
      <c r="U9" s="24"/>
    </row>
    <row r="10" spans="1:21" ht="12.75">
      <c r="A10" s="2" t="s">
        <v>32</v>
      </c>
      <c r="B10" s="37">
        <v>230743.579</v>
      </c>
      <c r="C10" s="37">
        <v>222093.256</v>
      </c>
      <c r="D10" s="37">
        <v>206596.397</v>
      </c>
      <c r="E10" s="25">
        <f>+(D9-C9)/C9</f>
        <v>0.16037594029637903</v>
      </c>
      <c r="F10" s="25">
        <f>+D9/$D$23</f>
        <v>0.00027562106815576986</v>
      </c>
      <c r="G10" s="24"/>
      <c r="I10" s="24"/>
      <c r="J10" s="24"/>
      <c r="K10" s="24"/>
      <c r="O10">
        <v>3</v>
      </c>
      <c r="P10" t="s">
        <v>110</v>
      </c>
      <c r="Q10" s="37">
        <v>2260046.989</v>
      </c>
      <c r="R10" s="24"/>
      <c r="S10" t="str">
        <f t="shared" si="2"/>
        <v>Región de Atacama</v>
      </c>
      <c r="T10" s="37">
        <v>206596.397</v>
      </c>
      <c r="U10" s="24"/>
    </row>
    <row r="11" spans="1:21" ht="12.75">
      <c r="A11" s="2" t="s">
        <v>33</v>
      </c>
      <c r="B11" s="37">
        <v>499020.85</v>
      </c>
      <c r="C11" s="37">
        <v>552789.601</v>
      </c>
      <c r="D11" s="37">
        <v>612830.069</v>
      </c>
      <c r="E11" s="25">
        <f t="shared" si="1"/>
        <v>0.10861359890161898</v>
      </c>
      <c r="F11" s="25">
        <f t="shared" si="0"/>
        <v>0.04324588723933283</v>
      </c>
      <c r="I11" s="24"/>
      <c r="J11" s="24"/>
      <c r="K11" s="24"/>
      <c r="O11">
        <v>4</v>
      </c>
      <c r="P11" t="s">
        <v>111</v>
      </c>
      <c r="Q11" s="37">
        <v>1707365.294</v>
      </c>
      <c r="R11" s="24"/>
      <c r="S11" t="str">
        <f t="shared" si="2"/>
        <v>Región de Coquimbo</v>
      </c>
      <c r="T11" s="37">
        <v>612830.069</v>
      </c>
      <c r="U11" s="24"/>
    </row>
    <row r="12" spans="1:21" ht="12.75">
      <c r="A12" s="2" t="s">
        <v>34</v>
      </c>
      <c r="B12" s="37">
        <v>1181606.025</v>
      </c>
      <c r="C12" s="37">
        <v>1213705.498</v>
      </c>
      <c r="D12" s="37">
        <v>1134032.464</v>
      </c>
      <c r="E12" s="25">
        <f t="shared" si="1"/>
        <v>-0.06564445339605769</v>
      </c>
      <c r="F12" s="25">
        <f t="shared" si="0"/>
        <v>0.08002583839254591</v>
      </c>
      <c r="I12" s="24"/>
      <c r="J12" s="24"/>
      <c r="K12" s="24"/>
      <c r="O12">
        <v>5</v>
      </c>
      <c r="P12" t="s">
        <v>112</v>
      </c>
      <c r="Q12" s="37">
        <v>1134032.464</v>
      </c>
      <c r="R12" s="24"/>
      <c r="S12" t="str">
        <f t="shared" si="2"/>
        <v>Región de Valparaíso</v>
      </c>
      <c r="T12" s="37">
        <v>1134032.464</v>
      </c>
      <c r="U12" s="24"/>
    </row>
    <row r="13" spans="1:22" ht="12.75">
      <c r="A13" s="2" t="s">
        <v>35</v>
      </c>
      <c r="B13" s="37">
        <v>1762355.661</v>
      </c>
      <c r="C13" s="37">
        <v>2030838.57</v>
      </c>
      <c r="D13" s="37">
        <v>2260046.989</v>
      </c>
      <c r="E13" s="25">
        <f t="shared" si="1"/>
        <v>0.11286392842145006</v>
      </c>
      <c r="F13" s="25">
        <f t="shared" si="0"/>
        <v>0.1594858708571098</v>
      </c>
      <c r="I13" s="24"/>
      <c r="J13" s="24"/>
      <c r="K13" s="24"/>
      <c r="O13">
        <v>6</v>
      </c>
      <c r="P13" t="s">
        <v>113</v>
      </c>
      <c r="Q13" s="37">
        <v>612830.069</v>
      </c>
      <c r="R13" s="24"/>
      <c r="S13" t="str">
        <f t="shared" si="2"/>
        <v>Región Metropolitana de Santiago</v>
      </c>
      <c r="T13" s="37">
        <v>2260046.989</v>
      </c>
      <c r="U13" s="24"/>
      <c r="V13" s="24"/>
    </row>
    <row r="14" spans="1:21" ht="12.75">
      <c r="A14" s="13" t="s">
        <v>213</v>
      </c>
      <c r="B14" s="37">
        <v>1854545.406</v>
      </c>
      <c r="C14" s="37">
        <v>2118981.304</v>
      </c>
      <c r="D14" s="37">
        <v>2487092.321</v>
      </c>
      <c r="E14" s="25">
        <f t="shared" si="1"/>
        <v>0.17372074793917106</v>
      </c>
      <c r="F14" s="25">
        <f t="shared" si="0"/>
        <v>0.17550789282138923</v>
      </c>
      <c r="I14" s="24"/>
      <c r="J14" s="24"/>
      <c r="K14" s="24"/>
      <c r="O14">
        <v>7</v>
      </c>
      <c r="P14" t="s">
        <v>174</v>
      </c>
      <c r="Q14" s="37">
        <v>521165.547</v>
      </c>
      <c r="R14" s="24"/>
      <c r="S14" t="str">
        <f t="shared" si="2"/>
        <v>Región del Libertador Gral. Bernardo O'Higgins</v>
      </c>
      <c r="T14" s="37">
        <v>2487092.321</v>
      </c>
      <c r="U14" s="24"/>
    </row>
    <row r="15" spans="1:21" ht="12.75">
      <c r="A15" s="2" t="s">
        <v>36</v>
      </c>
      <c r="B15" s="37">
        <v>1164447.212</v>
      </c>
      <c r="C15" s="37">
        <v>1370732.654</v>
      </c>
      <c r="D15" s="37">
        <v>1707365.294</v>
      </c>
      <c r="E15" s="25">
        <f t="shared" si="1"/>
        <v>0.24558592006811553</v>
      </c>
      <c r="F15" s="25">
        <f t="shared" si="0"/>
        <v>0.12048450413204895</v>
      </c>
      <c r="I15" s="24"/>
      <c r="J15" s="24"/>
      <c r="K15" s="24"/>
      <c r="O15">
        <v>8</v>
      </c>
      <c r="P15" s="34" t="s">
        <v>108</v>
      </c>
      <c r="Q15" s="24">
        <f>SUM(T31:T39)</f>
        <v>1070203.2980000002</v>
      </c>
      <c r="S15" t="str">
        <f t="shared" si="2"/>
        <v>Región del Maule</v>
      </c>
      <c r="T15" s="37">
        <v>1707365.294</v>
      </c>
      <c r="U15" s="24"/>
    </row>
    <row r="16" spans="1:22" ht="12.75">
      <c r="A16" s="13" t="s">
        <v>214</v>
      </c>
      <c r="B16" s="37">
        <v>3367342.184</v>
      </c>
      <c r="C16" s="37">
        <v>3944463.196</v>
      </c>
      <c r="D16" s="37">
        <v>4378092.925</v>
      </c>
      <c r="E16" s="25">
        <f t="shared" si="1"/>
        <v>0.10993377487708211</v>
      </c>
      <c r="F16" s="25">
        <f t="shared" si="0"/>
        <v>0.3089510820949467</v>
      </c>
      <c r="I16" s="24"/>
      <c r="J16" s="24"/>
      <c r="K16" s="24"/>
      <c r="O16">
        <v>9</v>
      </c>
      <c r="P16" s="47"/>
      <c r="Q16" s="37"/>
      <c r="S16" t="str">
        <f t="shared" si="2"/>
        <v>Región del Bíobío</v>
      </c>
      <c r="T16" s="37">
        <v>4378092.925</v>
      </c>
      <c r="V16" s="24"/>
    </row>
    <row r="17" spans="1:21" ht="12.75">
      <c r="A17" s="2" t="s">
        <v>38</v>
      </c>
      <c r="B17" s="37">
        <v>341318.26</v>
      </c>
      <c r="C17" s="37">
        <v>450247.086</v>
      </c>
      <c r="D17" s="37">
        <v>521165.547</v>
      </c>
      <c r="E17" s="25">
        <f t="shared" si="1"/>
        <v>0.15751009435739027</v>
      </c>
      <c r="F17" s="25">
        <f t="shared" si="0"/>
        <v>0.03677735088189221</v>
      </c>
      <c r="H17" s="55"/>
      <c r="I17" s="55"/>
      <c r="J17" s="55"/>
      <c r="K17" s="24"/>
      <c r="O17">
        <v>10</v>
      </c>
      <c r="Q17" s="24"/>
      <c r="S17" t="str">
        <f t="shared" si="2"/>
        <v>Región de La Araucanía</v>
      </c>
      <c r="T17" s="37">
        <v>521165.547</v>
      </c>
      <c r="U17" s="33"/>
    </row>
    <row r="18" spans="1:21" ht="12.75">
      <c r="A18" s="2" t="s">
        <v>39</v>
      </c>
      <c r="B18" s="37">
        <v>17794.255</v>
      </c>
      <c r="C18" s="37">
        <v>18830.936</v>
      </c>
      <c r="D18" s="37">
        <v>394661.197</v>
      </c>
      <c r="E18" s="25">
        <f t="shared" si="1"/>
        <v>19.958129590584342</v>
      </c>
      <c r="F18" s="25">
        <f t="shared" si="0"/>
        <v>0.02785025488558741</v>
      </c>
      <c r="I18" s="24"/>
      <c r="J18" s="24"/>
      <c r="K18" s="24"/>
      <c r="P18" s="2"/>
      <c r="Q18" s="24">
        <f>SUM(Q8:Q17)</f>
        <v>14170828.907</v>
      </c>
      <c r="S18" t="str">
        <f t="shared" si="2"/>
        <v>Región de Los Ríos</v>
      </c>
      <c r="T18" s="37">
        <v>394661.197</v>
      </c>
      <c r="U18" s="33"/>
    </row>
    <row r="19" spans="1:21" ht="12.75">
      <c r="A19" s="2" t="s">
        <v>40</v>
      </c>
      <c r="B19" s="37">
        <v>313067.528</v>
      </c>
      <c r="C19" s="37">
        <v>295852.737</v>
      </c>
      <c r="D19" s="37">
        <v>337587.319</v>
      </c>
      <c r="E19" s="25">
        <f t="shared" si="1"/>
        <v>0.1410653909211595</v>
      </c>
      <c r="F19" s="25">
        <f t="shared" si="0"/>
        <v>0.02382269387454401</v>
      </c>
      <c r="H19" s="24"/>
      <c r="I19" s="24"/>
      <c r="J19" s="24"/>
      <c r="K19" s="24"/>
      <c r="P19" s="2"/>
      <c r="Q19" s="24"/>
      <c r="S19" t="str">
        <f t="shared" si="2"/>
        <v>Región de Los Lagos</v>
      </c>
      <c r="T19" s="37">
        <v>337587.319</v>
      </c>
      <c r="U19" s="24"/>
    </row>
    <row r="20" spans="1:21" ht="12.75">
      <c r="A20" s="13" t="s">
        <v>215</v>
      </c>
      <c r="B20" s="37">
        <v>3035.059</v>
      </c>
      <c r="C20" s="37">
        <v>2306.239</v>
      </c>
      <c r="D20" s="37">
        <v>7971.599</v>
      </c>
      <c r="E20" s="25">
        <f t="shared" si="1"/>
        <v>2.4565363780596896</v>
      </c>
      <c r="F20" s="25">
        <f t="shared" si="0"/>
        <v>0.0005625358299303332</v>
      </c>
      <c r="I20" s="24"/>
      <c r="J20" s="24"/>
      <c r="K20" s="24"/>
      <c r="Q20" s="24"/>
      <c r="S20" t="str">
        <f t="shared" si="2"/>
        <v>Región Aisén del Gral. Carlos Ibañez Del Campo</v>
      </c>
      <c r="T20" s="37">
        <v>7971.599</v>
      </c>
      <c r="U20" s="24"/>
    </row>
    <row r="21" spans="1:21" ht="12.75">
      <c r="A21" s="13" t="s">
        <v>216</v>
      </c>
      <c r="B21" s="37">
        <v>46987.166</v>
      </c>
      <c r="C21" s="37">
        <v>63816.619</v>
      </c>
      <c r="D21" s="37">
        <v>84558.417</v>
      </c>
      <c r="E21" s="25">
        <f>+(D21-C21)/C21</f>
        <v>0.3250218881072343</v>
      </c>
      <c r="F21" s="25">
        <f t="shared" si="0"/>
        <v>0.005967076277255064</v>
      </c>
      <c r="G21" s="24"/>
      <c r="I21" s="24"/>
      <c r="J21" s="24"/>
      <c r="K21" s="24"/>
      <c r="P21" s="53"/>
      <c r="Q21" s="24"/>
      <c r="S21" t="str">
        <f t="shared" si="2"/>
        <v>Región de Magallanes y de la Antártica Chilena</v>
      </c>
      <c r="T21" s="37">
        <v>84558.417</v>
      </c>
      <c r="U21" s="24"/>
    </row>
    <row r="22" spans="1:21" ht="12.75">
      <c r="A22" s="2" t="s">
        <v>42</v>
      </c>
      <c r="B22" s="37">
        <v>14837.8</v>
      </c>
      <c r="C22" s="37">
        <v>12877.568</v>
      </c>
      <c r="D22" s="37">
        <v>24413.121</v>
      </c>
      <c r="E22" s="25">
        <f>+(D22-C22)/C22</f>
        <v>0.8957866112607599</v>
      </c>
      <c r="F22" s="25">
        <f t="shared" si="0"/>
        <v>0.0017227729697548316</v>
      </c>
      <c r="G22" s="24"/>
      <c r="I22" s="24"/>
      <c r="J22" s="24"/>
      <c r="K22" s="24"/>
      <c r="Q22" s="24"/>
      <c r="S22" t="str">
        <f t="shared" si="2"/>
        <v>Otras operaciones</v>
      </c>
      <c r="T22" s="37">
        <v>24413.121</v>
      </c>
      <c r="U22" s="24"/>
    </row>
    <row r="23" spans="1:21" s="1" customFormat="1" ht="12.75">
      <c r="A23" s="26" t="s">
        <v>43</v>
      </c>
      <c r="B23" s="48">
        <f>SUM(B7:B22)</f>
        <v>10813743.545000002</v>
      </c>
      <c r="C23" s="48">
        <f>SUM(C7:C22)</f>
        <v>12315251.096</v>
      </c>
      <c r="D23" s="48">
        <f>SUM(D7:D22)</f>
        <v>14170828.906999998</v>
      </c>
      <c r="E23" s="28">
        <f>+(D23-C23)/C23</f>
        <v>0.15067316098838532</v>
      </c>
      <c r="F23" s="28">
        <f t="shared" si="0"/>
        <v>1</v>
      </c>
      <c r="G23" s="27"/>
      <c r="H23" s="27"/>
      <c r="I23" s="27"/>
      <c r="J23" s="24"/>
      <c r="K23" s="24"/>
      <c r="P23" s="2"/>
      <c r="Q23" s="24"/>
      <c r="R23" s="1" t="s">
        <v>115</v>
      </c>
      <c r="S23"/>
      <c r="U23" s="27"/>
    </row>
    <row r="24" spans="1:20" s="31" customFormat="1" ht="12.75">
      <c r="A24" s="29"/>
      <c r="B24" s="30"/>
      <c r="C24" s="30"/>
      <c r="D24" s="30"/>
      <c r="E24" s="30"/>
      <c r="F24" s="30"/>
      <c r="G24" s="61"/>
      <c r="H24" s="61"/>
      <c r="I24" s="61"/>
      <c r="J24" s="61"/>
      <c r="K24" s="24"/>
      <c r="P24" s="2"/>
      <c r="Q24" s="24"/>
      <c r="R24" s="31">
        <v>1</v>
      </c>
      <c r="S24" s="2" t="s">
        <v>262</v>
      </c>
      <c r="T24" s="37">
        <v>4378092.925</v>
      </c>
    </row>
    <row r="25" spans="1:20" s="31" customFormat="1" ht="12.75">
      <c r="A25" s="32" t="s">
        <v>240</v>
      </c>
      <c r="B25" s="32"/>
      <c r="C25" s="32"/>
      <c r="D25" s="32"/>
      <c r="E25" s="32"/>
      <c r="F25" s="32"/>
      <c r="G25" s="73"/>
      <c r="H25" s="73"/>
      <c r="I25" s="73"/>
      <c r="J25" s="73"/>
      <c r="R25" s="31">
        <v>2</v>
      </c>
      <c r="S25" s="2" t="s">
        <v>263</v>
      </c>
      <c r="T25" s="37">
        <v>2487092.321</v>
      </c>
    </row>
    <row r="26" spans="1:20" ht="12.75">
      <c r="A26" s="32" t="s">
        <v>160</v>
      </c>
      <c r="B26" s="24"/>
      <c r="C26" s="102"/>
      <c r="D26" s="102"/>
      <c r="E26" s="102"/>
      <c r="F26" s="102"/>
      <c r="G26" s="24"/>
      <c r="H26" s="24"/>
      <c r="I26" s="24"/>
      <c r="J26" s="24"/>
      <c r="R26" s="31">
        <v>3</v>
      </c>
      <c r="S26" s="2" t="s">
        <v>110</v>
      </c>
      <c r="T26" s="37">
        <v>2260046.989</v>
      </c>
    </row>
    <row r="27" spans="2:20" ht="12.75">
      <c r="B27" s="103"/>
      <c r="C27" s="103"/>
      <c r="D27" s="103"/>
      <c r="F27" s="102"/>
      <c r="G27" s="24"/>
      <c r="H27" s="24"/>
      <c r="I27" s="24"/>
      <c r="J27" s="24"/>
      <c r="R27" s="31">
        <v>4</v>
      </c>
      <c r="S27" s="2" t="s">
        <v>111</v>
      </c>
      <c r="T27" s="37">
        <v>1707365.294</v>
      </c>
    </row>
    <row r="28" spans="2:20" ht="12.75">
      <c r="B28" s="24"/>
      <c r="C28" s="24"/>
      <c r="D28" s="24"/>
      <c r="G28" s="24"/>
      <c r="H28" s="61"/>
      <c r="I28" s="61"/>
      <c r="J28" s="61"/>
      <c r="R28" s="31">
        <v>5</v>
      </c>
      <c r="S28" s="2" t="s">
        <v>112</v>
      </c>
      <c r="T28" s="37">
        <v>1134032.464</v>
      </c>
    </row>
    <row r="29" spans="8:20" ht="12.75">
      <c r="H29" s="24"/>
      <c r="I29" s="24"/>
      <c r="J29" s="24"/>
      <c r="R29" s="31">
        <v>6</v>
      </c>
      <c r="S29" s="2" t="s">
        <v>113</v>
      </c>
      <c r="T29" s="37">
        <v>612830.069</v>
      </c>
    </row>
    <row r="30" spans="18:20" ht="12.75">
      <c r="R30" s="31">
        <v>7</v>
      </c>
      <c r="S30" s="2" t="s">
        <v>174</v>
      </c>
      <c r="T30" s="37">
        <v>521165.547</v>
      </c>
    </row>
    <row r="31" spans="18:20" ht="12.75">
      <c r="R31" s="31"/>
      <c r="S31" s="2" t="s">
        <v>39</v>
      </c>
      <c r="T31" s="37">
        <v>394661.197</v>
      </c>
    </row>
    <row r="32" spans="10:20" ht="12.75">
      <c r="J32" s="106"/>
      <c r="R32" s="107"/>
      <c r="S32" s="2" t="s">
        <v>195</v>
      </c>
      <c r="T32" s="37">
        <v>337587.319</v>
      </c>
    </row>
    <row r="33" spans="10:20" ht="12.75">
      <c r="J33" s="105"/>
      <c r="R33" s="31"/>
      <c r="S33" s="2" t="s">
        <v>193</v>
      </c>
      <c r="T33" s="37">
        <v>206596.397</v>
      </c>
    </row>
    <row r="34" spans="10:20" ht="12.75">
      <c r="J34" s="106"/>
      <c r="R34" s="31"/>
      <c r="S34" s="2" t="s">
        <v>196</v>
      </c>
      <c r="T34" s="37">
        <v>84558.417</v>
      </c>
    </row>
    <row r="35" spans="10:20" ht="12.75">
      <c r="J35" s="106"/>
      <c r="R35" s="31"/>
      <c r="S35" s="2" t="s">
        <v>264</v>
      </c>
      <c r="T35" s="37">
        <v>7971.599</v>
      </c>
    </row>
    <row r="36" spans="10:20" ht="12.75">
      <c r="J36" s="106"/>
      <c r="R36" s="31"/>
      <c r="S36" s="2" t="s">
        <v>191</v>
      </c>
      <c r="T36" s="37">
        <v>6078.9</v>
      </c>
    </row>
    <row r="37" spans="18:20" ht="12.75">
      <c r="R37" s="31"/>
      <c r="S37" s="2" t="s">
        <v>29</v>
      </c>
      <c r="T37" s="37">
        <v>4430.569</v>
      </c>
    </row>
    <row r="38" spans="18:20" ht="12.75">
      <c r="R38" s="107"/>
      <c r="S38" s="2" t="s">
        <v>192</v>
      </c>
      <c r="T38" s="37">
        <v>3905.779</v>
      </c>
    </row>
    <row r="39" spans="18:20" ht="12.75">
      <c r="R39" s="107"/>
      <c r="S39" s="2" t="s">
        <v>326</v>
      </c>
      <c r="T39" s="37">
        <v>24413.121</v>
      </c>
    </row>
    <row r="40" ht="12.75">
      <c r="T40" s="24"/>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22" scale="84" r:id="rId2"/>
  <headerFooter alignWithMargins="0">
    <oddFooter>&amp;CPágina &amp;P</oddFooter>
  </headerFooter>
  <ignoredErrors>
    <ignoredError sqref="Q15" formulaRange="1"/>
  </ignoredErrors>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8" customFormat="1" ht="15.75" customHeight="1">
      <c r="A1" s="197" t="s">
        <v>83</v>
      </c>
      <c r="B1" s="197"/>
      <c r="C1" s="197"/>
      <c r="D1" s="197"/>
      <c r="E1" s="197"/>
      <c r="F1" s="197"/>
      <c r="G1" s="197"/>
      <c r="H1" s="77"/>
      <c r="J1" s="54"/>
      <c r="K1" s="54"/>
      <c r="L1" s="54"/>
      <c r="M1" s="77"/>
      <c r="N1" s="77"/>
      <c r="O1" s="77"/>
      <c r="P1" s="77"/>
      <c r="Q1" s="77"/>
      <c r="T1" s="79"/>
      <c r="U1" s="79"/>
      <c r="V1" s="79"/>
      <c r="W1" s="77"/>
    </row>
    <row r="2" spans="1:23" s="78" customFormat="1" ht="15.75" customHeight="1">
      <c r="A2" s="198" t="s">
        <v>159</v>
      </c>
      <c r="B2" s="198"/>
      <c r="C2" s="198"/>
      <c r="D2" s="198"/>
      <c r="E2" s="198"/>
      <c r="F2" s="198"/>
      <c r="G2" s="198"/>
      <c r="H2" s="77"/>
      <c r="J2" s="54"/>
      <c r="K2" s="54"/>
      <c r="L2" s="54"/>
      <c r="M2" s="77"/>
      <c r="N2" s="77"/>
      <c r="O2" s="77"/>
      <c r="P2" s="77"/>
      <c r="Q2" s="77"/>
      <c r="T2" s="79"/>
      <c r="W2" s="77"/>
    </row>
    <row r="3" spans="1:23" s="78" customFormat="1" ht="15.75" customHeight="1">
      <c r="A3" s="198" t="s">
        <v>24</v>
      </c>
      <c r="B3" s="198"/>
      <c r="C3" s="198"/>
      <c r="D3" s="198"/>
      <c r="E3" s="198"/>
      <c r="F3" s="198"/>
      <c r="G3" s="198"/>
      <c r="H3" s="77"/>
      <c r="J3" s="54"/>
      <c r="K3" s="54"/>
      <c r="L3" s="54"/>
      <c r="M3" s="77"/>
      <c r="N3" s="77"/>
      <c r="O3" s="77"/>
      <c r="P3" s="77"/>
      <c r="Q3" s="77"/>
      <c r="S3" s="59"/>
      <c r="T3" s="79"/>
      <c r="U3" s="79"/>
      <c r="V3" s="79"/>
      <c r="W3" s="77"/>
    </row>
    <row r="4" spans="1:23" s="78" customFormat="1" ht="15.75" customHeight="1">
      <c r="A4" s="199"/>
      <c r="B4" s="199"/>
      <c r="C4" s="199"/>
      <c r="D4" s="199"/>
      <c r="E4" s="199"/>
      <c r="F4" s="199"/>
      <c r="G4" s="199"/>
      <c r="H4" s="77"/>
      <c r="J4" s="54"/>
      <c r="K4" s="54"/>
      <c r="L4" s="54"/>
      <c r="M4" s="77"/>
      <c r="N4" s="77"/>
      <c r="O4" s="77"/>
      <c r="P4" s="77"/>
      <c r="Q4" s="77"/>
      <c r="W4" s="77"/>
    </row>
    <row r="5" spans="1:23" s="3" customFormat="1" ht="12.75">
      <c r="A5" s="14" t="s">
        <v>25</v>
      </c>
      <c r="B5" s="1" t="s">
        <v>85</v>
      </c>
      <c r="C5" s="15">
        <v>2009</v>
      </c>
      <c r="D5" s="180">
        <v>2010</v>
      </c>
      <c r="E5" s="180">
        <v>2011</v>
      </c>
      <c r="F5" s="63" t="s">
        <v>26</v>
      </c>
      <c r="G5" s="17" t="s">
        <v>27</v>
      </c>
      <c r="J5"/>
      <c r="K5"/>
      <c r="L5"/>
      <c r="M5" s="13"/>
      <c r="N5" s="13"/>
      <c r="O5" s="13"/>
      <c r="P5" s="13"/>
      <c r="Q5" s="13"/>
      <c r="W5" s="13"/>
    </row>
    <row r="6" spans="1:23" s="3" customFormat="1" ht="12.75">
      <c r="A6" s="18"/>
      <c r="B6" s="18"/>
      <c r="C6" s="185" t="s">
        <v>28</v>
      </c>
      <c r="D6" s="207" t="str">
        <f>+'Exportacion_regional '!C6</f>
        <v>ene - dic</v>
      </c>
      <c r="E6" s="207"/>
      <c r="F6" s="16" t="s">
        <v>210</v>
      </c>
      <c r="G6" s="19">
        <v>2011</v>
      </c>
      <c r="J6"/>
      <c r="K6"/>
      <c r="L6"/>
      <c r="M6" s="13"/>
      <c r="N6" s="13"/>
      <c r="O6" s="13"/>
      <c r="P6" s="13"/>
      <c r="Q6" s="13"/>
      <c r="T6" s="20"/>
      <c r="U6" s="21"/>
      <c r="V6" s="22"/>
      <c r="W6" s="13"/>
    </row>
    <row r="7" spans="1:7" ht="12.75">
      <c r="A7" s="201" t="s">
        <v>198</v>
      </c>
      <c r="B7" s="114" t="s">
        <v>158</v>
      </c>
      <c r="C7" s="165">
        <v>7849.06</v>
      </c>
      <c r="D7" s="165">
        <v>6896.939</v>
      </c>
      <c r="E7" s="165">
        <v>4208.146</v>
      </c>
      <c r="F7" s="60">
        <f>+(E7-D7)/D7</f>
        <v>-0.3898530927995739</v>
      </c>
      <c r="G7" s="60">
        <f>+E7/$E$10</f>
        <v>0.9497983102843699</v>
      </c>
    </row>
    <row r="8" spans="1:7" ht="12.75">
      <c r="A8" s="202"/>
      <c r="B8" s="2" t="s">
        <v>86</v>
      </c>
      <c r="C8" s="166">
        <v>3.864</v>
      </c>
      <c r="D8" s="166">
        <v>60.738</v>
      </c>
      <c r="E8" s="166">
        <v>18.45</v>
      </c>
      <c r="F8" s="38">
        <f>+(E8-D8)/D8</f>
        <v>-0.696236293588857</v>
      </c>
      <c r="G8" s="38">
        <f>+E8/$E$10</f>
        <v>0.004164251626428034</v>
      </c>
    </row>
    <row r="9" spans="1:7" ht="12.75">
      <c r="A9" s="202"/>
      <c r="B9" s="2" t="s">
        <v>87</v>
      </c>
      <c r="C9" s="166">
        <v>822.577</v>
      </c>
      <c r="D9" s="166">
        <v>956.638</v>
      </c>
      <c r="E9" s="166">
        <v>203.972</v>
      </c>
      <c r="F9" s="38">
        <f>+(E9-D9)/D9</f>
        <v>-0.7867824610772309</v>
      </c>
      <c r="G9" s="38">
        <f>+E9/$E$10</f>
        <v>0.04603743808920212</v>
      </c>
    </row>
    <row r="10" spans="1:7" ht="12.75">
      <c r="A10" s="203"/>
      <c r="B10" s="35" t="s">
        <v>88</v>
      </c>
      <c r="C10" s="167">
        <f>SUM(C7:C9)</f>
        <v>8675.501</v>
      </c>
      <c r="D10" s="167">
        <f>SUM(D7:D9)</f>
        <v>7914.3150000000005</v>
      </c>
      <c r="E10" s="167">
        <f>SUM(E7:E9)</f>
        <v>4430.567999999999</v>
      </c>
      <c r="F10" s="36">
        <f>+(E10-D10)/D10</f>
        <v>-0.4401830101531214</v>
      </c>
      <c r="G10" s="36">
        <f>SUM(G7:G9)</f>
        <v>1</v>
      </c>
    </row>
    <row r="11" spans="1:7" ht="12.75">
      <c r="A11" s="201" t="s">
        <v>191</v>
      </c>
      <c r="B11" s="49" t="s">
        <v>158</v>
      </c>
      <c r="C11" s="165">
        <v>2424.631</v>
      </c>
      <c r="D11" s="165">
        <v>4237.844</v>
      </c>
      <c r="E11" s="165">
        <v>4162.989</v>
      </c>
      <c r="F11" s="60">
        <f aca="true" t="shared" si="0" ref="F11:F17">+(E11-D11)/D11</f>
        <v>-0.017663462836291395</v>
      </c>
      <c r="G11" s="60">
        <f>+E11/$E$14</f>
        <v>0.6848261502617496</v>
      </c>
    </row>
    <row r="12" spans="1:7" ht="12.75">
      <c r="A12" s="202"/>
      <c r="B12" s="2" t="s">
        <v>86</v>
      </c>
      <c r="C12" s="166">
        <v>202.059</v>
      </c>
      <c r="D12" s="166">
        <v>346.166</v>
      </c>
      <c r="E12" s="166">
        <v>499.06</v>
      </c>
      <c r="F12" s="38">
        <f t="shared" si="0"/>
        <v>0.4416782699629658</v>
      </c>
      <c r="G12" s="38">
        <f>+E12/$E$14</f>
        <v>0.08209710343929058</v>
      </c>
    </row>
    <row r="13" spans="1:7" ht="12.75">
      <c r="A13" s="202"/>
      <c r="B13" s="2" t="s">
        <v>87</v>
      </c>
      <c r="C13" s="166">
        <v>2311.964</v>
      </c>
      <c r="D13" s="166">
        <v>1851.545</v>
      </c>
      <c r="E13" s="166">
        <v>1416.85</v>
      </c>
      <c r="F13" s="38">
        <f t="shared" si="0"/>
        <v>-0.2347742020852856</v>
      </c>
      <c r="G13" s="38">
        <f>+E13/$E$14</f>
        <v>0.23307674629895975</v>
      </c>
    </row>
    <row r="14" spans="1:7" ht="12.75">
      <c r="A14" s="203"/>
      <c r="B14" s="35" t="s">
        <v>88</v>
      </c>
      <c r="C14" s="167">
        <f>SUM(C11:C13)</f>
        <v>4938.654</v>
      </c>
      <c r="D14" s="167">
        <f>SUM(D11:D13)</f>
        <v>6435.555</v>
      </c>
      <c r="E14" s="167">
        <f>SUM(E11:E13)</f>
        <v>6078.898999999999</v>
      </c>
      <c r="F14" s="36">
        <f t="shared" si="0"/>
        <v>-0.05541961804382075</v>
      </c>
      <c r="G14" s="36">
        <f>SUM(G11:G13)</f>
        <v>1</v>
      </c>
    </row>
    <row r="15" spans="1:7" ht="12.75">
      <c r="A15" s="201" t="s">
        <v>192</v>
      </c>
      <c r="B15" s="49" t="s">
        <v>158</v>
      </c>
      <c r="C15" s="165">
        <v>2332.46</v>
      </c>
      <c r="D15" s="165">
        <v>1985.601</v>
      </c>
      <c r="E15" s="165">
        <v>2378.694</v>
      </c>
      <c r="F15" s="60">
        <f t="shared" si="0"/>
        <v>0.19797179795940867</v>
      </c>
      <c r="G15" s="60">
        <f>+E15/$E$18</f>
        <v>0.6090192530143802</v>
      </c>
    </row>
    <row r="16" spans="1:7" ht="12.75">
      <c r="A16" s="202"/>
      <c r="B16" s="2" t="s">
        <v>86</v>
      </c>
      <c r="C16" s="166">
        <v>50.651</v>
      </c>
      <c r="D16" s="166">
        <v>185.329</v>
      </c>
      <c r="E16" s="166">
        <v>78.723</v>
      </c>
      <c r="F16" s="38">
        <f t="shared" si="0"/>
        <v>-0.5752256797371161</v>
      </c>
      <c r="G16" s="38">
        <f>+E16/$E$18</f>
        <v>0.02015552343220736</v>
      </c>
    </row>
    <row r="17" spans="1:7" ht="12.75">
      <c r="A17" s="202"/>
      <c r="B17" s="2" t="s">
        <v>87</v>
      </c>
      <c r="C17" s="166">
        <v>645.291</v>
      </c>
      <c r="D17" s="166">
        <v>1195.028</v>
      </c>
      <c r="E17" s="166">
        <v>1448.361</v>
      </c>
      <c r="F17" s="38">
        <f t="shared" si="0"/>
        <v>0.21198917514903423</v>
      </c>
      <c r="G17" s="38">
        <f>+E17/$E$18</f>
        <v>0.3708252235534124</v>
      </c>
    </row>
    <row r="18" spans="1:7" ht="12.75">
      <c r="A18" s="203"/>
      <c r="B18" s="35" t="s">
        <v>88</v>
      </c>
      <c r="C18" s="167">
        <f>SUM(C15:C17)</f>
        <v>3028.402</v>
      </c>
      <c r="D18" s="167">
        <f>SUM(D15:D17)</f>
        <v>3365.9580000000005</v>
      </c>
      <c r="E18" s="167">
        <f>SUM(E15:E17)</f>
        <v>3905.7780000000002</v>
      </c>
      <c r="F18" s="36">
        <f aca="true" t="shared" si="1" ref="F18:F25">+(E18-D18)/D18</f>
        <v>0.16037633268151286</v>
      </c>
      <c r="G18" s="36">
        <f>SUM(G15:G17)</f>
        <v>1</v>
      </c>
    </row>
    <row r="19" spans="1:7" ht="12.75">
      <c r="A19" s="201" t="s">
        <v>193</v>
      </c>
      <c r="B19" s="49" t="s">
        <v>158</v>
      </c>
      <c r="C19" s="165">
        <v>230410.262</v>
      </c>
      <c r="D19" s="165">
        <v>221838.745</v>
      </c>
      <c r="E19" s="165">
        <v>206295.508</v>
      </c>
      <c r="F19" s="60">
        <f t="shared" si="1"/>
        <v>-0.07006547481144465</v>
      </c>
      <c r="G19" s="60">
        <f>+E19/$E$22</f>
        <v>0.9985435951167319</v>
      </c>
    </row>
    <row r="20" spans="1:7" ht="12.75">
      <c r="A20" s="202"/>
      <c r="B20" s="2" t="s">
        <v>86</v>
      </c>
      <c r="C20" s="166">
        <v>46.722</v>
      </c>
      <c r="D20" s="166">
        <v>0</v>
      </c>
      <c r="E20" s="166">
        <v>0</v>
      </c>
      <c r="F20" s="38"/>
      <c r="G20" s="38">
        <f>+E20/$E$22</f>
        <v>0</v>
      </c>
    </row>
    <row r="21" spans="1:7" ht="12.75">
      <c r="A21" s="202"/>
      <c r="B21" s="2" t="s">
        <v>87</v>
      </c>
      <c r="C21" s="166">
        <v>286.594</v>
      </c>
      <c r="D21" s="166">
        <v>254.511</v>
      </c>
      <c r="E21" s="166">
        <v>300.888</v>
      </c>
      <c r="F21" s="38">
        <f>+(E21-D21)/D21</f>
        <v>0.18222002192439613</v>
      </c>
      <c r="G21" s="38">
        <f>+E21/$E$22</f>
        <v>0.0014564048832681475</v>
      </c>
    </row>
    <row r="22" spans="1:7" ht="12.75">
      <c r="A22" s="203"/>
      <c r="B22" s="35" t="s">
        <v>88</v>
      </c>
      <c r="C22" s="167">
        <f>SUM(C19:C21)</f>
        <v>230743.578</v>
      </c>
      <c r="D22" s="167">
        <f>SUM(D19:D21)</f>
        <v>222093.256</v>
      </c>
      <c r="E22" s="167">
        <f>SUM(E19:E21)</f>
        <v>206596.396</v>
      </c>
      <c r="F22" s="36">
        <f t="shared" si="1"/>
        <v>-0.06977636457362751</v>
      </c>
      <c r="G22" s="36">
        <f>SUM(G19:G21)</f>
        <v>1</v>
      </c>
    </row>
    <row r="23" spans="1:7" ht="12.75">
      <c r="A23" s="201" t="s">
        <v>113</v>
      </c>
      <c r="B23" s="49" t="s">
        <v>158</v>
      </c>
      <c r="C23" s="165">
        <v>498856.404</v>
      </c>
      <c r="D23" s="165">
        <v>551748.565</v>
      </c>
      <c r="E23" s="165">
        <v>612427.265</v>
      </c>
      <c r="F23" s="60">
        <f t="shared" si="1"/>
        <v>0.1099752746978147</v>
      </c>
      <c r="G23" s="60">
        <f>+E23/$E$26</f>
        <v>0.9993427166501235</v>
      </c>
    </row>
    <row r="24" spans="1:7" ht="12.75">
      <c r="A24" s="202"/>
      <c r="B24" s="2" t="s">
        <v>86</v>
      </c>
      <c r="C24" s="166">
        <v>107.64</v>
      </c>
      <c r="D24" s="166">
        <v>89.058</v>
      </c>
      <c r="E24" s="166">
        <v>54.15</v>
      </c>
      <c r="F24" s="38">
        <f t="shared" si="1"/>
        <v>-0.3919692784477532</v>
      </c>
      <c r="G24" s="38">
        <f>+E24/$E$26</f>
        <v>8.83605469567136E-05</v>
      </c>
    </row>
    <row r="25" spans="1:7" ht="12.75">
      <c r="A25" s="202"/>
      <c r="B25" s="2" t="s">
        <v>87</v>
      </c>
      <c r="C25" s="166">
        <v>56.806</v>
      </c>
      <c r="D25" s="166">
        <v>951.976</v>
      </c>
      <c r="E25" s="166">
        <v>348.653</v>
      </c>
      <c r="F25" s="38">
        <f t="shared" si="1"/>
        <v>-0.6337586241669958</v>
      </c>
      <c r="G25" s="38">
        <f>+E25/$E$26</f>
        <v>0.0005689228029196504</v>
      </c>
    </row>
    <row r="26" spans="1:7" ht="12.75">
      <c r="A26" s="203"/>
      <c r="B26" s="35" t="s">
        <v>88</v>
      </c>
      <c r="C26" s="167">
        <f>SUM(C23:C25)</f>
        <v>499020.85</v>
      </c>
      <c r="D26" s="167">
        <f>SUM(D23:D25)</f>
        <v>552789.5989999999</v>
      </c>
      <c r="E26" s="167">
        <f>SUM(E23:E25)</f>
        <v>612830.0680000001</v>
      </c>
      <c r="F26" s="36">
        <f aca="true" t="shared" si="2" ref="F26:F54">+(E26-D26)/D26</f>
        <v>0.10861360110359125</v>
      </c>
      <c r="G26" s="36">
        <f>SUM(G23:G25)</f>
        <v>0.9999999999999999</v>
      </c>
    </row>
    <row r="27" spans="1:7" ht="12.75">
      <c r="A27" s="208" t="s">
        <v>112</v>
      </c>
      <c r="B27" s="49" t="s">
        <v>158</v>
      </c>
      <c r="C27" s="165">
        <v>1093036.945</v>
      </c>
      <c r="D27" s="165">
        <v>1131759.409</v>
      </c>
      <c r="E27" s="165">
        <v>1048711.167</v>
      </c>
      <c r="F27" s="60">
        <f t="shared" si="2"/>
        <v>-0.07337976723637743</v>
      </c>
      <c r="G27" s="60">
        <f>+E27/$E$30</f>
        <v>0.9247629149001152</v>
      </c>
    </row>
    <row r="28" spans="1:7" ht="12.75">
      <c r="A28" s="209"/>
      <c r="B28" s="2" t="s">
        <v>86</v>
      </c>
      <c r="C28" s="166">
        <v>38191.327</v>
      </c>
      <c r="D28" s="166">
        <v>29015.603</v>
      </c>
      <c r="E28" s="166">
        <v>24567.041</v>
      </c>
      <c r="F28" s="38">
        <f t="shared" si="2"/>
        <v>-0.1533162002526709</v>
      </c>
      <c r="G28" s="38">
        <f>+E28/$E$30</f>
        <v>0.02166343714124925</v>
      </c>
    </row>
    <row r="29" spans="1:7" ht="12.75">
      <c r="A29" s="209"/>
      <c r="B29" s="2" t="s">
        <v>87</v>
      </c>
      <c r="C29" s="166">
        <v>50377.752</v>
      </c>
      <c r="D29" s="166">
        <v>52930.485</v>
      </c>
      <c r="E29" s="166">
        <v>60754.256</v>
      </c>
      <c r="F29" s="38">
        <f t="shared" si="2"/>
        <v>0.14781219178324176</v>
      </c>
      <c r="G29" s="38">
        <f>+E29/$E$30</f>
        <v>0.05357364795863552</v>
      </c>
    </row>
    <row r="30" spans="1:7" ht="12.75">
      <c r="A30" s="210"/>
      <c r="B30" s="35" t="s">
        <v>88</v>
      </c>
      <c r="C30" s="167">
        <f>SUM(C27:C29)</f>
        <v>1181606.0240000002</v>
      </c>
      <c r="D30" s="167">
        <f>SUM(D27:D29)</f>
        <v>1213705.497</v>
      </c>
      <c r="E30" s="167">
        <f>SUM(E27:E29)</f>
        <v>1134032.464</v>
      </c>
      <c r="F30" s="36">
        <f t="shared" si="2"/>
        <v>-0.06564445262622062</v>
      </c>
      <c r="G30" s="36">
        <f>SUM(G27:G29)</f>
        <v>1</v>
      </c>
    </row>
    <row r="31" spans="1:7" ht="12.75">
      <c r="A31" s="201" t="s">
        <v>201</v>
      </c>
      <c r="B31" s="49" t="s">
        <v>158</v>
      </c>
      <c r="C31" s="165">
        <v>1539265.769</v>
      </c>
      <c r="D31" s="165">
        <v>1778042.396</v>
      </c>
      <c r="E31" s="165">
        <v>1977297.91</v>
      </c>
      <c r="F31" s="60">
        <f t="shared" si="2"/>
        <v>0.11206454606946277</v>
      </c>
      <c r="G31" s="60">
        <f>+E31/$E$34</f>
        <v>0.874892389626724</v>
      </c>
    </row>
    <row r="32" spans="1:7" ht="12.75">
      <c r="A32" s="202"/>
      <c r="B32" s="2" t="s">
        <v>86</v>
      </c>
      <c r="C32" s="166">
        <v>52186.04</v>
      </c>
      <c r="D32" s="166">
        <v>65351.331</v>
      </c>
      <c r="E32" s="166">
        <v>73539.273</v>
      </c>
      <c r="F32" s="38">
        <f t="shared" si="2"/>
        <v>0.12529112834748543</v>
      </c>
      <c r="G32" s="38">
        <f>+E32/$E$34</f>
        <v>0.03253882480783183</v>
      </c>
    </row>
    <row r="33" spans="1:7" ht="12.75">
      <c r="A33" s="202"/>
      <c r="B33" s="2" t="s">
        <v>87</v>
      </c>
      <c r="C33" s="166">
        <v>170903.85</v>
      </c>
      <c r="D33" s="166">
        <v>187444.841</v>
      </c>
      <c r="E33" s="166">
        <v>209209.805</v>
      </c>
      <c r="F33" s="38">
        <f t="shared" si="2"/>
        <v>0.11611396656150173</v>
      </c>
      <c r="G33" s="38">
        <f>+E33/$E$34</f>
        <v>0.09256878556544418</v>
      </c>
    </row>
    <row r="34" spans="1:7" ht="12.75">
      <c r="A34" s="203"/>
      <c r="B34" s="35" t="s">
        <v>88</v>
      </c>
      <c r="C34" s="167">
        <f>SUM(C31:C33)</f>
        <v>1762355.6590000002</v>
      </c>
      <c r="D34" s="167">
        <f>SUM(D31:D33)</f>
        <v>2030838.568</v>
      </c>
      <c r="E34" s="167">
        <f>SUM(E31:E33)</f>
        <v>2260046.988</v>
      </c>
      <c r="F34" s="36">
        <f t="shared" si="2"/>
        <v>0.11286392902500753</v>
      </c>
      <c r="G34" s="36">
        <f>SUM(G31:G33)</f>
        <v>1</v>
      </c>
    </row>
    <row r="35" spans="1:7" ht="12.75">
      <c r="A35" s="201" t="s">
        <v>218</v>
      </c>
      <c r="B35" s="49" t="s">
        <v>158</v>
      </c>
      <c r="C35" s="165">
        <v>1357491.437</v>
      </c>
      <c r="D35" s="165">
        <v>1640478.506</v>
      </c>
      <c r="E35" s="165">
        <v>1865795.555</v>
      </c>
      <c r="F35" s="60">
        <f t="shared" si="2"/>
        <v>0.13734837011025117</v>
      </c>
      <c r="G35" s="60">
        <f>+E35/$E$38</f>
        <v>0.7501915145030918</v>
      </c>
    </row>
    <row r="36" spans="1:7" ht="12.75">
      <c r="A36" s="202"/>
      <c r="B36" s="2" t="s">
        <v>86</v>
      </c>
      <c r="C36" s="166">
        <v>2052.939</v>
      </c>
      <c r="D36" s="166">
        <v>1395.064</v>
      </c>
      <c r="E36" s="166">
        <v>2142.35</v>
      </c>
      <c r="F36" s="38">
        <f t="shared" si="2"/>
        <v>0.5356643136085512</v>
      </c>
      <c r="G36" s="38">
        <f>+E36/$E$38</f>
        <v>0.0008613874048465609</v>
      </c>
    </row>
    <row r="37" spans="1:7" ht="12.75">
      <c r="A37" s="202"/>
      <c r="B37" s="2" t="s">
        <v>87</v>
      </c>
      <c r="C37" s="166">
        <v>495001.029</v>
      </c>
      <c r="D37" s="166">
        <v>477107.733</v>
      </c>
      <c r="E37" s="166">
        <v>619154.416</v>
      </c>
      <c r="F37" s="38">
        <f t="shared" si="2"/>
        <v>0.2977245455797296</v>
      </c>
      <c r="G37" s="38">
        <f>+E37/$E$38</f>
        <v>0.24894709809206153</v>
      </c>
    </row>
    <row r="38" spans="1:7" ht="12.75">
      <c r="A38" s="203"/>
      <c r="B38" s="35" t="s">
        <v>88</v>
      </c>
      <c r="C38" s="167">
        <f>SUM(C35:C37)</f>
        <v>1854545.4049999998</v>
      </c>
      <c r="D38" s="167">
        <f>SUM(D35:D37)</f>
        <v>2118981.3030000003</v>
      </c>
      <c r="E38" s="167">
        <f>SUM(E35:E37)</f>
        <v>2487092.321</v>
      </c>
      <c r="F38" s="36">
        <f t="shared" si="2"/>
        <v>0.17372074849307892</v>
      </c>
      <c r="G38" s="36">
        <f>SUM(G35:G37)</f>
        <v>0.9999999999999999</v>
      </c>
    </row>
    <row r="39" spans="1:7" ht="12.75">
      <c r="A39" s="201" t="s">
        <v>111</v>
      </c>
      <c r="B39" s="49" t="s">
        <v>158</v>
      </c>
      <c r="C39" s="165">
        <v>953344.594</v>
      </c>
      <c r="D39" s="165">
        <v>1120181.5</v>
      </c>
      <c r="E39" s="165">
        <v>1345243.16</v>
      </c>
      <c r="F39" s="60">
        <f t="shared" si="2"/>
        <v>0.20091535166399366</v>
      </c>
      <c r="G39" s="60">
        <f>+E39/$E$42</f>
        <v>0.7879058841732622</v>
      </c>
    </row>
    <row r="40" spans="1:7" ht="12.75">
      <c r="A40" s="202"/>
      <c r="B40" s="2" t="s">
        <v>86</v>
      </c>
      <c r="C40" s="166">
        <v>193564.344</v>
      </c>
      <c r="D40" s="166">
        <v>218021.976</v>
      </c>
      <c r="E40" s="166">
        <v>321972.911</v>
      </c>
      <c r="F40" s="38">
        <f t="shared" si="2"/>
        <v>0.4767910873351594</v>
      </c>
      <c r="G40" s="38">
        <f>+E40/$E$42</f>
        <v>0.188578807656821</v>
      </c>
    </row>
    <row r="41" spans="1:9" ht="12.75">
      <c r="A41" s="202"/>
      <c r="B41" s="2" t="s">
        <v>87</v>
      </c>
      <c r="C41" s="166">
        <v>17538.274</v>
      </c>
      <c r="D41" s="166">
        <v>32529.177</v>
      </c>
      <c r="E41" s="166">
        <v>40149.221</v>
      </c>
      <c r="F41" s="38">
        <f t="shared" si="2"/>
        <v>0.2342525911430221</v>
      </c>
      <c r="G41" s="38">
        <f>+E41/$E$42</f>
        <v>0.02351530816991681</v>
      </c>
      <c r="I41" s="113"/>
    </row>
    <row r="42" spans="1:7" ht="12.75">
      <c r="A42" s="203"/>
      <c r="B42" s="35" t="s">
        <v>88</v>
      </c>
      <c r="C42" s="167">
        <f>SUM(C39:C41)</f>
        <v>1164447.212</v>
      </c>
      <c r="D42" s="167">
        <f>SUM(D39:D41)</f>
        <v>1370732.653</v>
      </c>
      <c r="E42" s="167">
        <f>SUM(E39:E41)</f>
        <v>1707365.292</v>
      </c>
      <c r="F42" s="36">
        <f t="shared" si="2"/>
        <v>0.24558591951774275</v>
      </c>
      <c r="G42" s="36">
        <f>SUM(G39:G41)</f>
        <v>1</v>
      </c>
    </row>
    <row r="43" spans="1:7" ht="12.75">
      <c r="A43" s="201" t="s">
        <v>217</v>
      </c>
      <c r="B43" s="49" t="s">
        <v>158</v>
      </c>
      <c r="C43" s="165">
        <v>290000.165</v>
      </c>
      <c r="D43" s="165">
        <v>315271.19</v>
      </c>
      <c r="E43" s="165">
        <v>393318.862</v>
      </c>
      <c r="F43" s="60">
        <f t="shared" si="2"/>
        <v>0.24755726014800153</v>
      </c>
      <c r="G43" s="60">
        <f>+E43/$E$46</f>
        <v>0.0898379428527091</v>
      </c>
    </row>
    <row r="44" spans="1:7" ht="12.75">
      <c r="A44" s="202"/>
      <c r="B44" s="2" t="s">
        <v>86</v>
      </c>
      <c r="C44" s="166">
        <v>3018986.546</v>
      </c>
      <c r="D44" s="166">
        <v>3558167.398</v>
      </c>
      <c r="E44" s="166">
        <v>3904389.567</v>
      </c>
      <c r="F44" s="38">
        <f t="shared" si="2"/>
        <v>0.09730350775362812</v>
      </c>
      <c r="G44" s="38">
        <f>+E44/$E$46</f>
        <v>0.891801438179844</v>
      </c>
    </row>
    <row r="45" spans="1:7" ht="12.75">
      <c r="A45" s="202"/>
      <c r="B45" s="2" t="s">
        <v>87</v>
      </c>
      <c r="C45" s="166">
        <v>58355.473</v>
      </c>
      <c r="D45" s="166">
        <v>71024.607</v>
      </c>
      <c r="E45" s="166">
        <v>80384.496</v>
      </c>
      <c r="F45" s="38">
        <f t="shared" si="2"/>
        <v>0.13178374925749317</v>
      </c>
      <c r="G45" s="38">
        <f>+E45/$E$46</f>
        <v>0.01836061896744688</v>
      </c>
    </row>
    <row r="46" spans="1:7" ht="12.75">
      <c r="A46" s="203"/>
      <c r="B46" s="35" t="s">
        <v>88</v>
      </c>
      <c r="C46" s="167">
        <f>SUM(C43:C45)</f>
        <v>3367342.1840000004</v>
      </c>
      <c r="D46" s="167">
        <f>SUM(D43:D45)</f>
        <v>3944463.195</v>
      </c>
      <c r="E46" s="167">
        <f>SUM(E43:E45)</f>
        <v>4378092.925</v>
      </c>
      <c r="F46" s="36">
        <f t="shared" si="2"/>
        <v>0.10993377515847248</v>
      </c>
      <c r="G46" s="36">
        <f>SUM(G43:G45)</f>
        <v>1</v>
      </c>
    </row>
    <row r="47" spans="1:7" ht="12.75">
      <c r="A47" s="201" t="s">
        <v>174</v>
      </c>
      <c r="B47" s="49" t="s">
        <v>158</v>
      </c>
      <c r="C47" s="165">
        <v>69813.941</v>
      </c>
      <c r="D47" s="165">
        <v>84361.952</v>
      </c>
      <c r="E47" s="165">
        <v>116854.046</v>
      </c>
      <c r="F47" s="60">
        <f t="shared" si="2"/>
        <v>0.38515104534328454</v>
      </c>
      <c r="G47" s="60">
        <f>+E47/$E$50</f>
        <v>0.22421675204139452</v>
      </c>
    </row>
    <row r="48" spans="1:7" ht="12.75">
      <c r="A48" s="202"/>
      <c r="B48" s="2" t="s">
        <v>86</v>
      </c>
      <c r="C48" s="166">
        <v>248165.406</v>
      </c>
      <c r="D48" s="166">
        <v>345049.359</v>
      </c>
      <c r="E48" s="166">
        <v>392440.8</v>
      </c>
      <c r="F48" s="38">
        <f t="shared" si="2"/>
        <v>0.1373468454987044</v>
      </c>
      <c r="G48" s="38">
        <f>+E48/$E$50</f>
        <v>0.7530060323673046</v>
      </c>
    </row>
    <row r="49" spans="1:7" ht="12.75">
      <c r="A49" s="202"/>
      <c r="B49" s="2" t="s">
        <v>87</v>
      </c>
      <c r="C49" s="166">
        <v>23338.912</v>
      </c>
      <c r="D49" s="166">
        <v>20835.774</v>
      </c>
      <c r="E49" s="166">
        <v>11870.7</v>
      </c>
      <c r="F49" s="38">
        <f t="shared" si="2"/>
        <v>-0.43027314464055905</v>
      </c>
      <c r="G49" s="38">
        <f>+E49/$E$50</f>
        <v>0.02277721559130081</v>
      </c>
    </row>
    <row r="50" spans="1:7" ht="14.25" customHeight="1">
      <c r="A50" s="203"/>
      <c r="B50" s="35" t="s">
        <v>88</v>
      </c>
      <c r="C50" s="167">
        <f>SUM(C47:C49)</f>
        <v>341318.259</v>
      </c>
      <c r="D50" s="167">
        <f>SUM(D47:D49)</f>
        <v>450247.08499999996</v>
      </c>
      <c r="E50" s="167">
        <f>SUM(E47:E49)</f>
        <v>521165.54600000003</v>
      </c>
      <c r="F50" s="36">
        <f t="shared" si="2"/>
        <v>0.15751009470722074</v>
      </c>
      <c r="G50" s="36">
        <f>SUM(G47:G49)</f>
        <v>1</v>
      </c>
    </row>
    <row r="51" spans="1:7" ht="14.25" customHeight="1">
      <c r="A51" s="201" t="s">
        <v>199</v>
      </c>
      <c r="B51" s="49" t="s">
        <v>158</v>
      </c>
      <c r="C51" s="165">
        <v>462.18</v>
      </c>
      <c r="D51" s="165">
        <v>3125.028</v>
      </c>
      <c r="E51" s="165">
        <v>27994.559</v>
      </c>
      <c r="F51" s="60">
        <f t="shared" si="2"/>
        <v>7.958178614719613</v>
      </c>
      <c r="G51" s="60">
        <f>+E51/$E$54</f>
        <v>0.07093314286717968</v>
      </c>
    </row>
    <row r="52" spans="1:7" ht="14.25" customHeight="1">
      <c r="A52" s="202"/>
      <c r="B52" s="2" t="s">
        <v>86</v>
      </c>
      <c r="C52" s="166">
        <v>17332.075</v>
      </c>
      <c r="D52" s="166">
        <v>12368.22</v>
      </c>
      <c r="E52" s="166">
        <v>320539.308</v>
      </c>
      <c r="F52" s="38">
        <f t="shared" si="2"/>
        <v>24.916365329853452</v>
      </c>
      <c r="G52" s="38">
        <f>+E52/$E$54</f>
        <v>0.8121885588164083</v>
      </c>
    </row>
    <row r="53" spans="1:7" ht="14.25" customHeight="1">
      <c r="A53" s="202"/>
      <c r="B53" s="2" t="s">
        <v>87</v>
      </c>
      <c r="C53" s="166">
        <v>0</v>
      </c>
      <c r="D53" s="166">
        <v>3337.687</v>
      </c>
      <c r="E53" s="166">
        <v>46127.329</v>
      </c>
      <c r="F53" s="38">
        <f t="shared" si="2"/>
        <v>12.820148204430193</v>
      </c>
      <c r="G53" s="38">
        <f>+E53/$E$54</f>
        <v>0.11687829831641214</v>
      </c>
    </row>
    <row r="54" spans="1:7" ht="14.25" customHeight="1">
      <c r="A54" s="203"/>
      <c r="B54" s="35" t="s">
        <v>88</v>
      </c>
      <c r="C54" s="167">
        <f>SUM(C51:C53)</f>
        <v>17794.255</v>
      </c>
      <c r="D54" s="167">
        <f>SUM(D51:D53)</f>
        <v>18830.934999999998</v>
      </c>
      <c r="E54" s="167">
        <f>SUM(E51:E53)</f>
        <v>394661.196</v>
      </c>
      <c r="F54" s="36">
        <f t="shared" si="2"/>
        <v>19.95813065044301</v>
      </c>
      <c r="G54" s="36">
        <f>SUM(G51:G53)</f>
        <v>1</v>
      </c>
    </row>
    <row r="55" spans="1:7" ht="12.75">
      <c r="A55" s="201" t="s">
        <v>195</v>
      </c>
      <c r="B55" s="49" t="s">
        <v>158</v>
      </c>
      <c r="C55" s="165">
        <v>142405.223</v>
      </c>
      <c r="D55" s="165">
        <v>111245.011</v>
      </c>
      <c r="E55" s="165">
        <v>119504.217</v>
      </c>
      <c r="F55" s="60">
        <f aca="true" t="shared" si="3" ref="F55:F68">+(E55-D55)/D55</f>
        <v>0.0742433833729407</v>
      </c>
      <c r="G55" s="60">
        <f>+E55/$E$58</f>
        <v>0.35399498435541044</v>
      </c>
    </row>
    <row r="56" spans="1:7" ht="12.75">
      <c r="A56" s="202"/>
      <c r="B56" s="2" t="s">
        <v>86</v>
      </c>
      <c r="C56" s="166">
        <v>87343.983</v>
      </c>
      <c r="D56" s="166">
        <v>87182.38</v>
      </c>
      <c r="E56" s="166">
        <v>132215.913</v>
      </c>
      <c r="F56" s="38">
        <f t="shared" si="3"/>
        <v>0.5165439736790851</v>
      </c>
      <c r="G56" s="38">
        <f>+E56/$E$58</f>
        <v>0.39164952692816946</v>
      </c>
    </row>
    <row r="57" spans="1:7" ht="12.75">
      <c r="A57" s="202"/>
      <c r="B57" s="2" t="s">
        <v>87</v>
      </c>
      <c r="C57" s="166">
        <v>83318.321</v>
      </c>
      <c r="D57" s="166">
        <v>97425.346</v>
      </c>
      <c r="E57" s="166">
        <v>85867.187</v>
      </c>
      <c r="F57" s="38">
        <f t="shared" si="3"/>
        <v>-0.11863605801307597</v>
      </c>
      <c r="G57" s="38">
        <f>+E57/$E$58</f>
        <v>0.25435548871642</v>
      </c>
    </row>
    <row r="58" spans="1:7" ht="12.75">
      <c r="A58" s="203"/>
      <c r="B58" s="35" t="s">
        <v>88</v>
      </c>
      <c r="C58" s="167">
        <f>SUM(C55:C57)</f>
        <v>313067.527</v>
      </c>
      <c r="D58" s="167">
        <f>SUM(D55:D57)</f>
        <v>295852.737</v>
      </c>
      <c r="E58" s="167">
        <f>SUM(E55:E57)</f>
        <v>337587.31700000004</v>
      </c>
      <c r="F58" s="36">
        <f t="shared" si="3"/>
        <v>0.1410653841610396</v>
      </c>
      <c r="G58" s="36">
        <f>SUM(G55:G57)</f>
        <v>0.9999999999999999</v>
      </c>
    </row>
    <row r="59" spans="1:7" ht="12.75">
      <c r="A59" s="204" t="s">
        <v>219</v>
      </c>
      <c r="B59" s="49" t="s">
        <v>158</v>
      </c>
      <c r="C59" s="165">
        <v>948.253</v>
      </c>
      <c r="D59" s="165">
        <v>235.766</v>
      </c>
      <c r="E59" s="165">
        <v>6144.174</v>
      </c>
      <c r="F59" s="60">
        <f t="shared" si="3"/>
        <v>25.060475216952405</v>
      </c>
      <c r="G59" s="60">
        <f>+E59/$E$62</f>
        <v>0.7707581340654659</v>
      </c>
    </row>
    <row r="60" spans="1:7" ht="12.75">
      <c r="A60" s="205"/>
      <c r="B60" s="2" t="s">
        <v>86</v>
      </c>
      <c r="C60" s="166">
        <v>303.224</v>
      </c>
      <c r="D60" s="166">
        <v>181.09</v>
      </c>
      <c r="E60" s="166">
        <v>0</v>
      </c>
      <c r="F60" s="38">
        <f t="shared" si="3"/>
        <v>-1</v>
      </c>
      <c r="G60" s="38">
        <f>+E60/$E$62</f>
        <v>0</v>
      </c>
    </row>
    <row r="61" spans="1:7" ht="12.75">
      <c r="A61" s="205"/>
      <c r="B61" s="2" t="s">
        <v>87</v>
      </c>
      <c r="C61" s="166">
        <v>1783.581</v>
      </c>
      <c r="D61" s="166">
        <v>1889.382</v>
      </c>
      <c r="E61" s="166">
        <v>1827.424</v>
      </c>
      <c r="F61" s="38">
        <f t="shared" si="3"/>
        <v>-0.032792733285275336</v>
      </c>
      <c r="G61" s="38">
        <f>+E61/$E$62</f>
        <v>0.22924186593453408</v>
      </c>
    </row>
    <row r="62" spans="1:7" ht="12.75">
      <c r="A62" s="206"/>
      <c r="B62" s="35" t="s">
        <v>88</v>
      </c>
      <c r="C62" s="167">
        <f>SUM(C59:C61)</f>
        <v>3035.058</v>
      </c>
      <c r="D62" s="167">
        <f>SUM(D59:D61)</f>
        <v>2306.2380000000003</v>
      </c>
      <c r="E62" s="167">
        <f>SUM(E59:E61)</f>
        <v>7971.598</v>
      </c>
      <c r="F62" s="36">
        <f t="shared" si="3"/>
        <v>2.4565374432300566</v>
      </c>
      <c r="G62" s="36">
        <f>SUM(G59:G61)</f>
        <v>1</v>
      </c>
    </row>
    <row r="63" spans="1:7" ht="12.75">
      <c r="A63" s="204" t="s">
        <v>220</v>
      </c>
      <c r="B63" s="49" t="s">
        <v>158</v>
      </c>
      <c r="C63" s="165">
        <v>753.529</v>
      </c>
      <c r="D63" s="165">
        <v>797.6</v>
      </c>
      <c r="E63" s="165">
        <v>1092.896</v>
      </c>
      <c r="F63" s="60">
        <f t="shared" si="3"/>
        <v>0.3702306920762286</v>
      </c>
      <c r="G63" s="60">
        <f>+E63/$E$66</f>
        <v>0.012924745420964365</v>
      </c>
    </row>
    <row r="64" spans="1:7" ht="12.75">
      <c r="A64" s="205"/>
      <c r="B64" s="2" t="s">
        <v>86</v>
      </c>
      <c r="C64" s="166">
        <v>1834.861</v>
      </c>
      <c r="D64" s="166">
        <v>3162.178</v>
      </c>
      <c r="E64" s="166">
        <v>2973.724</v>
      </c>
      <c r="F64" s="38">
        <f t="shared" si="3"/>
        <v>-0.059596265611866164</v>
      </c>
      <c r="G64" s="38">
        <f>+E64/$E$66</f>
        <v>0.03516768809860393</v>
      </c>
    </row>
    <row r="65" spans="1:7" ht="12.75">
      <c r="A65" s="205"/>
      <c r="B65" s="2" t="s">
        <v>87</v>
      </c>
      <c r="C65" s="166">
        <v>44398.775</v>
      </c>
      <c r="D65" s="166">
        <v>59856.84</v>
      </c>
      <c r="E65" s="166">
        <v>80491.796</v>
      </c>
      <c r="F65" s="38">
        <f t="shared" si="3"/>
        <v>0.34473847934505075</v>
      </c>
      <c r="G65" s="38">
        <f>+E65/$E$66</f>
        <v>0.9519075664804317</v>
      </c>
    </row>
    <row r="66" spans="1:7" ht="12.75">
      <c r="A66" s="206"/>
      <c r="B66" s="35" t="s">
        <v>88</v>
      </c>
      <c r="C66" s="167">
        <f>SUM(C63:C65)</f>
        <v>46987.165</v>
      </c>
      <c r="D66" s="167">
        <f>SUM(D63:D65)</f>
        <v>63816.617999999995</v>
      </c>
      <c r="E66" s="167">
        <f>SUM(E63:E65)</f>
        <v>84558.416</v>
      </c>
      <c r="F66" s="36">
        <f t="shared" si="3"/>
        <v>0.3250218932002947</v>
      </c>
      <c r="G66" s="36">
        <f>SUM(G63:G65)</f>
        <v>1</v>
      </c>
    </row>
    <row r="67" spans="1:7" ht="12.75">
      <c r="A67" s="35" t="s">
        <v>89</v>
      </c>
      <c r="B67" s="35" t="s">
        <v>88</v>
      </c>
      <c r="C67" s="167">
        <v>14837.599</v>
      </c>
      <c r="D67" s="167">
        <v>12877.566</v>
      </c>
      <c r="E67" s="167">
        <v>24413.120000000003</v>
      </c>
      <c r="F67" s="36">
        <f t="shared" si="3"/>
        <v>0.895786828038777</v>
      </c>
      <c r="G67" s="36">
        <f>+E67/$E$67</f>
        <v>1</v>
      </c>
    </row>
    <row r="68" spans="1:17" s="44" customFormat="1" ht="12.75">
      <c r="A68" s="168" t="s">
        <v>88</v>
      </c>
      <c r="B68" s="168"/>
      <c r="C68" s="169">
        <f>+C67+C66+C62+C58+C54+C50+C46+C42+C38+C34+C30+C26+C22+C18+C14+C10</f>
        <v>10813743.332</v>
      </c>
      <c r="D68" s="169">
        <f>+D67+D66+D62+D58+D54+D50+D46+D42+D38+D34+D30+D26+D22+D18+D14+D10</f>
        <v>12315251.077999998</v>
      </c>
      <c r="E68" s="169">
        <f>+E67+E66+E62+E58+E54+E50+E46+E42+E38+E34+E30+E26+E22+E18+E14+E10</f>
        <v>14170828.892</v>
      </c>
      <c r="F68" s="170">
        <f t="shared" si="3"/>
        <v>0.1506731614522105</v>
      </c>
      <c r="G68" s="168"/>
      <c r="H68" s="1"/>
      <c r="I68" s="1"/>
      <c r="J68" s="1"/>
      <c r="K68" s="1"/>
      <c r="L68" s="1"/>
      <c r="M68" s="1"/>
      <c r="N68" s="1"/>
      <c r="O68" s="1"/>
      <c r="P68" s="1"/>
      <c r="Q68" s="171"/>
    </row>
    <row r="69" spans="1:16" s="31" customFormat="1" ht="12.75">
      <c r="A69" s="32" t="s">
        <v>161</v>
      </c>
      <c r="B69" s="32"/>
      <c r="C69" s="32"/>
      <c r="D69" s="32"/>
      <c r="E69" s="32"/>
      <c r="F69" s="64"/>
      <c r="H69"/>
      <c r="I69"/>
      <c r="J69"/>
      <c r="K69"/>
      <c r="L69"/>
      <c r="M69"/>
      <c r="N69"/>
      <c r="O69"/>
      <c r="P69"/>
    </row>
    <row r="70" ht="12.75">
      <c r="A70" s="32" t="s">
        <v>241</v>
      </c>
    </row>
    <row r="71" spans="3:5" ht="12.75">
      <c r="C71" s="186"/>
      <c r="D71" s="186"/>
      <c r="E71" s="186"/>
    </row>
    <row r="72" spans="3:5" ht="12.75">
      <c r="C72" s="187"/>
      <c r="D72" s="187"/>
      <c r="E72" s="187"/>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22" scale="75" r:id="rId2"/>
  <headerFooter alignWithMargins="0">
    <oddFooter>&amp;CPágina &amp;P</oddFooter>
  </headerFooter>
  <ignoredErrors>
    <ignoredError sqref="F10 F14 F18 F22" formula="1"/>
  </ignoredErrors>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B10" sqref="B10"/>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8" customFormat="1" ht="15.75" customHeight="1">
      <c r="A1" s="197" t="s">
        <v>84</v>
      </c>
      <c r="B1" s="197"/>
      <c r="C1" s="197"/>
      <c r="D1" s="197"/>
      <c r="E1" s="197"/>
      <c r="F1" s="197"/>
      <c r="H1" s="77"/>
      <c r="J1" s="77"/>
      <c r="K1" s="77"/>
      <c r="M1" s="77"/>
      <c r="O1" s="77"/>
      <c r="P1" s="77"/>
      <c r="R1" s="77"/>
      <c r="T1" s="77"/>
      <c r="U1" s="77"/>
      <c r="W1" s="77"/>
    </row>
    <row r="2" spans="1:23" s="78" customFormat="1" ht="15.75" customHeight="1">
      <c r="A2" s="198" t="s">
        <v>1</v>
      </c>
      <c r="B2" s="198"/>
      <c r="C2" s="198"/>
      <c r="D2" s="198"/>
      <c r="E2" s="198"/>
      <c r="F2" s="198"/>
      <c r="H2" s="77"/>
      <c r="J2" s="77"/>
      <c r="K2" s="77"/>
      <c r="M2" s="77"/>
      <c r="O2" s="77"/>
      <c r="P2" s="77"/>
      <c r="R2" s="77"/>
      <c r="T2" s="77"/>
      <c r="U2" s="77"/>
      <c r="W2" s="77"/>
    </row>
    <row r="3" spans="1:23" s="78" customFormat="1" ht="15.75" customHeight="1">
      <c r="A3" s="198" t="s">
        <v>24</v>
      </c>
      <c r="B3" s="198"/>
      <c r="C3" s="198"/>
      <c r="D3" s="198"/>
      <c r="E3" s="198"/>
      <c r="F3" s="198"/>
      <c r="H3" s="77"/>
      <c r="J3" s="77"/>
      <c r="K3" s="77"/>
      <c r="M3" s="77"/>
      <c r="O3" s="77"/>
      <c r="P3" s="77"/>
      <c r="R3" s="77"/>
      <c r="T3" s="77"/>
      <c r="U3" s="77"/>
      <c r="W3" s="77"/>
    </row>
    <row r="4" spans="1:23" s="78" customFormat="1" ht="15.75" customHeight="1">
      <c r="A4" s="199"/>
      <c r="B4" s="199"/>
      <c r="C4" s="199"/>
      <c r="D4" s="199"/>
      <c r="E4" s="199"/>
      <c r="F4" s="199"/>
      <c r="H4" s="77"/>
      <c r="J4" s="77"/>
      <c r="K4" s="77"/>
      <c r="M4" s="77"/>
      <c r="O4" s="77"/>
      <c r="P4" s="77"/>
      <c r="R4" s="77"/>
      <c r="T4" s="77"/>
      <c r="U4" s="77"/>
      <c r="W4" s="77"/>
    </row>
    <row r="5" spans="1:6" s="3" customFormat="1" ht="12.75">
      <c r="A5" s="14" t="s">
        <v>25</v>
      </c>
      <c r="B5" s="1" t="s">
        <v>90</v>
      </c>
      <c r="C5" s="188">
        <v>2009</v>
      </c>
      <c r="D5" s="211" t="str">
        <f>+Exportacion_region_sector!D6</f>
        <v>ene - dic</v>
      </c>
      <c r="E5" s="211"/>
      <c r="F5" s="18" t="s">
        <v>27</v>
      </c>
    </row>
    <row r="6" spans="1:6" s="3" customFormat="1" ht="12.75">
      <c r="A6" s="18"/>
      <c r="B6" s="18"/>
      <c r="C6" s="18"/>
      <c r="D6" s="17">
        <v>2010</v>
      </c>
      <c r="E6" s="16">
        <v>2011</v>
      </c>
      <c r="F6" s="39">
        <v>2011</v>
      </c>
    </row>
    <row r="7" spans="1:6" s="3" customFormat="1" ht="12.75">
      <c r="A7" s="208" t="s">
        <v>190</v>
      </c>
      <c r="B7" t="s">
        <v>92</v>
      </c>
      <c r="C7" s="55">
        <v>2430.708</v>
      </c>
      <c r="D7" s="55">
        <v>1736.71</v>
      </c>
      <c r="E7" s="24">
        <v>1099.833</v>
      </c>
      <c r="F7" s="40">
        <f aca="true" t="shared" si="0" ref="F7:F12">+E7/$E$13</f>
        <v>0.24823741600683794</v>
      </c>
    </row>
    <row r="8" spans="1:6" s="3" customFormat="1" ht="12.75">
      <c r="A8" s="209"/>
      <c r="B8" s="3" t="s">
        <v>93</v>
      </c>
      <c r="C8" s="55">
        <v>1933.734</v>
      </c>
      <c r="D8" s="55">
        <v>2076.185</v>
      </c>
      <c r="E8" s="24">
        <v>1011.102</v>
      </c>
      <c r="F8" s="40">
        <f t="shared" si="0"/>
        <v>0.22821041721729193</v>
      </c>
    </row>
    <row r="9" spans="1:6" s="3" customFormat="1" ht="12.75">
      <c r="A9" s="209"/>
      <c r="B9" t="s">
        <v>230</v>
      </c>
      <c r="C9" s="55">
        <v>161.78</v>
      </c>
      <c r="D9" s="55">
        <v>828.452</v>
      </c>
      <c r="E9" s="24">
        <v>849.423</v>
      </c>
      <c r="F9" s="40">
        <f t="shared" si="0"/>
        <v>0.1917187160385043</v>
      </c>
    </row>
    <row r="10" spans="1:23" ht="12.75">
      <c r="A10" s="209"/>
      <c r="B10" s="3" t="s">
        <v>327</v>
      </c>
      <c r="C10" s="55">
        <v>2500.89</v>
      </c>
      <c r="D10" s="55">
        <v>808.854</v>
      </c>
      <c r="E10" s="24">
        <v>463.683</v>
      </c>
      <c r="F10" s="40">
        <f t="shared" si="0"/>
        <v>0.10465540656290422</v>
      </c>
      <c r="H10" s="52"/>
      <c r="J10" s="52"/>
      <c r="K10" s="52"/>
      <c r="M10" s="52"/>
      <c r="O10" s="52"/>
      <c r="P10" s="52"/>
      <c r="R10" s="52"/>
      <c r="T10" s="52"/>
      <c r="U10" s="52"/>
      <c r="W10" s="52"/>
    </row>
    <row r="11" spans="1:23" ht="12.75">
      <c r="A11" s="209"/>
      <c r="B11" s="3" t="s">
        <v>136</v>
      </c>
      <c r="C11" s="55">
        <v>274.758</v>
      </c>
      <c r="D11" s="55">
        <v>892.787</v>
      </c>
      <c r="E11" s="24">
        <v>438.324</v>
      </c>
      <c r="F11" s="40">
        <f t="shared" si="0"/>
        <v>0.0989317624891972</v>
      </c>
      <c r="H11" s="52"/>
      <c r="J11" s="52"/>
      <c r="K11" s="52"/>
      <c r="M11" s="52"/>
      <c r="O11" s="52"/>
      <c r="P11" s="52"/>
      <c r="R11" s="52"/>
      <c r="T11" s="52"/>
      <c r="U11" s="52"/>
      <c r="W11" s="52"/>
    </row>
    <row r="12" spans="1:6" ht="12.75">
      <c r="A12" s="209"/>
      <c r="B12" s="3" t="s">
        <v>114</v>
      </c>
      <c r="C12" s="55">
        <f>C13-SUM(C7:C11)</f>
        <v>1373.6320000000014</v>
      </c>
      <c r="D12" s="55">
        <f>D13-SUM(D7:D11)</f>
        <v>1571.3279999999995</v>
      </c>
      <c r="E12" s="55">
        <f>E13-SUM(E7:E11)</f>
        <v>568.2040000000002</v>
      </c>
      <c r="F12" s="40">
        <f t="shared" si="0"/>
        <v>0.1282462816852644</v>
      </c>
    </row>
    <row r="13" spans="1:7" s="1" customFormat="1" ht="12.75">
      <c r="A13" s="210"/>
      <c r="B13" s="41" t="s">
        <v>117</v>
      </c>
      <c r="C13" s="71">
        <v>8675.502</v>
      </c>
      <c r="D13" s="71">
        <v>7914.316</v>
      </c>
      <c r="E13" s="71">
        <v>4430.569</v>
      </c>
      <c r="F13" s="43">
        <f>SUM(F7:F12)</f>
        <v>1</v>
      </c>
      <c r="G13" s="27"/>
    </row>
    <row r="14" spans="1:23" ht="12.75">
      <c r="A14" s="208" t="s">
        <v>191</v>
      </c>
      <c r="B14" s="3" t="s">
        <v>95</v>
      </c>
      <c r="C14" s="55">
        <v>1239.776</v>
      </c>
      <c r="D14" s="55">
        <v>1311.393</v>
      </c>
      <c r="E14" s="24">
        <v>1584.938</v>
      </c>
      <c r="F14" s="40">
        <f aca="true" t="shared" si="1" ref="F14:F19">+E14/$E$20</f>
        <v>0.26072776324664004</v>
      </c>
      <c r="H14" s="52"/>
      <c r="J14" s="52"/>
      <c r="K14" s="52"/>
      <c r="M14" s="52"/>
      <c r="O14" s="52"/>
      <c r="P14" s="52"/>
      <c r="R14" s="52"/>
      <c r="T14" s="52"/>
      <c r="U14" s="52"/>
      <c r="W14" s="52"/>
    </row>
    <row r="15" spans="1:6" ht="12.75">
      <c r="A15" s="212"/>
      <c r="B15" s="3" t="s">
        <v>136</v>
      </c>
      <c r="C15" s="55">
        <v>516.855</v>
      </c>
      <c r="D15" s="55">
        <v>545.754</v>
      </c>
      <c r="E15" s="24">
        <v>719.905</v>
      </c>
      <c r="F15" s="40">
        <f t="shared" si="1"/>
        <v>0.11842685354258171</v>
      </c>
    </row>
    <row r="16" spans="1:6" ht="12.75">
      <c r="A16" s="212"/>
      <c r="B16" s="3" t="s">
        <v>245</v>
      </c>
      <c r="C16" s="55">
        <v>372.136</v>
      </c>
      <c r="D16" s="55">
        <v>472.125</v>
      </c>
      <c r="E16" s="24">
        <v>573.694</v>
      </c>
      <c r="F16" s="40">
        <f t="shared" si="1"/>
        <v>0.09437464014871111</v>
      </c>
    </row>
    <row r="17" spans="1:6" ht="12.75">
      <c r="A17" s="212"/>
      <c r="B17" t="s">
        <v>327</v>
      </c>
      <c r="C17" s="55">
        <v>136.049</v>
      </c>
      <c r="D17" s="55">
        <v>956.513</v>
      </c>
      <c r="E17" s="24">
        <v>564.824</v>
      </c>
      <c r="F17" s="40">
        <f t="shared" si="1"/>
        <v>0.09291549457961144</v>
      </c>
    </row>
    <row r="18" spans="1:6" ht="12.75">
      <c r="A18" s="213"/>
      <c r="B18" s="3" t="s">
        <v>92</v>
      </c>
      <c r="C18" s="55">
        <v>186.439</v>
      </c>
      <c r="D18" s="55">
        <v>446.955</v>
      </c>
      <c r="E18" s="37">
        <v>519.522</v>
      </c>
      <c r="F18" s="40">
        <f t="shared" si="1"/>
        <v>0.08546315945319055</v>
      </c>
    </row>
    <row r="19" spans="1:7" ht="12.75">
      <c r="A19" s="213"/>
      <c r="B19" s="3" t="s">
        <v>114</v>
      </c>
      <c r="C19" s="55">
        <f>C20-SUM(C14:C18)</f>
        <v>2487.3999999999996</v>
      </c>
      <c r="D19" s="55">
        <f>D20-SUM(D14:D18)</f>
        <v>2702.816</v>
      </c>
      <c r="E19" s="55">
        <f>E20-SUM(E14:E18)</f>
        <v>2116.017</v>
      </c>
      <c r="F19" s="40">
        <f t="shared" si="1"/>
        <v>0.34809208902926514</v>
      </c>
      <c r="G19" s="24"/>
    </row>
    <row r="20" spans="1:7" s="1" customFormat="1" ht="12.75">
      <c r="A20" s="214"/>
      <c r="B20" s="41" t="s">
        <v>117</v>
      </c>
      <c r="C20" s="71">
        <v>4938.655</v>
      </c>
      <c r="D20" s="71">
        <v>6435.556</v>
      </c>
      <c r="E20" s="71">
        <v>6078.9</v>
      </c>
      <c r="F20" s="43">
        <f>SUM(F14:F19)</f>
        <v>1</v>
      </c>
      <c r="G20" s="27"/>
    </row>
    <row r="21" spans="1:6" ht="12.75">
      <c r="A21" s="208" t="s">
        <v>192</v>
      </c>
      <c r="B21" s="3" t="s">
        <v>327</v>
      </c>
      <c r="C21" s="24">
        <v>581.693</v>
      </c>
      <c r="D21" s="55">
        <v>836.384</v>
      </c>
      <c r="E21" s="24">
        <v>463.91</v>
      </c>
      <c r="F21" s="40">
        <f aca="true" t="shared" si="2" ref="F21:F26">+E21/$E$27</f>
        <v>0.11877528144833592</v>
      </c>
    </row>
    <row r="22" spans="1:6" ht="12.75">
      <c r="A22" s="212"/>
      <c r="B22" s="3" t="s">
        <v>197</v>
      </c>
      <c r="C22" s="24">
        <v>225.749</v>
      </c>
      <c r="D22" s="55">
        <v>83.649</v>
      </c>
      <c r="E22" s="24">
        <v>383.298</v>
      </c>
      <c r="F22" s="40">
        <f t="shared" si="2"/>
        <v>0.09813612086090892</v>
      </c>
    </row>
    <row r="23" spans="1:6" ht="12.75">
      <c r="A23" s="212"/>
      <c r="B23" s="3" t="s">
        <v>91</v>
      </c>
      <c r="C23" s="24">
        <v>98.738</v>
      </c>
      <c r="D23" s="55">
        <v>550.157</v>
      </c>
      <c r="E23" s="24">
        <v>298.549</v>
      </c>
      <c r="F23" s="40">
        <f t="shared" si="2"/>
        <v>0.0764377605594172</v>
      </c>
    </row>
    <row r="24" spans="1:6" ht="12.75">
      <c r="A24" s="212"/>
      <c r="B24" s="3" t="s">
        <v>231</v>
      </c>
      <c r="C24" s="24">
        <v>0</v>
      </c>
      <c r="D24" s="55">
        <v>72.218</v>
      </c>
      <c r="E24" s="24">
        <v>295.725</v>
      </c>
      <c r="F24" s="40">
        <f t="shared" si="2"/>
        <v>0.07571472937920963</v>
      </c>
    </row>
    <row r="25" spans="1:23" ht="12.75">
      <c r="A25" s="212"/>
      <c r="B25" s="3" t="s">
        <v>169</v>
      </c>
      <c r="C25" s="24">
        <v>85.994</v>
      </c>
      <c r="D25" s="55">
        <v>27.039</v>
      </c>
      <c r="E25" s="24">
        <v>284.743</v>
      </c>
      <c r="F25" s="40">
        <f t="shared" si="2"/>
        <v>0.07290299835192929</v>
      </c>
      <c r="G25" s="3"/>
      <c r="H25" s="3"/>
      <c r="I25" s="3"/>
      <c r="J25" s="3"/>
      <c r="K25" s="3"/>
      <c r="L25" s="3"/>
      <c r="M25" s="3"/>
      <c r="N25" s="3"/>
      <c r="O25" s="3"/>
      <c r="P25" s="3"/>
      <c r="Q25" s="3"/>
      <c r="R25" s="3"/>
      <c r="S25" s="3"/>
      <c r="T25" s="3"/>
      <c r="U25" s="3"/>
      <c r="V25" s="3"/>
      <c r="W25" s="3"/>
    </row>
    <row r="26" spans="1:23" ht="12.75">
      <c r="A26" s="212"/>
      <c r="B26" s="3" t="s">
        <v>114</v>
      </c>
      <c r="C26" s="55">
        <f>C27-SUM(C21:C25)</f>
        <v>2036.2289999999998</v>
      </c>
      <c r="D26" s="55">
        <f>D27-SUM(D21:D25)</f>
        <v>1796.513</v>
      </c>
      <c r="E26" s="55">
        <f>E27-SUM(E21:E25)</f>
        <v>2179.554</v>
      </c>
      <c r="F26" s="40">
        <f t="shared" si="2"/>
        <v>0.558033109400199</v>
      </c>
      <c r="G26" s="24"/>
      <c r="H26" s="3"/>
      <c r="I26" s="3"/>
      <c r="J26" s="3"/>
      <c r="K26" s="3"/>
      <c r="L26" s="3"/>
      <c r="M26" s="3"/>
      <c r="N26" s="3"/>
      <c r="O26" s="3"/>
      <c r="P26" s="3"/>
      <c r="Q26" s="3"/>
      <c r="R26" s="3"/>
      <c r="S26" s="3"/>
      <c r="T26" s="3"/>
      <c r="U26" s="3"/>
      <c r="V26" s="3"/>
      <c r="W26" s="3"/>
    </row>
    <row r="27" spans="1:23" s="1" customFormat="1" ht="12.75">
      <c r="A27" s="214"/>
      <c r="B27" s="41" t="s">
        <v>117</v>
      </c>
      <c r="C27" s="71">
        <v>3028.403</v>
      </c>
      <c r="D27" s="71">
        <v>3365.96</v>
      </c>
      <c r="E27" s="71">
        <v>3905.779</v>
      </c>
      <c r="F27" s="43">
        <f>SUM(F21:F26)</f>
        <v>1</v>
      </c>
      <c r="G27"/>
      <c r="H27" s="52"/>
      <c r="I27"/>
      <c r="J27" s="52"/>
      <c r="K27" s="52"/>
      <c r="L27"/>
      <c r="M27" s="52"/>
      <c r="N27"/>
      <c r="O27" s="52"/>
      <c r="P27" s="52"/>
      <c r="Q27"/>
      <c r="R27" s="52"/>
      <c r="S27"/>
      <c r="T27" s="52"/>
      <c r="U27" s="52"/>
      <c r="V27"/>
      <c r="W27" s="52"/>
    </row>
    <row r="28" spans="1:6" ht="12.75">
      <c r="A28" s="208" t="s">
        <v>193</v>
      </c>
      <c r="B28" s="3" t="s">
        <v>327</v>
      </c>
      <c r="C28" s="24">
        <v>164053.973</v>
      </c>
      <c r="D28" s="55">
        <v>149607.416</v>
      </c>
      <c r="E28" s="24">
        <v>115550.922</v>
      </c>
      <c r="F28" s="40">
        <f aca="true" t="shared" si="3" ref="F28:F33">+E28/$E$34</f>
        <v>0.5593075371977567</v>
      </c>
    </row>
    <row r="29" spans="1:23" ht="12.75">
      <c r="A29" s="212"/>
      <c r="B29" t="s">
        <v>96</v>
      </c>
      <c r="C29" s="24">
        <v>6147.973</v>
      </c>
      <c r="D29" s="55">
        <v>8217.258</v>
      </c>
      <c r="E29" s="24">
        <v>12044.797</v>
      </c>
      <c r="F29" s="40">
        <f t="shared" si="3"/>
        <v>0.05830109902642688</v>
      </c>
      <c r="G29"/>
      <c r="H29"/>
      <c r="I29"/>
      <c r="J29"/>
      <c r="K29"/>
      <c r="L29"/>
      <c r="M29"/>
      <c r="N29"/>
      <c r="O29"/>
      <c r="P29"/>
      <c r="Q29"/>
      <c r="R29"/>
      <c r="S29"/>
      <c r="T29"/>
      <c r="U29"/>
      <c r="V29"/>
      <c r="W29"/>
    </row>
    <row r="30" spans="1:23" ht="12.75">
      <c r="A30" s="212"/>
      <c r="B30" s="3" t="s">
        <v>94</v>
      </c>
      <c r="C30" s="24">
        <v>6386.963</v>
      </c>
      <c r="D30" s="55">
        <v>9539.144</v>
      </c>
      <c r="E30" s="24">
        <v>8143.435</v>
      </c>
      <c r="F30" s="40">
        <f t="shared" si="3"/>
        <v>0.03941712013496538</v>
      </c>
      <c r="G30"/>
      <c r="H30"/>
      <c r="I30"/>
      <c r="J30"/>
      <c r="K30"/>
      <c r="L30"/>
      <c r="M30"/>
      <c r="N30"/>
      <c r="O30"/>
      <c r="P30"/>
      <c r="Q30"/>
      <c r="R30"/>
      <c r="S30"/>
      <c r="T30"/>
      <c r="U30"/>
      <c r="V30"/>
      <c r="W30"/>
    </row>
    <row r="31" spans="1:23" ht="12.75">
      <c r="A31" s="212"/>
      <c r="B31" s="3" t="s">
        <v>93</v>
      </c>
      <c r="C31" s="24">
        <v>6884.387</v>
      </c>
      <c r="D31" s="55">
        <v>6033.68</v>
      </c>
      <c r="E31" s="24">
        <v>7618.999</v>
      </c>
      <c r="F31" s="40">
        <f t="shared" si="3"/>
        <v>0.03687866347446514</v>
      </c>
      <c r="G31"/>
      <c r="H31"/>
      <c r="I31"/>
      <c r="J31"/>
      <c r="K31"/>
      <c r="L31"/>
      <c r="M31"/>
      <c r="N31"/>
      <c r="O31"/>
      <c r="P31"/>
      <c r="Q31"/>
      <c r="R31"/>
      <c r="S31"/>
      <c r="T31"/>
      <c r="U31"/>
      <c r="V31"/>
      <c r="W31"/>
    </row>
    <row r="32" spans="1:23" ht="12.75">
      <c r="A32" s="212"/>
      <c r="B32" s="3" t="s">
        <v>231</v>
      </c>
      <c r="C32" s="24">
        <v>8364.491</v>
      </c>
      <c r="D32" s="55">
        <v>7398.998</v>
      </c>
      <c r="E32" s="24">
        <v>7407.828</v>
      </c>
      <c r="F32" s="40">
        <f t="shared" si="3"/>
        <v>0.035856520769817685</v>
      </c>
      <c r="G32"/>
      <c r="H32" s="52"/>
      <c r="I32" s="123"/>
      <c r="J32" s="52"/>
      <c r="K32" s="52"/>
      <c r="L32"/>
      <c r="M32" s="52"/>
      <c r="N32"/>
      <c r="O32" s="52"/>
      <c r="P32" s="52"/>
      <c r="Q32"/>
      <c r="R32" s="52"/>
      <c r="S32"/>
      <c r="T32" s="52"/>
      <c r="U32" s="52"/>
      <c r="V32"/>
      <c r="W32" s="52"/>
    </row>
    <row r="33" spans="1:23" ht="12.75">
      <c r="A33" s="212"/>
      <c r="B33" s="3" t="s">
        <v>114</v>
      </c>
      <c r="C33" s="55">
        <f>C34-SUM(C28:C32)</f>
        <v>38905.792000000016</v>
      </c>
      <c r="D33" s="55">
        <f>D34-SUM(D28:D32)</f>
        <v>41296.76000000001</v>
      </c>
      <c r="E33" s="55">
        <f>E34-SUM(E28:E32)</f>
        <v>55830.41599999997</v>
      </c>
      <c r="F33" s="40">
        <f t="shared" si="3"/>
        <v>0.2702390593965681</v>
      </c>
      <c r="G33" s="24"/>
      <c r="H33" s="1"/>
      <c r="I33" s="1"/>
      <c r="J33" s="1"/>
      <c r="K33" s="1"/>
      <c r="L33" s="1"/>
      <c r="M33" s="1"/>
      <c r="N33" s="1"/>
      <c r="O33" s="1"/>
      <c r="P33" s="1"/>
      <c r="Q33" s="1"/>
      <c r="R33" s="1"/>
      <c r="S33" s="1"/>
      <c r="T33" s="1"/>
      <c r="U33" s="1"/>
      <c r="V33" s="1"/>
      <c r="W33" s="1"/>
    </row>
    <row r="34" spans="1:23" s="44" customFormat="1" ht="12.75">
      <c r="A34" s="214"/>
      <c r="B34" s="41" t="s">
        <v>117</v>
      </c>
      <c r="C34" s="71">
        <v>230743.579</v>
      </c>
      <c r="D34" s="71">
        <v>222093.256</v>
      </c>
      <c r="E34" s="71">
        <v>206596.397</v>
      </c>
      <c r="F34" s="43">
        <f>SUM(F28:F33)</f>
        <v>0.9999999999999999</v>
      </c>
      <c r="G34"/>
      <c r="H34" s="52"/>
      <c r="I34"/>
      <c r="J34" s="52"/>
      <c r="K34" s="52"/>
      <c r="L34"/>
      <c r="M34" s="52"/>
      <c r="N34"/>
      <c r="O34" s="52"/>
      <c r="P34" s="52"/>
      <c r="Q34"/>
      <c r="R34" s="52"/>
      <c r="S34"/>
      <c r="T34" s="52"/>
      <c r="U34" s="52"/>
      <c r="V34"/>
      <c r="W34" s="52"/>
    </row>
    <row r="35" spans="1:23" ht="12.75">
      <c r="A35" s="208" t="s">
        <v>113</v>
      </c>
      <c r="B35" s="3" t="s">
        <v>327</v>
      </c>
      <c r="C35" s="24">
        <v>296696.799</v>
      </c>
      <c r="D35" s="55">
        <v>325383.775</v>
      </c>
      <c r="E35" s="24">
        <v>316072.445</v>
      </c>
      <c r="F35" s="40">
        <f aca="true" t="shared" si="4" ref="F35:F40">+E35/$E$41</f>
        <v>0.5157587086347749</v>
      </c>
      <c r="G35"/>
      <c r="H35"/>
      <c r="I35"/>
      <c r="J35"/>
      <c r="K35"/>
      <c r="L35"/>
      <c r="M35"/>
      <c r="N35"/>
      <c r="O35"/>
      <c r="P35"/>
      <c r="Q35"/>
      <c r="R35"/>
      <c r="S35"/>
      <c r="T35"/>
      <c r="U35"/>
      <c r="V35"/>
      <c r="W35"/>
    </row>
    <row r="36" spans="1:23" ht="12.75">
      <c r="A36" s="212"/>
      <c r="B36" t="s">
        <v>93</v>
      </c>
      <c r="C36" s="24">
        <v>42027.255</v>
      </c>
      <c r="D36" s="55">
        <v>44644.487</v>
      </c>
      <c r="E36" s="24">
        <v>50370.651</v>
      </c>
      <c r="F36" s="40">
        <f t="shared" si="4"/>
        <v>0.08219350444437803</v>
      </c>
      <c r="G36"/>
      <c r="H36"/>
      <c r="I36"/>
      <c r="J36"/>
      <c r="K36"/>
      <c r="L36"/>
      <c r="M36"/>
      <c r="N36"/>
      <c r="O36"/>
      <c r="P36"/>
      <c r="Q36"/>
      <c r="R36"/>
      <c r="S36"/>
      <c r="T36"/>
      <c r="U36"/>
      <c r="V36"/>
      <c r="W36"/>
    </row>
    <row r="37" spans="1:23" ht="12.75">
      <c r="A37" s="212"/>
      <c r="B37" t="s">
        <v>91</v>
      </c>
      <c r="C37" s="24">
        <v>25999.508</v>
      </c>
      <c r="D37" s="55">
        <v>26089.43</v>
      </c>
      <c r="E37" s="24">
        <v>39357.994</v>
      </c>
      <c r="F37" s="40">
        <f t="shared" si="4"/>
        <v>0.06422334018992139</v>
      </c>
      <c r="G37" s="3"/>
      <c r="H37" s="3"/>
      <c r="I37" s="3"/>
      <c r="J37" s="3"/>
      <c r="K37" s="3"/>
      <c r="L37" s="3"/>
      <c r="M37" s="3"/>
      <c r="N37" s="3"/>
      <c r="O37" s="3"/>
      <c r="P37" s="3"/>
      <c r="Q37" s="3"/>
      <c r="R37" s="3"/>
      <c r="S37" s="3"/>
      <c r="T37" s="3"/>
      <c r="U37" s="3"/>
      <c r="V37" s="3"/>
      <c r="W37" s="3"/>
    </row>
    <row r="38" spans="1:23" ht="12.75">
      <c r="A38" s="212"/>
      <c r="B38" t="s">
        <v>96</v>
      </c>
      <c r="C38" s="24">
        <v>15304.427</v>
      </c>
      <c r="D38" s="55">
        <v>25649.758</v>
      </c>
      <c r="E38" s="24">
        <v>36653.132</v>
      </c>
      <c r="F38" s="40">
        <f t="shared" si="4"/>
        <v>0.05980961746836218</v>
      </c>
      <c r="G38" s="3"/>
      <c r="H38" s="3"/>
      <c r="I38" s="3"/>
      <c r="J38" s="3"/>
      <c r="K38" s="3"/>
      <c r="L38" s="3"/>
      <c r="M38" s="3"/>
      <c r="N38" s="3"/>
      <c r="O38" s="3"/>
      <c r="P38" s="3"/>
      <c r="Q38" s="3"/>
      <c r="R38" s="3"/>
      <c r="S38" s="3"/>
      <c r="T38" s="3"/>
      <c r="U38" s="3"/>
      <c r="V38" s="3"/>
      <c r="W38" s="3"/>
    </row>
    <row r="39" spans="1:23" ht="12.75">
      <c r="A39" s="212"/>
      <c r="B39" t="s">
        <v>94</v>
      </c>
      <c r="C39" s="24">
        <v>16096.129</v>
      </c>
      <c r="D39" s="55">
        <v>17265.632</v>
      </c>
      <c r="E39" s="24">
        <v>18586.402</v>
      </c>
      <c r="F39" s="40">
        <f t="shared" si="4"/>
        <v>0.03032880228988894</v>
      </c>
      <c r="G39"/>
      <c r="H39" s="52"/>
      <c r="I39"/>
      <c r="J39" s="52"/>
      <c r="K39" s="52"/>
      <c r="L39"/>
      <c r="M39" s="52"/>
      <c r="N39"/>
      <c r="O39" s="52"/>
      <c r="P39" s="52"/>
      <c r="Q39"/>
      <c r="R39" s="52"/>
      <c r="S39"/>
      <c r="T39" s="52"/>
      <c r="U39" s="52"/>
      <c r="V39"/>
      <c r="W39" s="52"/>
    </row>
    <row r="40" spans="1:23" ht="12.75">
      <c r="A40" s="212"/>
      <c r="B40" s="3" t="s">
        <v>114</v>
      </c>
      <c r="C40" s="55">
        <f>C41-SUM(C35:C39)</f>
        <v>102896.7319999999</v>
      </c>
      <c r="D40" s="55">
        <f>D41-SUM(D35:D39)</f>
        <v>113756.51899999997</v>
      </c>
      <c r="E40" s="55">
        <f>E41-SUM(E35:E39)</f>
        <v>151789.445</v>
      </c>
      <c r="F40" s="40">
        <f t="shared" si="4"/>
        <v>0.24768602697267456</v>
      </c>
      <c r="G40" s="24"/>
      <c r="H40" s="52"/>
      <c r="I40"/>
      <c r="J40" s="52"/>
      <c r="K40" s="52"/>
      <c r="L40"/>
      <c r="M40" s="52"/>
      <c r="N40"/>
      <c r="O40" s="52"/>
      <c r="P40" s="52"/>
      <c r="Q40"/>
      <c r="R40" s="52"/>
      <c r="S40"/>
      <c r="T40" s="52"/>
      <c r="U40" s="52"/>
      <c r="V40"/>
      <c r="W40" s="52"/>
    </row>
    <row r="41" spans="1:23" s="44" customFormat="1" ht="12.75">
      <c r="A41" s="214"/>
      <c r="B41" s="41" t="s">
        <v>117</v>
      </c>
      <c r="C41" s="71">
        <v>499020.85</v>
      </c>
      <c r="D41" s="71">
        <v>552789.601</v>
      </c>
      <c r="E41" s="71">
        <v>612830.069</v>
      </c>
      <c r="F41" s="43">
        <f>SUM(F35:F40)</f>
        <v>1</v>
      </c>
      <c r="G41"/>
      <c r="H41"/>
      <c r="I41"/>
      <c r="J41"/>
      <c r="K41"/>
      <c r="L41"/>
      <c r="M41"/>
      <c r="N41"/>
      <c r="O41"/>
      <c r="P41"/>
      <c r="Q41"/>
      <c r="R41"/>
      <c r="S41"/>
      <c r="T41"/>
      <c r="U41"/>
      <c r="V41"/>
      <c r="W41"/>
    </row>
    <row r="42" spans="1:23" ht="12.75">
      <c r="A42" s="208" t="s">
        <v>112</v>
      </c>
      <c r="B42" s="3" t="s">
        <v>327</v>
      </c>
      <c r="C42" s="24">
        <v>430827.404</v>
      </c>
      <c r="D42" s="55">
        <v>417516.254</v>
      </c>
      <c r="E42" s="24">
        <v>387212.02</v>
      </c>
      <c r="F42" s="40">
        <f aca="true" t="shared" si="5" ref="F42:F47">+E42/$E$48</f>
        <v>0.3414470328602516</v>
      </c>
      <c r="G42"/>
      <c r="H42"/>
      <c r="I42"/>
      <c r="J42"/>
      <c r="K42"/>
      <c r="L42"/>
      <c r="M42"/>
      <c r="N42"/>
      <c r="O42"/>
      <c r="P42"/>
      <c r="Q42"/>
      <c r="R42"/>
      <c r="S42"/>
      <c r="T42"/>
      <c r="U42"/>
      <c r="V42"/>
      <c r="W42"/>
    </row>
    <row r="43" spans="1:23" ht="12.75">
      <c r="A43" s="212"/>
      <c r="B43" t="s">
        <v>93</v>
      </c>
      <c r="C43" s="24">
        <v>91083.668</v>
      </c>
      <c r="D43" s="55">
        <v>87108.409</v>
      </c>
      <c r="E43" s="24">
        <v>77316.563</v>
      </c>
      <c r="F43" s="40">
        <f t="shared" si="5"/>
        <v>0.0681784388493485</v>
      </c>
      <c r="G43"/>
      <c r="H43"/>
      <c r="I43"/>
      <c r="J43"/>
      <c r="K43"/>
      <c r="L43"/>
      <c r="M43"/>
      <c r="N43"/>
      <c r="O43"/>
      <c r="P43"/>
      <c r="Q43"/>
      <c r="R43"/>
      <c r="S43"/>
      <c r="T43"/>
      <c r="U43"/>
      <c r="V43"/>
      <c r="W43"/>
    </row>
    <row r="44" spans="1:23" ht="12.75">
      <c r="A44" s="212"/>
      <c r="B44" t="s">
        <v>94</v>
      </c>
      <c r="C44" s="24">
        <v>53523.915</v>
      </c>
      <c r="D44" s="55">
        <v>54635.173</v>
      </c>
      <c r="E44" s="24">
        <v>72415.457</v>
      </c>
      <c r="F44" s="40">
        <f t="shared" si="5"/>
        <v>0.06385659961141994</v>
      </c>
      <c r="G44"/>
      <c r="H44"/>
      <c r="I44"/>
      <c r="J44"/>
      <c r="K44"/>
      <c r="L44"/>
      <c r="M44"/>
      <c r="N44"/>
      <c r="O44"/>
      <c r="P44"/>
      <c r="Q44"/>
      <c r="R44"/>
      <c r="S44"/>
      <c r="T44"/>
      <c r="U44"/>
      <c r="V44"/>
      <c r="W44"/>
    </row>
    <row r="45" spans="1:23" ht="12.75">
      <c r="A45" s="212"/>
      <c r="B45" t="s">
        <v>91</v>
      </c>
      <c r="C45" s="24">
        <v>72418.932</v>
      </c>
      <c r="D45" s="55">
        <v>78962.303</v>
      </c>
      <c r="E45" s="24">
        <v>71183.804</v>
      </c>
      <c r="F45" s="40">
        <f t="shared" si="5"/>
        <v>0.06277051694703513</v>
      </c>
      <c r="G45"/>
      <c r="H45" s="52"/>
      <c r="I45"/>
      <c r="J45" s="52"/>
      <c r="K45" s="52"/>
      <c r="L45"/>
      <c r="M45" s="52"/>
      <c r="N45"/>
      <c r="O45" s="52"/>
      <c r="P45" s="52"/>
      <c r="Q45"/>
      <c r="R45" s="52"/>
      <c r="S45"/>
      <c r="T45" s="52"/>
      <c r="U45" s="52"/>
      <c r="V45"/>
      <c r="W45" s="52"/>
    </row>
    <row r="46" spans="1:23" ht="12.75">
      <c r="A46" s="212"/>
      <c r="B46" t="s">
        <v>97</v>
      </c>
      <c r="C46" s="24">
        <v>59179.601</v>
      </c>
      <c r="D46" s="55">
        <v>52693.578</v>
      </c>
      <c r="E46" s="24">
        <v>47303.685</v>
      </c>
      <c r="F46" s="40">
        <f t="shared" si="5"/>
        <v>0.04171281378766596</v>
      </c>
      <c r="G46" s="1"/>
      <c r="H46" s="1"/>
      <c r="I46" s="1"/>
      <c r="J46" s="1"/>
      <c r="K46" s="1"/>
      <c r="L46" s="1"/>
      <c r="M46" s="1"/>
      <c r="N46" s="1"/>
      <c r="O46" s="1"/>
      <c r="P46" s="1"/>
      <c r="Q46" s="1"/>
      <c r="R46" s="1"/>
      <c r="S46" s="1"/>
      <c r="T46" s="1"/>
      <c r="U46" s="1"/>
      <c r="V46" s="1"/>
      <c r="W46" s="1"/>
    </row>
    <row r="47" spans="1:23" ht="12.75">
      <c r="A47" s="212"/>
      <c r="B47" s="3" t="s">
        <v>114</v>
      </c>
      <c r="C47" s="55">
        <f>C48-SUM(C42:C46)</f>
        <v>474572.5049999999</v>
      </c>
      <c r="D47" s="55">
        <f>D48-SUM(D42:D46)</f>
        <v>522789.78099999996</v>
      </c>
      <c r="E47" s="55">
        <f>E48-SUM(E42:E46)</f>
        <v>478600.9349999998</v>
      </c>
      <c r="F47" s="40">
        <f t="shared" si="5"/>
        <v>0.42203459794427883</v>
      </c>
      <c r="G47" s="24"/>
      <c r="H47" s="1"/>
      <c r="I47" s="1"/>
      <c r="J47" s="1"/>
      <c r="K47" s="1"/>
      <c r="L47" s="1"/>
      <c r="M47" s="1"/>
      <c r="N47" s="1"/>
      <c r="O47" s="1"/>
      <c r="P47" s="1"/>
      <c r="Q47" s="1"/>
      <c r="R47" s="1"/>
      <c r="S47" s="1"/>
      <c r="T47" s="1"/>
      <c r="U47" s="1"/>
      <c r="V47" s="1"/>
      <c r="W47" s="1"/>
    </row>
    <row r="48" spans="1:23" s="44" customFormat="1" ht="12.75">
      <c r="A48" s="214"/>
      <c r="B48" s="41" t="s">
        <v>117</v>
      </c>
      <c r="C48" s="71">
        <v>1181606.025</v>
      </c>
      <c r="D48" s="71">
        <v>1213705.498</v>
      </c>
      <c r="E48" s="71">
        <v>1134032.464</v>
      </c>
      <c r="F48" s="43">
        <f>SUM(F42:F47)</f>
        <v>1</v>
      </c>
      <c r="G48"/>
      <c r="H48" s="52"/>
      <c r="I48"/>
      <c r="J48" s="52"/>
      <c r="K48" s="52"/>
      <c r="L48"/>
      <c r="M48" s="52"/>
      <c r="N48"/>
      <c r="O48" s="52"/>
      <c r="P48" s="52"/>
      <c r="Q48"/>
      <c r="R48" s="52"/>
      <c r="S48"/>
      <c r="T48" s="52"/>
      <c r="U48" s="52"/>
      <c r="V48"/>
      <c r="W48" s="52"/>
    </row>
    <row r="49" spans="1:23" ht="12.75">
      <c r="A49" s="201" t="s">
        <v>194</v>
      </c>
      <c r="B49" s="3" t="s">
        <v>327</v>
      </c>
      <c r="C49" s="24">
        <v>378691.732</v>
      </c>
      <c r="D49" s="55">
        <v>431495.378</v>
      </c>
      <c r="E49" s="24">
        <v>475899.836</v>
      </c>
      <c r="F49" s="40">
        <f aca="true" t="shared" si="6" ref="F49:F54">+E49/$E$55</f>
        <v>0.21057077057082374</v>
      </c>
      <c r="G49"/>
      <c r="H49"/>
      <c r="I49"/>
      <c r="J49"/>
      <c r="K49"/>
      <c r="L49"/>
      <c r="M49"/>
      <c r="N49"/>
      <c r="O49"/>
      <c r="P49"/>
      <c r="Q49"/>
      <c r="R49"/>
      <c r="S49"/>
      <c r="T49"/>
      <c r="U49"/>
      <c r="V49"/>
      <c r="W49"/>
    </row>
    <row r="50" spans="1:23" ht="12.75">
      <c r="A50" s="215"/>
      <c r="B50" t="s">
        <v>91</v>
      </c>
      <c r="C50" s="24">
        <v>167116.768</v>
      </c>
      <c r="D50" s="55">
        <v>196782.06</v>
      </c>
      <c r="E50" s="24">
        <v>181604.485</v>
      </c>
      <c r="F50" s="40">
        <f t="shared" si="6"/>
        <v>0.08035429612034495</v>
      </c>
      <c r="G50"/>
      <c r="H50"/>
      <c r="I50"/>
      <c r="J50"/>
      <c r="K50"/>
      <c r="L50"/>
      <c r="M50"/>
      <c r="N50"/>
      <c r="O50"/>
      <c r="P50"/>
      <c r="Q50"/>
      <c r="R50"/>
      <c r="S50"/>
      <c r="T50"/>
      <c r="U50"/>
      <c r="V50"/>
      <c r="W50"/>
    </row>
    <row r="51" spans="1:23" ht="12.75">
      <c r="A51" s="215"/>
      <c r="B51" t="s">
        <v>97</v>
      </c>
      <c r="C51" s="24">
        <v>68923.532</v>
      </c>
      <c r="D51" s="55">
        <v>94742.162</v>
      </c>
      <c r="E51" s="24">
        <v>128542</v>
      </c>
      <c r="F51" s="40">
        <f t="shared" si="6"/>
        <v>0.056875808611782805</v>
      </c>
      <c r="G51" s="3"/>
      <c r="H51" s="3"/>
      <c r="I51" s="3"/>
      <c r="J51" s="3"/>
      <c r="K51" s="3"/>
      <c r="L51" s="3"/>
      <c r="M51" s="3"/>
      <c r="N51" s="3"/>
      <c r="O51" s="3"/>
      <c r="P51" s="3"/>
      <c r="Q51" s="3"/>
      <c r="R51" s="3"/>
      <c r="S51" s="3"/>
      <c r="T51" s="3"/>
      <c r="U51" s="3"/>
      <c r="V51" s="3"/>
      <c r="W51" s="3"/>
    </row>
    <row r="52" spans="1:23" ht="12.75">
      <c r="A52" s="215"/>
      <c r="B52" t="s">
        <v>93</v>
      </c>
      <c r="C52" s="24">
        <v>71031.968</v>
      </c>
      <c r="D52" s="55">
        <v>91605.061</v>
      </c>
      <c r="E52" s="24">
        <v>122648.903</v>
      </c>
      <c r="F52" s="40">
        <f t="shared" si="6"/>
        <v>0.05426829778183873</v>
      </c>
      <c r="G52" s="3"/>
      <c r="H52" s="3"/>
      <c r="I52" s="3"/>
      <c r="J52" s="3"/>
      <c r="K52" s="3"/>
      <c r="L52" s="3"/>
      <c r="M52" s="3"/>
      <c r="N52" s="3"/>
      <c r="O52" s="3"/>
      <c r="P52" s="3"/>
      <c r="Q52" s="3"/>
      <c r="R52" s="3"/>
      <c r="S52" s="3"/>
      <c r="T52" s="3"/>
      <c r="U52" s="3"/>
      <c r="V52" s="3"/>
      <c r="W52" s="3"/>
    </row>
    <row r="53" spans="1:23" ht="12.75">
      <c r="A53" s="215"/>
      <c r="B53" t="s">
        <v>94</v>
      </c>
      <c r="C53" s="24">
        <v>81804.208</v>
      </c>
      <c r="D53" s="55">
        <v>99398.299</v>
      </c>
      <c r="E53" s="24">
        <v>109677.886</v>
      </c>
      <c r="F53" s="40">
        <f t="shared" si="6"/>
        <v>0.04852902905728036</v>
      </c>
      <c r="G53"/>
      <c r="H53" s="52"/>
      <c r="I53"/>
      <c r="J53" s="52"/>
      <c r="K53" s="52"/>
      <c r="L53"/>
      <c r="M53" s="52"/>
      <c r="N53"/>
      <c r="O53" s="52"/>
      <c r="P53" s="52"/>
      <c r="Q53"/>
      <c r="R53" s="52"/>
      <c r="S53"/>
      <c r="T53" s="52"/>
      <c r="U53" s="52"/>
      <c r="V53"/>
      <c r="W53" s="52"/>
    </row>
    <row r="54" spans="1:23" ht="12.75">
      <c r="A54" s="215"/>
      <c r="B54" s="3" t="s">
        <v>114</v>
      </c>
      <c r="C54" s="55">
        <f>C55-SUM(C49:C53)</f>
        <v>994787.4530000001</v>
      </c>
      <c r="D54" s="55">
        <f>D55-SUM(D49:D53)</f>
        <v>1116815.6099999999</v>
      </c>
      <c r="E54" s="55">
        <f>E55-SUM(E49:E53)</f>
        <v>1241673.879</v>
      </c>
      <c r="F54" s="40">
        <f t="shared" si="6"/>
        <v>0.5494017978579294</v>
      </c>
      <c r="G54" s="24"/>
      <c r="H54" s="52"/>
      <c r="I54"/>
      <c r="J54" s="52"/>
      <c r="K54" s="52"/>
      <c r="L54"/>
      <c r="M54" s="52"/>
      <c r="N54"/>
      <c r="O54" s="52"/>
      <c r="P54" s="52"/>
      <c r="Q54"/>
      <c r="R54" s="52"/>
      <c r="S54"/>
      <c r="T54" s="52"/>
      <c r="U54" s="52"/>
      <c r="V54"/>
      <c r="W54" s="52"/>
    </row>
    <row r="55" spans="1:23" s="44" customFormat="1" ht="12.75">
      <c r="A55" s="216"/>
      <c r="B55" s="41" t="s">
        <v>117</v>
      </c>
      <c r="C55" s="71">
        <v>1762355.661</v>
      </c>
      <c r="D55" s="71">
        <v>2030838.57</v>
      </c>
      <c r="E55" s="71">
        <v>2260046.989</v>
      </c>
      <c r="F55" s="43">
        <f>SUM(F49:F54)</f>
        <v>1</v>
      </c>
      <c r="G55"/>
      <c r="H55"/>
      <c r="I55"/>
      <c r="J55"/>
      <c r="K55"/>
      <c r="L55"/>
      <c r="M55"/>
      <c r="N55"/>
      <c r="O55"/>
      <c r="P55"/>
      <c r="Q55"/>
      <c r="R55"/>
      <c r="S55"/>
      <c r="T55"/>
      <c r="U55"/>
      <c r="V55"/>
      <c r="W55"/>
    </row>
    <row r="56" spans="1:23" ht="12.75">
      <c r="A56" s="201" t="s">
        <v>218</v>
      </c>
      <c r="B56" s="3" t="s">
        <v>327</v>
      </c>
      <c r="C56" s="24">
        <v>440819.294</v>
      </c>
      <c r="D56" s="55">
        <v>536103.315</v>
      </c>
      <c r="E56" s="24">
        <v>463104.822</v>
      </c>
      <c r="F56" s="40">
        <f aca="true" t="shared" si="7" ref="F56:F61">+E56/$E$62</f>
        <v>0.18620330982076158</v>
      </c>
      <c r="G56"/>
      <c r="H56"/>
      <c r="I56"/>
      <c r="J56"/>
      <c r="K56"/>
      <c r="L56"/>
      <c r="M56"/>
      <c r="N56"/>
      <c r="O56"/>
      <c r="P56"/>
      <c r="Q56"/>
      <c r="R56"/>
      <c r="S56"/>
      <c r="T56"/>
      <c r="U56"/>
      <c r="V56"/>
      <c r="W56"/>
    </row>
    <row r="57" spans="1:23" ht="12.75">
      <c r="A57" s="202"/>
      <c r="B57" s="3" t="s">
        <v>97</v>
      </c>
      <c r="C57" s="24">
        <v>162578.272</v>
      </c>
      <c r="D57" s="55">
        <v>174873.994</v>
      </c>
      <c r="E57" s="24">
        <v>259955.76</v>
      </c>
      <c r="F57" s="40">
        <f t="shared" si="7"/>
        <v>0.10452195835475783</v>
      </c>
      <c r="G57"/>
      <c r="H57"/>
      <c r="I57"/>
      <c r="J57"/>
      <c r="K57"/>
      <c r="L57"/>
      <c r="M57"/>
      <c r="N57"/>
      <c r="O57"/>
      <c r="P57"/>
      <c r="Q57"/>
      <c r="R57"/>
      <c r="S57"/>
      <c r="T57"/>
      <c r="U57"/>
      <c r="V57"/>
      <c r="W57"/>
    </row>
    <row r="58" spans="1:23" ht="12.75">
      <c r="A58" s="202"/>
      <c r="B58" s="3" t="s">
        <v>91</v>
      </c>
      <c r="C58" s="24">
        <v>137157.079</v>
      </c>
      <c r="D58" s="55">
        <v>129939.309</v>
      </c>
      <c r="E58" s="24">
        <v>176956.001</v>
      </c>
      <c r="F58" s="40">
        <f t="shared" si="7"/>
        <v>0.07114975166215391</v>
      </c>
      <c r="G58"/>
      <c r="H58"/>
      <c r="I58"/>
      <c r="J58"/>
      <c r="K58"/>
      <c r="L58"/>
      <c r="M58"/>
      <c r="N58"/>
      <c r="O58"/>
      <c r="P58"/>
      <c r="Q58"/>
      <c r="R58"/>
      <c r="S58"/>
      <c r="T58"/>
      <c r="U58"/>
      <c r="V58"/>
      <c r="W58"/>
    </row>
    <row r="59" spans="1:23" ht="12.75">
      <c r="A59" s="202"/>
      <c r="B59" s="3" t="s">
        <v>93</v>
      </c>
      <c r="C59" s="24">
        <v>121526.54</v>
      </c>
      <c r="D59" s="55">
        <v>124934.991</v>
      </c>
      <c r="E59" s="24">
        <v>140966.517</v>
      </c>
      <c r="F59" s="40">
        <f t="shared" si="7"/>
        <v>0.05667924580432171</v>
      </c>
      <c r="G59"/>
      <c r="H59" s="52"/>
      <c r="I59"/>
      <c r="J59" s="52"/>
      <c r="K59" s="52"/>
      <c r="L59"/>
      <c r="M59" s="52"/>
      <c r="N59"/>
      <c r="O59" s="52"/>
      <c r="P59" s="52"/>
      <c r="Q59"/>
      <c r="R59" s="52"/>
      <c r="S59"/>
      <c r="T59" s="52"/>
      <c r="U59" s="52"/>
      <c r="V59"/>
      <c r="W59" s="52"/>
    </row>
    <row r="60" spans="1:23" ht="12.75">
      <c r="A60" s="202"/>
      <c r="B60" s="3" t="s">
        <v>96</v>
      </c>
      <c r="C60" s="24">
        <v>119455.13</v>
      </c>
      <c r="D60" s="55">
        <v>115637.17</v>
      </c>
      <c r="E60" s="24">
        <v>125947.511</v>
      </c>
      <c r="F60" s="40">
        <f t="shared" si="7"/>
        <v>0.050640464745337455</v>
      </c>
      <c r="G60" s="1"/>
      <c r="H60" s="1"/>
      <c r="I60" s="1"/>
      <c r="J60" s="1"/>
      <c r="K60" s="1"/>
      <c r="L60" s="1"/>
      <c r="M60" s="1"/>
      <c r="N60" s="1"/>
      <c r="O60" s="1"/>
      <c r="P60" s="1"/>
      <c r="Q60" s="1"/>
      <c r="R60" s="1"/>
      <c r="S60" s="1"/>
      <c r="T60" s="1"/>
      <c r="U60" s="1"/>
      <c r="V60" s="1"/>
      <c r="W60" s="1"/>
    </row>
    <row r="61" spans="1:23" ht="12.75">
      <c r="A61" s="202"/>
      <c r="B61" s="3" t="s">
        <v>114</v>
      </c>
      <c r="C61" s="55">
        <f>C62-SUM(C56:C60)</f>
        <v>873009.0909999999</v>
      </c>
      <c r="D61" s="55">
        <f>D62-SUM(D56:D60)</f>
        <v>1037492.5250000001</v>
      </c>
      <c r="E61" s="55">
        <f>E62-SUM(E56:E60)</f>
        <v>1320161.7100000002</v>
      </c>
      <c r="F61" s="40">
        <f t="shared" si="7"/>
        <v>0.5308052696126676</v>
      </c>
      <c r="G61" s="24"/>
      <c r="H61" s="1"/>
      <c r="I61" s="1"/>
      <c r="J61" s="1"/>
      <c r="K61" s="1"/>
      <c r="L61" s="1"/>
      <c r="M61" s="1"/>
      <c r="N61" s="1"/>
      <c r="O61" s="1"/>
      <c r="P61" s="1"/>
      <c r="Q61" s="1"/>
      <c r="R61" s="1"/>
      <c r="S61" s="1"/>
      <c r="T61" s="1"/>
      <c r="U61" s="1"/>
      <c r="V61" s="1"/>
      <c r="W61" s="1"/>
    </row>
    <row r="62" spans="1:23" s="44" customFormat="1" ht="12.75">
      <c r="A62" s="203"/>
      <c r="B62" s="41" t="s">
        <v>117</v>
      </c>
      <c r="C62" s="71">
        <v>1854545.406</v>
      </c>
      <c r="D62" s="71">
        <v>2118981.304</v>
      </c>
      <c r="E62" s="71">
        <v>2487092.321</v>
      </c>
      <c r="F62" s="43">
        <f>SUM(F56:F61)</f>
        <v>1</v>
      </c>
      <c r="G62"/>
      <c r="H62" s="52"/>
      <c r="I62"/>
      <c r="J62" s="52"/>
      <c r="K62" s="52"/>
      <c r="L62"/>
      <c r="M62" s="52"/>
      <c r="N62"/>
      <c r="O62" s="52"/>
      <c r="P62" s="52"/>
      <c r="Q62"/>
      <c r="R62" s="52"/>
      <c r="S62"/>
      <c r="T62" s="52"/>
      <c r="U62" s="52"/>
      <c r="V62"/>
      <c r="W62" s="52"/>
    </row>
    <row r="63" spans="1:23" s="78" customFormat="1" ht="15.75" customHeight="1">
      <c r="A63" s="197" t="s">
        <v>125</v>
      </c>
      <c r="B63" s="197"/>
      <c r="C63" s="197"/>
      <c r="D63" s="197"/>
      <c r="E63" s="197"/>
      <c r="F63" s="197"/>
      <c r="G63" s="54"/>
      <c r="H63" s="54"/>
      <c r="I63" s="54"/>
      <c r="J63" s="54"/>
      <c r="K63" s="54"/>
      <c r="L63" s="54"/>
      <c r="M63" s="54"/>
      <c r="N63" s="54"/>
      <c r="O63" s="54"/>
      <c r="P63" s="54"/>
      <c r="Q63" s="54"/>
      <c r="R63" s="54"/>
      <c r="S63" s="54"/>
      <c r="T63" s="54"/>
      <c r="U63" s="54"/>
      <c r="V63" s="54"/>
      <c r="W63" s="54"/>
    </row>
    <row r="64" spans="1:23" s="78" customFormat="1" ht="15.75" customHeight="1">
      <c r="A64" s="198" t="s">
        <v>1</v>
      </c>
      <c r="B64" s="198"/>
      <c r="C64" s="198"/>
      <c r="D64" s="198"/>
      <c r="E64" s="198"/>
      <c r="F64" s="198"/>
      <c r="G64" s="54"/>
      <c r="H64" s="54"/>
      <c r="I64" s="54"/>
      <c r="J64" s="54"/>
      <c r="K64" s="54"/>
      <c r="L64" s="54"/>
      <c r="M64" s="54"/>
      <c r="N64" s="54"/>
      <c r="O64" s="54"/>
      <c r="P64" s="54"/>
      <c r="Q64" s="54"/>
      <c r="R64" s="54"/>
      <c r="S64" s="54"/>
      <c r="T64" s="54"/>
      <c r="U64" s="54"/>
      <c r="V64" s="54"/>
      <c r="W64" s="54"/>
    </row>
    <row r="65" spans="1:23" s="78" customFormat="1" ht="15.75" customHeight="1">
      <c r="A65" s="198" t="s">
        <v>24</v>
      </c>
      <c r="B65" s="198"/>
      <c r="C65" s="198"/>
      <c r="D65" s="198"/>
      <c r="E65" s="198"/>
      <c r="F65" s="198"/>
      <c r="G65" s="54"/>
      <c r="H65" s="54"/>
      <c r="I65" s="54"/>
      <c r="J65" s="54"/>
      <c r="K65" s="54"/>
      <c r="L65" s="54"/>
      <c r="M65" s="54"/>
      <c r="N65" s="54"/>
      <c r="O65" s="54"/>
      <c r="P65" s="54"/>
      <c r="Q65" s="54"/>
      <c r="R65" s="54"/>
      <c r="S65" s="54"/>
      <c r="T65" s="54"/>
      <c r="U65" s="54"/>
      <c r="V65" s="54"/>
      <c r="W65" s="54"/>
    </row>
    <row r="66" spans="1:23" s="78" customFormat="1" ht="15.75" customHeight="1">
      <c r="A66" s="199"/>
      <c r="B66" s="199"/>
      <c r="C66" s="199"/>
      <c r="D66" s="199"/>
      <c r="E66" s="199"/>
      <c r="F66" s="199"/>
      <c r="G66" s="54"/>
      <c r="H66" s="80"/>
      <c r="I66" s="54"/>
      <c r="J66" s="80"/>
      <c r="K66" s="80"/>
      <c r="L66" s="54"/>
      <c r="M66" s="80"/>
      <c r="N66" s="54"/>
      <c r="O66" s="80"/>
      <c r="P66" s="80"/>
      <c r="Q66" s="54"/>
      <c r="R66" s="80"/>
      <c r="S66" s="54"/>
      <c r="T66" s="80"/>
      <c r="U66" s="80"/>
      <c r="V66" s="54"/>
      <c r="W66" s="80"/>
    </row>
    <row r="67" spans="1:6" s="3" customFormat="1" ht="12.75">
      <c r="A67" s="14" t="s">
        <v>25</v>
      </c>
      <c r="B67" s="1" t="s">
        <v>90</v>
      </c>
      <c r="C67" s="1">
        <v>2009</v>
      </c>
      <c r="D67" s="211" t="str">
        <f>+Exportacion_region_sector!D6</f>
        <v>ene - dic</v>
      </c>
      <c r="E67" s="211"/>
      <c r="F67" s="18" t="s">
        <v>27</v>
      </c>
    </row>
    <row r="68" spans="1:6" s="3" customFormat="1" ht="12.75">
      <c r="A68" s="18"/>
      <c r="B68" s="18"/>
      <c r="C68" s="18"/>
      <c r="D68" s="17">
        <v>2010</v>
      </c>
      <c r="E68" s="16">
        <v>2011</v>
      </c>
      <c r="F68" s="39">
        <v>2011</v>
      </c>
    </row>
    <row r="69" spans="1:23" ht="12.75">
      <c r="A69" s="208" t="s">
        <v>111</v>
      </c>
      <c r="B69" s="3" t="s">
        <v>327</v>
      </c>
      <c r="C69" s="55">
        <v>240712.271</v>
      </c>
      <c r="D69" s="55">
        <v>271149.451</v>
      </c>
      <c r="E69" s="55">
        <v>329513.129</v>
      </c>
      <c r="F69" s="50">
        <f aca="true" t="shared" si="8" ref="F69:F74">+E69/$E$75</f>
        <v>0.19299509610390383</v>
      </c>
      <c r="G69"/>
      <c r="H69"/>
      <c r="I69"/>
      <c r="J69"/>
      <c r="K69"/>
      <c r="L69"/>
      <c r="M69"/>
      <c r="N69"/>
      <c r="O69"/>
      <c r="P69"/>
      <c r="Q69"/>
      <c r="R69"/>
      <c r="S69"/>
      <c r="T69"/>
      <c r="U69"/>
      <c r="V69"/>
      <c r="W69"/>
    </row>
    <row r="70" spans="1:23" ht="12.75">
      <c r="A70" s="212"/>
      <c r="B70" s="3" t="s">
        <v>98</v>
      </c>
      <c r="C70" s="55">
        <v>124346.306</v>
      </c>
      <c r="D70" s="55">
        <v>147696.299</v>
      </c>
      <c r="E70" s="55">
        <v>185385.213</v>
      </c>
      <c r="F70" s="51">
        <f t="shared" si="8"/>
        <v>0.10857970092954226</v>
      </c>
      <c r="G70"/>
      <c r="H70"/>
      <c r="I70"/>
      <c r="J70"/>
      <c r="K70"/>
      <c r="L70"/>
      <c r="M70"/>
      <c r="N70"/>
      <c r="O70"/>
      <c r="P70"/>
      <c r="Q70"/>
      <c r="R70"/>
      <c r="S70"/>
      <c r="T70"/>
      <c r="U70"/>
      <c r="V70"/>
      <c r="W70"/>
    </row>
    <row r="71" spans="1:23" ht="12.75">
      <c r="A71" s="212"/>
      <c r="B71" s="3" t="s">
        <v>137</v>
      </c>
      <c r="C71" s="55">
        <v>56100.472</v>
      </c>
      <c r="D71" s="55">
        <v>74395.786</v>
      </c>
      <c r="E71" s="55">
        <v>95437.116</v>
      </c>
      <c r="F71" s="51">
        <f t="shared" si="8"/>
        <v>0.055897303485893626</v>
      </c>
      <c r="G71" s="3"/>
      <c r="H71" s="3"/>
      <c r="I71" s="3"/>
      <c r="J71" s="3"/>
      <c r="K71" s="3"/>
      <c r="L71" s="3"/>
      <c r="M71" s="3"/>
      <c r="N71" s="3"/>
      <c r="O71" s="3"/>
      <c r="P71" s="3"/>
      <c r="Q71" s="3"/>
      <c r="R71" s="3"/>
      <c r="S71" s="3"/>
      <c r="T71" s="3"/>
      <c r="U71" s="3"/>
      <c r="V71" s="3"/>
      <c r="W71" s="3"/>
    </row>
    <row r="72" spans="1:23" ht="12.75">
      <c r="A72" s="212"/>
      <c r="B72" t="s">
        <v>136</v>
      </c>
      <c r="C72" s="55">
        <v>46800.932</v>
      </c>
      <c r="D72" s="55">
        <v>76742.235</v>
      </c>
      <c r="E72" s="55">
        <v>89090.713</v>
      </c>
      <c r="F72" s="51">
        <f t="shared" si="8"/>
        <v>0.052180229569548695</v>
      </c>
      <c r="G72" s="3"/>
      <c r="H72" s="3"/>
      <c r="I72" s="3"/>
      <c r="J72" s="3"/>
      <c r="K72" s="3"/>
      <c r="L72" s="3"/>
      <c r="M72" s="3"/>
      <c r="N72" s="3"/>
      <c r="O72" s="3"/>
      <c r="P72" s="3"/>
      <c r="Q72" s="3"/>
      <c r="R72" s="3"/>
      <c r="S72" s="3"/>
      <c r="T72" s="3"/>
      <c r="U72" s="3"/>
      <c r="V72" s="3"/>
      <c r="W72" s="3"/>
    </row>
    <row r="73" spans="1:23" ht="12.75">
      <c r="A73" s="212"/>
      <c r="B73" t="s">
        <v>93</v>
      </c>
      <c r="C73" s="55">
        <v>63259.512</v>
      </c>
      <c r="D73" s="55">
        <v>58438.937</v>
      </c>
      <c r="E73" s="55">
        <v>74387.105</v>
      </c>
      <c r="F73" s="51">
        <f t="shared" si="8"/>
        <v>0.04356835954286417</v>
      </c>
      <c r="G73"/>
      <c r="H73" s="52"/>
      <c r="I73"/>
      <c r="J73" s="52"/>
      <c r="K73" s="52"/>
      <c r="L73"/>
      <c r="M73" s="52"/>
      <c r="N73"/>
      <c r="O73" s="52"/>
      <c r="P73" s="52"/>
      <c r="Q73"/>
      <c r="R73" s="52"/>
      <c r="S73"/>
      <c r="T73" s="52"/>
      <c r="U73" s="52"/>
      <c r="V73"/>
      <c r="W73" s="52"/>
    </row>
    <row r="74" spans="1:23" ht="12.75">
      <c r="A74" s="212"/>
      <c r="B74" s="3" t="s">
        <v>114</v>
      </c>
      <c r="C74" s="55">
        <f>C75-SUM(C69:C73)</f>
        <v>633227.719</v>
      </c>
      <c r="D74" s="55">
        <f>D75-SUM(D69:D73)</f>
        <v>742309.9460000001</v>
      </c>
      <c r="E74" s="55">
        <f>E75-SUM(E69:E73)</f>
        <v>933552.018</v>
      </c>
      <c r="F74" s="51">
        <f t="shared" si="8"/>
        <v>0.5467793103682475</v>
      </c>
      <c r="G74" s="24"/>
      <c r="H74" s="52"/>
      <c r="I74"/>
      <c r="J74" s="52"/>
      <c r="K74" s="52"/>
      <c r="L74"/>
      <c r="M74" s="52"/>
      <c r="N74"/>
      <c r="O74" s="52"/>
      <c r="P74" s="52"/>
      <c r="Q74"/>
      <c r="R74" s="52"/>
      <c r="S74"/>
      <c r="T74" s="52"/>
      <c r="U74" s="52"/>
      <c r="V74"/>
      <c r="W74" s="52"/>
    </row>
    <row r="75" spans="1:23" s="44" customFormat="1" ht="12.75">
      <c r="A75" s="214"/>
      <c r="B75" s="41" t="s">
        <v>117</v>
      </c>
      <c r="C75" s="71">
        <v>1164447.212</v>
      </c>
      <c r="D75" s="71">
        <v>1370732.654</v>
      </c>
      <c r="E75" s="71">
        <v>1707365.294</v>
      </c>
      <c r="F75" s="43">
        <f>SUM(F69:F74)</f>
        <v>1</v>
      </c>
      <c r="G75"/>
      <c r="H75"/>
      <c r="I75"/>
      <c r="J75"/>
      <c r="K75"/>
      <c r="L75"/>
      <c r="M75"/>
      <c r="N75"/>
      <c r="O75"/>
      <c r="P75"/>
      <c r="Q75"/>
      <c r="R75"/>
      <c r="S75"/>
      <c r="T75"/>
      <c r="U75"/>
      <c r="V75"/>
      <c r="W75"/>
    </row>
    <row r="76" spans="1:23" ht="12.75">
      <c r="A76" s="208" t="s">
        <v>217</v>
      </c>
      <c r="B76" s="3" t="s">
        <v>327</v>
      </c>
      <c r="C76" s="55">
        <v>560486.314</v>
      </c>
      <c r="D76" s="55">
        <v>616517.604</v>
      </c>
      <c r="E76" s="55">
        <v>713915.301</v>
      </c>
      <c r="F76" s="40">
        <f aca="true" t="shared" si="9" ref="F76:F81">+E76/$E$82</f>
        <v>0.1630653604731334</v>
      </c>
      <c r="G76"/>
      <c r="H76"/>
      <c r="I76"/>
      <c r="J76"/>
      <c r="K76"/>
      <c r="L76"/>
      <c r="M76"/>
      <c r="N76"/>
      <c r="O76"/>
      <c r="P76"/>
      <c r="Q76"/>
      <c r="R76"/>
      <c r="S76"/>
      <c r="T76"/>
      <c r="U76"/>
      <c r="V76"/>
      <c r="W76"/>
    </row>
    <row r="77" spans="1:23" ht="12.75">
      <c r="A77" s="212"/>
      <c r="B77" s="3" t="s">
        <v>98</v>
      </c>
      <c r="C77" s="55">
        <v>763268.489</v>
      </c>
      <c r="D77" s="55">
        <v>591613.519</v>
      </c>
      <c r="E77" s="55">
        <v>651927.358</v>
      </c>
      <c r="F77" s="40">
        <f t="shared" si="9"/>
        <v>0.14890669731501874</v>
      </c>
      <c r="G77"/>
      <c r="H77"/>
      <c r="I77"/>
      <c r="J77"/>
      <c r="K77"/>
      <c r="L77"/>
      <c r="M77"/>
      <c r="N77"/>
      <c r="O77"/>
      <c r="P77"/>
      <c r="Q77"/>
      <c r="R77"/>
      <c r="S77"/>
      <c r="T77"/>
      <c r="U77"/>
      <c r="V77"/>
      <c r="W77"/>
    </row>
    <row r="78" spans="1:23" ht="12.75">
      <c r="A78" s="212"/>
      <c r="B78" s="3" t="s">
        <v>97</v>
      </c>
      <c r="C78" s="55">
        <v>226282.35</v>
      </c>
      <c r="D78" s="55">
        <v>290027.973</v>
      </c>
      <c r="E78" s="55">
        <v>392543.067</v>
      </c>
      <c r="F78" s="40">
        <f t="shared" si="9"/>
        <v>0.08966074355308482</v>
      </c>
      <c r="G78" s="3"/>
      <c r="H78" s="3"/>
      <c r="I78" s="3"/>
      <c r="J78" s="3"/>
      <c r="K78" s="3"/>
      <c r="L78" s="3"/>
      <c r="M78" s="3"/>
      <c r="N78" s="3"/>
      <c r="O78" s="3"/>
      <c r="P78" s="3"/>
      <c r="Q78" s="3"/>
      <c r="R78" s="3"/>
      <c r="S78" s="3"/>
      <c r="T78" s="3"/>
      <c r="U78" s="3"/>
      <c r="V78" s="3"/>
      <c r="W78" s="3"/>
    </row>
    <row r="79" spans="1:23" ht="12.75">
      <c r="A79" s="212"/>
      <c r="B79" t="s">
        <v>94</v>
      </c>
      <c r="C79" s="55">
        <v>239081.644</v>
      </c>
      <c r="D79" s="55">
        <v>285985.742</v>
      </c>
      <c r="E79" s="55">
        <v>301121.792</v>
      </c>
      <c r="F79" s="40">
        <f t="shared" si="9"/>
        <v>0.06877921441103263</v>
      </c>
      <c r="G79" s="3"/>
      <c r="H79" s="3"/>
      <c r="I79" s="3"/>
      <c r="J79" s="3"/>
      <c r="K79" s="3"/>
      <c r="L79" s="3"/>
      <c r="M79" s="3"/>
      <c r="N79" s="3"/>
      <c r="O79" s="3"/>
      <c r="P79" s="3"/>
      <c r="Q79" s="3"/>
      <c r="R79" s="3"/>
      <c r="S79" s="3"/>
      <c r="T79" s="3"/>
      <c r="U79" s="3"/>
      <c r="V79" s="3"/>
      <c r="W79" s="3"/>
    </row>
    <row r="80" spans="1:23" ht="12.75">
      <c r="A80" s="212"/>
      <c r="B80" t="s">
        <v>93</v>
      </c>
      <c r="C80" s="55">
        <v>162406.691</v>
      </c>
      <c r="D80" s="55">
        <v>280397.189</v>
      </c>
      <c r="E80" s="55">
        <v>298295.123</v>
      </c>
      <c r="F80" s="40">
        <f t="shared" si="9"/>
        <v>0.06813357507709822</v>
      </c>
      <c r="G80"/>
      <c r="H80" s="52"/>
      <c r="I80"/>
      <c r="J80" s="52"/>
      <c r="K80" s="52"/>
      <c r="L80"/>
      <c r="M80" s="52"/>
      <c r="N80"/>
      <c r="O80" s="52"/>
      <c r="P80" s="52"/>
      <c r="Q80"/>
      <c r="R80" s="52"/>
      <c r="S80"/>
      <c r="T80" s="52"/>
      <c r="U80" s="52"/>
      <c r="V80"/>
      <c r="W80" s="52"/>
    </row>
    <row r="81" spans="1:23" ht="12.75">
      <c r="A81" s="212"/>
      <c r="B81" s="3" t="s">
        <v>114</v>
      </c>
      <c r="C81" s="55">
        <f>C82-SUM(C76:C80)</f>
        <v>1415816.696</v>
      </c>
      <c r="D81" s="55">
        <f>D82-SUM(D76:D80)</f>
        <v>1879921.1689999998</v>
      </c>
      <c r="E81" s="55">
        <f>E82-SUM(E76:E80)</f>
        <v>2020290.2839999995</v>
      </c>
      <c r="F81" s="40">
        <f t="shared" si="9"/>
        <v>0.46145440917063213</v>
      </c>
      <c r="G81" s="24"/>
      <c r="H81" s="52"/>
      <c r="I81"/>
      <c r="J81" s="52"/>
      <c r="K81" s="52"/>
      <c r="L81"/>
      <c r="M81" s="52"/>
      <c r="N81"/>
      <c r="O81" s="52"/>
      <c r="P81" s="52"/>
      <c r="Q81"/>
      <c r="R81" s="52"/>
      <c r="S81"/>
      <c r="T81" s="52"/>
      <c r="U81" s="52"/>
      <c r="V81"/>
      <c r="W81" s="52"/>
    </row>
    <row r="82" spans="1:23" s="44" customFormat="1" ht="12.75">
      <c r="A82" s="214"/>
      <c r="B82" s="41" t="s">
        <v>117</v>
      </c>
      <c r="C82" s="71">
        <v>3367342.184</v>
      </c>
      <c r="D82" s="71">
        <v>3944463.196</v>
      </c>
      <c r="E82" s="71">
        <v>4378092.925</v>
      </c>
      <c r="F82" s="43">
        <f>SUM(F76:F81)</f>
        <v>1</v>
      </c>
      <c r="G82"/>
      <c r="H82"/>
      <c r="I82"/>
      <c r="J82"/>
      <c r="K82"/>
      <c r="L82"/>
      <c r="M82"/>
      <c r="N82"/>
      <c r="O82"/>
      <c r="P82"/>
      <c r="Q82"/>
      <c r="R82"/>
      <c r="S82"/>
      <c r="T82"/>
      <c r="U82"/>
      <c r="V82"/>
      <c r="W82"/>
    </row>
    <row r="83" spans="1:23" ht="12.75">
      <c r="A83" s="208" t="s">
        <v>174</v>
      </c>
      <c r="B83" s="3" t="s">
        <v>98</v>
      </c>
      <c r="C83" s="55">
        <v>54872.633</v>
      </c>
      <c r="D83" s="55">
        <v>72850.179</v>
      </c>
      <c r="E83" s="55">
        <v>119702.154</v>
      </c>
      <c r="F83" s="40">
        <f aca="true" t="shared" si="10" ref="F83:F88">+E83/$E$89</f>
        <v>0.22968163319514287</v>
      </c>
      <c r="G83"/>
      <c r="H83"/>
      <c r="I83"/>
      <c r="J83"/>
      <c r="K83"/>
      <c r="L83"/>
      <c r="M83"/>
      <c r="N83"/>
      <c r="O83"/>
      <c r="P83"/>
      <c r="Q83"/>
      <c r="R83"/>
      <c r="S83"/>
      <c r="T83"/>
      <c r="U83"/>
      <c r="V83"/>
      <c r="W83"/>
    </row>
    <row r="84" spans="1:23" ht="12.75">
      <c r="A84" s="212"/>
      <c r="B84" s="3" t="s">
        <v>137</v>
      </c>
      <c r="C84" s="55">
        <v>21230.332</v>
      </c>
      <c r="D84" s="55">
        <v>40912.724</v>
      </c>
      <c r="E84" s="55">
        <v>51575.594</v>
      </c>
      <c r="F84" s="40">
        <f t="shared" si="10"/>
        <v>0.09896201753336545</v>
      </c>
      <c r="G84"/>
      <c r="H84"/>
      <c r="I84"/>
      <c r="J84"/>
      <c r="K84"/>
      <c r="L84"/>
      <c r="M84"/>
      <c r="N84"/>
      <c r="O84"/>
      <c r="P84"/>
      <c r="Q84"/>
      <c r="R84"/>
      <c r="S84"/>
      <c r="T84"/>
      <c r="U84"/>
      <c r="V84"/>
      <c r="W84"/>
    </row>
    <row r="85" spans="1:23" ht="12.75">
      <c r="A85" s="212"/>
      <c r="B85" s="3" t="s">
        <v>99</v>
      </c>
      <c r="C85" s="55">
        <v>20695.927</v>
      </c>
      <c r="D85" s="55">
        <v>40822.236</v>
      </c>
      <c r="E85" s="55">
        <v>42218.973</v>
      </c>
      <c r="F85" s="40">
        <f t="shared" si="10"/>
        <v>0.08100875670509355</v>
      </c>
      <c r="G85"/>
      <c r="H85"/>
      <c r="I85"/>
      <c r="J85"/>
      <c r="K85"/>
      <c r="L85"/>
      <c r="M85"/>
      <c r="N85"/>
      <c r="O85"/>
      <c r="P85"/>
      <c r="Q85"/>
      <c r="R85"/>
      <c r="S85"/>
      <c r="T85"/>
      <c r="U85"/>
      <c r="V85"/>
      <c r="W85"/>
    </row>
    <row r="86" spans="1:23" ht="12.75">
      <c r="A86" s="212"/>
      <c r="B86" t="s">
        <v>243</v>
      </c>
      <c r="C86" s="55">
        <v>23256.116</v>
      </c>
      <c r="D86" s="55">
        <v>34501.021</v>
      </c>
      <c r="E86" s="55">
        <v>37872.968</v>
      </c>
      <c r="F86" s="40">
        <f t="shared" si="10"/>
        <v>0.07266974614498069</v>
      </c>
      <c r="G86"/>
      <c r="H86" s="52"/>
      <c r="I86"/>
      <c r="J86" s="52"/>
      <c r="K86" s="52"/>
      <c r="L86"/>
      <c r="M86" s="52"/>
      <c r="N86"/>
      <c r="O86" s="52"/>
      <c r="P86" s="52"/>
      <c r="Q86"/>
      <c r="R86" s="52"/>
      <c r="S86"/>
      <c r="T86" s="52"/>
      <c r="U86" s="52"/>
      <c r="V86"/>
      <c r="W86" s="52"/>
    </row>
    <row r="87" spans="1:23" ht="12.75">
      <c r="A87" s="212"/>
      <c r="B87" t="s">
        <v>96</v>
      </c>
      <c r="C87" s="55">
        <v>37591.036</v>
      </c>
      <c r="D87" s="55">
        <v>38308.446</v>
      </c>
      <c r="E87" s="55">
        <v>36099.23</v>
      </c>
      <c r="F87" s="40">
        <f t="shared" si="10"/>
        <v>0.06926634004837623</v>
      </c>
      <c r="G87" s="1"/>
      <c r="H87" s="1"/>
      <c r="I87" s="1"/>
      <c r="J87" s="1"/>
      <c r="K87" s="1"/>
      <c r="L87" s="1"/>
      <c r="M87" s="1"/>
      <c r="N87" s="1"/>
      <c r="O87" s="1"/>
      <c r="P87" s="1"/>
      <c r="Q87" s="1"/>
      <c r="R87" s="1"/>
      <c r="S87" s="1"/>
      <c r="T87" s="1"/>
      <c r="U87" s="1"/>
      <c r="V87" s="1"/>
      <c r="W87" s="1"/>
    </row>
    <row r="88" spans="1:23" ht="12.75">
      <c r="A88" s="212"/>
      <c r="B88" s="3" t="s">
        <v>114</v>
      </c>
      <c r="C88" s="55">
        <f>C89-SUM(C83:C87)</f>
        <v>183672.21600000001</v>
      </c>
      <c r="D88" s="55">
        <f>D89-SUM(D83:D87)</f>
        <v>222852.48</v>
      </c>
      <c r="E88" s="55">
        <f>E89-SUM(E83:E87)</f>
        <v>233696.62800000003</v>
      </c>
      <c r="F88" s="40">
        <f t="shared" si="10"/>
        <v>0.4484115063730412</v>
      </c>
      <c r="G88" s="24"/>
      <c r="H88" s="1"/>
      <c r="I88" s="1"/>
      <c r="J88" s="1"/>
      <c r="K88" s="1"/>
      <c r="L88" s="1"/>
      <c r="M88" s="1"/>
      <c r="N88" s="1"/>
      <c r="O88" s="1"/>
      <c r="P88" s="1"/>
      <c r="Q88" s="1"/>
      <c r="R88" s="1"/>
      <c r="S88" s="1"/>
      <c r="T88" s="1"/>
      <c r="U88" s="1"/>
      <c r="V88" s="1"/>
      <c r="W88" s="1"/>
    </row>
    <row r="89" spans="1:23" s="44" customFormat="1" ht="12.75">
      <c r="A89" s="214"/>
      <c r="B89" s="41" t="s">
        <v>117</v>
      </c>
      <c r="C89" s="71">
        <v>341318.26</v>
      </c>
      <c r="D89" s="71">
        <v>450247.086</v>
      </c>
      <c r="E89" s="71">
        <v>521165.547</v>
      </c>
      <c r="F89" s="43">
        <f>SUM(F83:F88)</f>
        <v>1</v>
      </c>
      <c r="G89"/>
      <c r="H89" s="52"/>
      <c r="I89"/>
      <c r="J89" s="52"/>
      <c r="K89" s="52"/>
      <c r="L89"/>
      <c r="M89" s="52"/>
      <c r="N89"/>
      <c r="O89" s="52"/>
      <c r="P89" s="52"/>
      <c r="Q89"/>
      <c r="R89" s="52"/>
      <c r="S89"/>
      <c r="T89" s="52"/>
      <c r="U89" s="52"/>
      <c r="V89"/>
      <c r="W89" s="52"/>
    </row>
    <row r="90" spans="1:23" ht="12.75">
      <c r="A90" s="218" t="s">
        <v>199</v>
      </c>
      <c r="B90" s="3" t="s">
        <v>98</v>
      </c>
      <c r="C90" s="55">
        <v>0</v>
      </c>
      <c r="D90" s="55">
        <v>0</v>
      </c>
      <c r="E90" s="55">
        <v>161073.18</v>
      </c>
      <c r="F90" s="40">
        <f aca="true" t="shared" si="11" ref="F90:F95">+E90/$E$96</f>
        <v>0.4081302677445637</v>
      </c>
      <c r="G90"/>
      <c r="H90"/>
      <c r="I90"/>
      <c r="J90"/>
      <c r="K90"/>
      <c r="L90"/>
      <c r="M90"/>
      <c r="N90"/>
      <c r="O90"/>
      <c r="P90"/>
      <c r="Q90"/>
      <c r="R90"/>
      <c r="S90"/>
      <c r="T90"/>
      <c r="U90"/>
      <c r="V90"/>
      <c r="W90"/>
    </row>
    <row r="91" spans="1:23" ht="12.75">
      <c r="A91" s="212"/>
      <c r="B91" s="3" t="s">
        <v>96</v>
      </c>
      <c r="C91" s="55">
        <v>0</v>
      </c>
      <c r="D91" s="55">
        <v>23.34</v>
      </c>
      <c r="E91" s="55">
        <v>48470.157</v>
      </c>
      <c r="F91" s="40">
        <f t="shared" si="11"/>
        <v>0.12281459988578508</v>
      </c>
      <c r="G91"/>
      <c r="H91"/>
      <c r="I91"/>
      <c r="J91"/>
      <c r="K91"/>
      <c r="L91"/>
      <c r="M91"/>
      <c r="N91"/>
      <c r="O91"/>
      <c r="P91"/>
      <c r="Q91"/>
      <c r="R91"/>
      <c r="S91"/>
      <c r="T91"/>
      <c r="U91"/>
      <c r="V91"/>
      <c r="W91"/>
    </row>
    <row r="92" spans="1:23" ht="12.75">
      <c r="A92" s="212"/>
      <c r="B92" s="3" t="s">
        <v>99</v>
      </c>
      <c r="C92" s="55">
        <v>0</v>
      </c>
      <c r="D92" s="55">
        <v>163.62</v>
      </c>
      <c r="E92" s="55">
        <v>33696.608</v>
      </c>
      <c r="F92" s="40">
        <f t="shared" si="11"/>
        <v>0.08538110221157617</v>
      </c>
      <c r="G92" s="3"/>
      <c r="H92" s="3"/>
      <c r="I92" s="3"/>
      <c r="J92" s="3"/>
      <c r="K92" s="3"/>
      <c r="L92" s="3"/>
      <c r="M92" s="3"/>
      <c r="N92" s="3"/>
      <c r="O92" s="3"/>
      <c r="P92" s="3"/>
      <c r="Q92" s="3"/>
      <c r="R92" s="3"/>
      <c r="S92" s="3"/>
      <c r="T92" s="3"/>
      <c r="U92" s="3"/>
      <c r="V92" s="3"/>
      <c r="W92" s="3"/>
    </row>
    <row r="93" spans="1:23" ht="12.75">
      <c r="A93" s="212"/>
      <c r="B93" s="3" t="s">
        <v>245</v>
      </c>
      <c r="C93" s="55">
        <v>0</v>
      </c>
      <c r="D93" s="55">
        <v>61.62</v>
      </c>
      <c r="E93" s="55">
        <v>24413.78</v>
      </c>
      <c r="F93" s="40">
        <f t="shared" si="11"/>
        <v>0.06186009718102588</v>
      </c>
      <c r="G93" s="3"/>
      <c r="H93" s="3"/>
      <c r="I93" s="3"/>
      <c r="J93" s="3"/>
      <c r="K93" s="3"/>
      <c r="L93" s="3"/>
      <c r="M93" s="3"/>
      <c r="N93" s="3"/>
      <c r="O93" s="3"/>
      <c r="P93" s="3"/>
      <c r="Q93" s="3"/>
      <c r="R93" s="3"/>
      <c r="S93" s="3"/>
      <c r="T93" s="3"/>
      <c r="U93" s="3"/>
      <c r="V93" s="3"/>
      <c r="W93" s="3"/>
    </row>
    <row r="94" spans="1:23" ht="12.75">
      <c r="A94" s="212"/>
      <c r="B94" t="s">
        <v>94</v>
      </c>
      <c r="C94" s="55">
        <v>0</v>
      </c>
      <c r="D94" s="55">
        <v>1232.658</v>
      </c>
      <c r="E94" s="55">
        <v>22764.151</v>
      </c>
      <c r="F94" s="40">
        <f t="shared" si="11"/>
        <v>0.057680236043068614</v>
      </c>
      <c r="G94"/>
      <c r="H94" s="52"/>
      <c r="I94"/>
      <c r="J94" s="52"/>
      <c r="K94" s="52"/>
      <c r="L94"/>
      <c r="M94" s="52"/>
      <c r="N94"/>
      <c r="O94" s="52"/>
      <c r="P94" s="52"/>
      <c r="Q94"/>
      <c r="R94" s="52"/>
      <c r="S94"/>
      <c r="T94" s="52"/>
      <c r="U94" s="52"/>
      <c r="V94"/>
      <c r="W94" s="52"/>
    </row>
    <row r="95" spans="1:23" ht="12.75">
      <c r="A95" s="212"/>
      <c r="B95" s="3" t="s">
        <v>114</v>
      </c>
      <c r="C95" s="55">
        <f>C96-SUM(C90:C94)</f>
        <v>17794.255</v>
      </c>
      <c r="D95" s="55">
        <f>D96-SUM(D90:D94)</f>
        <v>17349.698</v>
      </c>
      <c r="E95" s="55">
        <f>E96-SUM(E90:E94)</f>
        <v>104243.321</v>
      </c>
      <c r="F95" s="40">
        <f t="shared" si="11"/>
        <v>0.2641336969339806</v>
      </c>
      <c r="G95" s="24"/>
      <c r="H95" s="52"/>
      <c r="I95"/>
      <c r="J95" s="52"/>
      <c r="K95" s="52"/>
      <c r="L95"/>
      <c r="M95" s="52"/>
      <c r="N95"/>
      <c r="O95" s="52"/>
      <c r="P95" s="52"/>
      <c r="Q95"/>
      <c r="R95" s="52"/>
      <c r="S95"/>
      <c r="T95" s="52"/>
      <c r="U95" s="52"/>
      <c r="V95"/>
      <c r="W95" s="52"/>
    </row>
    <row r="96" spans="1:23" s="44" customFormat="1" ht="12.75">
      <c r="A96" s="214"/>
      <c r="B96" s="41" t="s">
        <v>117</v>
      </c>
      <c r="C96" s="71">
        <v>17794.255</v>
      </c>
      <c r="D96" s="71">
        <v>18830.936</v>
      </c>
      <c r="E96" s="71">
        <v>394661.197</v>
      </c>
      <c r="F96" s="43">
        <f>SUM(F90:F95)</f>
        <v>1</v>
      </c>
      <c r="G96" s="24"/>
      <c r="H96"/>
      <c r="I96"/>
      <c r="J96"/>
      <c r="K96"/>
      <c r="L96"/>
      <c r="M96"/>
      <c r="N96"/>
      <c r="O96"/>
      <c r="P96"/>
      <c r="Q96"/>
      <c r="R96"/>
      <c r="S96"/>
      <c r="T96"/>
      <c r="U96"/>
      <c r="V96"/>
      <c r="W96"/>
    </row>
    <row r="97" spans="1:23" ht="12.75">
      <c r="A97" s="208" t="s">
        <v>195</v>
      </c>
      <c r="B97" s="3" t="s">
        <v>97</v>
      </c>
      <c r="C97" s="55">
        <v>89427.269</v>
      </c>
      <c r="D97" s="55">
        <v>81203.613</v>
      </c>
      <c r="E97" s="55">
        <v>68265.781</v>
      </c>
      <c r="F97" s="40">
        <f aca="true" t="shared" si="12" ref="F97:F102">+E97/$E$103</f>
        <v>0.20221666264662033</v>
      </c>
      <c r="G97"/>
      <c r="H97"/>
      <c r="I97"/>
      <c r="J97"/>
      <c r="K97"/>
      <c r="L97"/>
      <c r="M97"/>
      <c r="N97"/>
      <c r="O97"/>
      <c r="P97"/>
      <c r="Q97"/>
      <c r="R97"/>
      <c r="S97"/>
      <c r="T97"/>
      <c r="U97"/>
      <c r="V97"/>
      <c r="W97"/>
    </row>
    <row r="98" spans="1:23" ht="12.75">
      <c r="A98" s="212"/>
      <c r="B98" s="3" t="s">
        <v>98</v>
      </c>
      <c r="C98" s="55">
        <v>6500.477</v>
      </c>
      <c r="D98" s="55">
        <v>12594.712</v>
      </c>
      <c r="E98" s="55">
        <v>41702.186</v>
      </c>
      <c r="F98" s="40">
        <f t="shared" si="12"/>
        <v>0.12353007252621358</v>
      </c>
      <c r="G98"/>
      <c r="H98"/>
      <c r="I98"/>
      <c r="J98"/>
      <c r="K98"/>
      <c r="L98"/>
      <c r="M98"/>
      <c r="N98"/>
      <c r="O98"/>
      <c r="P98"/>
      <c r="Q98"/>
      <c r="R98"/>
      <c r="S98"/>
      <c r="T98"/>
      <c r="U98"/>
      <c r="V98"/>
      <c r="W98"/>
    </row>
    <row r="99" spans="1:23" ht="12.75">
      <c r="A99" s="212"/>
      <c r="B99" s="3" t="s">
        <v>93</v>
      </c>
      <c r="C99" s="55">
        <v>17485.15</v>
      </c>
      <c r="D99" s="55">
        <v>16081.569</v>
      </c>
      <c r="E99" s="55">
        <v>27164.161</v>
      </c>
      <c r="F99" s="40">
        <f t="shared" si="12"/>
        <v>0.08046558466848099</v>
      </c>
      <c r="G99"/>
      <c r="H99"/>
      <c r="I99"/>
      <c r="J99"/>
      <c r="K99"/>
      <c r="L99"/>
      <c r="M99"/>
      <c r="N99"/>
      <c r="O99"/>
      <c r="P99"/>
      <c r="Q99"/>
      <c r="R99"/>
      <c r="S99"/>
      <c r="T99"/>
      <c r="U99"/>
      <c r="V99"/>
      <c r="W99"/>
    </row>
    <row r="100" spans="1:23" ht="12.75">
      <c r="A100" s="212"/>
      <c r="B100" s="3" t="s">
        <v>327</v>
      </c>
      <c r="C100" s="55">
        <v>47687.981</v>
      </c>
      <c r="D100" s="55">
        <v>28785.42</v>
      </c>
      <c r="E100" s="55">
        <v>24950.287</v>
      </c>
      <c r="F100" s="40">
        <f t="shared" si="12"/>
        <v>0.07390765468888955</v>
      </c>
      <c r="G100"/>
      <c r="H100" s="52"/>
      <c r="I100"/>
      <c r="J100" s="52"/>
      <c r="K100" s="52"/>
      <c r="L100"/>
      <c r="M100" s="52"/>
      <c r="N100"/>
      <c r="O100" s="52"/>
      <c r="P100" s="52"/>
      <c r="Q100"/>
      <c r="R100" s="52"/>
      <c r="S100"/>
      <c r="T100" s="52"/>
      <c r="U100" s="52"/>
      <c r="V100"/>
      <c r="W100" s="52"/>
    </row>
    <row r="101" spans="1:23" ht="12.75">
      <c r="A101" s="212"/>
      <c r="B101" s="3" t="s">
        <v>96</v>
      </c>
      <c r="C101" s="55">
        <v>2918.593</v>
      </c>
      <c r="D101" s="55">
        <v>3601.064</v>
      </c>
      <c r="E101" s="55">
        <v>19420.973</v>
      </c>
      <c r="F101" s="40">
        <f t="shared" si="12"/>
        <v>0.05752873969771359</v>
      </c>
      <c r="G101" s="1"/>
      <c r="H101" s="1"/>
      <c r="I101" s="1"/>
      <c r="J101" s="1"/>
      <c r="K101" s="1"/>
      <c r="L101" s="1"/>
      <c r="M101" s="1"/>
      <c r="N101" s="1"/>
      <c r="O101" s="1"/>
      <c r="P101" s="1"/>
      <c r="Q101" s="1"/>
      <c r="R101" s="1"/>
      <c r="S101" s="1"/>
      <c r="T101" s="1"/>
      <c r="U101" s="1"/>
      <c r="V101" s="1"/>
      <c r="W101" s="1"/>
    </row>
    <row r="102" spans="1:23" ht="12.75">
      <c r="A102" s="212"/>
      <c r="B102" s="3" t="s">
        <v>114</v>
      </c>
      <c r="C102" s="55">
        <f>C103-SUM(C97:C101)</f>
        <v>149048.058</v>
      </c>
      <c r="D102" s="55">
        <f>D103-SUM(D97:D101)</f>
        <v>153586.359</v>
      </c>
      <c r="E102" s="55">
        <f>E103-SUM(E97:E101)</f>
        <v>156083.931</v>
      </c>
      <c r="F102" s="40">
        <f t="shared" si="12"/>
        <v>0.462351285772082</v>
      </c>
      <c r="G102" s="24"/>
      <c r="H102" s="1"/>
      <c r="I102" s="1"/>
      <c r="J102" s="1"/>
      <c r="K102" s="1"/>
      <c r="L102" s="1"/>
      <c r="M102" s="1"/>
      <c r="N102" s="1"/>
      <c r="O102" s="1"/>
      <c r="P102" s="1"/>
      <c r="Q102" s="1"/>
      <c r="R102" s="1"/>
      <c r="S102" s="1"/>
      <c r="T102" s="1"/>
      <c r="U102" s="1"/>
      <c r="V102" s="1"/>
      <c r="W102" s="1"/>
    </row>
    <row r="103" spans="1:23" s="44" customFormat="1" ht="12.75">
      <c r="A103" s="214"/>
      <c r="B103" s="41" t="s">
        <v>117</v>
      </c>
      <c r="C103" s="71">
        <v>313067.528</v>
      </c>
      <c r="D103" s="71">
        <v>295852.737</v>
      </c>
      <c r="E103" s="71">
        <v>337587.319</v>
      </c>
      <c r="F103" s="43">
        <f>SUM(F97:F102)</f>
        <v>1</v>
      </c>
      <c r="G103" s="24"/>
      <c r="H103" s="52"/>
      <c r="I103"/>
      <c r="J103" s="52"/>
      <c r="K103" s="52"/>
      <c r="L103"/>
      <c r="M103" s="52"/>
      <c r="N103"/>
      <c r="O103" s="52"/>
      <c r="P103" s="52"/>
      <c r="Q103"/>
      <c r="R103" s="52"/>
      <c r="S103"/>
      <c r="T103" s="52"/>
      <c r="U103" s="52"/>
      <c r="V103"/>
      <c r="W103" s="52"/>
    </row>
    <row r="104" spans="1:23" ht="12.75" customHeight="1">
      <c r="A104" s="201" t="s">
        <v>221</v>
      </c>
      <c r="B104" s="3" t="s">
        <v>246</v>
      </c>
      <c r="C104" s="55">
        <v>0</v>
      </c>
      <c r="D104" s="55">
        <v>0</v>
      </c>
      <c r="E104" s="55">
        <v>3494.079</v>
      </c>
      <c r="F104" s="40">
        <f aca="true" t="shared" si="13" ref="F104:F109">+E104/$E$110</f>
        <v>0.4383159514170244</v>
      </c>
      <c r="G104"/>
      <c r="H104"/>
      <c r="I104"/>
      <c r="J104"/>
      <c r="K104"/>
      <c r="L104"/>
      <c r="M104"/>
      <c r="N104"/>
      <c r="O104"/>
      <c r="P104"/>
      <c r="Q104"/>
      <c r="R104"/>
      <c r="S104"/>
      <c r="T104"/>
      <c r="U104"/>
      <c r="V104"/>
      <c r="W104"/>
    </row>
    <row r="105" spans="1:23" ht="12.75" customHeight="1">
      <c r="A105" s="215"/>
      <c r="B105" s="3" t="s">
        <v>167</v>
      </c>
      <c r="C105" s="55">
        <v>157.267</v>
      </c>
      <c r="D105" s="55">
        <v>584.816</v>
      </c>
      <c r="E105" s="55">
        <v>1548.618</v>
      </c>
      <c r="F105" s="40">
        <f t="shared" si="13"/>
        <v>0.19426692185595384</v>
      </c>
      <c r="G105"/>
      <c r="H105"/>
      <c r="I105"/>
      <c r="J105"/>
      <c r="K105"/>
      <c r="L105"/>
      <c r="M105"/>
      <c r="N105"/>
      <c r="O105"/>
      <c r="P105"/>
      <c r="Q105"/>
      <c r="R105"/>
      <c r="S105"/>
      <c r="T105"/>
      <c r="U105"/>
      <c r="V105"/>
      <c r="W105"/>
    </row>
    <row r="106" spans="1:23" ht="12.75" customHeight="1">
      <c r="A106" s="215"/>
      <c r="B106" s="3" t="s">
        <v>244</v>
      </c>
      <c r="C106" s="55">
        <v>0</v>
      </c>
      <c r="D106" s="55">
        <v>0</v>
      </c>
      <c r="E106" s="55">
        <v>813.854</v>
      </c>
      <c r="F106" s="40">
        <f t="shared" si="13"/>
        <v>0.10209419716169868</v>
      </c>
      <c r="G106"/>
      <c r="H106"/>
      <c r="I106"/>
      <c r="J106"/>
      <c r="K106"/>
      <c r="L106"/>
      <c r="M106"/>
      <c r="N106"/>
      <c r="O106"/>
      <c r="P106"/>
      <c r="Q106"/>
      <c r="R106"/>
      <c r="S106"/>
      <c r="T106"/>
      <c r="U106"/>
      <c r="V106"/>
      <c r="W106"/>
    </row>
    <row r="107" spans="1:23" ht="12.75" customHeight="1">
      <c r="A107" s="215"/>
      <c r="B107" s="3" t="s">
        <v>169</v>
      </c>
      <c r="C107" s="55">
        <v>409.31</v>
      </c>
      <c r="D107" s="55">
        <v>145.493</v>
      </c>
      <c r="E107" s="55">
        <v>689.251</v>
      </c>
      <c r="F107" s="40">
        <f t="shared" si="13"/>
        <v>0.08646333063165872</v>
      </c>
      <c r="G107"/>
      <c r="H107"/>
      <c r="I107"/>
      <c r="J107"/>
      <c r="K107"/>
      <c r="L107"/>
      <c r="M107"/>
      <c r="N107"/>
      <c r="O107"/>
      <c r="P107"/>
      <c r="Q107"/>
      <c r="R107"/>
      <c r="S107"/>
      <c r="T107"/>
      <c r="U107"/>
      <c r="V107"/>
      <c r="W107"/>
    </row>
    <row r="108" spans="1:23" ht="12.75" customHeight="1">
      <c r="A108" s="215"/>
      <c r="B108" s="3" t="s">
        <v>91</v>
      </c>
      <c r="C108" s="55">
        <v>180.175</v>
      </c>
      <c r="D108" s="55">
        <v>96.498</v>
      </c>
      <c r="E108" s="55">
        <v>545.236</v>
      </c>
      <c r="F108" s="40">
        <f t="shared" si="13"/>
        <v>0.06839731903222929</v>
      </c>
      <c r="G108"/>
      <c r="H108"/>
      <c r="I108"/>
      <c r="J108"/>
      <c r="K108"/>
      <c r="L108"/>
      <c r="M108"/>
      <c r="N108"/>
      <c r="O108"/>
      <c r="P108"/>
      <c r="Q108"/>
      <c r="R108"/>
      <c r="S108"/>
      <c r="T108"/>
      <c r="U108"/>
      <c r="V108"/>
      <c r="W108"/>
    </row>
    <row r="109" spans="1:23" ht="12.75">
      <c r="A109" s="215"/>
      <c r="B109" s="3" t="s">
        <v>114</v>
      </c>
      <c r="C109" s="55">
        <f>C110-SUM(C104:C108)</f>
        <v>2288.3070000000002</v>
      </c>
      <c r="D109" s="55">
        <f>D110-SUM(D104:D108)</f>
        <v>1479.432</v>
      </c>
      <c r="E109" s="55">
        <f>E110-SUM(E104:E108)</f>
        <v>880.5609999999997</v>
      </c>
      <c r="F109" s="40">
        <f t="shared" si="13"/>
        <v>0.11046227990143505</v>
      </c>
      <c r="G109"/>
      <c r="H109"/>
      <c r="I109"/>
      <c r="J109"/>
      <c r="K109"/>
      <c r="L109"/>
      <c r="M109"/>
      <c r="N109"/>
      <c r="O109"/>
      <c r="P109"/>
      <c r="Q109"/>
      <c r="R109"/>
      <c r="S109"/>
      <c r="T109"/>
      <c r="U109"/>
      <c r="V109"/>
      <c r="W109"/>
    </row>
    <row r="110" spans="1:23" s="44" customFormat="1" ht="12.75">
      <c r="A110" s="217"/>
      <c r="B110" s="41" t="s">
        <v>117</v>
      </c>
      <c r="C110" s="71">
        <v>3035.059</v>
      </c>
      <c r="D110" s="71">
        <v>2306.239</v>
      </c>
      <c r="E110" s="71">
        <v>7971.599</v>
      </c>
      <c r="F110" s="43">
        <f>SUM(F104:F109)</f>
        <v>0.9999999999999999</v>
      </c>
      <c r="G110" s="24"/>
      <c r="H110"/>
      <c r="I110"/>
      <c r="J110"/>
      <c r="K110"/>
      <c r="L110"/>
      <c r="M110"/>
      <c r="N110"/>
      <c r="O110"/>
      <c r="P110"/>
      <c r="Q110"/>
      <c r="R110"/>
      <c r="S110"/>
      <c r="T110"/>
      <c r="U110"/>
      <c r="V110"/>
      <c r="W110"/>
    </row>
    <row r="111" spans="1:23" ht="12.75">
      <c r="A111" s="201" t="s">
        <v>220</v>
      </c>
      <c r="B111" s="3" t="s">
        <v>98</v>
      </c>
      <c r="C111" s="55">
        <v>7568.234</v>
      </c>
      <c r="D111" s="55">
        <v>11814.545</v>
      </c>
      <c r="E111" s="55">
        <v>16257.477</v>
      </c>
      <c r="F111" s="40">
        <f aca="true" t="shared" si="14" ref="F111:F116">+E111/$E$117</f>
        <v>0.19226326103053704</v>
      </c>
      <c r="G111"/>
      <c r="H111"/>
      <c r="I111"/>
      <c r="J111"/>
      <c r="K111"/>
      <c r="L111"/>
      <c r="M111"/>
      <c r="N111"/>
      <c r="O111"/>
      <c r="P111"/>
      <c r="Q111"/>
      <c r="R111"/>
      <c r="S111"/>
      <c r="T111"/>
      <c r="U111"/>
      <c r="V111"/>
      <c r="W111"/>
    </row>
    <row r="112" spans="1:23" ht="12.75">
      <c r="A112" s="202"/>
      <c r="B112" s="3" t="s">
        <v>99</v>
      </c>
      <c r="C112" s="55">
        <v>5133.823</v>
      </c>
      <c r="D112" s="55">
        <v>8169.568</v>
      </c>
      <c r="E112" s="55">
        <v>11271.864</v>
      </c>
      <c r="F112" s="40">
        <f t="shared" si="14"/>
        <v>0.13330268469902884</v>
      </c>
      <c r="G112"/>
      <c r="H112"/>
      <c r="I112"/>
      <c r="J112"/>
      <c r="K112"/>
      <c r="L112"/>
      <c r="M112"/>
      <c r="N112"/>
      <c r="O112"/>
      <c r="P112"/>
      <c r="Q112"/>
      <c r="R112"/>
      <c r="S112"/>
      <c r="T112"/>
      <c r="U112"/>
      <c r="V112"/>
      <c r="W112"/>
    </row>
    <row r="113" spans="1:23" ht="12.75">
      <c r="A113" s="202"/>
      <c r="B113" s="3" t="s">
        <v>116</v>
      </c>
      <c r="C113" s="55">
        <v>12396.464</v>
      </c>
      <c r="D113" s="55">
        <v>12163.549</v>
      </c>
      <c r="E113" s="55">
        <v>10857.398</v>
      </c>
      <c r="F113" s="40">
        <f t="shared" si="14"/>
        <v>0.12840115017763398</v>
      </c>
      <c r="G113"/>
      <c r="H113"/>
      <c r="I113"/>
      <c r="J113"/>
      <c r="K113"/>
      <c r="L113"/>
      <c r="M113"/>
      <c r="N113"/>
      <c r="O113"/>
      <c r="P113"/>
      <c r="Q113"/>
      <c r="R113"/>
      <c r="S113"/>
      <c r="T113"/>
      <c r="U113"/>
      <c r="V113"/>
      <c r="W113"/>
    </row>
    <row r="114" spans="1:23" ht="12.75">
      <c r="A114" s="202"/>
      <c r="B114" s="3" t="s">
        <v>93</v>
      </c>
      <c r="C114" s="55">
        <v>2420.005</v>
      </c>
      <c r="D114" s="55">
        <v>3665.021</v>
      </c>
      <c r="E114" s="55">
        <v>7051.526</v>
      </c>
      <c r="F114" s="40">
        <f t="shared" si="14"/>
        <v>0.08339236057363751</v>
      </c>
      <c r="G114"/>
      <c r="H114" s="52"/>
      <c r="I114"/>
      <c r="J114" s="52"/>
      <c r="K114" s="52"/>
      <c r="L114"/>
      <c r="M114" s="52"/>
      <c r="N114"/>
      <c r="O114" s="52"/>
      <c r="P114" s="52"/>
      <c r="Q114"/>
      <c r="R114" s="52"/>
      <c r="S114"/>
      <c r="T114" s="52"/>
      <c r="U114" s="52"/>
      <c r="V114"/>
      <c r="W114" s="52"/>
    </row>
    <row r="115" spans="1:23" ht="12.75">
      <c r="A115" s="202"/>
      <c r="B115" s="3" t="s">
        <v>169</v>
      </c>
      <c r="C115" s="55">
        <v>565.67</v>
      </c>
      <c r="D115" s="55">
        <v>2100.309</v>
      </c>
      <c r="E115" s="55">
        <v>5829.962</v>
      </c>
      <c r="F115" s="40">
        <f t="shared" si="14"/>
        <v>0.0689459690334553</v>
      </c>
      <c r="G115" s="1"/>
      <c r="H115" s="1"/>
      <c r="I115" s="1"/>
      <c r="J115" s="1"/>
      <c r="K115" s="1"/>
      <c r="L115" s="1"/>
      <c r="M115" s="1"/>
      <c r="N115" s="1"/>
      <c r="O115" s="1"/>
      <c r="P115" s="1"/>
      <c r="Q115" s="1"/>
      <c r="R115" s="1"/>
      <c r="S115" s="1"/>
      <c r="T115" s="1"/>
      <c r="U115" s="1"/>
      <c r="V115" s="1"/>
      <c r="W115" s="1"/>
    </row>
    <row r="116" spans="1:23" ht="12.75">
      <c r="A116" s="202"/>
      <c r="B116" s="3" t="s">
        <v>114</v>
      </c>
      <c r="C116" s="55">
        <f>C117-SUM(C111:C115)</f>
        <v>18902.969999999998</v>
      </c>
      <c r="D116" s="55">
        <f>D117-SUM(D111:D115)</f>
        <v>25903.626999999993</v>
      </c>
      <c r="E116" s="55">
        <f>E117-SUM(E111:E115)</f>
        <v>33290.19</v>
      </c>
      <c r="F116" s="40">
        <f t="shared" si="14"/>
        <v>0.3936945744857073</v>
      </c>
      <c r="G116" s="24"/>
      <c r="H116" s="1"/>
      <c r="I116" s="1"/>
      <c r="J116" s="1"/>
      <c r="K116" s="1"/>
      <c r="L116" s="1"/>
      <c r="M116" s="1"/>
      <c r="N116" s="1"/>
      <c r="O116" s="1"/>
      <c r="P116" s="1"/>
      <c r="Q116" s="1"/>
      <c r="R116" s="1"/>
      <c r="S116" s="1"/>
      <c r="T116" s="1"/>
      <c r="U116" s="1"/>
      <c r="V116" s="1"/>
      <c r="W116" s="1"/>
    </row>
    <row r="117" spans="1:23" s="44" customFormat="1" ht="12.75">
      <c r="A117" s="203"/>
      <c r="B117" s="41" t="s">
        <v>117</v>
      </c>
      <c r="C117" s="71">
        <v>46987.166</v>
      </c>
      <c r="D117" s="71">
        <v>63816.619</v>
      </c>
      <c r="E117" s="71">
        <v>84558.417</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v>14837.6</v>
      </c>
      <c r="D118" s="27">
        <v>12877.568</v>
      </c>
      <c r="E118" s="27">
        <v>24413.121</v>
      </c>
      <c r="F118" s="43"/>
      <c r="G118"/>
      <c r="H118"/>
      <c r="I118"/>
      <c r="J118"/>
      <c r="K118"/>
      <c r="L118"/>
      <c r="M118"/>
      <c r="N118"/>
      <c r="O118"/>
      <c r="P118"/>
      <c r="Q118"/>
      <c r="R118"/>
      <c r="S118"/>
      <c r="T118"/>
      <c r="U118"/>
      <c r="V118"/>
      <c r="W118"/>
    </row>
    <row r="119" spans="1:23" s="44" customFormat="1" ht="12.75">
      <c r="A119" s="41" t="s">
        <v>100</v>
      </c>
      <c r="B119" s="41"/>
      <c r="C119" s="42">
        <f>(C13+C20+C27+C34+C41+C48+C55+C62+C75+C82+C89+C96+C103+C110+C117+C118)</f>
        <v>10813743.345</v>
      </c>
      <c r="D119" s="42">
        <f>(D13+D20+D27+D34+D41+D48+D55+D62+D75+D82+D89+D96+D103+D110+D117+D118)</f>
        <v>12315251.096</v>
      </c>
      <c r="E119" s="42">
        <f>(E13+E20+E27+E34+E41+E48+E55+E62+E75+E82+E89+E96+E103+E110+E117+E118)</f>
        <v>14170828.906999998</v>
      </c>
      <c r="F119" s="42"/>
      <c r="G119"/>
      <c r="H119"/>
      <c r="I119"/>
      <c r="J119"/>
      <c r="K119"/>
      <c r="L119"/>
      <c r="M119"/>
      <c r="N119"/>
      <c r="O119"/>
      <c r="P119"/>
      <c r="Q119"/>
      <c r="R119"/>
      <c r="S119"/>
      <c r="T119"/>
      <c r="U119"/>
      <c r="V119"/>
      <c r="W119"/>
    </row>
    <row r="120" spans="1:23" s="31" customFormat="1" ht="12.75">
      <c r="A120" s="32" t="s">
        <v>240</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22" scale="77" r:id="rId2"/>
  <headerFooter alignWithMargins="0">
    <oddFooter>&amp;CPágina &amp;P</oddFooter>
  </headerFooter>
  <rowBreaks count="1" manualBreakCount="1">
    <brk id="62" max="3" man="1"/>
  </rowBreaks>
  <ignoredErrors>
    <ignoredError sqref="D12:E12 C19:F19 C26:E26 C33:E33 C40:E40 C47:E47 C54:E54 C61:E61 C74:E74 C81:E81 C88:E88 C95:E95 C102:E102 C109:E109 C116:E116"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1:U371"/>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4.28125" style="33" customWidth="1"/>
    <col min="3" max="4" width="11.140625" style="33" bestFit="1" customWidth="1"/>
    <col min="5" max="5" width="11.28125" style="33" customWidth="1"/>
    <col min="6" max="6" width="11.7109375" style="33" bestFit="1" customWidth="1"/>
    <col min="7" max="7" width="13.00390625" style="33" bestFit="1" customWidth="1"/>
    <col min="8" max="8" width="38.28125" style="33" bestFit="1" customWidth="1"/>
    <col min="9" max="9" width="18.8515625" style="126" customWidth="1"/>
    <col min="10" max="10" width="15.8515625" style="126" customWidth="1"/>
    <col min="11" max="11" width="13.00390625" style="126" bestFit="1" customWidth="1"/>
    <col min="12" max="12" width="17.00390625" style="126" bestFit="1" customWidth="1"/>
    <col min="13" max="13" width="14.421875" style="126" bestFit="1" customWidth="1"/>
    <col min="14" max="17" width="16.00390625" style="126" bestFit="1" customWidth="1"/>
    <col min="18" max="18" width="14.421875" style="126" bestFit="1" customWidth="1"/>
    <col min="19" max="16384" width="11.421875" style="33" customWidth="1"/>
  </cols>
  <sheetData>
    <row r="1" spans="1:21" s="78" customFormat="1" ht="15.75" customHeight="1">
      <c r="A1" s="198" t="s">
        <v>121</v>
      </c>
      <c r="B1" s="198"/>
      <c r="C1" s="198"/>
      <c r="D1" s="198"/>
      <c r="E1" s="198"/>
      <c r="F1" s="198"/>
      <c r="G1" s="198"/>
      <c r="H1" s="77"/>
      <c r="I1" s="131"/>
      <c r="J1" s="131"/>
      <c r="K1" s="175"/>
      <c r="L1" s="131"/>
      <c r="M1" s="175"/>
      <c r="N1" s="175"/>
      <c r="O1" s="131"/>
      <c r="P1" s="175"/>
      <c r="Q1" s="131"/>
      <c r="R1" s="175"/>
      <c r="S1" s="77"/>
      <c r="U1" s="77"/>
    </row>
    <row r="2" spans="1:21" s="78" customFormat="1" ht="15.75" customHeight="1">
      <c r="A2" s="198" t="s">
        <v>124</v>
      </c>
      <c r="B2" s="198"/>
      <c r="C2" s="198"/>
      <c r="D2" s="198"/>
      <c r="E2" s="198"/>
      <c r="F2" s="198"/>
      <c r="G2" s="198"/>
      <c r="H2" s="77"/>
      <c r="I2" s="131"/>
      <c r="J2" s="131"/>
      <c r="K2" s="175"/>
      <c r="L2" s="131"/>
      <c r="M2" s="175"/>
      <c r="N2" s="175"/>
      <c r="O2" s="131"/>
      <c r="P2" s="175"/>
      <c r="Q2" s="131"/>
      <c r="R2" s="175"/>
      <c r="S2" s="77"/>
      <c r="U2" s="77"/>
    </row>
    <row r="3" spans="1:21" s="78" customFormat="1" ht="15.75" customHeight="1">
      <c r="A3" s="198" t="s">
        <v>24</v>
      </c>
      <c r="B3" s="198"/>
      <c r="C3" s="198"/>
      <c r="D3" s="198"/>
      <c r="E3" s="198"/>
      <c r="F3" s="198"/>
      <c r="G3" s="198"/>
      <c r="H3" s="77"/>
      <c r="I3" s="133"/>
      <c r="J3" s="133"/>
      <c r="K3" s="175"/>
      <c r="L3" s="131"/>
      <c r="M3" s="175"/>
      <c r="N3" s="175"/>
      <c r="O3" s="131"/>
      <c r="P3" s="175"/>
      <c r="Q3" s="131"/>
      <c r="R3" s="175"/>
      <c r="S3" s="77"/>
      <c r="U3" s="77"/>
    </row>
    <row r="4" spans="1:21" s="78" customFormat="1" ht="15.75" customHeight="1">
      <c r="A4" s="142"/>
      <c r="B4" s="142"/>
      <c r="C4" s="142"/>
      <c r="D4" s="142"/>
      <c r="E4" s="142"/>
      <c r="F4" s="142"/>
      <c r="G4" s="142"/>
      <c r="H4" s="77"/>
      <c r="I4" s="133"/>
      <c r="J4" s="133"/>
      <c r="K4" s="175"/>
      <c r="L4" s="131"/>
      <c r="M4" s="175"/>
      <c r="N4" s="175"/>
      <c r="O4" s="131"/>
      <c r="P4" s="175"/>
      <c r="Q4" s="131"/>
      <c r="R4" s="175"/>
      <c r="S4" s="77"/>
      <c r="U4" s="77"/>
    </row>
    <row r="5" spans="1:18" s="3" customFormat="1" ht="12.75">
      <c r="A5" s="127" t="s">
        <v>25</v>
      </c>
      <c r="B5" s="128" t="s">
        <v>118</v>
      </c>
      <c r="C5" s="128">
        <v>2009</v>
      </c>
      <c r="D5" s="211" t="str">
        <f>+Principales_destinos!D5</f>
        <v>ene - dic</v>
      </c>
      <c r="E5" s="211"/>
      <c r="F5" s="129" t="s">
        <v>128</v>
      </c>
      <c r="G5" s="129" t="s">
        <v>27</v>
      </c>
      <c r="I5" s="122"/>
      <c r="J5" s="122"/>
      <c r="K5" s="122"/>
      <c r="L5" s="122"/>
      <c r="M5" s="122"/>
      <c r="N5" s="122"/>
      <c r="O5" s="122"/>
      <c r="P5" s="122"/>
      <c r="Q5" s="122"/>
      <c r="R5" s="122"/>
    </row>
    <row r="6" spans="1:18" s="3" customFormat="1" ht="12.75">
      <c r="A6" s="18"/>
      <c r="B6" s="18"/>
      <c r="C6" s="18"/>
      <c r="D6" s="17">
        <v>2010</v>
      </c>
      <c r="E6" s="16">
        <v>2011</v>
      </c>
      <c r="F6" s="18">
        <v>2011</v>
      </c>
      <c r="G6" s="39">
        <v>2011</v>
      </c>
      <c r="I6" s="122"/>
      <c r="J6" s="122"/>
      <c r="K6" s="122"/>
      <c r="L6" s="122"/>
      <c r="M6" s="122"/>
      <c r="N6" s="122"/>
      <c r="O6" s="122"/>
      <c r="P6" s="122"/>
      <c r="Q6" s="122"/>
      <c r="R6" s="122"/>
    </row>
    <row r="7" spans="1:21" ht="12.75">
      <c r="A7" s="218" t="s">
        <v>198</v>
      </c>
      <c r="B7" s="3" t="s">
        <v>176</v>
      </c>
      <c r="C7" s="55">
        <v>4918.653</v>
      </c>
      <c r="D7" s="55">
        <v>2257.351</v>
      </c>
      <c r="E7" s="55">
        <v>1815.673</v>
      </c>
      <c r="F7" s="67">
        <v>0.0004943850151376479</v>
      </c>
      <c r="G7" s="67">
        <f>+E7/$E$11</f>
        <v>0.4098058285515923</v>
      </c>
      <c r="K7" s="122"/>
      <c r="L7" s="123"/>
      <c r="M7" s="123"/>
      <c r="N7" s="123"/>
      <c r="O7" s="123"/>
      <c r="P7" s="123"/>
      <c r="Q7" s="123"/>
      <c r="R7" s="123"/>
      <c r="S7" s="52"/>
      <c r="U7" s="52"/>
    </row>
    <row r="8" spans="1:21" ht="12.75">
      <c r="A8" s="212"/>
      <c r="B8" s="3" t="s">
        <v>177</v>
      </c>
      <c r="C8" s="55">
        <v>910.551</v>
      </c>
      <c r="D8" s="55">
        <v>1466.991</v>
      </c>
      <c r="E8" s="55">
        <v>1217.383</v>
      </c>
      <c r="F8" s="67">
        <v>0.001030239685969622</v>
      </c>
      <c r="G8" s="67">
        <f>+E8/$E$11</f>
        <v>0.2747689969392193</v>
      </c>
      <c r="K8" s="122"/>
      <c r="L8" s="123"/>
      <c r="M8" s="123"/>
      <c r="N8" s="123"/>
      <c r="O8" s="123"/>
      <c r="P8" s="123"/>
      <c r="Q8" s="123"/>
      <c r="R8" s="123"/>
      <c r="S8" s="52"/>
      <c r="U8" s="52"/>
    </row>
    <row r="9" spans="1:21" ht="12.75">
      <c r="A9" s="212"/>
      <c r="B9" s="3" t="s">
        <v>175</v>
      </c>
      <c r="C9" s="55">
        <v>1970.176</v>
      </c>
      <c r="D9" s="55">
        <v>2053.232</v>
      </c>
      <c r="E9" s="55">
        <v>1058.921</v>
      </c>
      <c r="F9" s="67">
        <v>0.0025118028613580466</v>
      </c>
      <c r="G9" s="67">
        <f>+E9/$E$11</f>
        <v>0.23900338760100565</v>
      </c>
      <c r="K9" s="122"/>
      <c r="L9" s="123"/>
      <c r="M9" s="123"/>
      <c r="N9" s="123"/>
      <c r="O9" s="123"/>
      <c r="P9" s="123"/>
      <c r="Q9" s="123"/>
      <c r="R9" s="123"/>
      <c r="S9" s="52"/>
      <c r="U9" s="52"/>
    </row>
    <row r="10" spans="1:21" ht="12.75">
      <c r="A10" s="212"/>
      <c r="B10" s="3" t="s">
        <v>114</v>
      </c>
      <c r="C10" s="55">
        <f>C11-SUM(C7:C9)</f>
        <v>876.1219999999994</v>
      </c>
      <c r="D10" s="55">
        <f>D11-SUM(D7:D9)</f>
        <v>2136.7419999999993</v>
      </c>
      <c r="E10" s="55">
        <f>E11-SUM(E7:E9)</f>
        <v>338.59200000000055</v>
      </c>
      <c r="F10" s="55"/>
      <c r="G10" s="67">
        <f>+E10/$E$11</f>
        <v>0.07642178690818278</v>
      </c>
      <c r="K10" s="122"/>
      <c r="L10" s="123"/>
      <c r="M10" s="123"/>
      <c r="N10" s="123"/>
      <c r="O10" s="123"/>
      <c r="P10" s="123"/>
      <c r="Q10" s="123"/>
      <c r="R10" s="123"/>
      <c r="S10" s="52"/>
      <c r="U10" s="52"/>
    </row>
    <row r="11" spans="1:18" s="1" customFormat="1" ht="12.75">
      <c r="A11" s="212"/>
      <c r="B11" s="41" t="s">
        <v>117</v>
      </c>
      <c r="C11" s="42">
        <v>8675.502</v>
      </c>
      <c r="D11" s="42">
        <v>7914.316</v>
      </c>
      <c r="E11" s="42">
        <v>4430.569</v>
      </c>
      <c r="F11" s="66"/>
      <c r="G11" s="66">
        <f>SUM(G7:G10)</f>
        <v>1</v>
      </c>
      <c r="I11" s="124"/>
      <c r="J11" s="124"/>
      <c r="K11" s="122"/>
      <c r="L11" s="124"/>
      <c r="M11" s="124"/>
      <c r="N11" s="124"/>
      <c r="O11" s="124"/>
      <c r="P11" s="124"/>
      <c r="Q11" s="124"/>
      <c r="R11" s="124"/>
    </row>
    <row r="12" spans="1:21" ht="12.75">
      <c r="A12" s="218" t="s">
        <v>191</v>
      </c>
      <c r="B12" s="3" t="s">
        <v>181</v>
      </c>
      <c r="C12" s="55">
        <v>1321.93</v>
      </c>
      <c r="D12" s="55">
        <v>1332.471</v>
      </c>
      <c r="E12" s="55">
        <v>1402.308</v>
      </c>
      <c r="F12" s="67">
        <v>0.018356805247646983</v>
      </c>
      <c r="G12" s="67">
        <f aca="true" t="shared" si="0" ref="G12:G18">+E12/$E$19</f>
        <v>0.23068449884025072</v>
      </c>
      <c r="K12" s="122"/>
      <c r="L12" s="123"/>
      <c r="M12" s="123"/>
      <c r="N12" s="123"/>
      <c r="P12" s="123"/>
      <c r="Q12" s="123"/>
      <c r="R12" s="123"/>
      <c r="S12" s="52"/>
      <c r="U12" s="52"/>
    </row>
    <row r="13" spans="1:21" ht="12.75">
      <c r="A13" s="212"/>
      <c r="B13" s="3" t="s">
        <v>178</v>
      </c>
      <c r="C13" s="55">
        <v>1971.769</v>
      </c>
      <c r="D13" s="55">
        <v>1207.933</v>
      </c>
      <c r="E13" s="55">
        <v>1327.926</v>
      </c>
      <c r="F13" s="67">
        <v>0.005384744679964053</v>
      </c>
      <c r="G13" s="67">
        <f t="shared" si="0"/>
        <v>0.2184484034940532</v>
      </c>
      <c r="K13" s="122"/>
      <c r="L13" s="123"/>
      <c r="M13" s="123"/>
      <c r="N13" s="123"/>
      <c r="O13" s="123"/>
      <c r="P13" s="123"/>
      <c r="Q13" s="123"/>
      <c r="R13" s="123"/>
      <c r="S13" s="52"/>
      <c r="U13" s="52"/>
    </row>
    <row r="14" spans="1:21" ht="12.75">
      <c r="A14" s="212"/>
      <c r="B14" s="3" t="s">
        <v>175</v>
      </c>
      <c r="C14" s="55">
        <v>250.342</v>
      </c>
      <c r="D14" s="55">
        <v>1321.679</v>
      </c>
      <c r="E14" s="55">
        <v>1148.17</v>
      </c>
      <c r="F14" s="67">
        <v>0.002723505050259149</v>
      </c>
      <c r="G14" s="67">
        <f t="shared" si="0"/>
        <v>0.18887792199246575</v>
      </c>
      <c r="K14" s="122"/>
      <c r="L14" s="123"/>
      <c r="M14" s="123"/>
      <c r="N14" s="123"/>
      <c r="O14" s="123"/>
      <c r="P14" s="123"/>
      <c r="Q14" s="123"/>
      <c r="R14" s="123"/>
      <c r="S14" s="52"/>
      <c r="U14" s="52"/>
    </row>
    <row r="15" spans="1:21" ht="12.75">
      <c r="A15" s="212"/>
      <c r="B15" t="s">
        <v>177</v>
      </c>
      <c r="C15" s="55">
        <v>252.249</v>
      </c>
      <c r="D15" s="55">
        <v>474.795</v>
      </c>
      <c r="E15" s="55">
        <v>626.958</v>
      </c>
      <c r="F15" s="67">
        <v>0.0005305783085817218</v>
      </c>
      <c r="G15" s="67">
        <f t="shared" si="0"/>
        <v>0.10313675171494843</v>
      </c>
      <c r="K15" s="122"/>
      <c r="L15" s="123"/>
      <c r="M15" s="123"/>
      <c r="N15" s="123"/>
      <c r="O15" s="123"/>
      <c r="P15" s="123"/>
      <c r="Q15" s="123"/>
      <c r="R15" s="123"/>
      <c r="S15" s="52"/>
      <c r="U15" s="52"/>
    </row>
    <row r="16" spans="1:21" ht="12.75">
      <c r="A16" s="212"/>
      <c r="B16" s="3" t="s">
        <v>176</v>
      </c>
      <c r="C16" s="55">
        <v>341.502</v>
      </c>
      <c r="D16" s="55">
        <v>330.245</v>
      </c>
      <c r="E16" s="55">
        <v>610.743</v>
      </c>
      <c r="F16" s="67">
        <v>0.00016629766885348435</v>
      </c>
      <c r="G16" s="67">
        <f t="shared" si="0"/>
        <v>0.10046932833242858</v>
      </c>
      <c r="K16" s="122"/>
      <c r="L16" s="123"/>
      <c r="M16" s="123"/>
      <c r="N16" s="123"/>
      <c r="O16" s="123"/>
      <c r="P16" s="123"/>
      <c r="Q16" s="123"/>
      <c r="R16" s="123"/>
      <c r="S16" s="52"/>
      <c r="U16" s="52"/>
    </row>
    <row r="17" spans="1:21" ht="12.75">
      <c r="A17" s="212"/>
      <c r="B17" s="54" t="s">
        <v>266</v>
      </c>
      <c r="C17" s="55">
        <v>108.604</v>
      </c>
      <c r="D17" s="55">
        <v>343.639</v>
      </c>
      <c r="E17" s="55">
        <v>371.535</v>
      </c>
      <c r="F17" s="179">
        <v>0.12503108656417664</v>
      </c>
      <c r="G17" s="179">
        <f t="shared" si="0"/>
        <v>0.061118787938607325</v>
      </c>
      <c r="K17" s="122"/>
      <c r="L17" s="123"/>
      <c r="M17" s="123"/>
      <c r="N17" s="123"/>
      <c r="O17" s="123"/>
      <c r="P17" s="123"/>
      <c r="Q17" s="123"/>
      <c r="R17" s="123"/>
      <c r="S17" s="52"/>
      <c r="U17" s="52"/>
    </row>
    <row r="18" spans="1:18" ht="12.75">
      <c r="A18" s="212"/>
      <c r="B18" s="184" t="s">
        <v>114</v>
      </c>
      <c r="C18" s="55">
        <f>C19-SUM(C12:C17)</f>
        <v>692.2589999999991</v>
      </c>
      <c r="D18" s="55">
        <f>D19-SUM(D12:D17)</f>
        <v>1424.7939999999999</v>
      </c>
      <c r="E18" s="55">
        <f>E19-SUM(E12:E17)</f>
        <v>591.2599999999993</v>
      </c>
      <c r="F18" s="179"/>
      <c r="G18" s="67">
        <f t="shared" si="0"/>
        <v>0.09726430768724594</v>
      </c>
      <c r="K18" s="122"/>
      <c r="L18" s="123"/>
      <c r="M18" s="123"/>
      <c r="N18" s="123"/>
      <c r="O18" s="123"/>
      <c r="P18" s="123"/>
      <c r="Q18" s="123"/>
      <c r="R18" s="123"/>
    </row>
    <row r="19" spans="1:18" s="1" customFormat="1" ht="12.75">
      <c r="A19" s="219"/>
      <c r="B19" s="41" t="s">
        <v>117</v>
      </c>
      <c r="C19" s="42">
        <v>4938.655</v>
      </c>
      <c r="D19" s="42">
        <v>6435.556</v>
      </c>
      <c r="E19" s="42">
        <v>6078.9</v>
      </c>
      <c r="F19" s="66"/>
      <c r="G19" s="66">
        <f>SUM(G12:G18)</f>
        <v>1</v>
      </c>
      <c r="I19" s="124"/>
      <c r="J19" s="124"/>
      <c r="K19" s="122"/>
      <c r="L19" s="124"/>
      <c r="M19" s="124"/>
      <c r="N19" s="124"/>
      <c r="O19" s="124"/>
      <c r="P19" s="124"/>
      <c r="Q19" s="124"/>
      <c r="R19" s="124"/>
    </row>
    <row r="20" spans="1:18" ht="12.75">
      <c r="A20" s="218" t="s">
        <v>192</v>
      </c>
      <c r="B20" t="s">
        <v>176</v>
      </c>
      <c r="C20" s="55">
        <v>592.328</v>
      </c>
      <c r="D20" s="55">
        <v>560.38</v>
      </c>
      <c r="E20" s="24">
        <v>1125.947</v>
      </c>
      <c r="F20" s="67">
        <v>0.0003065812647096637</v>
      </c>
      <c r="G20" s="67">
        <f aca="true" t="shared" si="1" ref="G20:G28">+E20/$E$29</f>
        <v>0.28827719131061946</v>
      </c>
      <c r="K20" s="122"/>
      <c r="L20" s="123"/>
      <c r="M20" s="123"/>
      <c r="N20" s="123"/>
      <c r="O20" s="123"/>
      <c r="P20" s="123"/>
      <c r="Q20" s="123"/>
      <c r="R20" s="123"/>
    </row>
    <row r="21" spans="1:18" ht="12.75">
      <c r="A21" s="212"/>
      <c r="B21" s="3" t="s">
        <v>119</v>
      </c>
      <c r="C21" s="55">
        <v>428.409</v>
      </c>
      <c r="D21" s="55">
        <v>790.349</v>
      </c>
      <c r="E21" s="55">
        <v>787.429</v>
      </c>
      <c r="F21" s="67">
        <v>0.00045750706643433086</v>
      </c>
      <c r="G21" s="67">
        <f t="shared" si="1"/>
        <v>0.20160613286107584</v>
      </c>
      <c r="K21" s="122"/>
      <c r="L21" s="123"/>
      <c r="M21" s="123"/>
      <c r="N21" s="123"/>
      <c r="O21" s="123"/>
      <c r="P21" s="123"/>
      <c r="Q21" s="123"/>
      <c r="R21" s="123"/>
    </row>
    <row r="22" spans="1:18" ht="12.75">
      <c r="A22" s="212"/>
      <c r="B22" t="s">
        <v>183</v>
      </c>
      <c r="C22" s="55">
        <v>351.412</v>
      </c>
      <c r="D22" s="55">
        <v>222.046</v>
      </c>
      <c r="E22" s="24">
        <v>769.942</v>
      </c>
      <c r="F22" s="67">
        <v>0.0019089549089107642</v>
      </c>
      <c r="G22" s="67">
        <f t="shared" si="1"/>
        <v>0.19712892101678053</v>
      </c>
      <c r="K22" s="122"/>
      <c r="L22" s="123"/>
      <c r="M22" s="123"/>
      <c r="N22" s="123"/>
      <c r="O22" s="123"/>
      <c r="P22" s="123"/>
      <c r="Q22" s="123"/>
      <c r="R22" s="123"/>
    </row>
    <row r="23" spans="1:18" ht="12.75">
      <c r="A23" s="212"/>
      <c r="B23" s="3" t="s">
        <v>175</v>
      </c>
      <c r="C23" s="55">
        <v>0</v>
      </c>
      <c r="D23" s="55">
        <v>46.75</v>
      </c>
      <c r="E23" s="24">
        <v>231.651</v>
      </c>
      <c r="F23" s="67">
        <v>0.0005494854145271015</v>
      </c>
      <c r="G23" s="67">
        <f t="shared" si="1"/>
        <v>0.05930980733932975</v>
      </c>
      <c r="K23" s="122"/>
      <c r="L23" s="123"/>
      <c r="M23" s="123"/>
      <c r="N23" s="123"/>
      <c r="O23" s="123"/>
      <c r="P23" s="123"/>
      <c r="Q23" s="123"/>
      <c r="R23" s="123"/>
    </row>
    <row r="24" spans="1:18" ht="12.75">
      <c r="A24" s="212"/>
      <c r="B24" s="3" t="s">
        <v>178</v>
      </c>
      <c r="C24" s="55">
        <v>89.55</v>
      </c>
      <c r="D24" s="55">
        <v>700.709</v>
      </c>
      <c r="E24" s="24">
        <v>190.47</v>
      </c>
      <c r="F24" s="67">
        <v>0.0007723565313072816</v>
      </c>
      <c r="G24" s="67">
        <f t="shared" si="1"/>
        <v>0.04876620003333522</v>
      </c>
      <c r="K24" s="122"/>
      <c r="L24" s="123"/>
      <c r="M24" s="123"/>
      <c r="N24" s="123"/>
      <c r="O24" s="123"/>
      <c r="P24" s="123"/>
      <c r="Q24" s="123"/>
      <c r="R24" s="123"/>
    </row>
    <row r="25" spans="1:18" ht="12.75">
      <c r="A25" s="212"/>
      <c r="B25" s="3" t="s">
        <v>189</v>
      </c>
      <c r="C25" s="55">
        <v>0</v>
      </c>
      <c r="D25" s="55">
        <v>0</v>
      </c>
      <c r="E25" s="24">
        <v>106.805</v>
      </c>
      <c r="F25" s="67">
        <v>0.006205580321840726</v>
      </c>
      <c r="G25" s="67">
        <f t="shared" si="1"/>
        <v>0.02734537719620081</v>
      </c>
      <c r="K25" s="122"/>
      <c r="L25" s="123"/>
      <c r="M25" s="123"/>
      <c r="N25" s="123"/>
      <c r="O25" s="123"/>
      <c r="P25" s="123"/>
      <c r="Q25" s="123"/>
      <c r="R25" s="123"/>
    </row>
    <row r="26" spans="1:18" ht="12.75">
      <c r="A26" s="212"/>
      <c r="B26" s="3" t="s">
        <v>177</v>
      </c>
      <c r="C26" s="55">
        <v>672.016</v>
      </c>
      <c r="D26" s="55">
        <v>427.785</v>
      </c>
      <c r="E26" s="24">
        <v>106.696</v>
      </c>
      <c r="F26" s="67">
        <v>9.029405990901368E-05</v>
      </c>
      <c r="G26" s="67">
        <f t="shared" si="1"/>
        <v>0.02731746983124237</v>
      </c>
      <c r="K26" s="122"/>
      <c r="L26" s="123"/>
      <c r="M26" s="123"/>
      <c r="N26" s="123"/>
      <c r="O26" s="123"/>
      <c r="P26" s="123"/>
      <c r="Q26" s="123"/>
      <c r="R26" s="123"/>
    </row>
    <row r="27" spans="1:18" ht="12.75">
      <c r="A27" s="212"/>
      <c r="B27" s="3" t="s">
        <v>180</v>
      </c>
      <c r="C27" s="55">
        <v>22.76</v>
      </c>
      <c r="D27" s="55">
        <v>83.04</v>
      </c>
      <c r="E27" s="24">
        <v>61.787</v>
      </c>
      <c r="F27" s="67">
        <v>5.72961809170195E-05</v>
      </c>
      <c r="G27" s="67">
        <f t="shared" si="1"/>
        <v>0.015819379437495056</v>
      </c>
      <c r="K27" s="122"/>
      <c r="L27" s="123"/>
      <c r="M27" s="123"/>
      <c r="N27" s="123"/>
      <c r="O27" s="123"/>
      <c r="P27" s="123"/>
      <c r="Q27" s="123"/>
      <c r="R27" s="123"/>
    </row>
    <row r="28" spans="1:18" ht="12.75">
      <c r="A28" s="212"/>
      <c r="B28" s="3" t="s">
        <v>114</v>
      </c>
      <c r="C28" s="55">
        <f>C29-SUM(C20:C27)</f>
        <v>871.9279999999999</v>
      </c>
      <c r="D28" s="55">
        <f>D29-SUM(D20:D27)</f>
        <v>534.9010000000003</v>
      </c>
      <c r="E28" s="55">
        <f>E29-SUM(E20:E27)</f>
        <v>525.052000000001</v>
      </c>
      <c r="F28" s="67"/>
      <c r="G28" s="67">
        <f t="shared" si="1"/>
        <v>0.13442952097392122</v>
      </c>
      <c r="H28" s="130"/>
      <c r="K28" s="122"/>
      <c r="L28" s="123"/>
      <c r="M28" s="123"/>
      <c r="N28" s="123"/>
      <c r="O28" s="123"/>
      <c r="P28" s="123"/>
      <c r="Q28" s="123"/>
      <c r="R28" s="123"/>
    </row>
    <row r="29" spans="1:21" s="1" customFormat="1" ht="12.75">
      <c r="A29" s="219"/>
      <c r="B29" s="41" t="s">
        <v>117</v>
      </c>
      <c r="C29" s="42">
        <v>3028.403</v>
      </c>
      <c r="D29" s="42">
        <v>3365.96</v>
      </c>
      <c r="E29" s="42">
        <v>3905.779</v>
      </c>
      <c r="F29" s="66"/>
      <c r="G29" s="66">
        <f>SUM(G20:G28)</f>
        <v>1.0000000000000002</v>
      </c>
      <c r="H29" s="130"/>
      <c r="I29" s="124"/>
      <c r="J29" s="124"/>
      <c r="K29" s="122"/>
      <c r="L29" s="123"/>
      <c r="M29" s="123"/>
      <c r="N29" s="123"/>
      <c r="O29" s="123"/>
      <c r="P29" s="123"/>
      <c r="Q29" s="123"/>
      <c r="R29" s="123"/>
      <c r="S29" s="52"/>
      <c r="T29"/>
      <c r="U29" s="52"/>
    </row>
    <row r="30" spans="1:18" ht="12.75">
      <c r="A30" s="218" t="s">
        <v>193</v>
      </c>
      <c r="B30" t="s">
        <v>176</v>
      </c>
      <c r="C30" s="55">
        <v>224578.965</v>
      </c>
      <c r="D30" s="55">
        <v>217024.744</v>
      </c>
      <c r="E30" s="24">
        <v>200535.962</v>
      </c>
      <c r="F30" s="67">
        <v>0.05460343057864097</v>
      </c>
      <c r="G30" s="67">
        <f>+E30/$E$34</f>
        <v>0.9706653403060074</v>
      </c>
      <c r="H30" s="130"/>
      <c r="K30" s="122"/>
      <c r="L30" s="123"/>
      <c r="M30" s="123"/>
      <c r="N30" s="123"/>
      <c r="O30" s="123"/>
      <c r="P30" s="123"/>
      <c r="Q30" s="123"/>
      <c r="R30" s="123"/>
    </row>
    <row r="31" spans="1:18" ht="12.75">
      <c r="A31" s="212"/>
      <c r="B31" t="s">
        <v>177</v>
      </c>
      <c r="C31" s="55">
        <v>5725.198</v>
      </c>
      <c r="D31" s="55">
        <v>4630.093</v>
      </c>
      <c r="E31" s="24">
        <v>4746.612</v>
      </c>
      <c r="F31" s="67">
        <v>0.004016934733193777</v>
      </c>
      <c r="G31" s="67">
        <f>+E31/$E$34</f>
        <v>0.022975289351246528</v>
      </c>
      <c r="H31" s="130"/>
      <c r="K31" s="122"/>
      <c r="L31" s="123"/>
      <c r="M31" s="123"/>
      <c r="N31" s="123"/>
      <c r="O31" s="123"/>
      <c r="P31" s="123"/>
      <c r="Q31" s="123"/>
      <c r="R31" s="123"/>
    </row>
    <row r="32" spans="1:18" ht="12.75">
      <c r="A32" s="212"/>
      <c r="B32" s="3" t="s">
        <v>172</v>
      </c>
      <c r="C32" s="55">
        <v>286.594</v>
      </c>
      <c r="D32" s="55">
        <v>254.51</v>
      </c>
      <c r="E32" s="24">
        <v>300.888</v>
      </c>
      <c r="F32" s="67">
        <v>0.01088583634342873</v>
      </c>
      <c r="G32" s="67">
        <f>+E32/$E$34</f>
        <v>0.00145640487621863</v>
      </c>
      <c r="H32" s="174"/>
      <c r="K32" s="122"/>
      <c r="L32" s="123"/>
      <c r="M32" s="123"/>
      <c r="N32" s="123"/>
      <c r="O32" s="123"/>
      <c r="P32" s="123"/>
      <c r="Q32" s="123"/>
      <c r="R32" s="123"/>
    </row>
    <row r="33" spans="1:21" ht="12.75">
      <c r="A33" s="212"/>
      <c r="B33" s="3" t="s">
        <v>114</v>
      </c>
      <c r="C33" s="55">
        <f>C34-SUM(C30:C32)</f>
        <v>152.82199999998556</v>
      </c>
      <c r="D33" s="55">
        <f>D34-SUM(D30:D32)</f>
        <v>183.9089999999851</v>
      </c>
      <c r="E33" s="55">
        <f>E34-SUM(E30:E32)</f>
        <v>1012.9349999999977</v>
      </c>
      <c r="F33" s="67"/>
      <c r="G33" s="67">
        <f>+E33/$E$34</f>
        <v>0.004902965466527462</v>
      </c>
      <c r="H33" s="130"/>
      <c r="K33" s="122"/>
      <c r="L33" s="124"/>
      <c r="M33" s="124"/>
      <c r="N33" s="124"/>
      <c r="O33" s="124"/>
      <c r="P33" s="124"/>
      <c r="Q33" s="124"/>
      <c r="R33" s="124"/>
      <c r="S33" s="1"/>
      <c r="T33" s="1"/>
      <c r="U33" s="1"/>
    </row>
    <row r="34" spans="1:21" s="44" customFormat="1" ht="16.5" customHeight="1">
      <c r="A34" s="219"/>
      <c r="B34" s="41" t="s">
        <v>117</v>
      </c>
      <c r="C34" s="42">
        <v>230743.579</v>
      </c>
      <c r="D34" s="42">
        <v>222093.256</v>
      </c>
      <c r="E34" s="42">
        <v>206596.397</v>
      </c>
      <c r="F34" s="66"/>
      <c r="G34" s="66">
        <f>SUM(G30:G33)</f>
        <v>1</v>
      </c>
      <c r="H34" s="130"/>
      <c r="I34" s="176"/>
      <c r="J34" s="176"/>
      <c r="K34" s="122"/>
      <c r="L34" s="123"/>
      <c r="M34" s="123"/>
      <c r="N34" s="123"/>
      <c r="O34" s="123"/>
      <c r="P34" s="123"/>
      <c r="Q34" s="123"/>
      <c r="R34" s="123"/>
      <c r="S34" s="52"/>
      <c r="T34"/>
      <c r="U34" s="52"/>
    </row>
    <row r="35" spans="1:21" ht="12.75">
      <c r="A35" s="218" t="s">
        <v>113</v>
      </c>
      <c r="B35" t="s">
        <v>176</v>
      </c>
      <c r="C35" s="55">
        <v>447024.742</v>
      </c>
      <c r="D35" s="55">
        <v>495359.95</v>
      </c>
      <c r="E35" s="24">
        <v>552556.63</v>
      </c>
      <c r="F35" s="67">
        <v>0.1504542491334936</v>
      </c>
      <c r="G35" s="67">
        <f aca="true" t="shared" si="2" ref="G35:G40">+E35/$E$41</f>
        <v>0.9016473863654363</v>
      </c>
      <c r="K35" s="122"/>
      <c r="L35" s="123"/>
      <c r="M35" s="123"/>
      <c r="N35" s="123"/>
      <c r="O35" s="123"/>
      <c r="P35" s="123"/>
      <c r="Q35" s="123"/>
      <c r="R35" s="123"/>
      <c r="S35"/>
      <c r="T35"/>
      <c r="U35"/>
    </row>
    <row r="36" spans="1:21" ht="12.75">
      <c r="A36" s="212"/>
      <c r="B36" t="s">
        <v>177</v>
      </c>
      <c r="C36" s="55">
        <v>20944.925</v>
      </c>
      <c r="D36" s="55">
        <v>27653.94</v>
      </c>
      <c r="E36" s="24">
        <v>25271.041</v>
      </c>
      <c r="F36" s="67">
        <v>0.021386227131449546</v>
      </c>
      <c r="G36" s="67">
        <f t="shared" si="2"/>
        <v>0.04123662052228707</v>
      </c>
      <c r="K36" s="122"/>
      <c r="L36" s="123"/>
      <c r="M36" s="123"/>
      <c r="N36" s="123"/>
      <c r="O36" s="123"/>
      <c r="P36" s="123"/>
      <c r="Q36" s="123"/>
      <c r="R36" s="123"/>
      <c r="S36"/>
      <c r="T36"/>
      <c r="U36"/>
    </row>
    <row r="37" spans="1:21" ht="12.75">
      <c r="A37" s="212"/>
      <c r="B37" t="s">
        <v>119</v>
      </c>
      <c r="C37" s="55">
        <v>16549.52</v>
      </c>
      <c r="D37" s="55">
        <v>13019.188</v>
      </c>
      <c r="E37" s="24">
        <v>22272.697</v>
      </c>
      <c r="F37" s="67">
        <v>0.012940742931808103</v>
      </c>
      <c r="G37" s="67">
        <f t="shared" si="2"/>
        <v>0.036344001586514844</v>
      </c>
      <c r="K37" s="122"/>
      <c r="L37" s="123"/>
      <c r="M37" s="123"/>
      <c r="N37" s="123"/>
      <c r="O37" s="123"/>
      <c r="P37" s="123"/>
      <c r="Q37" s="123"/>
      <c r="R37" s="123"/>
      <c r="S37"/>
      <c r="T37"/>
      <c r="U37"/>
    </row>
    <row r="38" spans="1:21" ht="12.75">
      <c r="A38" s="212"/>
      <c r="B38" s="54" t="s">
        <v>269</v>
      </c>
      <c r="C38" s="55">
        <v>6029.595</v>
      </c>
      <c r="D38" s="55">
        <v>4672.489</v>
      </c>
      <c r="E38" s="24">
        <v>3847.289</v>
      </c>
      <c r="F38" s="67">
        <v>0.02172736508153227</v>
      </c>
      <c r="G38" s="67">
        <f t="shared" si="2"/>
        <v>0.006277905074530538</v>
      </c>
      <c r="K38" s="122"/>
      <c r="L38" s="123"/>
      <c r="M38" s="123"/>
      <c r="N38" s="123"/>
      <c r="O38" s="123"/>
      <c r="P38" s="123"/>
      <c r="Q38" s="123"/>
      <c r="R38" s="123"/>
      <c r="S38"/>
      <c r="T38"/>
      <c r="U38"/>
    </row>
    <row r="39" spans="1:21" ht="12.75">
      <c r="A39" s="212"/>
      <c r="B39" s="3" t="s">
        <v>182</v>
      </c>
      <c r="C39" s="55">
        <v>1272.454</v>
      </c>
      <c r="D39" s="55">
        <v>1928.711</v>
      </c>
      <c r="E39" s="24">
        <v>1832.705</v>
      </c>
      <c r="F39" s="67">
        <v>0.0450422674088245</v>
      </c>
      <c r="G39" s="67">
        <f t="shared" si="2"/>
        <v>0.0029905598512660445</v>
      </c>
      <c r="K39" s="122"/>
      <c r="L39" s="123"/>
      <c r="M39" s="123"/>
      <c r="N39" s="123"/>
      <c r="O39" s="123"/>
      <c r="P39" s="123"/>
      <c r="Q39" s="123"/>
      <c r="R39" s="123"/>
      <c r="S39"/>
      <c r="T39"/>
      <c r="U39"/>
    </row>
    <row r="40" spans="1:21" ht="12.75">
      <c r="A40" s="212"/>
      <c r="B40" s="3" t="s">
        <v>114</v>
      </c>
      <c r="C40" s="55">
        <f>C41-SUM(C35:C39)</f>
        <v>7199.613999999943</v>
      </c>
      <c r="D40" s="55">
        <f>D41-SUM(D35:D39)</f>
        <v>10155.323000000091</v>
      </c>
      <c r="E40" s="55">
        <f>E41-SUM(E35:E39)</f>
        <v>7049.707000000053</v>
      </c>
      <c r="F40" s="67"/>
      <c r="G40" s="67">
        <f t="shared" si="2"/>
        <v>0.011503526599965272</v>
      </c>
      <c r="J40" s="123"/>
      <c r="K40" s="123"/>
      <c r="L40" s="123"/>
      <c r="M40" s="123"/>
      <c r="N40" s="123"/>
      <c r="O40" s="123"/>
      <c r="P40" s="123"/>
      <c r="Q40" s="123"/>
      <c r="R40" s="123"/>
      <c r="S40" s="52"/>
      <c r="T40"/>
      <c r="U40" s="52"/>
    </row>
    <row r="41" spans="1:21" s="44" customFormat="1" ht="12.75">
      <c r="A41" s="219"/>
      <c r="B41" s="41" t="s">
        <v>117</v>
      </c>
      <c r="C41" s="42">
        <v>499020.85</v>
      </c>
      <c r="D41" s="42">
        <v>552789.601</v>
      </c>
      <c r="E41" s="42">
        <v>612830.069</v>
      </c>
      <c r="F41" s="66"/>
      <c r="G41" s="66">
        <f>SUM(G35:G40)</f>
        <v>1</v>
      </c>
      <c r="I41" s="176"/>
      <c r="J41" s="123"/>
      <c r="K41" s="123"/>
      <c r="L41" s="123"/>
      <c r="M41" s="123"/>
      <c r="N41" s="123"/>
      <c r="O41" s="123"/>
      <c r="P41" s="123"/>
      <c r="Q41" s="123"/>
      <c r="R41" s="123"/>
      <c r="S41"/>
      <c r="T41"/>
      <c r="U41"/>
    </row>
    <row r="42" spans="1:21" ht="12.75">
      <c r="A42" s="218" t="s">
        <v>112</v>
      </c>
      <c r="B42" s="54" t="s">
        <v>176</v>
      </c>
      <c r="C42" s="55">
        <v>749217.683</v>
      </c>
      <c r="D42" s="55">
        <v>766206.524</v>
      </c>
      <c r="E42" s="24">
        <v>608849.273</v>
      </c>
      <c r="F42" s="67">
        <v>0.16578203071183575</v>
      </c>
      <c r="G42" s="67">
        <f aca="true" t="shared" si="3" ref="G42:G51">+E42/$E$52</f>
        <v>0.5368887508320926</v>
      </c>
      <c r="J42" s="123"/>
      <c r="K42" s="123"/>
      <c r="L42" s="123"/>
      <c r="M42" s="123"/>
      <c r="N42" s="123"/>
      <c r="O42" s="123"/>
      <c r="P42" s="123"/>
      <c r="Q42" s="123"/>
      <c r="R42" s="123"/>
      <c r="S42"/>
      <c r="T42"/>
      <c r="U42"/>
    </row>
    <row r="43" spans="1:21" ht="12.75">
      <c r="A43" s="212"/>
      <c r="B43" s="54" t="s">
        <v>177</v>
      </c>
      <c r="C43" s="55">
        <v>151837.7</v>
      </c>
      <c r="D43" s="55">
        <v>183066.875</v>
      </c>
      <c r="E43" s="24">
        <v>213471.682</v>
      </c>
      <c r="F43" s="67">
        <v>0.18065555262976976</v>
      </c>
      <c r="G43" s="67">
        <f t="shared" si="3"/>
        <v>0.18824124421185884</v>
      </c>
      <c r="J43" s="123"/>
      <c r="K43" s="123"/>
      <c r="L43" s="123"/>
      <c r="M43" s="123"/>
      <c r="N43" s="123"/>
      <c r="O43" s="123"/>
      <c r="P43" s="123"/>
      <c r="Q43" s="123"/>
      <c r="R43" s="123"/>
      <c r="S43"/>
      <c r="T43"/>
      <c r="U43"/>
    </row>
    <row r="44" spans="1:21" ht="12.75">
      <c r="A44" s="212"/>
      <c r="B44" t="s">
        <v>175</v>
      </c>
      <c r="C44" s="55">
        <v>30203.559</v>
      </c>
      <c r="D44" s="55">
        <v>30118.964</v>
      </c>
      <c r="E44" s="24">
        <v>82713.804</v>
      </c>
      <c r="F44" s="67">
        <v>0.19620044324459393</v>
      </c>
      <c r="G44" s="67">
        <f t="shared" si="3"/>
        <v>0.07293777438103395</v>
      </c>
      <c r="J44" s="123"/>
      <c r="K44" s="123"/>
      <c r="L44" s="123"/>
      <c r="M44" s="123"/>
      <c r="N44" s="123"/>
      <c r="O44" s="123"/>
      <c r="P44" s="123"/>
      <c r="Q44" s="123"/>
      <c r="R44" s="123"/>
      <c r="S44"/>
      <c r="T44"/>
      <c r="U44"/>
    </row>
    <row r="45" spans="1:21" ht="15">
      <c r="A45" s="212"/>
      <c r="B45" t="s">
        <v>119</v>
      </c>
      <c r="C45" s="55">
        <v>104403.898</v>
      </c>
      <c r="D45" s="55">
        <v>79024.758</v>
      </c>
      <c r="E45" s="24">
        <v>64602.735</v>
      </c>
      <c r="F45" s="67">
        <v>0.037535076525609896</v>
      </c>
      <c r="G45" s="67">
        <f t="shared" si="3"/>
        <v>0.05696727126499617</v>
      </c>
      <c r="J45" s="177"/>
      <c r="K45" s="177"/>
      <c r="L45" s="123"/>
      <c r="M45" s="123"/>
      <c r="N45" s="123"/>
      <c r="O45" s="123"/>
      <c r="P45" s="123"/>
      <c r="Q45" s="123"/>
      <c r="R45" s="123"/>
      <c r="S45"/>
      <c r="T45"/>
      <c r="U45"/>
    </row>
    <row r="46" spans="1:21" ht="15">
      <c r="A46" s="212"/>
      <c r="B46" t="s">
        <v>178</v>
      </c>
      <c r="C46" s="55">
        <v>24516.013</v>
      </c>
      <c r="D46" s="55">
        <v>28451.802</v>
      </c>
      <c r="E46" s="24">
        <v>39771.543</v>
      </c>
      <c r="F46" s="67">
        <v>0.1612737491269932</v>
      </c>
      <c r="G46" s="67">
        <f t="shared" si="3"/>
        <v>0.03507090340228567</v>
      </c>
      <c r="J46" s="177"/>
      <c r="K46" s="177"/>
      <c r="L46" s="123"/>
      <c r="M46" s="123"/>
      <c r="N46" s="123"/>
      <c r="O46" s="123"/>
      <c r="P46" s="123"/>
      <c r="Q46" s="123"/>
      <c r="R46" s="123"/>
      <c r="S46"/>
      <c r="T46"/>
      <c r="U46"/>
    </row>
    <row r="47" spans="1:21" ht="12.75">
      <c r="A47" s="212"/>
      <c r="B47" s="3" t="s">
        <v>181</v>
      </c>
      <c r="C47" s="55">
        <v>7061.299</v>
      </c>
      <c r="D47" s="55">
        <v>17624.7</v>
      </c>
      <c r="E47" s="24">
        <v>24831.852</v>
      </c>
      <c r="F47" s="67">
        <v>0.32505945277527704</v>
      </c>
      <c r="G47" s="67">
        <f t="shared" si="3"/>
        <v>0.021896949856631265</v>
      </c>
      <c r="J47" s="123"/>
      <c r="K47" s="123"/>
      <c r="L47" s="123"/>
      <c r="M47" s="123"/>
      <c r="N47" s="123"/>
      <c r="O47" s="123"/>
      <c r="P47" s="123"/>
      <c r="Q47" s="123"/>
      <c r="R47" s="123"/>
      <c r="S47"/>
      <c r="T47"/>
      <c r="U47"/>
    </row>
    <row r="48" spans="1:21" ht="12.75">
      <c r="A48" s="212"/>
      <c r="B48" s="3" t="s">
        <v>188</v>
      </c>
      <c r="C48" s="55">
        <v>35263.864</v>
      </c>
      <c r="D48" s="55">
        <v>27002.08</v>
      </c>
      <c r="E48" s="24">
        <v>22428.454</v>
      </c>
      <c r="F48" s="67">
        <v>0.05505703439078054</v>
      </c>
      <c r="G48" s="67">
        <f t="shared" si="3"/>
        <v>0.019777611939687825</v>
      </c>
      <c r="J48" s="123"/>
      <c r="K48" s="123"/>
      <c r="L48" s="123"/>
      <c r="M48" s="123"/>
      <c r="N48" s="123"/>
      <c r="O48" s="123"/>
      <c r="P48" s="123"/>
      <c r="Q48" s="123"/>
      <c r="R48" s="123"/>
      <c r="S48"/>
      <c r="T48"/>
      <c r="U48"/>
    </row>
    <row r="49" spans="1:21" ht="12.75">
      <c r="A49" s="212"/>
      <c r="B49" s="54" t="s">
        <v>269</v>
      </c>
      <c r="C49" s="55">
        <v>9082.671</v>
      </c>
      <c r="D49" s="55">
        <v>11894.646</v>
      </c>
      <c r="E49" s="24">
        <v>9806.456</v>
      </c>
      <c r="F49" s="67">
        <v>0.05538145163204079</v>
      </c>
      <c r="G49" s="67">
        <f t="shared" si="3"/>
        <v>0.008647420873129431</v>
      </c>
      <c r="J49" s="123"/>
      <c r="K49" s="123"/>
      <c r="L49" s="123"/>
      <c r="M49" s="123"/>
      <c r="N49" s="123"/>
      <c r="O49" s="123"/>
      <c r="P49" s="123"/>
      <c r="Q49" s="123"/>
      <c r="R49" s="123"/>
      <c r="S49"/>
      <c r="T49"/>
      <c r="U49"/>
    </row>
    <row r="50" spans="1:21" ht="12.75">
      <c r="A50" s="212"/>
      <c r="B50" s="3" t="s">
        <v>266</v>
      </c>
      <c r="C50" s="55">
        <v>1154.347</v>
      </c>
      <c r="D50" s="55">
        <v>1120.082</v>
      </c>
      <c r="E50" s="24">
        <v>1261.736</v>
      </c>
      <c r="F50" s="67">
        <v>0.4246066266627316</v>
      </c>
      <c r="G50" s="67">
        <f t="shared" si="3"/>
        <v>0.0011126101236551551</v>
      </c>
      <c r="J50" s="123"/>
      <c r="K50" s="123"/>
      <c r="L50" s="123"/>
      <c r="M50" s="123"/>
      <c r="N50" s="123"/>
      <c r="O50" s="123"/>
      <c r="P50" s="123"/>
      <c r="Q50" s="123"/>
      <c r="R50" s="123"/>
      <c r="S50"/>
      <c r="T50"/>
      <c r="U50"/>
    </row>
    <row r="51" spans="1:21" ht="12.75">
      <c r="A51" s="212"/>
      <c r="B51" s="78" t="s">
        <v>114</v>
      </c>
      <c r="C51" s="55">
        <f>C52-SUM(C42:C50)</f>
        <v>68864.99099999969</v>
      </c>
      <c r="D51" s="55">
        <f>D52-SUM(D42:D50)</f>
        <v>69195.06700000004</v>
      </c>
      <c r="E51" s="55">
        <f>E52-SUM(E42:E50)</f>
        <v>66294.929</v>
      </c>
      <c r="F51" s="67"/>
      <c r="G51" s="67">
        <f t="shared" si="3"/>
        <v>0.05845946311462915</v>
      </c>
      <c r="H51" s="130"/>
      <c r="I51" s="124"/>
      <c r="J51" s="124"/>
      <c r="K51" s="124"/>
      <c r="L51" s="124"/>
      <c r="M51" s="124"/>
      <c r="N51" s="124"/>
      <c r="O51" s="124"/>
      <c r="P51" s="124"/>
      <c r="Q51" s="124"/>
      <c r="R51" s="124"/>
      <c r="S51" s="1"/>
      <c r="T51" s="1"/>
      <c r="U51" s="1"/>
    </row>
    <row r="52" spans="1:21" s="44" customFormat="1" ht="12.75">
      <c r="A52" s="219"/>
      <c r="B52" s="70" t="s">
        <v>117</v>
      </c>
      <c r="C52" s="71">
        <v>1181606.025</v>
      </c>
      <c r="D52" s="71">
        <v>1213705.498</v>
      </c>
      <c r="E52" s="71">
        <v>1134032.464</v>
      </c>
      <c r="F52" s="66"/>
      <c r="G52" s="66">
        <f>SUM(G42:G51)</f>
        <v>1.0000000000000002</v>
      </c>
      <c r="H52" s="130"/>
      <c r="I52" s="123"/>
      <c r="J52" s="123"/>
      <c r="K52" s="123"/>
      <c r="L52" s="123"/>
      <c r="M52" s="123"/>
      <c r="N52" s="123"/>
      <c r="O52" s="123"/>
      <c r="P52" s="123"/>
      <c r="Q52" s="123"/>
      <c r="R52" s="123"/>
      <c r="S52" s="52"/>
      <c r="T52"/>
      <c r="U52" s="52"/>
    </row>
    <row r="53" spans="1:21" s="78" customFormat="1" ht="15.75" customHeight="1">
      <c r="A53" s="197" t="s">
        <v>121</v>
      </c>
      <c r="B53" s="197"/>
      <c r="C53" s="197"/>
      <c r="D53" s="197"/>
      <c r="E53" s="197"/>
      <c r="F53" s="197"/>
      <c r="G53" s="197"/>
      <c r="H53" s="77"/>
      <c r="I53" s="131"/>
      <c r="J53" s="131"/>
      <c r="K53" s="175"/>
      <c r="L53" s="131"/>
      <c r="M53" s="175"/>
      <c r="N53" s="175"/>
      <c r="O53" s="131"/>
      <c r="P53" s="175"/>
      <c r="Q53" s="131"/>
      <c r="R53" s="175"/>
      <c r="S53" s="77"/>
      <c r="U53" s="77"/>
    </row>
    <row r="54" spans="1:21" s="78" customFormat="1" ht="15.75" customHeight="1">
      <c r="A54" s="198" t="s">
        <v>124</v>
      </c>
      <c r="B54" s="198"/>
      <c r="C54" s="198"/>
      <c r="D54" s="198"/>
      <c r="E54" s="198"/>
      <c r="F54" s="198"/>
      <c r="G54" s="198"/>
      <c r="H54" s="77"/>
      <c r="I54" s="131"/>
      <c r="J54" s="131"/>
      <c r="K54" s="175"/>
      <c r="L54" s="131"/>
      <c r="M54" s="175"/>
      <c r="N54" s="175"/>
      <c r="O54" s="131"/>
      <c r="P54" s="175"/>
      <c r="Q54" s="131"/>
      <c r="R54" s="175"/>
      <c r="S54" s="77"/>
      <c r="U54" s="77"/>
    </row>
    <row r="55" spans="1:21" s="78" customFormat="1" ht="15.75" customHeight="1">
      <c r="A55" s="198" t="s">
        <v>24</v>
      </c>
      <c r="B55" s="198"/>
      <c r="C55" s="198"/>
      <c r="D55" s="198"/>
      <c r="E55" s="198"/>
      <c r="F55" s="198"/>
      <c r="G55" s="198"/>
      <c r="H55" s="77"/>
      <c r="I55" s="133"/>
      <c r="J55" s="133"/>
      <c r="K55" s="175"/>
      <c r="L55" s="131"/>
      <c r="M55" s="175"/>
      <c r="N55" s="175"/>
      <c r="O55" s="131"/>
      <c r="P55" s="175"/>
      <c r="Q55" s="131"/>
      <c r="R55" s="175"/>
      <c r="S55" s="77"/>
      <c r="U55" s="77"/>
    </row>
    <row r="56" spans="1:21" s="78" customFormat="1" ht="15.75" customHeight="1">
      <c r="A56" s="164"/>
      <c r="B56" s="164"/>
      <c r="C56" s="164"/>
      <c r="D56" s="164"/>
      <c r="E56" s="164"/>
      <c r="F56" s="142"/>
      <c r="G56" s="164"/>
      <c r="H56" s="130"/>
      <c r="I56" s="125"/>
      <c r="J56" s="125"/>
      <c r="K56" s="125"/>
      <c r="L56" s="125"/>
      <c r="M56" s="125"/>
      <c r="N56" s="125"/>
      <c r="O56" s="125"/>
      <c r="P56" s="125"/>
      <c r="Q56" s="125"/>
      <c r="R56" s="125"/>
      <c r="S56" s="80"/>
      <c r="T56" s="54"/>
      <c r="U56" s="80"/>
    </row>
    <row r="57" spans="1:21" s="3" customFormat="1" ht="12.75">
      <c r="A57" s="14" t="s">
        <v>25</v>
      </c>
      <c r="B57" s="1" t="s">
        <v>118</v>
      </c>
      <c r="C57" s="1">
        <f>+C5</f>
        <v>2009</v>
      </c>
      <c r="D57" s="211" t="str">
        <f>+D5</f>
        <v>ene - dic</v>
      </c>
      <c r="E57" s="211"/>
      <c r="F57" s="129" t="s">
        <v>128</v>
      </c>
      <c r="G57" s="18" t="s">
        <v>27</v>
      </c>
      <c r="H57" s="130"/>
      <c r="I57" s="124"/>
      <c r="J57" s="124"/>
      <c r="K57" s="124"/>
      <c r="L57" s="124"/>
      <c r="M57" s="124"/>
      <c r="N57" s="124"/>
      <c r="O57" s="124"/>
      <c r="P57" s="124"/>
      <c r="Q57" s="124"/>
      <c r="R57" s="124"/>
      <c r="S57" s="1"/>
      <c r="T57" s="1"/>
      <c r="U57" s="1"/>
    </row>
    <row r="58" spans="1:21" s="3" customFormat="1" ht="12.75">
      <c r="A58" s="18"/>
      <c r="B58" s="18"/>
      <c r="C58" s="18"/>
      <c r="D58" s="17">
        <f>+D6</f>
        <v>2010</v>
      </c>
      <c r="E58" s="16">
        <f>+E6</f>
        <v>2011</v>
      </c>
      <c r="F58" s="18">
        <f>+F6</f>
        <v>2011</v>
      </c>
      <c r="G58" s="39">
        <v>2011</v>
      </c>
      <c r="H58" s="130"/>
      <c r="I58" s="124"/>
      <c r="J58" s="124"/>
      <c r="K58" s="123"/>
      <c r="L58" s="123"/>
      <c r="M58" s="123"/>
      <c r="N58" s="123"/>
      <c r="O58" s="123"/>
      <c r="P58" s="123"/>
      <c r="Q58" s="123"/>
      <c r="R58" s="123"/>
      <c r="S58" s="52"/>
      <c r="T58"/>
      <c r="U58" s="52"/>
    </row>
    <row r="59" spans="1:21" ht="12.75" customHeight="1">
      <c r="A59" s="223" t="s">
        <v>194</v>
      </c>
      <c r="B59" t="s">
        <v>119</v>
      </c>
      <c r="C59" s="55">
        <v>778030.562</v>
      </c>
      <c r="D59" s="55">
        <v>921071.323</v>
      </c>
      <c r="E59" s="24">
        <v>928035.148</v>
      </c>
      <c r="F59" s="67">
        <v>0.5392011700222245</v>
      </c>
      <c r="G59" s="67">
        <f aca="true" t="shared" si="4" ref="G59:G72">+E59/$E$73</f>
        <v>0.41062648366024745</v>
      </c>
      <c r="J59" s="123"/>
      <c r="K59" s="123"/>
      <c r="L59" s="123"/>
      <c r="M59" s="123"/>
      <c r="N59" s="123"/>
      <c r="O59" s="123"/>
      <c r="P59" s="123"/>
      <c r="Q59" s="123"/>
      <c r="R59" s="123"/>
      <c r="S59"/>
      <c r="T59"/>
      <c r="U59"/>
    </row>
    <row r="60" spans="1:21" ht="12.75">
      <c r="A60" s="215"/>
      <c r="B60" t="s">
        <v>176</v>
      </c>
      <c r="C60" s="55">
        <v>215938.349</v>
      </c>
      <c r="D60" s="55">
        <v>322841.809</v>
      </c>
      <c r="E60" s="24">
        <v>436433.037</v>
      </c>
      <c r="F60" s="67">
        <v>0.11883524930084582</v>
      </c>
      <c r="G60" s="67">
        <f t="shared" si="4"/>
        <v>0.19310794825248653</v>
      </c>
      <c r="J60" s="123"/>
      <c r="K60" s="123"/>
      <c r="L60" s="123"/>
      <c r="M60" s="123"/>
      <c r="N60" s="123"/>
      <c r="O60" s="123"/>
      <c r="P60" s="123"/>
      <c r="Q60" s="123"/>
      <c r="R60" s="123"/>
      <c r="S60"/>
      <c r="T60"/>
      <c r="U60"/>
    </row>
    <row r="61" spans="1:21" ht="12.75">
      <c r="A61" s="215"/>
      <c r="B61" s="3" t="s">
        <v>177</v>
      </c>
      <c r="C61" s="55">
        <v>193449.349</v>
      </c>
      <c r="D61" s="55">
        <v>218941.559</v>
      </c>
      <c r="E61" s="24">
        <v>266099.301</v>
      </c>
      <c r="F61" s="67">
        <v>0.22519294281173297</v>
      </c>
      <c r="G61" s="67">
        <f t="shared" si="4"/>
        <v>0.11774060552508273</v>
      </c>
      <c r="J61" s="123"/>
      <c r="K61" s="123"/>
      <c r="L61" s="123"/>
      <c r="M61" s="123"/>
      <c r="N61" s="123"/>
      <c r="O61" s="123"/>
      <c r="P61" s="123"/>
      <c r="Q61" s="123"/>
      <c r="R61" s="123"/>
      <c r="S61"/>
      <c r="T61"/>
      <c r="U61"/>
    </row>
    <row r="62" spans="1:21" ht="12.75">
      <c r="A62" s="215"/>
      <c r="B62" s="13" t="s">
        <v>175</v>
      </c>
      <c r="C62" s="55">
        <v>201365.076</v>
      </c>
      <c r="D62" s="55">
        <v>194876.326</v>
      </c>
      <c r="E62" s="24">
        <v>211746.895</v>
      </c>
      <c r="F62" s="67">
        <v>0.5022720833231957</v>
      </c>
      <c r="G62" s="67">
        <f t="shared" si="4"/>
        <v>0.09369136837888993</v>
      </c>
      <c r="J62" s="123"/>
      <c r="K62" s="123"/>
      <c r="L62" s="123"/>
      <c r="M62" s="123"/>
      <c r="N62" s="123"/>
      <c r="O62" s="123"/>
      <c r="P62" s="123"/>
      <c r="Q62" s="123"/>
      <c r="R62" s="123"/>
      <c r="S62"/>
      <c r="T62"/>
      <c r="U62"/>
    </row>
    <row r="63" spans="1:21" ht="12.75">
      <c r="A63" s="215"/>
      <c r="B63" t="s">
        <v>178</v>
      </c>
      <c r="C63" s="55">
        <v>56265.735</v>
      </c>
      <c r="D63" s="55">
        <v>58137.746</v>
      </c>
      <c r="E63" s="24">
        <v>62724.481</v>
      </c>
      <c r="F63" s="67">
        <v>0.25434799481918147</v>
      </c>
      <c r="G63" s="67">
        <f t="shared" si="4"/>
        <v>0.02775361809081395</v>
      </c>
      <c r="J63" s="123"/>
      <c r="K63" s="123"/>
      <c r="L63" s="123"/>
      <c r="M63" s="123"/>
      <c r="N63" s="123"/>
      <c r="O63" s="123"/>
      <c r="P63" s="123"/>
      <c r="Q63" s="123"/>
      <c r="R63" s="123"/>
      <c r="S63"/>
      <c r="T63"/>
      <c r="U63"/>
    </row>
    <row r="64" spans="1:21" ht="12.75">
      <c r="A64" s="215"/>
      <c r="B64" s="3" t="s">
        <v>180</v>
      </c>
      <c r="C64" s="55">
        <v>44861.306</v>
      </c>
      <c r="D64" s="55">
        <v>47235.001</v>
      </c>
      <c r="E64" s="24">
        <v>42883.133</v>
      </c>
      <c r="F64" s="67">
        <v>0.03976628978031963</v>
      </c>
      <c r="G64" s="67">
        <f t="shared" si="4"/>
        <v>0.018974443101722607</v>
      </c>
      <c r="J64" s="123"/>
      <c r="K64" s="123"/>
      <c r="L64" s="123"/>
      <c r="M64" s="123"/>
      <c r="N64" s="123"/>
      <c r="O64" s="123"/>
      <c r="P64" s="123"/>
      <c r="Q64" s="123"/>
      <c r="R64" s="123"/>
      <c r="S64"/>
      <c r="T64"/>
      <c r="U64"/>
    </row>
    <row r="65" spans="1:21" ht="12.75">
      <c r="A65" s="215"/>
      <c r="B65" s="3" t="s">
        <v>183</v>
      </c>
      <c r="C65" s="55">
        <v>30261.723</v>
      </c>
      <c r="D65" s="55">
        <v>23177.18</v>
      </c>
      <c r="E65" s="24">
        <v>35825.645</v>
      </c>
      <c r="F65" s="67">
        <v>0.08882427622813714</v>
      </c>
      <c r="G65" s="67">
        <f t="shared" si="4"/>
        <v>0.01585172572710611</v>
      </c>
      <c r="J65" s="123"/>
      <c r="K65" s="123"/>
      <c r="L65" s="123"/>
      <c r="M65" s="123"/>
      <c r="N65" s="123"/>
      <c r="O65" s="123"/>
      <c r="P65" s="123"/>
      <c r="Q65" s="123"/>
      <c r="R65" s="123"/>
      <c r="S65"/>
      <c r="T65"/>
      <c r="U65"/>
    </row>
    <row r="66" spans="1:21" ht="12.75">
      <c r="A66" s="215"/>
      <c r="B66" s="13" t="s">
        <v>188</v>
      </c>
      <c r="C66" s="55">
        <v>577.988</v>
      </c>
      <c r="D66" s="55">
        <v>13616.157</v>
      </c>
      <c r="E66" s="24">
        <v>27221.971</v>
      </c>
      <c r="F66" s="67">
        <v>0.06682408843390768</v>
      </c>
      <c r="G66" s="67">
        <f t="shared" si="4"/>
        <v>0.012044869479481428</v>
      </c>
      <c r="J66" s="123"/>
      <c r="K66" s="123"/>
      <c r="L66" s="123"/>
      <c r="M66" s="123"/>
      <c r="N66" s="123"/>
      <c r="O66" s="123"/>
      <c r="P66" s="123"/>
      <c r="Q66" s="123"/>
      <c r="R66" s="123"/>
      <c r="S66"/>
      <c r="T66"/>
      <c r="U66"/>
    </row>
    <row r="67" spans="1:21" ht="12.75">
      <c r="A67" s="215"/>
      <c r="B67" s="13" t="s">
        <v>269</v>
      </c>
      <c r="C67" s="55">
        <v>42308.527</v>
      </c>
      <c r="D67" s="55">
        <v>25829.027</v>
      </c>
      <c r="E67" s="24">
        <v>24855.914</v>
      </c>
      <c r="F67" s="67">
        <v>0.140372485122165</v>
      </c>
      <c r="G67" s="67">
        <f t="shared" si="4"/>
        <v>0.010997963370220883</v>
      </c>
      <c r="J67" s="123"/>
      <c r="K67" s="123"/>
      <c r="L67" s="123"/>
      <c r="M67" s="123"/>
      <c r="N67" s="123"/>
      <c r="O67" s="123"/>
      <c r="P67" s="123"/>
      <c r="Q67" s="123"/>
      <c r="R67" s="123"/>
      <c r="S67"/>
      <c r="T67"/>
      <c r="U67"/>
    </row>
    <row r="68" spans="1:21" ht="15">
      <c r="A68" s="215"/>
      <c r="B68" s="3" t="s">
        <v>120</v>
      </c>
      <c r="C68" s="55">
        <v>14856.719</v>
      </c>
      <c r="D68" s="55">
        <v>14082.138</v>
      </c>
      <c r="E68" s="24">
        <v>15222.08</v>
      </c>
      <c r="F68" s="67">
        <v>0.18572697753138762</v>
      </c>
      <c r="G68" s="67">
        <f t="shared" si="4"/>
        <v>0.006735293590836044</v>
      </c>
      <c r="J68" s="177"/>
      <c r="K68" s="177"/>
      <c r="L68" s="177"/>
      <c r="M68" s="123"/>
      <c r="N68" s="123"/>
      <c r="O68" s="123"/>
      <c r="P68" s="123"/>
      <c r="Q68" s="123"/>
      <c r="R68" s="123"/>
      <c r="S68"/>
      <c r="T68"/>
      <c r="U68"/>
    </row>
    <row r="69" spans="1:21" ht="15">
      <c r="A69" s="215"/>
      <c r="B69" s="3" t="s">
        <v>328</v>
      </c>
      <c r="C69" s="55">
        <v>10391.927</v>
      </c>
      <c r="D69" s="55">
        <v>14646.44</v>
      </c>
      <c r="E69" s="24">
        <v>13776.933</v>
      </c>
      <c r="F69" s="67">
        <v>0.23064826221752818</v>
      </c>
      <c r="G69" s="67">
        <f t="shared" si="4"/>
        <v>0.00609586131043048</v>
      </c>
      <c r="J69" s="177"/>
      <c r="K69" s="177"/>
      <c r="L69" s="177"/>
      <c r="M69" s="123"/>
      <c r="N69" s="123"/>
      <c r="O69" s="123"/>
      <c r="P69" s="123"/>
      <c r="Q69" s="123"/>
      <c r="R69" s="123"/>
      <c r="S69"/>
      <c r="T69"/>
      <c r="U69"/>
    </row>
    <row r="70" spans="1:21" ht="12.75">
      <c r="A70" s="215"/>
      <c r="B70" t="s">
        <v>329</v>
      </c>
      <c r="C70" s="55">
        <v>3721.042</v>
      </c>
      <c r="D70" s="55">
        <v>9530.389</v>
      </c>
      <c r="E70" s="24">
        <v>13773.989</v>
      </c>
      <c r="F70" s="67">
        <v>0.06902173345491003</v>
      </c>
      <c r="G70" s="67">
        <f t="shared" si="4"/>
        <v>0.006094558682646929</v>
      </c>
      <c r="J70" s="123"/>
      <c r="K70" s="123"/>
      <c r="L70" s="123"/>
      <c r="M70" s="123"/>
      <c r="N70" s="123"/>
      <c r="O70" s="123"/>
      <c r="P70" s="123"/>
      <c r="Q70" s="123"/>
      <c r="R70" s="123"/>
      <c r="S70"/>
      <c r="T70"/>
      <c r="U70"/>
    </row>
    <row r="71" spans="1:21" ht="15">
      <c r="A71" s="215"/>
      <c r="B71" s="3" t="s">
        <v>181</v>
      </c>
      <c r="C71" s="55">
        <v>6366.93</v>
      </c>
      <c r="D71" s="55">
        <v>13055.306</v>
      </c>
      <c r="E71" s="24">
        <v>13297.8</v>
      </c>
      <c r="F71" s="67">
        <v>0.1740738303013033</v>
      </c>
      <c r="G71" s="67">
        <f t="shared" si="4"/>
        <v>0.00588385996606374</v>
      </c>
      <c r="J71" s="177"/>
      <c r="K71" s="177"/>
      <c r="L71" s="177"/>
      <c r="M71" s="123"/>
      <c r="N71" s="123"/>
      <c r="O71" s="123"/>
      <c r="P71" s="123"/>
      <c r="Q71" s="123"/>
      <c r="R71" s="123"/>
      <c r="S71"/>
      <c r="T71"/>
      <c r="U71"/>
    </row>
    <row r="72" spans="1:21" ht="12.75">
      <c r="A72" s="215"/>
      <c r="B72" s="3" t="s">
        <v>114</v>
      </c>
      <c r="C72" s="55">
        <f>C73-SUM(C59:C71)</f>
        <v>163960.42800000007</v>
      </c>
      <c r="D72" s="55">
        <f>D73-SUM(D59:D71)</f>
        <v>153798.16900000023</v>
      </c>
      <c r="E72" s="55">
        <f>E73-SUM(E59:E71)</f>
        <v>168150.662</v>
      </c>
      <c r="F72" s="67"/>
      <c r="G72" s="67">
        <f t="shared" si="4"/>
        <v>0.07440140086397115</v>
      </c>
      <c r="J72" s="122"/>
      <c r="K72" s="122"/>
      <c r="L72" s="122"/>
      <c r="M72" s="122"/>
      <c r="N72" s="122"/>
      <c r="O72" s="122"/>
      <c r="P72" s="122"/>
      <c r="Q72" s="122"/>
      <c r="R72" s="122"/>
      <c r="S72" s="3"/>
      <c r="T72" s="3"/>
      <c r="U72" s="3"/>
    </row>
    <row r="73" spans="1:21" s="44" customFormat="1" ht="12.75">
      <c r="A73" s="217"/>
      <c r="B73" s="41" t="s">
        <v>117</v>
      </c>
      <c r="C73" s="42">
        <v>1762355.661</v>
      </c>
      <c r="D73" s="42">
        <v>2030838.57</v>
      </c>
      <c r="E73" s="42">
        <v>2260046.989</v>
      </c>
      <c r="F73" s="66"/>
      <c r="G73" s="66">
        <f>SUM(G59:G72)</f>
        <v>1</v>
      </c>
      <c r="I73" s="176"/>
      <c r="J73" s="123"/>
      <c r="K73" s="123"/>
      <c r="L73" s="123"/>
      <c r="M73" s="123"/>
      <c r="N73" s="123"/>
      <c r="O73" s="123"/>
      <c r="P73" s="123"/>
      <c r="Q73" s="123"/>
      <c r="R73" s="123"/>
      <c r="S73"/>
      <c r="T73"/>
      <c r="U73"/>
    </row>
    <row r="74" spans="1:21" ht="15">
      <c r="A74" s="218" t="s">
        <v>109</v>
      </c>
      <c r="B74" s="49" t="s">
        <v>176</v>
      </c>
      <c r="C74" s="55">
        <v>817416.492</v>
      </c>
      <c r="D74" s="55">
        <v>1037990.413</v>
      </c>
      <c r="E74" s="24">
        <v>1158736.147</v>
      </c>
      <c r="F74" s="69">
        <v>0.31550933872736714</v>
      </c>
      <c r="G74" s="68">
        <f aca="true" t="shared" si="5" ref="G74:G86">+E74/$E$87</f>
        <v>0.4658999335151741</v>
      </c>
      <c r="J74" s="177"/>
      <c r="K74" s="177"/>
      <c r="L74" s="123"/>
      <c r="M74" s="123"/>
      <c r="N74" s="123"/>
      <c r="O74" s="123"/>
      <c r="P74" s="123"/>
      <c r="Q74" s="123"/>
      <c r="R74" s="123"/>
      <c r="S74"/>
      <c r="T74"/>
      <c r="U74"/>
    </row>
    <row r="75" spans="1:21" ht="15">
      <c r="A75" s="212"/>
      <c r="B75" s="2" t="s">
        <v>183</v>
      </c>
      <c r="C75" s="55">
        <v>298604.782</v>
      </c>
      <c r="D75" s="55">
        <v>281051.918</v>
      </c>
      <c r="E75" s="24">
        <v>344126.319</v>
      </c>
      <c r="F75" s="69">
        <v>0.8532092364625408</v>
      </c>
      <c r="G75" s="69">
        <f t="shared" si="5"/>
        <v>0.1383649155659952</v>
      </c>
      <c r="J75" s="177"/>
      <c r="K75" s="177"/>
      <c r="L75" s="123"/>
      <c r="M75" s="123"/>
      <c r="N75" s="123"/>
      <c r="O75" s="123"/>
      <c r="P75" s="123"/>
      <c r="Q75" s="123"/>
      <c r="R75" s="123"/>
      <c r="S75"/>
      <c r="T75"/>
      <c r="U75"/>
    </row>
    <row r="76" spans="1:21" ht="15">
      <c r="A76" s="212"/>
      <c r="B76" s="2" t="s">
        <v>119</v>
      </c>
      <c r="C76" s="55">
        <v>236764.466</v>
      </c>
      <c r="D76" s="55">
        <v>251826.845</v>
      </c>
      <c r="E76" s="24">
        <v>301557.619</v>
      </c>
      <c r="F76" s="69">
        <v>0.17520911933598032</v>
      </c>
      <c r="G76" s="69">
        <f t="shared" si="5"/>
        <v>0.12124906520508694</v>
      </c>
      <c r="J76" s="177"/>
      <c r="K76" s="177"/>
      <c r="L76" s="123"/>
      <c r="M76" s="123"/>
      <c r="N76" s="123"/>
      <c r="O76" s="123"/>
      <c r="P76" s="123"/>
      <c r="Q76" s="123"/>
      <c r="R76" s="123"/>
      <c r="S76"/>
      <c r="T76"/>
      <c r="U76"/>
    </row>
    <row r="77" spans="1:21" ht="15">
      <c r="A77" s="212"/>
      <c r="B77" s="13" t="s">
        <v>177</v>
      </c>
      <c r="C77" s="55">
        <v>122939.107</v>
      </c>
      <c r="D77" s="55">
        <v>149409.884</v>
      </c>
      <c r="E77" s="24">
        <v>199590.576</v>
      </c>
      <c r="F77" s="69">
        <v>0.16890833233315725</v>
      </c>
      <c r="G77" s="69">
        <f t="shared" si="5"/>
        <v>0.08025056983801447</v>
      </c>
      <c r="J77" s="177"/>
      <c r="K77" s="177"/>
      <c r="L77" s="123"/>
      <c r="M77" s="123"/>
      <c r="N77" s="123"/>
      <c r="O77" s="123"/>
      <c r="P77" s="123"/>
      <c r="Q77" s="123"/>
      <c r="R77" s="123"/>
      <c r="S77"/>
      <c r="T77"/>
      <c r="U77"/>
    </row>
    <row r="78" spans="1:21" ht="15">
      <c r="A78" s="212"/>
      <c r="B78" s="13" t="s">
        <v>178</v>
      </c>
      <c r="C78" s="55">
        <v>117673.641</v>
      </c>
      <c r="D78" s="55">
        <v>118374.456</v>
      </c>
      <c r="E78" s="24">
        <v>142393.762</v>
      </c>
      <c r="F78" s="69">
        <v>0.5774072142495648</v>
      </c>
      <c r="G78" s="69">
        <f t="shared" si="5"/>
        <v>0.05725310668915856</v>
      </c>
      <c r="H78" s="141"/>
      <c r="I78" s="177"/>
      <c r="J78" s="177"/>
      <c r="K78" s="177"/>
      <c r="L78" s="123"/>
      <c r="M78" s="123"/>
      <c r="N78" s="123"/>
      <c r="O78" s="123"/>
      <c r="P78" s="123"/>
      <c r="Q78" s="123"/>
      <c r="R78" s="123"/>
      <c r="S78"/>
      <c r="T78"/>
      <c r="U78"/>
    </row>
    <row r="79" spans="1:21" ht="15">
      <c r="A79" s="212"/>
      <c r="B79" s="3" t="s">
        <v>175</v>
      </c>
      <c r="C79" s="55">
        <v>84435.794</v>
      </c>
      <c r="D79" s="55">
        <v>85075.771</v>
      </c>
      <c r="E79" s="24">
        <v>73962.092</v>
      </c>
      <c r="F79" s="69">
        <v>0.17544103320042487</v>
      </c>
      <c r="G79" s="69">
        <f t="shared" si="5"/>
        <v>0.02973837817578948</v>
      </c>
      <c r="H79" s="141"/>
      <c r="I79" s="177"/>
      <c r="J79" s="177"/>
      <c r="K79" s="177"/>
      <c r="L79" s="123"/>
      <c r="M79" s="123"/>
      <c r="N79" s="123"/>
      <c r="O79" s="123"/>
      <c r="P79" s="123"/>
      <c r="Q79" s="123"/>
      <c r="R79" s="123"/>
      <c r="S79"/>
      <c r="T79"/>
      <c r="U79"/>
    </row>
    <row r="80" spans="1:21" ht="15">
      <c r="A80" s="212"/>
      <c r="B80" s="2" t="s">
        <v>269</v>
      </c>
      <c r="C80" s="55">
        <v>33882.243</v>
      </c>
      <c r="D80" s="55">
        <v>37733.486</v>
      </c>
      <c r="E80" s="24">
        <v>43610.718</v>
      </c>
      <c r="F80" s="69">
        <v>0.24628926796342845</v>
      </c>
      <c r="G80" s="69">
        <f t="shared" si="5"/>
        <v>0.0175348207349477</v>
      </c>
      <c r="H80" s="141"/>
      <c r="I80" s="177"/>
      <c r="J80" s="177"/>
      <c r="K80" s="177"/>
      <c r="L80" s="123"/>
      <c r="M80" s="123"/>
      <c r="N80" s="123"/>
      <c r="O80" s="123"/>
      <c r="P80" s="123"/>
      <c r="Q80" s="123"/>
      <c r="R80" s="123"/>
      <c r="S80"/>
      <c r="T80"/>
      <c r="U80"/>
    </row>
    <row r="81" spans="1:21" ht="15">
      <c r="A81" s="212"/>
      <c r="B81" t="s">
        <v>181</v>
      </c>
      <c r="C81" s="55">
        <v>12865.553</v>
      </c>
      <c r="D81" s="55">
        <v>28525.703</v>
      </c>
      <c r="E81" s="24">
        <v>33370.475</v>
      </c>
      <c r="F81" s="69">
        <v>0.4368336418222476</v>
      </c>
      <c r="G81" s="69">
        <f t="shared" si="5"/>
        <v>0.01341746533421105</v>
      </c>
      <c r="H81" s="141"/>
      <c r="I81" s="177"/>
      <c r="J81" s="177"/>
      <c r="K81" s="177"/>
      <c r="L81" s="123"/>
      <c r="M81" s="123"/>
      <c r="N81" s="123"/>
      <c r="O81" s="123"/>
      <c r="P81" s="123"/>
      <c r="Q81" s="123"/>
      <c r="R81" s="123"/>
      <c r="S81"/>
      <c r="T81"/>
      <c r="U81"/>
    </row>
    <row r="82" spans="1:21" ht="15">
      <c r="A82" s="212"/>
      <c r="B82" s="3" t="s">
        <v>187</v>
      </c>
      <c r="C82" s="55">
        <v>14035.331</v>
      </c>
      <c r="D82" s="55">
        <v>18323.591</v>
      </c>
      <c r="E82" s="24">
        <v>25334.716</v>
      </c>
      <c r="F82" s="69">
        <v>0.7387367049594239</v>
      </c>
      <c r="G82" s="69">
        <f t="shared" si="5"/>
        <v>0.010186479925205801</v>
      </c>
      <c r="H82" s="141"/>
      <c r="I82" s="177"/>
      <c r="J82" s="177"/>
      <c r="K82" s="177"/>
      <c r="M82" s="123"/>
      <c r="N82" s="123"/>
      <c r="O82" s="123"/>
      <c r="P82" s="123"/>
      <c r="Q82" s="123"/>
      <c r="R82" s="123"/>
      <c r="S82"/>
      <c r="T82"/>
      <c r="U82"/>
    </row>
    <row r="83" spans="1:21" ht="15">
      <c r="A83" s="212"/>
      <c r="B83" s="13" t="s">
        <v>328</v>
      </c>
      <c r="C83" s="55">
        <v>15718.191</v>
      </c>
      <c r="D83" s="55">
        <v>9998.894</v>
      </c>
      <c r="E83" s="24">
        <v>12947.651</v>
      </c>
      <c r="F83" s="69">
        <v>0.2167647329742433</v>
      </c>
      <c r="G83" s="69">
        <f t="shared" si="5"/>
        <v>0.005205939035988041</v>
      </c>
      <c r="H83" s="141"/>
      <c r="I83" s="177"/>
      <c r="J83" s="177"/>
      <c r="K83" s="177"/>
      <c r="L83" s="123"/>
      <c r="M83" s="123"/>
      <c r="N83" s="123"/>
      <c r="O83" s="123"/>
      <c r="P83" s="123"/>
      <c r="Q83" s="123"/>
      <c r="R83" s="123"/>
      <c r="S83"/>
      <c r="T83"/>
      <c r="U83"/>
    </row>
    <row r="84" spans="1:21" ht="15">
      <c r="A84" s="212"/>
      <c r="B84" s="13" t="s">
        <v>329</v>
      </c>
      <c r="C84" s="55">
        <v>778.402</v>
      </c>
      <c r="D84" s="55">
        <v>3141.999</v>
      </c>
      <c r="E84" s="24">
        <v>9181.26</v>
      </c>
      <c r="F84" s="69">
        <v>0.04600747688271185</v>
      </c>
      <c r="G84" s="69">
        <f t="shared" si="5"/>
        <v>0.003691563808258005</v>
      </c>
      <c r="H84" s="141"/>
      <c r="I84" s="177"/>
      <c r="J84" s="177"/>
      <c r="K84" s="177"/>
      <c r="L84" s="123"/>
      <c r="M84" s="123"/>
      <c r="N84" s="123"/>
      <c r="O84" s="123"/>
      <c r="P84" s="123"/>
      <c r="Q84" s="123"/>
      <c r="R84" s="123"/>
      <c r="S84"/>
      <c r="T84"/>
      <c r="U84"/>
    </row>
    <row r="85" spans="1:21" ht="15">
      <c r="A85" s="212"/>
      <c r="B85" s="13" t="s">
        <v>172</v>
      </c>
      <c r="C85" s="55">
        <v>6474.887</v>
      </c>
      <c r="D85" s="55">
        <v>5251.563</v>
      </c>
      <c r="E85" s="24">
        <v>6319.406</v>
      </c>
      <c r="F85" s="69">
        <v>0.22862998691766231</v>
      </c>
      <c r="G85" s="69">
        <f t="shared" si="5"/>
        <v>0.0025408811513113107</v>
      </c>
      <c r="H85" s="141"/>
      <c r="I85" s="177"/>
      <c r="J85" s="177"/>
      <c r="K85" s="177"/>
      <c r="L85" s="123"/>
      <c r="M85" s="123"/>
      <c r="N85" s="123"/>
      <c r="O85" s="123"/>
      <c r="P85" s="123"/>
      <c r="Q85" s="123"/>
      <c r="R85" s="123"/>
      <c r="S85"/>
      <c r="T85"/>
      <c r="U85"/>
    </row>
    <row r="86" spans="1:21" ht="15">
      <c r="A86" s="212"/>
      <c r="B86" s="77" t="s">
        <v>114</v>
      </c>
      <c r="C86" s="55">
        <f>C87-SUM(C74:C85)</f>
        <v>92956.51699999953</v>
      </c>
      <c r="D86" s="55">
        <f>D87-SUM(D74:D85)</f>
        <v>92276.78099999973</v>
      </c>
      <c r="E86" s="55">
        <f>E87-SUM(E74:E85)</f>
        <v>135961.58000000007</v>
      </c>
      <c r="F86" s="69"/>
      <c r="G86" s="69">
        <f t="shared" si="5"/>
        <v>0.054666881020859405</v>
      </c>
      <c r="H86" s="141"/>
      <c r="I86" s="177"/>
      <c r="J86" s="177"/>
      <c r="K86" s="177"/>
      <c r="L86" s="123"/>
      <c r="M86" s="123"/>
      <c r="N86" s="123"/>
      <c r="O86" s="123"/>
      <c r="P86" s="123"/>
      <c r="Q86" s="123"/>
      <c r="R86" s="123"/>
      <c r="S86" s="52"/>
      <c r="T86"/>
      <c r="U86" s="52"/>
    </row>
    <row r="87" spans="1:21" s="44" customFormat="1" ht="15">
      <c r="A87" s="219"/>
      <c r="B87" s="41" t="s">
        <v>117</v>
      </c>
      <c r="C87" s="42">
        <v>1854545.406</v>
      </c>
      <c r="D87" s="42">
        <v>2118981.304</v>
      </c>
      <c r="E87" s="42">
        <v>2487092.321</v>
      </c>
      <c r="F87" s="66"/>
      <c r="G87" s="66">
        <f>SUM(G74:G86)</f>
        <v>1.0000000000000002</v>
      </c>
      <c r="I87" s="176"/>
      <c r="J87" s="134"/>
      <c r="K87" s="123"/>
      <c r="L87" s="123"/>
      <c r="M87" s="123"/>
      <c r="N87" s="123"/>
      <c r="O87" s="123"/>
      <c r="P87" s="123"/>
      <c r="Q87" s="123"/>
      <c r="R87" s="123"/>
      <c r="S87"/>
      <c r="T87"/>
      <c r="U87"/>
    </row>
    <row r="88" spans="1:21" ht="15">
      <c r="A88" s="218" t="s">
        <v>111</v>
      </c>
      <c r="B88" s="49" t="s">
        <v>176</v>
      </c>
      <c r="C88" s="55">
        <v>384974.539</v>
      </c>
      <c r="D88" s="55">
        <v>520165.603</v>
      </c>
      <c r="E88" s="24">
        <v>556164.359</v>
      </c>
      <c r="F88" s="69">
        <v>0.1514365885504908</v>
      </c>
      <c r="G88" s="68">
        <f aca="true" t="shared" si="6" ref="G88:G98">+E88/$E$99</f>
        <v>0.32574421007295</v>
      </c>
      <c r="J88" s="134"/>
      <c r="K88" s="123"/>
      <c r="L88" s="123"/>
      <c r="M88" s="123"/>
      <c r="N88" s="123"/>
      <c r="O88" s="123"/>
      <c r="P88" s="123"/>
      <c r="Q88" s="123"/>
      <c r="R88" s="123"/>
      <c r="S88"/>
      <c r="T88"/>
      <c r="U88"/>
    </row>
    <row r="89" spans="1:21" ht="15">
      <c r="A89" s="212"/>
      <c r="B89" s="13" t="s">
        <v>119</v>
      </c>
      <c r="C89" s="55">
        <v>261859.364</v>
      </c>
      <c r="D89" s="55">
        <v>286245.761</v>
      </c>
      <c r="E89" s="24">
        <v>392695.042</v>
      </c>
      <c r="F89" s="69">
        <v>0.2281612141141949</v>
      </c>
      <c r="G89" s="69">
        <f t="shared" si="6"/>
        <v>0.2300005999770545</v>
      </c>
      <c r="J89" s="134"/>
      <c r="K89" s="123"/>
      <c r="L89" s="123"/>
      <c r="M89" s="123"/>
      <c r="N89" s="123"/>
      <c r="O89" s="123"/>
      <c r="P89" s="123"/>
      <c r="Q89" s="123"/>
      <c r="R89" s="123"/>
      <c r="S89"/>
      <c r="T89"/>
      <c r="U89"/>
    </row>
    <row r="90" spans="1:21" ht="15">
      <c r="A90" s="212"/>
      <c r="B90" s="13" t="s">
        <v>184</v>
      </c>
      <c r="C90" s="55">
        <v>170899.719</v>
      </c>
      <c r="D90" s="55">
        <v>194526.655</v>
      </c>
      <c r="E90" s="24">
        <v>293401.843</v>
      </c>
      <c r="F90" s="69">
        <v>0.10257228858377455</v>
      </c>
      <c r="G90" s="69">
        <f t="shared" si="6"/>
        <v>0.1718447973793709</v>
      </c>
      <c r="J90" s="134"/>
      <c r="K90" s="123"/>
      <c r="L90" s="123"/>
      <c r="M90" s="123"/>
      <c r="N90" s="123"/>
      <c r="O90" s="123"/>
      <c r="P90" s="123"/>
      <c r="Q90" s="123"/>
      <c r="R90" s="123"/>
      <c r="S90"/>
      <c r="T90"/>
      <c r="U90"/>
    </row>
    <row r="91" spans="1:21" ht="15">
      <c r="A91" s="212"/>
      <c r="B91" s="13" t="s">
        <v>177</v>
      </c>
      <c r="C91" s="55">
        <v>197534.594</v>
      </c>
      <c r="D91" s="55">
        <v>205021.076</v>
      </c>
      <c r="E91" s="24">
        <v>286049.935</v>
      </c>
      <c r="F91" s="69">
        <v>0.24207664737065557</v>
      </c>
      <c r="G91" s="69">
        <f t="shared" si="6"/>
        <v>0.1675388014534633</v>
      </c>
      <c r="J91" s="134"/>
      <c r="K91" s="123"/>
      <c r="L91" s="123"/>
      <c r="M91" s="123"/>
      <c r="N91" s="123"/>
      <c r="O91" s="123"/>
      <c r="P91" s="123"/>
      <c r="Q91" s="123"/>
      <c r="R91" s="123"/>
      <c r="S91"/>
      <c r="T91"/>
      <c r="U91"/>
    </row>
    <row r="92" spans="1:21" ht="15">
      <c r="A92" s="212"/>
      <c r="B92" s="2" t="s">
        <v>269</v>
      </c>
      <c r="C92" s="55">
        <v>65620.462</v>
      </c>
      <c r="D92" s="55">
        <v>72131.247</v>
      </c>
      <c r="E92" s="24">
        <v>72917.755</v>
      </c>
      <c r="F92" s="69">
        <v>0.4117992393632828</v>
      </c>
      <c r="G92" s="69">
        <f t="shared" si="6"/>
        <v>0.04270776456347484</v>
      </c>
      <c r="J92" s="134"/>
      <c r="K92" s="123"/>
      <c r="L92" s="123"/>
      <c r="M92" s="123"/>
      <c r="N92" s="123"/>
      <c r="O92" s="123"/>
      <c r="P92" s="123"/>
      <c r="Q92" s="123"/>
      <c r="R92" s="123"/>
      <c r="S92"/>
      <c r="T92"/>
      <c r="U92"/>
    </row>
    <row r="93" spans="1:21" ht="15">
      <c r="A93" s="212"/>
      <c r="B93" s="2" t="s">
        <v>180</v>
      </c>
      <c r="C93" s="55">
        <v>17976.686</v>
      </c>
      <c r="D93" s="55">
        <v>19753.942</v>
      </c>
      <c r="E93" s="24">
        <v>22479.524</v>
      </c>
      <c r="F93" s="69">
        <v>0.020845661288498907</v>
      </c>
      <c r="G93" s="69">
        <f t="shared" si="6"/>
        <v>0.013166206481411587</v>
      </c>
      <c r="J93" s="134"/>
      <c r="K93" s="123"/>
      <c r="L93" s="123"/>
      <c r="M93" s="123"/>
      <c r="N93" s="123"/>
      <c r="O93" s="123"/>
      <c r="P93" s="123"/>
      <c r="Q93" s="123"/>
      <c r="R93" s="123"/>
      <c r="S93"/>
      <c r="T93"/>
      <c r="U93"/>
    </row>
    <row r="94" spans="1:21" ht="15">
      <c r="A94" s="212"/>
      <c r="B94" s="13" t="s">
        <v>183</v>
      </c>
      <c r="C94" s="55">
        <v>10659.729</v>
      </c>
      <c r="D94" s="55">
        <v>17212.904</v>
      </c>
      <c r="E94" s="24">
        <v>21584.543</v>
      </c>
      <c r="F94" s="69">
        <v>0.05351561457414386</v>
      </c>
      <c r="G94" s="69">
        <f t="shared" si="6"/>
        <v>0.01264201812924985</v>
      </c>
      <c r="J94" s="134"/>
      <c r="K94" s="123"/>
      <c r="L94" s="123"/>
      <c r="M94" s="123"/>
      <c r="N94" s="123"/>
      <c r="O94" s="123"/>
      <c r="P94" s="123"/>
      <c r="Q94" s="123"/>
      <c r="R94" s="123"/>
      <c r="S94"/>
      <c r="T94"/>
      <c r="U94"/>
    </row>
    <row r="95" spans="1:21" ht="15.75">
      <c r="A95" s="212"/>
      <c r="B95" s="77" t="s">
        <v>175</v>
      </c>
      <c r="C95" s="55">
        <v>27117.811</v>
      </c>
      <c r="D95" s="55">
        <v>19006.026</v>
      </c>
      <c r="E95" s="24">
        <v>13487.654</v>
      </c>
      <c r="F95" s="69">
        <v>0.03199325342514437</v>
      </c>
      <c r="G95" s="69">
        <f t="shared" si="6"/>
        <v>0.007899688512703246</v>
      </c>
      <c r="J95" s="134"/>
      <c r="K95" s="177"/>
      <c r="L95" s="177"/>
      <c r="M95" s="177"/>
      <c r="N95" s="177"/>
      <c r="O95" s="123"/>
      <c r="P95" s="123"/>
      <c r="Q95" s="123"/>
      <c r="R95" s="123"/>
      <c r="S95"/>
      <c r="T95"/>
      <c r="U95"/>
    </row>
    <row r="96" spans="1:21" ht="12.75">
      <c r="A96" s="212"/>
      <c r="B96" s="13" t="s">
        <v>328</v>
      </c>
      <c r="C96" s="55">
        <v>5016.108</v>
      </c>
      <c r="D96" s="55">
        <v>2931.397</v>
      </c>
      <c r="E96" s="24">
        <v>5694.234</v>
      </c>
      <c r="F96" s="69">
        <v>0.0953307370196229</v>
      </c>
      <c r="G96" s="69">
        <f t="shared" si="6"/>
        <v>0.0033351000046742195</v>
      </c>
      <c r="M96" s="123"/>
      <c r="N96" s="123"/>
      <c r="O96" s="123"/>
      <c r="P96" s="123"/>
      <c r="Q96" s="123"/>
      <c r="R96" s="123"/>
      <c r="S96"/>
      <c r="T96"/>
      <c r="U96"/>
    </row>
    <row r="97" spans="1:21" ht="15">
      <c r="A97" s="212"/>
      <c r="B97" s="3" t="s">
        <v>179</v>
      </c>
      <c r="C97" s="55">
        <v>3767.721</v>
      </c>
      <c r="D97" s="55">
        <v>2788.515</v>
      </c>
      <c r="E97" s="24">
        <v>5149.678</v>
      </c>
      <c r="F97" s="69">
        <v>0.007589789157477159</v>
      </c>
      <c r="G97" s="69">
        <f t="shared" si="6"/>
        <v>0.0030161547842731304</v>
      </c>
      <c r="J97" s="134"/>
      <c r="K97" s="123"/>
      <c r="L97" s="123"/>
      <c r="M97" s="123"/>
      <c r="N97" s="123"/>
      <c r="O97" s="123"/>
      <c r="P97" s="123"/>
      <c r="Q97" s="123"/>
      <c r="R97" s="123"/>
      <c r="S97"/>
      <c r="T97"/>
      <c r="U97"/>
    </row>
    <row r="98" spans="1:21" ht="15">
      <c r="A98" s="212"/>
      <c r="B98" s="77" t="s">
        <v>114</v>
      </c>
      <c r="C98" s="55">
        <f>C99-SUM(C88:C97)</f>
        <v>19020.47900000005</v>
      </c>
      <c r="D98" s="55">
        <f>D99-SUM(D88:D97)</f>
        <v>30949.5279999997</v>
      </c>
      <c r="E98" s="55">
        <f>E99-SUM(E88:E97)</f>
        <v>37740.726999999955</v>
      </c>
      <c r="F98" s="69"/>
      <c r="G98" s="69">
        <f t="shared" si="6"/>
        <v>0.022104658641374467</v>
      </c>
      <c r="J98" s="134"/>
      <c r="K98" s="123"/>
      <c r="L98" s="123"/>
      <c r="M98" s="123"/>
      <c r="N98" s="123"/>
      <c r="O98" s="123"/>
      <c r="P98" s="123"/>
      <c r="Q98" s="123"/>
      <c r="R98" s="123"/>
      <c r="S98" s="52"/>
      <c r="T98"/>
      <c r="U98" s="52"/>
    </row>
    <row r="99" spans="1:21" s="44" customFormat="1" ht="15">
      <c r="A99" s="219"/>
      <c r="B99" s="41" t="s">
        <v>117</v>
      </c>
      <c r="C99" s="42">
        <v>1164447.212</v>
      </c>
      <c r="D99" s="42">
        <v>1370732.654</v>
      </c>
      <c r="E99" s="42">
        <v>1707365.294</v>
      </c>
      <c r="F99" s="66"/>
      <c r="G99" s="66">
        <f>SUM(G88:G98)</f>
        <v>0.9999999999999999</v>
      </c>
      <c r="I99" s="176"/>
      <c r="J99" s="134"/>
      <c r="K99" s="123"/>
      <c r="L99" s="123"/>
      <c r="M99" s="123"/>
      <c r="N99" s="123"/>
      <c r="O99" s="123"/>
      <c r="P99" s="123"/>
      <c r="Q99" s="123"/>
      <c r="R99" s="123"/>
      <c r="S99"/>
      <c r="T99"/>
      <c r="U99"/>
    </row>
    <row r="100" spans="1:21" s="78" customFormat="1" ht="15.75" customHeight="1">
      <c r="A100" s="197" t="s">
        <v>121</v>
      </c>
      <c r="B100" s="197"/>
      <c r="C100" s="197"/>
      <c r="D100" s="197"/>
      <c r="E100" s="197"/>
      <c r="F100" s="197"/>
      <c r="G100" s="197"/>
      <c r="H100" s="77"/>
      <c r="I100" s="131"/>
      <c r="J100" s="131"/>
      <c r="K100" s="175"/>
      <c r="L100" s="131"/>
      <c r="M100" s="175"/>
      <c r="N100" s="175"/>
      <c r="O100" s="131"/>
      <c r="P100" s="175"/>
      <c r="Q100" s="131"/>
      <c r="R100" s="175"/>
      <c r="S100" s="77"/>
      <c r="U100" s="77"/>
    </row>
    <row r="101" spans="1:21" s="78" customFormat="1" ht="15.75" customHeight="1">
      <c r="A101" s="198" t="s">
        <v>124</v>
      </c>
      <c r="B101" s="198"/>
      <c r="C101" s="198"/>
      <c r="D101" s="198"/>
      <c r="E101" s="198"/>
      <c r="F101" s="198"/>
      <c r="G101" s="198"/>
      <c r="H101" s="77"/>
      <c r="I101" s="131"/>
      <c r="J101" s="131"/>
      <c r="K101" s="175"/>
      <c r="L101" s="131"/>
      <c r="M101" s="175"/>
      <c r="N101" s="175"/>
      <c r="O101" s="131"/>
      <c r="P101" s="175"/>
      <c r="Q101" s="131"/>
      <c r="R101" s="175"/>
      <c r="S101" s="77"/>
      <c r="U101" s="77"/>
    </row>
    <row r="102" spans="1:21" s="78" customFormat="1" ht="15.75" customHeight="1">
      <c r="A102" s="198" t="s">
        <v>24</v>
      </c>
      <c r="B102" s="198"/>
      <c r="C102" s="198"/>
      <c r="D102" s="198"/>
      <c r="E102" s="198"/>
      <c r="F102" s="198"/>
      <c r="G102" s="198"/>
      <c r="H102" s="77"/>
      <c r="I102" s="133"/>
      <c r="J102" s="133"/>
      <c r="K102" s="175"/>
      <c r="L102" s="131"/>
      <c r="M102" s="175"/>
      <c r="N102" s="175"/>
      <c r="O102" s="131"/>
      <c r="P102" s="175"/>
      <c r="Q102" s="131"/>
      <c r="R102" s="175"/>
      <c r="S102" s="77"/>
      <c r="U102" s="77"/>
    </row>
    <row r="103" spans="1:21" s="78" customFormat="1" ht="15.75" customHeight="1">
      <c r="A103" s="164"/>
      <c r="B103" s="164"/>
      <c r="C103" s="164"/>
      <c r="D103" s="164"/>
      <c r="E103" s="164"/>
      <c r="F103" s="142"/>
      <c r="G103" s="164"/>
      <c r="I103" s="131"/>
      <c r="J103" s="125"/>
      <c r="K103" s="125"/>
      <c r="L103" s="125"/>
      <c r="M103" s="125"/>
      <c r="N103" s="125"/>
      <c r="O103" s="125"/>
      <c r="P103" s="125"/>
      <c r="Q103" s="125"/>
      <c r="R103" s="125"/>
      <c r="S103" s="80"/>
      <c r="T103" s="54"/>
      <c r="U103" s="80"/>
    </row>
    <row r="104" spans="1:21" s="3" customFormat="1" ht="12.75">
      <c r="A104" s="14" t="s">
        <v>25</v>
      </c>
      <c r="B104" s="1" t="s">
        <v>118</v>
      </c>
      <c r="C104" s="1">
        <v>2009</v>
      </c>
      <c r="D104" s="211" t="str">
        <f>+D5</f>
        <v>ene - dic</v>
      </c>
      <c r="E104" s="211"/>
      <c r="F104" s="129" t="s">
        <v>128</v>
      </c>
      <c r="G104" s="18" t="s">
        <v>27</v>
      </c>
      <c r="I104" s="122"/>
      <c r="J104" s="124"/>
      <c r="K104" s="124"/>
      <c r="L104" s="124"/>
      <c r="M104" s="124"/>
      <c r="N104" s="124"/>
      <c r="O104" s="124"/>
      <c r="P104" s="124"/>
      <c r="Q104" s="124"/>
      <c r="R104" s="124"/>
      <c r="S104" s="1"/>
      <c r="T104" s="1"/>
      <c r="U104" s="1"/>
    </row>
    <row r="105" spans="1:21" s="3" customFormat="1" ht="12.75">
      <c r="A105" s="18"/>
      <c r="B105" s="18"/>
      <c r="C105" s="18"/>
      <c r="D105" s="17">
        <v>2010</v>
      </c>
      <c r="E105" s="16">
        <v>2011</v>
      </c>
      <c r="F105" s="18">
        <f>+F58</f>
        <v>2011</v>
      </c>
      <c r="G105" s="39">
        <v>2011</v>
      </c>
      <c r="I105" s="122"/>
      <c r="J105" s="124"/>
      <c r="K105" s="123"/>
      <c r="L105" s="123"/>
      <c r="M105" s="123"/>
      <c r="N105" s="123"/>
      <c r="O105" s="123"/>
      <c r="P105" s="123"/>
      <c r="Q105" s="123"/>
      <c r="R105" s="123"/>
      <c r="S105" s="52"/>
      <c r="T105"/>
      <c r="U105" s="52"/>
    </row>
    <row r="106" spans="1:21" s="44" customFormat="1" ht="15">
      <c r="A106" s="208" t="s">
        <v>217</v>
      </c>
      <c r="B106" s="13" t="s">
        <v>184</v>
      </c>
      <c r="C106" s="55">
        <v>1625421.912</v>
      </c>
      <c r="D106" s="55">
        <v>1873304.833</v>
      </c>
      <c r="E106" s="24">
        <v>1865679.667</v>
      </c>
      <c r="F106" s="69">
        <v>0.6522352799549539</v>
      </c>
      <c r="G106" s="69">
        <f aca="true" t="shared" si="7" ref="G106:G118">+E106/$E$119</f>
        <v>0.4261398053811295</v>
      </c>
      <c r="I106" s="176"/>
      <c r="J106" s="134"/>
      <c r="K106" s="123"/>
      <c r="L106" s="123"/>
      <c r="M106" s="123"/>
      <c r="N106" s="123"/>
      <c r="O106" s="123"/>
      <c r="P106" s="123"/>
      <c r="Q106" s="123"/>
      <c r="R106" s="123"/>
      <c r="S106"/>
      <c r="T106"/>
      <c r="U106"/>
    </row>
    <row r="107" spans="1:21" s="44" customFormat="1" ht="15">
      <c r="A107" s="209"/>
      <c r="B107" s="13" t="s">
        <v>180</v>
      </c>
      <c r="C107" s="55">
        <v>697304.798</v>
      </c>
      <c r="D107" s="55">
        <v>819899.151</v>
      </c>
      <c r="E107" s="24">
        <v>971219.443</v>
      </c>
      <c r="F107" s="69">
        <v>0.9006290144570039</v>
      </c>
      <c r="G107" s="69">
        <f t="shared" si="7"/>
        <v>0.22183618749937795</v>
      </c>
      <c r="I107" s="176"/>
      <c r="J107" s="134"/>
      <c r="K107" s="123"/>
      <c r="L107" s="123"/>
      <c r="M107" s="123"/>
      <c r="N107" s="123"/>
      <c r="O107" s="123"/>
      <c r="P107" s="123"/>
      <c r="Q107" s="123"/>
      <c r="R107" s="123"/>
      <c r="S107"/>
      <c r="T107"/>
      <c r="U107"/>
    </row>
    <row r="108" spans="1:21" s="44" customFormat="1" ht="15">
      <c r="A108" s="209"/>
      <c r="B108" s="13" t="s">
        <v>179</v>
      </c>
      <c r="C108" s="55">
        <v>417284.659</v>
      </c>
      <c r="D108" s="55">
        <v>530554.252</v>
      </c>
      <c r="E108" s="24">
        <v>661122.086</v>
      </c>
      <c r="F108" s="69">
        <v>0.974386600500358</v>
      </c>
      <c r="G108" s="69">
        <f t="shared" si="7"/>
        <v>0.151006864706966</v>
      </c>
      <c r="I108" s="176"/>
      <c r="J108" s="134"/>
      <c r="K108" s="123"/>
      <c r="L108" s="123"/>
      <c r="M108" s="123"/>
      <c r="N108" s="123"/>
      <c r="O108" s="123"/>
      <c r="P108" s="123"/>
      <c r="Q108" s="123"/>
      <c r="R108" s="123"/>
      <c r="S108"/>
      <c r="T108"/>
      <c r="U108"/>
    </row>
    <row r="109" spans="1:21" s="44" customFormat="1" ht="15">
      <c r="A109" s="209"/>
      <c r="B109" s="13" t="s">
        <v>188</v>
      </c>
      <c r="C109" s="55">
        <v>141261.503</v>
      </c>
      <c r="D109" s="55">
        <v>210870.93</v>
      </c>
      <c r="E109" s="24">
        <v>259530.212</v>
      </c>
      <c r="F109" s="69">
        <v>0.6370908938944505</v>
      </c>
      <c r="G109" s="69">
        <f t="shared" si="7"/>
        <v>0.05927928357071133</v>
      </c>
      <c r="I109" s="176"/>
      <c r="J109" s="177"/>
      <c r="K109" s="177"/>
      <c r="L109" s="123"/>
      <c r="M109" s="123"/>
      <c r="N109" s="123"/>
      <c r="O109" s="123"/>
      <c r="P109" s="123"/>
      <c r="Q109" s="123"/>
      <c r="R109" s="123"/>
      <c r="S109"/>
      <c r="T109"/>
      <c r="U109"/>
    </row>
    <row r="110" spans="1:21" s="44" customFormat="1" ht="15">
      <c r="A110" s="209"/>
      <c r="B110" s="13" t="s">
        <v>177</v>
      </c>
      <c r="C110" s="55">
        <v>128821.978</v>
      </c>
      <c r="D110" s="55">
        <v>109844.359</v>
      </c>
      <c r="E110" s="24">
        <v>159571.82</v>
      </c>
      <c r="F110" s="69">
        <v>0.135041496165464</v>
      </c>
      <c r="G110" s="69">
        <f t="shared" si="7"/>
        <v>0.03644779193442999</v>
      </c>
      <c r="I110" s="176"/>
      <c r="J110" s="134"/>
      <c r="K110" s="123"/>
      <c r="L110" s="123"/>
      <c r="M110" s="123"/>
      <c r="N110" s="123"/>
      <c r="O110" s="123"/>
      <c r="P110" s="123"/>
      <c r="Q110" s="123"/>
      <c r="R110" s="123"/>
      <c r="S110"/>
      <c r="T110"/>
      <c r="U110"/>
    </row>
    <row r="111" spans="1:21" s="44" customFormat="1" ht="15">
      <c r="A111" s="209"/>
      <c r="B111" s="13" t="s">
        <v>176</v>
      </c>
      <c r="C111" s="55">
        <v>44824.155</v>
      </c>
      <c r="D111" s="55">
        <v>82412.433</v>
      </c>
      <c r="E111" s="24">
        <v>81218.51</v>
      </c>
      <c r="F111" s="69">
        <v>0.02211478294594192</v>
      </c>
      <c r="G111" s="69">
        <f t="shared" si="7"/>
        <v>0.018551116066135118</v>
      </c>
      <c r="I111" s="176"/>
      <c r="J111" s="134"/>
      <c r="K111" s="123"/>
      <c r="L111" s="123"/>
      <c r="M111" s="123"/>
      <c r="N111" s="123"/>
      <c r="O111" s="123"/>
      <c r="P111" s="123"/>
      <c r="Q111" s="123"/>
      <c r="R111" s="123"/>
      <c r="S111"/>
      <c r="T111"/>
      <c r="U111"/>
    </row>
    <row r="112" spans="1:21" s="44" customFormat="1" ht="15">
      <c r="A112" s="209"/>
      <c r="B112" s="13" t="s">
        <v>329</v>
      </c>
      <c r="C112" s="55">
        <v>43324.775</v>
      </c>
      <c r="D112" s="55">
        <v>59611.157</v>
      </c>
      <c r="E112" s="24">
        <v>67890.461</v>
      </c>
      <c r="F112" s="69">
        <v>0.3402004534251454</v>
      </c>
      <c r="G112" s="69">
        <f t="shared" si="7"/>
        <v>0.015506857018115942</v>
      </c>
      <c r="I112" s="176"/>
      <c r="J112" s="134"/>
      <c r="K112" s="123"/>
      <c r="L112" s="123"/>
      <c r="M112" s="123"/>
      <c r="N112" s="123"/>
      <c r="O112" s="123"/>
      <c r="P112" s="123"/>
      <c r="Q112" s="123"/>
      <c r="R112" s="123"/>
      <c r="S112"/>
      <c r="T112"/>
      <c r="U112"/>
    </row>
    <row r="113" spans="1:21" s="44" customFormat="1" ht="15">
      <c r="A113" s="209"/>
      <c r="B113" s="77" t="s">
        <v>175</v>
      </c>
      <c r="C113" s="55">
        <v>17150.398</v>
      </c>
      <c r="D113" s="55">
        <v>15600.019</v>
      </c>
      <c r="E113" s="24">
        <v>20026.643</v>
      </c>
      <c r="F113" s="69">
        <v>0.0475039962289879</v>
      </c>
      <c r="G113" s="69">
        <f t="shared" si="7"/>
        <v>0.00457428458990509</v>
      </c>
      <c r="I113" s="176"/>
      <c r="J113" s="134"/>
      <c r="K113" s="123"/>
      <c r="L113" s="123"/>
      <c r="M113" s="123"/>
      <c r="N113" s="123"/>
      <c r="O113" s="123"/>
      <c r="P113" s="123"/>
      <c r="Q113" s="123"/>
      <c r="R113" s="123"/>
      <c r="S113"/>
      <c r="T113"/>
      <c r="U113"/>
    </row>
    <row r="114" spans="1:21" s="44" customFormat="1" ht="15">
      <c r="A114" s="209"/>
      <c r="B114" s="13" t="s">
        <v>269</v>
      </c>
      <c r="C114" s="55">
        <v>15450.113</v>
      </c>
      <c r="D114" s="55">
        <v>16140.826</v>
      </c>
      <c r="E114" s="24">
        <v>18915.676</v>
      </c>
      <c r="F114" s="69">
        <v>0.10682529911737276</v>
      </c>
      <c r="G114" s="69">
        <f t="shared" si="7"/>
        <v>0.004320528669454864</v>
      </c>
      <c r="I114" s="176"/>
      <c r="J114" s="134"/>
      <c r="K114" s="123"/>
      <c r="L114" s="123"/>
      <c r="M114" s="123"/>
      <c r="N114" s="123"/>
      <c r="O114" s="123"/>
      <c r="P114" s="123"/>
      <c r="Q114" s="123"/>
      <c r="R114" s="123"/>
      <c r="S114"/>
      <c r="T114"/>
      <c r="U114"/>
    </row>
    <row r="115" spans="1:21" s="44" customFormat="1" ht="15">
      <c r="A115" s="209"/>
      <c r="B115" s="2" t="s">
        <v>120</v>
      </c>
      <c r="C115" s="55">
        <v>6063.16</v>
      </c>
      <c r="D115" s="55">
        <v>4897.547</v>
      </c>
      <c r="E115" s="24">
        <v>16213.187</v>
      </c>
      <c r="F115" s="69">
        <v>0.19781962896405653</v>
      </c>
      <c r="G115" s="69">
        <f t="shared" si="7"/>
        <v>0.0037032532835058543</v>
      </c>
      <c r="I115" s="176"/>
      <c r="J115" s="134"/>
      <c r="K115" s="123"/>
      <c r="L115" s="123"/>
      <c r="M115" s="123"/>
      <c r="N115" s="123"/>
      <c r="O115" s="123"/>
      <c r="P115" s="123"/>
      <c r="Q115" s="123"/>
      <c r="R115" s="123"/>
      <c r="S115"/>
      <c r="T115"/>
      <c r="U115"/>
    </row>
    <row r="116" spans="1:21" s="44" customFormat="1" ht="15">
      <c r="A116" s="209"/>
      <c r="B116" s="77" t="s">
        <v>238</v>
      </c>
      <c r="C116" s="55">
        <v>1113.122</v>
      </c>
      <c r="D116" s="55">
        <v>2994.186</v>
      </c>
      <c r="E116" s="24">
        <v>5547.758</v>
      </c>
      <c r="F116" s="69">
        <v>0.7881354583801433</v>
      </c>
      <c r="G116" s="69">
        <f t="shared" si="7"/>
        <v>0.0012671631450125057</v>
      </c>
      <c r="I116" s="176"/>
      <c r="J116" s="177"/>
      <c r="K116" s="177"/>
      <c r="L116" s="123"/>
      <c r="M116" s="123"/>
      <c r="N116" s="123"/>
      <c r="O116" s="123"/>
      <c r="P116" s="123"/>
      <c r="Q116" s="123"/>
      <c r="R116" s="123"/>
      <c r="S116"/>
      <c r="T116"/>
      <c r="U116"/>
    </row>
    <row r="117" spans="1:21" s="44" customFormat="1" ht="15">
      <c r="A117" s="209"/>
      <c r="B117" s="77" t="s">
        <v>186</v>
      </c>
      <c r="C117" s="55">
        <v>9186.515</v>
      </c>
      <c r="D117" s="55">
        <v>4163.555</v>
      </c>
      <c r="E117" s="24">
        <v>4283.261</v>
      </c>
      <c r="F117" s="69">
        <v>0.141415230268107</v>
      </c>
      <c r="G117" s="69">
        <f t="shared" si="7"/>
        <v>0.0009783394444511477</v>
      </c>
      <c r="I117" s="176"/>
      <c r="J117" s="134"/>
      <c r="K117" s="123"/>
      <c r="L117" s="123"/>
      <c r="M117" s="123"/>
      <c r="N117" s="123"/>
      <c r="O117" s="123"/>
      <c r="P117" s="123"/>
      <c r="Q117" s="123"/>
      <c r="R117" s="123"/>
      <c r="S117"/>
      <c r="T117"/>
      <c r="U117"/>
    </row>
    <row r="118" spans="1:21" s="44" customFormat="1" ht="15">
      <c r="A118" s="209"/>
      <c r="B118" s="77" t="s">
        <v>114</v>
      </c>
      <c r="C118" s="55">
        <f>C119-SUM(C106:C117)</f>
        <v>220135.0959999999</v>
      </c>
      <c r="D118" s="55">
        <f>D119-SUM(D106:D117)</f>
        <v>214169.9479999994</v>
      </c>
      <c r="E118" s="55">
        <f>E119-SUM(E106:E117)</f>
        <v>246874.20100000035</v>
      </c>
      <c r="F118" s="69"/>
      <c r="G118" s="69">
        <f t="shared" si="7"/>
        <v>0.05638852469080481</v>
      </c>
      <c r="I118" s="176"/>
      <c r="J118" s="134"/>
      <c r="K118" s="123"/>
      <c r="L118" s="123"/>
      <c r="M118" s="123"/>
      <c r="N118" s="123"/>
      <c r="O118" s="123"/>
      <c r="P118" s="123"/>
      <c r="Q118" s="123"/>
      <c r="R118" s="123"/>
      <c r="S118"/>
      <c r="T118"/>
      <c r="U118"/>
    </row>
    <row r="119" spans="1:21" s="44" customFormat="1" ht="15">
      <c r="A119" s="210"/>
      <c r="B119" s="41" t="s">
        <v>117</v>
      </c>
      <c r="C119" s="42">
        <v>3367342.184</v>
      </c>
      <c r="D119" s="42">
        <v>3944463.196</v>
      </c>
      <c r="E119" s="42">
        <v>4378092.925</v>
      </c>
      <c r="F119" s="66"/>
      <c r="G119" s="66">
        <f>SUM(G106:G118)</f>
        <v>1.0000000000000002</v>
      </c>
      <c r="I119" s="176"/>
      <c r="J119" s="134"/>
      <c r="K119" s="123"/>
      <c r="L119" s="123"/>
      <c r="M119" s="123"/>
      <c r="N119" s="123"/>
      <c r="O119" s="123"/>
      <c r="P119" s="123"/>
      <c r="Q119" s="123"/>
      <c r="R119" s="123"/>
      <c r="S119"/>
      <c r="T119"/>
      <c r="U119"/>
    </row>
    <row r="120" spans="1:21" s="44" customFormat="1" ht="15">
      <c r="A120" s="218" t="s">
        <v>174</v>
      </c>
      <c r="B120" s="13" t="s">
        <v>184</v>
      </c>
      <c r="C120" s="55">
        <v>215008.111</v>
      </c>
      <c r="D120" s="55">
        <v>311738.038</v>
      </c>
      <c r="E120" s="24">
        <v>341384.516</v>
      </c>
      <c r="F120" s="69">
        <v>0.11934686822394706</v>
      </c>
      <c r="G120" s="69">
        <f aca="true" t="shared" si="8" ref="G120:G128">+E120/$E$129</f>
        <v>0.6550404530098379</v>
      </c>
      <c r="I120" s="176"/>
      <c r="J120" s="134"/>
      <c r="K120" s="123"/>
      <c r="L120" s="123"/>
      <c r="M120" s="123"/>
      <c r="N120" s="123"/>
      <c r="O120" s="123"/>
      <c r="P120" s="123"/>
      <c r="Q120" s="123"/>
      <c r="R120" s="123"/>
      <c r="S120"/>
      <c r="T120"/>
      <c r="U120"/>
    </row>
    <row r="121" spans="1:21" s="44" customFormat="1" ht="15">
      <c r="A121" s="212"/>
      <c r="B121" s="13" t="s">
        <v>176</v>
      </c>
      <c r="C121" s="55">
        <v>34890.397</v>
      </c>
      <c r="D121" s="55">
        <v>45664.056</v>
      </c>
      <c r="E121" s="24">
        <v>51382.573</v>
      </c>
      <c r="F121" s="69">
        <v>0.013990831019911788</v>
      </c>
      <c r="G121" s="69">
        <f t="shared" si="8"/>
        <v>0.0985916534501848</v>
      </c>
      <c r="I121" s="176"/>
      <c r="J121" s="134"/>
      <c r="K121" s="123"/>
      <c r="L121" s="123"/>
      <c r="M121" s="123"/>
      <c r="N121" s="123"/>
      <c r="O121" s="123"/>
      <c r="P121" s="123"/>
      <c r="Q121" s="123"/>
      <c r="R121" s="123"/>
      <c r="S121"/>
      <c r="T121"/>
      <c r="U121"/>
    </row>
    <row r="122" spans="1:21" s="44" customFormat="1" ht="15">
      <c r="A122" s="212"/>
      <c r="B122" s="3" t="s">
        <v>120</v>
      </c>
      <c r="C122" s="55">
        <v>9978.353</v>
      </c>
      <c r="D122" s="55">
        <v>14368.596</v>
      </c>
      <c r="E122" s="24">
        <v>40323.277</v>
      </c>
      <c r="F122" s="69">
        <v>0.49199060584170623</v>
      </c>
      <c r="G122" s="69">
        <f t="shared" si="8"/>
        <v>0.07737134051188538</v>
      </c>
      <c r="I122" s="176"/>
      <c r="J122" s="134"/>
      <c r="K122" s="123"/>
      <c r="L122" s="123"/>
      <c r="M122" s="123"/>
      <c r="N122" s="123"/>
      <c r="O122" s="123"/>
      <c r="P122" s="123"/>
      <c r="Q122" s="123"/>
      <c r="R122" s="123"/>
      <c r="S122"/>
      <c r="T122"/>
      <c r="U122"/>
    </row>
    <row r="123" spans="1:21" s="44" customFormat="1" ht="15">
      <c r="A123" s="212"/>
      <c r="B123" s="3" t="s">
        <v>180</v>
      </c>
      <c r="C123" s="55">
        <v>26454.732</v>
      </c>
      <c r="D123" s="55">
        <v>27531.627</v>
      </c>
      <c r="E123" s="24">
        <v>31365.169</v>
      </c>
      <c r="F123" s="69">
        <v>0.029085477487447064</v>
      </c>
      <c r="G123" s="69">
        <f t="shared" si="8"/>
        <v>0.060182736906820126</v>
      </c>
      <c r="I123" s="176"/>
      <c r="J123" s="134"/>
      <c r="K123" s="123"/>
      <c r="L123" s="123"/>
      <c r="M123" s="123"/>
      <c r="N123" s="123"/>
      <c r="O123" s="123"/>
      <c r="P123" s="123"/>
      <c r="Q123" s="123"/>
      <c r="R123" s="123"/>
      <c r="S123"/>
      <c r="T123"/>
      <c r="U123"/>
    </row>
    <row r="124" spans="1:21" s="44" customFormat="1" ht="15">
      <c r="A124" s="212"/>
      <c r="B124" s="13" t="s">
        <v>188</v>
      </c>
      <c r="C124" s="55">
        <v>3333.679</v>
      </c>
      <c r="D124" s="55">
        <v>17.271</v>
      </c>
      <c r="E124" s="24">
        <v>15068.286</v>
      </c>
      <c r="F124" s="69">
        <v>0.03698940375079428</v>
      </c>
      <c r="G124" s="69">
        <f t="shared" si="8"/>
        <v>0.028912667168307656</v>
      </c>
      <c r="I124" s="176"/>
      <c r="J124" s="134"/>
      <c r="K124" s="123"/>
      <c r="L124" s="123"/>
      <c r="M124" s="123"/>
      <c r="N124" s="123"/>
      <c r="O124" s="123"/>
      <c r="P124" s="123"/>
      <c r="Q124" s="123"/>
      <c r="R124" s="123"/>
      <c r="S124"/>
      <c r="T124"/>
      <c r="U124"/>
    </row>
    <row r="125" spans="1:21" s="44" customFormat="1" ht="15">
      <c r="A125" s="212"/>
      <c r="B125" s="13" t="s">
        <v>175</v>
      </c>
      <c r="C125" s="55">
        <v>13266.585</v>
      </c>
      <c r="D125" s="55">
        <v>7606.346</v>
      </c>
      <c r="E125" s="24">
        <v>7759.223</v>
      </c>
      <c r="F125" s="69">
        <v>0.01840518653734808</v>
      </c>
      <c r="G125" s="69">
        <f t="shared" si="8"/>
        <v>0.01488821171058723</v>
      </c>
      <c r="I125" s="176"/>
      <c r="J125" s="134"/>
      <c r="K125" s="123"/>
      <c r="L125" s="123"/>
      <c r="M125" s="123"/>
      <c r="N125" s="123"/>
      <c r="O125" s="123"/>
      <c r="P125" s="123"/>
      <c r="Q125" s="123"/>
      <c r="R125" s="123"/>
      <c r="S125"/>
      <c r="T125"/>
      <c r="U125"/>
    </row>
    <row r="126" spans="1:21" s="44" customFormat="1" ht="15">
      <c r="A126" s="212"/>
      <c r="B126" s="13" t="s">
        <v>189</v>
      </c>
      <c r="C126" s="55">
        <v>2809.387</v>
      </c>
      <c r="D126" s="55">
        <v>4558.448</v>
      </c>
      <c r="E126" s="24">
        <v>5164.284</v>
      </c>
      <c r="F126" s="69">
        <v>0.30005504580119763</v>
      </c>
      <c r="G126" s="69">
        <f t="shared" si="8"/>
        <v>0.009909104755153738</v>
      </c>
      <c r="I126" s="176"/>
      <c r="J126" s="134"/>
      <c r="K126" s="123"/>
      <c r="L126" s="123"/>
      <c r="M126" s="123"/>
      <c r="N126" s="123"/>
      <c r="O126" s="123"/>
      <c r="P126" s="123"/>
      <c r="Q126" s="123"/>
      <c r="R126" s="123"/>
      <c r="S126"/>
      <c r="T126"/>
      <c r="U126"/>
    </row>
    <row r="127" spans="1:21" ht="15">
      <c r="A127" s="212"/>
      <c r="B127" s="3" t="s">
        <v>186</v>
      </c>
      <c r="C127" s="55">
        <v>4994.056</v>
      </c>
      <c r="D127" s="55">
        <v>9739.887</v>
      </c>
      <c r="E127" s="24">
        <v>4973.977</v>
      </c>
      <c r="F127" s="69">
        <v>0.16421976218663023</v>
      </c>
      <c r="G127" s="69">
        <f t="shared" si="8"/>
        <v>0.009543948230330735</v>
      </c>
      <c r="J127" s="134"/>
      <c r="K127" s="123"/>
      <c r="L127" s="123"/>
      <c r="M127" s="123"/>
      <c r="N127" s="123"/>
      <c r="O127" s="123"/>
      <c r="P127" s="123"/>
      <c r="Q127" s="123"/>
      <c r="R127" s="123"/>
      <c r="S127"/>
      <c r="T127"/>
      <c r="U127"/>
    </row>
    <row r="128" spans="1:21" ht="15">
      <c r="A128" s="212"/>
      <c r="B128" s="3" t="s">
        <v>114</v>
      </c>
      <c r="C128" s="55">
        <f>C129-SUM(C120:C127)</f>
        <v>30582.96000000002</v>
      </c>
      <c r="D128" s="55">
        <f>D129-SUM(D120:D127)</f>
        <v>29022.81700000004</v>
      </c>
      <c r="E128" s="55">
        <f>E129-SUM(E120:E127)</f>
        <v>23744.242000000027</v>
      </c>
      <c r="F128" s="69"/>
      <c r="G128" s="69">
        <f t="shared" si="8"/>
        <v>0.04555988425689242</v>
      </c>
      <c r="J128" s="134"/>
      <c r="K128" s="124"/>
      <c r="L128" s="124"/>
      <c r="M128" s="124"/>
      <c r="N128" s="124"/>
      <c r="O128" s="124"/>
      <c r="P128" s="124"/>
      <c r="Q128" s="124"/>
      <c r="R128" s="124"/>
      <c r="S128" s="1"/>
      <c r="T128" s="1"/>
      <c r="U128" s="1"/>
    </row>
    <row r="129" spans="1:21" s="44" customFormat="1" ht="15">
      <c r="A129" s="219"/>
      <c r="B129" s="41" t="s">
        <v>117</v>
      </c>
      <c r="C129" s="42">
        <v>341318.26</v>
      </c>
      <c r="D129" s="42">
        <v>450247.086</v>
      </c>
      <c r="E129" s="42">
        <v>521165.547</v>
      </c>
      <c r="F129" s="66"/>
      <c r="G129" s="66">
        <f>SUM(G120:G128)</f>
        <v>0.9999999999999999</v>
      </c>
      <c r="I129" s="176"/>
      <c r="J129" s="134"/>
      <c r="K129" s="123"/>
      <c r="L129" s="123"/>
      <c r="M129" s="123"/>
      <c r="N129" s="123"/>
      <c r="O129" s="123"/>
      <c r="P129" s="123"/>
      <c r="Q129" s="123"/>
      <c r="R129" s="123"/>
      <c r="S129" s="52"/>
      <c r="T129"/>
      <c r="U129" s="52"/>
    </row>
    <row r="130" spans="1:21" s="3" customFormat="1" ht="12.75">
      <c r="A130" s="223" t="s">
        <v>199</v>
      </c>
      <c r="B130" s="3" t="s">
        <v>184</v>
      </c>
      <c r="C130" s="123">
        <v>0</v>
      </c>
      <c r="D130" s="55">
        <v>0</v>
      </c>
      <c r="E130" s="24">
        <v>294995.467</v>
      </c>
      <c r="F130" s="67">
        <v>0.10312941412583201</v>
      </c>
      <c r="G130" s="67">
        <f aca="true" t="shared" si="9" ref="G130:G137">+E130/$E$138</f>
        <v>0.7474650896576488</v>
      </c>
      <c r="I130" s="122"/>
      <c r="J130" s="124"/>
      <c r="K130" s="123"/>
      <c r="L130" s="123"/>
      <c r="M130" s="123"/>
      <c r="N130" s="123"/>
      <c r="O130" s="123"/>
      <c r="P130" s="123"/>
      <c r="Q130" s="123"/>
      <c r="R130" s="123"/>
      <c r="S130" s="52"/>
      <c r="T130"/>
      <c r="U130" s="52"/>
    </row>
    <row r="131" spans="1:21" ht="15">
      <c r="A131" s="215"/>
      <c r="B131" s="3" t="s">
        <v>329</v>
      </c>
      <c r="C131" s="55">
        <v>0</v>
      </c>
      <c r="D131" s="55">
        <v>1904.755</v>
      </c>
      <c r="E131" s="24">
        <v>41413.856</v>
      </c>
      <c r="F131" s="67">
        <v>0.2075256579754802</v>
      </c>
      <c r="G131" s="67">
        <f t="shared" si="9"/>
        <v>0.10493521104888354</v>
      </c>
      <c r="J131" s="134"/>
      <c r="K131" s="123"/>
      <c r="L131" s="123"/>
      <c r="M131" s="123"/>
      <c r="N131" s="123"/>
      <c r="O131" s="123"/>
      <c r="P131" s="123"/>
      <c r="Q131" s="123"/>
      <c r="R131" s="123"/>
      <c r="S131"/>
      <c r="T131"/>
      <c r="U131"/>
    </row>
    <row r="132" spans="1:21" ht="15">
      <c r="A132" s="215"/>
      <c r="B132" s="13" t="s">
        <v>188</v>
      </c>
      <c r="C132" s="55">
        <v>12589.549</v>
      </c>
      <c r="D132" s="55">
        <v>8408.897</v>
      </c>
      <c r="E132" s="24">
        <v>21326.248</v>
      </c>
      <c r="F132" s="67">
        <v>0.05235135553981182</v>
      </c>
      <c r="G132" s="67">
        <f t="shared" si="9"/>
        <v>0.05403685024550311</v>
      </c>
      <c r="J132" s="134"/>
      <c r="K132" s="123"/>
      <c r="L132" s="123"/>
      <c r="M132" s="123"/>
      <c r="N132" s="123"/>
      <c r="O132" s="123"/>
      <c r="P132" s="123"/>
      <c r="Q132" s="123"/>
      <c r="R132" s="123"/>
      <c r="S132"/>
      <c r="T132"/>
      <c r="U132"/>
    </row>
    <row r="133" spans="1:21" ht="15">
      <c r="A133" s="215"/>
      <c r="B133" s="2" t="s">
        <v>328</v>
      </c>
      <c r="C133" s="55">
        <v>0</v>
      </c>
      <c r="D133" s="55">
        <v>597.424</v>
      </c>
      <c r="E133" s="24">
        <v>18520.82</v>
      </c>
      <c r="F133" s="67">
        <v>0.3100686450201681</v>
      </c>
      <c r="G133" s="67">
        <f t="shared" si="9"/>
        <v>0.04692840375690646</v>
      </c>
      <c r="J133" s="134"/>
      <c r="K133" s="123"/>
      <c r="L133" s="123"/>
      <c r="M133" s="123"/>
      <c r="N133" s="123"/>
      <c r="O133" s="123"/>
      <c r="P133" s="123"/>
      <c r="Q133" s="123"/>
      <c r="R133" s="123"/>
      <c r="S133"/>
      <c r="T133"/>
      <c r="U133"/>
    </row>
    <row r="134" spans="1:21" ht="15">
      <c r="A134" s="215"/>
      <c r="B134" s="3" t="s">
        <v>177</v>
      </c>
      <c r="C134" s="55">
        <v>0</v>
      </c>
      <c r="D134" s="55">
        <v>215.997</v>
      </c>
      <c r="E134" s="24">
        <v>7151.441</v>
      </c>
      <c r="F134" s="67">
        <v>0.006052079197812257</v>
      </c>
      <c r="G134" s="67">
        <f t="shared" si="9"/>
        <v>0.01812045636703423</v>
      </c>
      <c r="J134" s="134"/>
      <c r="K134" s="123"/>
      <c r="L134" s="123"/>
      <c r="M134" s="123"/>
      <c r="N134" s="123"/>
      <c r="O134" s="123"/>
      <c r="P134" s="123"/>
      <c r="Q134" s="123"/>
      <c r="R134" s="123"/>
      <c r="S134"/>
      <c r="T134"/>
      <c r="U134"/>
    </row>
    <row r="135" spans="1:21" ht="15">
      <c r="A135" s="215"/>
      <c r="B135" s="3" t="s">
        <v>172</v>
      </c>
      <c r="C135" s="55">
        <v>0</v>
      </c>
      <c r="D135" s="55">
        <v>806.024</v>
      </c>
      <c r="E135" s="24">
        <v>4249.943</v>
      </c>
      <c r="F135" s="67">
        <v>0.15375882044780959</v>
      </c>
      <c r="G135" s="67">
        <f t="shared" si="9"/>
        <v>0.010768585896728024</v>
      </c>
      <c r="J135" s="134"/>
      <c r="K135" s="123"/>
      <c r="L135" s="123"/>
      <c r="M135" s="123"/>
      <c r="N135" s="123"/>
      <c r="O135" s="123"/>
      <c r="P135" s="123"/>
      <c r="Q135" s="123"/>
      <c r="R135" s="123"/>
      <c r="S135"/>
      <c r="T135"/>
      <c r="U135"/>
    </row>
    <row r="136" spans="1:21" ht="15">
      <c r="A136" s="215"/>
      <c r="B136" s="3" t="s">
        <v>180</v>
      </c>
      <c r="C136" s="55">
        <v>4148.306</v>
      </c>
      <c r="D136" s="55">
        <v>3302.615</v>
      </c>
      <c r="E136" s="24">
        <v>3666.827</v>
      </c>
      <c r="F136" s="67">
        <v>0.0034003137097352496</v>
      </c>
      <c r="G136" s="67">
        <f t="shared" si="9"/>
        <v>0.009291075555117217</v>
      </c>
      <c r="J136" s="134"/>
      <c r="K136" s="123"/>
      <c r="L136" s="123"/>
      <c r="M136" s="123"/>
      <c r="N136" s="123"/>
      <c r="O136" s="123"/>
      <c r="P136" s="123"/>
      <c r="Q136" s="123"/>
      <c r="R136" s="123"/>
      <c r="S136"/>
      <c r="T136"/>
      <c r="U136"/>
    </row>
    <row r="137" spans="1:21" ht="12.75">
      <c r="A137" s="215"/>
      <c r="B137" s="3" t="s">
        <v>114</v>
      </c>
      <c r="C137" s="55">
        <f>C138-SUM(C130:C136)</f>
        <v>1056.4000000000015</v>
      </c>
      <c r="D137" s="55">
        <f>D138-SUM(D130:D136)</f>
        <v>3595.224000000002</v>
      </c>
      <c r="E137" s="55">
        <f>E138-SUM(E130:E136)</f>
        <v>3336.594999999972</v>
      </c>
      <c r="F137" s="67"/>
      <c r="G137" s="67">
        <f t="shared" si="9"/>
        <v>0.008454327472178554</v>
      </c>
      <c r="H137" s="130"/>
      <c r="I137" s="125"/>
      <c r="J137" s="125"/>
      <c r="K137" s="125"/>
      <c r="L137" s="125"/>
      <c r="M137" s="125"/>
      <c r="N137" s="123"/>
      <c r="O137" s="123"/>
      <c r="P137" s="123"/>
      <c r="Q137" s="123"/>
      <c r="R137" s="123"/>
      <c r="S137"/>
      <c r="T137"/>
      <c r="U137"/>
    </row>
    <row r="138" spans="1:21" s="44" customFormat="1" ht="12.75">
      <c r="A138" s="217"/>
      <c r="B138" s="41" t="s">
        <v>117</v>
      </c>
      <c r="C138" s="42">
        <v>17794.255</v>
      </c>
      <c r="D138" s="42">
        <v>18830.936</v>
      </c>
      <c r="E138" s="42">
        <v>394661.197</v>
      </c>
      <c r="F138" s="66"/>
      <c r="G138" s="66">
        <f>SUM(G130:G137)</f>
        <v>0.9999999999999999</v>
      </c>
      <c r="H138" s="130"/>
      <c r="I138" s="125"/>
      <c r="J138" s="125"/>
      <c r="K138" s="125"/>
      <c r="L138" s="125"/>
      <c r="M138" s="125"/>
      <c r="N138" s="123"/>
      <c r="O138" s="123"/>
      <c r="P138" s="123"/>
      <c r="Q138" s="123"/>
      <c r="R138" s="123"/>
      <c r="S138"/>
      <c r="T138"/>
      <c r="U138"/>
    </row>
    <row r="139" spans="1:21" s="78" customFormat="1" ht="15.75" customHeight="1">
      <c r="A139" s="197" t="s">
        <v>121</v>
      </c>
      <c r="B139" s="197"/>
      <c r="C139" s="197"/>
      <c r="D139" s="197"/>
      <c r="E139" s="197"/>
      <c r="F139" s="197"/>
      <c r="G139" s="197"/>
      <c r="H139" s="77"/>
      <c r="I139" s="131"/>
      <c r="J139" s="131"/>
      <c r="K139" s="175"/>
      <c r="L139" s="131"/>
      <c r="M139" s="175"/>
      <c r="N139" s="175"/>
      <c r="O139" s="131"/>
      <c r="P139" s="175"/>
      <c r="Q139" s="131"/>
      <c r="R139" s="175"/>
      <c r="S139" s="77"/>
      <c r="U139" s="77"/>
    </row>
    <row r="140" spans="1:21" s="78" customFormat="1" ht="15.75" customHeight="1">
      <c r="A140" s="198" t="s">
        <v>124</v>
      </c>
      <c r="B140" s="198"/>
      <c r="C140" s="198"/>
      <c r="D140" s="198"/>
      <c r="E140" s="198"/>
      <c r="F140" s="198"/>
      <c r="G140" s="198"/>
      <c r="H140" s="77"/>
      <c r="I140" s="131"/>
      <c r="J140" s="131"/>
      <c r="K140" s="175"/>
      <c r="L140" s="131"/>
      <c r="M140" s="175"/>
      <c r="N140" s="175"/>
      <c r="O140" s="131"/>
      <c r="P140" s="175"/>
      <c r="Q140" s="131"/>
      <c r="R140" s="175"/>
      <c r="S140" s="77"/>
      <c r="U140" s="77"/>
    </row>
    <row r="141" spans="1:21" s="78" customFormat="1" ht="15.75" customHeight="1">
      <c r="A141" s="198" t="s">
        <v>24</v>
      </c>
      <c r="B141" s="198"/>
      <c r="C141" s="198"/>
      <c r="D141" s="198"/>
      <c r="E141" s="198"/>
      <c r="F141" s="198"/>
      <c r="G141" s="198"/>
      <c r="H141" s="77"/>
      <c r="I141" s="133"/>
      <c r="J141" s="133"/>
      <c r="K141" s="175"/>
      <c r="L141" s="131"/>
      <c r="M141" s="175"/>
      <c r="N141" s="175"/>
      <c r="O141" s="131"/>
      <c r="P141" s="175"/>
      <c r="Q141" s="131"/>
      <c r="R141" s="175"/>
      <c r="S141" s="77"/>
      <c r="U141" s="77"/>
    </row>
    <row r="142" spans="1:21" s="78" customFormat="1" ht="15.75" customHeight="1">
      <c r="A142" s="164"/>
      <c r="B142" s="164"/>
      <c r="C142" s="164"/>
      <c r="D142" s="164"/>
      <c r="E142" s="164"/>
      <c r="F142" s="142"/>
      <c r="G142" s="164"/>
      <c r="H142" s="130"/>
      <c r="I142" s="125"/>
      <c r="J142" s="125"/>
      <c r="K142" s="125"/>
      <c r="L142" s="125"/>
      <c r="M142" s="125"/>
      <c r="N142" s="125"/>
      <c r="O142" s="125"/>
      <c r="P142" s="125"/>
      <c r="Q142" s="125"/>
      <c r="R142" s="125"/>
      <c r="S142" s="80"/>
      <c r="T142" s="54"/>
      <c r="U142" s="80"/>
    </row>
    <row r="143" spans="1:21" s="3" customFormat="1" ht="12.75">
      <c r="A143" s="14" t="s">
        <v>25</v>
      </c>
      <c r="B143" s="1" t="s">
        <v>118</v>
      </c>
      <c r="C143" s="1">
        <v>2009</v>
      </c>
      <c r="D143" s="211" t="str">
        <f>+D104</f>
        <v>ene - dic</v>
      </c>
      <c r="E143" s="211"/>
      <c r="F143" s="129" t="s">
        <v>128</v>
      </c>
      <c r="G143" s="18" t="s">
        <v>27</v>
      </c>
      <c r="H143" s="130"/>
      <c r="I143" s="124"/>
      <c r="J143" s="124"/>
      <c r="K143" s="124"/>
      <c r="L143" s="124"/>
      <c r="M143" s="124"/>
      <c r="N143" s="124"/>
      <c r="O143" s="124"/>
      <c r="P143" s="124"/>
      <c r="Q143" s="124"/>
      <c r="R143" s="124"/>
      <c r="S143" s="1"/>
      <c r="T143" s="1"/>
      <c r="U143" s="1"/>
    </row>
    <row r="144" spans="1:21" s="3" customFormat="1" ht="12.75">
      <c r="A144" s="18"/>
      <c r="B144" s="18"/>
      <c r="C144" s="18"/>
      <c r="D144" s="17">
        <v>2010</v>
      </c>
      <c r="E144" s="16">
        <v>2011</v>
      </c>
      <c r="F144" s="18">
        <f>+F105</f>
        <v>2011</v>
      </c>
      <c r="G144" s="39">
        <v>2011</v>
      </c>
      <c r="H144" s="130"/>
      <c r="I144" s="124"/>
      <c r="J144" s="124"/>
      <c r="K144" s="123"/>
      <c r="L144" s="123"/>
      <c r="M144" s="123"/>
      <c r="N144" s="123"/>
      <c r="O144" s="123"/>
      <c r="P144" s="123"/>
      <c r="Q144" s="123"/>
      <c r="R144" s="123"/>
      <c r="S144" s="52"/>
      <c r="T144"/>
      <c r="U144" s="52"/>
    </row>
    <row r="145" spans="1:20" ht="12.75">
      <c r="A145" s="220" t="s">
        <v>195</v>
      </c>
      <c r="B145" s="3" t="s">
        <v>184</v>
      </c>
      <c r="C145" s="55">
        <v>0</v>
      </c>
      <c r="D145" s="55">
        <v>3537.162</v>
      </c>
      <c r="E145" s="24">
        <v>63658.295</v>
      </c>
      <c r="F145" s="135">
        <v>0.02225472389241622</v>
      </c>
      <c r="G145" s="135">
        <f>+E145/$E$159</f>
        <v>0.1885683833994961</v>
      </c>
      <c r="J145" s="125"/>
      <c r="K145" s="125"/>
      <c r="L145" s="125"/>
      <c r="M145" s="125"/>
      <c r="N145" s="123"/>
      <c r="O145" s="123"/>
      <c r="P145" s="123"/>
      <c r="Q145" s="123"/>
      <c r="R145" s="123"/>
      <c r="S145"/>
      <c r="T145"/>
    </row>
    <row r="146" spans="1:20" ht="12.75">
      <c r="A146" s="221"/>
      <c r="B146" s="3" t="s">
        <v>188</v>
      </c>
      <c r="C146" s="55">
        <v>80552.696</v>
      </c>
      <c r="D146" s="55">
        <v>74757.34</v>
      </c>
      <c r="E146" s="24">
        <v>61745.392</v>
      </c>
      <c r="F146" s="135">
        <v>0.15157166743709688</v>
      </c>
      <c r="G146" s="135">
        <f>+E146/$E$159</f>
        <v>0.18290198868518517</v>
      </c>
      <c r="J146" s="125"/>
      <c r="K146" s="125"/>
      <c r="L146" s="125"/>
      <c r="M146" s="125"/>
      <c r="N146" s="123"/>
      <c r="O146" s="123"/>
      <c r="P146" s="123"/>
      <c r="Q146" s="123"/>
      <c r="R146" s="123"/>
      <c r="S146"/>
      <c r="T146"/>
    </row>
    <row r="147" spans="1:20" ht="12.75">
      <c r="A147" s="221"/>
      <c r="B147" s="3" t="s">
        <v>329</v>
      </c>
      <c r="C147" s="55">
        <v>68201.889</v>
      </c>
      <c r="D147" s="55">
        <v>75042.348</v>
      </c>
      <c r="E147" s="24">
        <v>58350.268</v>
      </c>
      <c r="F147" s="135">
        <v>0.29239435612432724</v>
      </c>
      <c r="G147" s="135">
        <f>+E147/$E$159</f>
        <v>0.17284496400174318</v>
      </c>
      <c r="H147" s="143"/>
      <c r="J147" s="125"/>
      <c r="K147" s="125"/>
      <c r="L147" s="125"/>
      <c r="M147" s="125"/>
      <c r="N147" s="123"/>
      <c r="O147" s="123"/>
      <c r="P147" s="123"/>
      <c r="Q147" s="123"/>
      <c r="R147" s="123"/>
      <c r="S147"/>
      <c r="T147"/>
    </row>
    <row r="148" spans="1:20" ht="12.75">
      <c r="A148" s="221"/>
      <c r="B148" s="3" t="s">
        <v>182</v>
      </c>
      <c r="C148" s="55">
        <v>29530.609</v>
      </c>
      <c r="D148" s="55">
        <v>28353.696</v>
      </c>
      <c r="E148" s="24">
        <v>34229.722</v>
      </c>
      <c r="F148" s="135">
        <v>0.8412615732775995</v>
      </c>
      <c r="G148" s="135">
        <f>+E148/$E$159</f>
        <v>0.10139516526093209</v>
      </c>
      <c r="J148" s="125"/>
      <c r="K148" s="125"/>
      <c r="L148" s="125"/>
      <c r="M148" s="125"/>
      <c r="N148" s="123"/>
      <c r="O148" s="123"/>
      <c r="P148" s="123"/>
      <c r="Q148" s="123"/>
      <c r="R148" s="123"/>
      <c r="S148"/>
      <c r="T148"/>
    </row>
    <row r="149" spans="1:20" ht="12.75">
      <c r="A149" s="221"/>
      <c r="B149" s="3" t="s">
        <v>176</v>
      </c>
      <c r="C149" s="55">
        <v>18916.847</v>
      </c>
      <c r="D149" s="55">
        <v>16302.475</v>
      </c>
      <c r="E149" s="24">
        <v>21180.51</v>
      </c>
      <c r="F149" s="135">
        <v>0.005767187570103814</v>
      </c>
      <c r="G149" s="135">
        <f aca="true" t="shared" si="10" ref="G149:G155">+E149/$E$159</f>
        <v>0.06274083417215087</v>
      </c>
      <c r="J149" s="123"/>
      <c r="K149" s="123"/>
      <c r="L149" s="123"/>
      <c r="M149" s="123"/>
      <c r="N149" s="123"/>
      <c r="O149" s="123"/>
      <c r="P149" s="123"/>
      <c r="Q149" s="123"/>
      <c r="R149" s="123"/>
      <c r="S149"/>
      <c r="T149"/>
    </row>
    <row r="150" spans="1:20" ht="12.75">
      <c r="A150" s="221"/>
      <c r="B150" s="77" t="s">
        <v>267</v>
      </c>
      <c r="C150" s="55">
        <v>17444.232</v>
      </c>
      <c r="D150" s="55">
        <v>15021.036</v>
      </c>
      <c r="E150" s="24">
        <v>15327.864</v>
      </c>
      <c r="F150" s="135">
        <v>0.5203723968375825</v>
      </c>
      <c r="G150" s="135">
        <f t="shared" si="10"/>
        <v>0.045404146238087806</v>
      </c>
      <c r="J150" s="123"/>
      <c r="K150" s="123"/>
      <c r="L150" s="123"/>
      <c r="M150" s="123"/>
      <c r="N150" s="123"/>
      <c r="O150" s="123"/>
      <c r="P150" s="123"/>
      <c r="Q150" s="123"/>
      <c r="R150" s="123"/>
      <c r="S150"/>
      <c r="T150"/>
    </row>
    <row r="151" spans="1:20" ht="15">
      <c r="A151" s="221"/>
      <c r="B151" s="3" t="s">
        <v>177</v>
      </c>
      <c r="C151" s="55">
        <v>8647.365</v>
      </c>
      <c r="D151" s="55">
        <v>6086.631</v>
      </c>
      <c r="E151" s="24">
        <v>14320.944</v>
      </c>
      <c r="F151" s="135">
        <v>0.012119443798170784</v>
      </c>
      <c r="G151" s="135">
        <f t="shared" si="10"/>
        <v>0.042421451263102684</v>
      </c>
      <c r="I151" s="55"/>
      <c r="J151" s="55"/>
      <c r="K151" s="177"/>
      <c r="L151" s="123"/>
      <c r="M151" s="123"/>
      <c r="N151" s="123"/>
      <c r="O151" s="123"/>
      <c r="P151" s="123"/>
      <c r="Q151" s="123"/>
      <c r="R151" s="123"/>
      <c r="S151"/>
      <c r="T151"/>
    </row>
    <row r="152" spans="1:20" ht="15">
      <c r="A152" s="221"/>
      <c r="B152" s="2" t="s">
        <v>186</v>
      </c>
      <c r="C152" s="55">
        <v>4073.092</v>
      </c>
      <c r="D152" s="55">
        <v>8416.588</v>
      </c>
      <c r="E152" s="24">
        <v>11613.436</v>
      </c>
      <c r="F152" s="135">
        <v>0.38342672233700525</v>
      </c>
      <c r="G152" s="135">
        <f t="shared" si="10"/>
        <v>0.034401280339561566</v>
      </c>
      <c r="J152" s="177"/>
      <c r="K152" s="177"/>
      <c r="L152" s="123"/>
      <c r="M152" s="123"/>
      <c r="N152" s="123"/>
      <c r="O152" s="123"/>
      <c r="P152" s="123"/>
      <c r="Q152" s="123"/>
      <c r="R152" s="123"/>
      <c r="S152"/>
      <c r="T152"/>
    </row>
    <row r="153" spans="1:20" ht="12.75">
      <c r="A153" s="221"/>
      <c r="B153" s="3" t="s">
        <v>328</v>
      </c>
      <c r="C153" s="55">
        <v>38473.433</v>
      </c>
      <c r="D153" s="55">
        <v>16529.266</v>
      </c>
      <c r="E153" s="24">
        <v>8183.984</v>
      </c>
      <c r="F153" s="135">
        <v>0.1370132008057276</v>
      </c>
      <c r="G153" s="135">
        <f t="shared" si="10"/>
        <v>0.024242569372103697</v>
      </c>
      <c r="J153" s="123"/>
      <c r="K153" s="123"/>
      <c r="L153" s="123"/>
      <c r="M153" s="123"/>
      <c r="N153" s="123"/>
      <c r="O153" s="123"/>
      <c r="P153" s="123"/>
      <c r="Q153" s="123"/>
      <c r="R153" s="123"/>
      <c r="S153"/>
      <c r="T153"/>
    </row>
    <row r="154" spans="1:20" ht="12.75">
      <c r="A154" s="221"/>
      <c r="B154" s="3" t="s">
        <v>120</v>
      </c>
      <c r="C154" s="55">
        <v>16253.289</v>
      </c>
      <c r="D154" s="55">
        <v>9703.882</v>
      </c>
      <c r="E154" s="24">
        <v>8179.511</v>
      </c>
      <c r="F154" s="135">
        <v>0.09979949229768455</v>
      </c>
      <c r="G154" s="135">
        <f t="shared" si="10"/>
        <v>0.024229319466825116</v>
      </c>
      <c r="J154" s="123"/>
      <c r="K154" s="123"/>
      <c r="L154" s="123"/>
      <c r="M154" s="123"/>
      <c r="N154" s="123"/>
      <c r="O154" s="123"/>
      <c r="P154" s="123"/>
      <c r="Q154" s="123"/>
      <c r="R154" s="123"/>
      <c r="S154"/>
      <c r="T154"/>
    </row>
    <row r="155" spans="1:20" ht="12.75">
      <c r="A155" s="221"/>
      <c r="B155" t="s">
        <v>180</v>
      </c>
      <c r="C155" s="55">
        <v>5483.934</v>
      </c>
      <c r="D155" s="55">
        <v>4505.164</v>
      </c>
      <c r="E155" s="24">
        <v>3309.989</v>
      </c>
      <c r="F155" s="135">
        <v>0.0030694115036713947</v>
      </c>
      <c r="G155" s="135">
        <f t="shared" si="10"/>
        <v>0.009804838078055888</v>
      </c>
      <c r="J155" s="123"/>
      <c r="K155" s="123"/>
      <c r="L155" s="123"/>
      <c r="M155" s="123"/>
      <c r="N155" s="123"/>
      <c r="O155" s="123"/>
      <c r="P155" s="123"/>
      <c r="Q155" s="123"/>
      <c r="R155" s="123"/>
      <c r="S155"/>
      <c r="T155"/>
    </row>
    <row r="156" spans="1:20" ht="12.75">
      <c r="A156" s="221"/>
      <c r="B156" s="3" t="s">
        <v>179</v>
      </c>
      <c r="C156" s="55">
        <v>1155.711</v>
      </c>
      <c r="D156" s="55">
        <v>4064.498</v>
      </c>
      <c r="E156" s="24">
        <v>3183.952</v>
      </c>
      <c r="F156" s="135">
        <v>0.00469262823180939</v>
      </c>
      <c r="G156" s="135">
        <f>+E156/$E$159</f>
        <v>0.009431491708371901</v>
      </c>
      <c r="J156" s="123"/>
      <c r="K156" s="123"/>
      <c r="L156" s="123"/>
      <c r="M156" s="123"/>
      <c r="N156" s="123"/>
      <c r="O156" s="123"/>
      <c r="P156" s="123"/>
      <c r="Q156" s="123"/>
      <c r="R156" s="123"/>
      <c r="S156"/>
      <c r="T156"/>
    </row>
    <row r="157" spans="1:20" ht="12.75">
      <c r="A157" s="221"/>
      <c r="B157" s="3" t="s">
        <v>187</v>
      </c>
      <c r="C157" s="55">
        <v>2117.623</v>
      </c>
      <c r="D157" s="55">
        <v>1929.779</v>
      </c>
      <c r="E157" s="24">
        <v>1729.691</v>
      </c>
      <c r="F157" s="135">
        <v>0.05043617737565998</v>
      </c>
      <c r="G157" s="135">
        <f>+E157/$E$159</f>
        <v>0.005123684755469147</v>
      </c>
      <c r="J157" s="123"/>
      <c r="K157" s="123"/>
      <c r="L157" s="123"/>
      <c r="M157" s="123"/>
      <c r="N157" s="123"/>
      <c r="O157" s="123"/>
      <c r="P157" s="123"/>
      <c r="Q157" s="123"/>
      <c r="R157" s="123"/>
      <c r="S157"/>
      <c r="T157"/>
    </row>
    <row r="158" spans="1:20" ht="12.75">
      <c r="A158" s="221"/>
      <c r="B158" s="3" t="s">
        <v>114</v>
      </c>
      <c r="C158" s="55">
        <f>C159-SUM(C145:C157)</f>
        <v>22216.80799999996</v>
      </c>
      <c r="D158" s="55">
        <f>D159-SUM(D145:D157)</f>
        <v>31602.87200000009</v>
      </c>
      <c r="E158" s="55">
        <f>E159-SUM(E145:E157)</f>
        <v>32573.761</v>
      </c>
      <c r="F158" s="135"/>
      <c r="G158" s="135">
        <f>+E158/$E$159</f>
        <v>0.09648988325891471</v>
      </c>
      <c r="J158" s="123"/>
      <c r="K158" s="123"/>
      <c r="L158" s="123"/>
      <c r="M158" s="124"/>
      <c r="N158" s="124"/>
      <c r="O158" s="124"/>
      <c r="P158" s="124"/>
      <c r="Q158" s="124"/>
      <c r="R158" s="124"/>
      <c r="S158" s="1"/>
      <c r="T158" s="1"/>
    </row>
    <row r="159" spans="1:20" s="44" customFormat="1" ht="12.75">
      <c r="A159" s="222"/>
      <c r="B159" s="41" t="s">
        <v>117</v>
      </c>
      <c r="C159" s="42">
        <v>313067.528</v>
      </c>
      <c r="D159" s="42">
        <v>295852.737</v>
      </c>
      <c r="E159" s="42">
        <v>337587.319</v>
      </c>
      <c r="F159" s="136"/>
      <c r="G159" s="66">
        <f>SUM(G145:G158)</f>
        <v>1</v>
      </c>
      <c r="I159" s="176"/>
      <c r="J159" s="123"/>
      <c r="K159" s="123"/>
      <c r="L159" s="123"/>
      <c r="M159" s="123"/>
      <c r="N159" s="123"/>
      <c r="O159" s="123"/>
      <c r="P159" s="123"/>
      <c r="Q159" s="123"/>
      <c r="R159" s="123"/>
      <c r="S159"/>
      <c r="T159" s="52"/>
    </row>
    <row r="160" spans="1:18" ht="12.75" customHeight="1">
      <c r="A160" s="201" t="s">
        <v>221</v>
      </c>
      <c r="B160" s="3" t="s">
        <v>267</v>
      </c>
      <c r="C160" s="55">
        <v>0</v>
      </c>
      <c r="D160" s="55">
        <v>0</v>
      </c>
      <c r="E160" s="24">
        <v>4791.069</v>
      </c>
      <c r="F160" s="67">
        <v>0.16265410881413353</v>
      </c>
      <c r="G160" s="67">
        <f>+E160/$E$165</f>
        <v>0.6010173115832846</v>
      </c>
      <c r="M160" s="123"/>
      <c r="N160" s="123"/>
      <c r="O160" s="123"/>
      <c r="P160" s="123"/>
      <c r="R160" s="123"/>
    </row>
    <row r="161" spans="1:18" ht="12.75">
      <c r="A161" s="202"/>
      <c r="B161" s="3" t="s">
        <v>247</v>
      </c>
      <c r="C161" s="55">
        <v>811.593</v>
      </c>
      <c r="D161" s="55">
        <v>1005.413</v>
      </c>
      <c r="E161" s="24">
        <v>1702.163</v>
      </c>
      <c r="F161" s="67">
        <v>0.05986957420629586</v>
      </c>
      <c r="G161" s="67">
        <f>+E161/$E$165</f>
        <v>0.21352842760906562</v>
      </c>
      <c r="M161" s="123"/>
      <c r="N161" s="123"/>
      <c r="O161" s="123"/>
      <c r="P161" s="123"/>
      <c r="R161" s="123"/>
    </row>
    <row r="162" spans="1:18" ht="12.75">
      <c r="A162" s="202"/>
      <c r="B162" s="77" t="s">
        <v>176</v>
      </c>
      <c r="C162" s="55">
        <v>743.216</v>
      </c>
      <c r="D162" s="55">
        <v>123.644</v>
      </c>
      <c r="E162" s="24">
        <v>690.151</v>
      </c>
      <c r="F162" s="67">
        <v>0.0001879194726045179</v>
      </c>
      <c r="G162" s="67">
        <f>+E162/$E$165</f>
        <v>0.0865762314436539</v>
      </c>
      <c r="H162" s="3"/>
      <c r="I162" s="122"/>
      <c r="J162" s="122"/>
      <c r="K162" s="122"/>
      <c r="L162" s="122"/>
      <c r="M162" s="122"/>
      <c r="N162" s="122"/>
      <c r="O162" s="122"/>
      <c r="P162" s="122"/>
      <c r="Q162" s="122"/>
      <c r="R162" s="122"/>
    </row>
    <row r="163" spans="1:18" ht="12.75">
      <c r="A163" s="202"/>
      <c r="B163" s="3" t="s">
        <v>177</v>
      </c>
      <c r="C163" s="55">
        <v>23.771</v>
      </c>
      <c r="D163" s="55">
        <v>0</v>
      </c>
      <c r="E163" s="24">
        <v>568.2</v>
      </c>
      <c r="F163" s="67">
        <v>0.0004808529358204766</v>
      </c>
      <c r="G163" s="67">
        <f>+E163/$E$165</f>
        <v>0.07127804597295975</v>
      </c>
      <c r="H163"/>
      <c r="I163" s="123"/>
      <c r="J163" s="123"/>
      <c r="K163" s="123"/>
      <c r="L163" s="123"/>
      <c r="M163" s="123"/>
      <c r="N163" s="123"/>
      <c r="O163" s="123"/>
      <c r="P163" s="123"/>
      <c r="Q163" s="123"/>
      <c r="R163" s="123"/>
    </row>
    <row r="164" spans="1:18" ht="12.75">
      <c r="A164" s="202"/>
      <c r="B164" s="3" t="s">
        <v>114</v>
      </c>
      <c r="C164" s="55">
        <f>C165-SUM(C160:C163)</f>
        <v>1456.4790000000003</v>
      </c>
      <c r="D164" s="55">
        <f>D165-SUM(D160:D163)</f>
        <v>1177.182</v>
      </c>
      <c r="E164" s="55">
        <f>E165-SUM(E160:E163)</f>
        <v>220.01600000000053</v>
      </c>
      <c r="F164" s="67"/>
      <c r="G164" s="67">
        <f>+E164/$E$165</f>
        <v>0.027599983391036167</v>
      </c>
      <c r="H164"/>
      <c r="I164" s="123"/>
      <c r="J164" s="123"/>
      <c r="K164" s="123"/>
      <c r="L164" s="123"/>
      <c r="M164" s="123"/>
      <c r="N164" s="123"/>
      <c r="O164" s="123"/>
      <c r="P164" s="123"/>
      <c r="Q164" s="123"/>
      <c r="R164" s="123"/>
    </row>
    <row r="165" spans="1:18" s="44" customFormat="1" ht="12.75">
      <c r="A165" s="203"/>
      <c r="B165" s="41" t="s">
        <v>117</v>
      </c>
      <c r="C165" s="42">
        <v>3035.059</v>
      </c>
      <c r="D165" s="42">
        <v>2306.239</v>
      </c>
      <c r="E165" s="42">
        <v>7971.599</v>
      </c>
      <c r="F165" s="66"/>
      <c r="G165" s="66">
        <f>SUM(G160:G164)</f>
        <v>1</v>
      </c>
      <c r="H165"/>
      <c r="I165" s="123"/>
      <c r="J165" s="126"/>
      <c r="K165" s="126"/>
      <c r="L165" s="126"/>
      <c r="M165" s="123"/>
      <c r="N165" s="123"/>
      <c r="O165" s="123"/>
      <c r="P165" s="123"/>
      <c r="Q165" s="126"/>
      <c r="R165" s="123"/>
    </row>
    <row r="166" spans="1:18" s="44" customFormat="1" ht="12.75">
      <c r="A166" s="223" t="s">
        <v>196</v>
      </c>
      <c r="B166" s="13" t="s">
        <v>185</v>
      </c>
      <c r="C166" s="55">
        <v>24431.095</v>
      </c>
      <c r="D166" s="55">
        <v>29774.902</v>
      </c>
      <c r="E166" s="24">
        <v>38641.778</v>
      </c>
      <c r="F166" s="135">
        <v>0.865609820043877</v>
      </c>
      <c r="G166" s="135">
        <f aca="true" t="shared" si="11" ref="G166:G172">+E166/$E$173</f>
        <v>0.45698322379899803</v>
      </c>
      <c r="H166"/>
      <c r="I166" s="123"/>
      <c r="J166" s="126"/>
      <c r="K166" s="126"/>
      <c r="L166" s="126"/>
      <c r="M166" s="123"/>
      <c r="N166" s="123"/>
      <c r="O166" s="123"/>
      <c r="P166" s="123"/>
      <c r="Q166" s="126"/>
      <c r="R166" s="123"/>
    </row>
    <row r="167" spans="1:18" s="44" customFormat="1" ht="12.75">
      <c r="A167" s="215"/>
      <c r="B167" s="13" t="s">
        <v>247</v>
      </c>
      <c r="C167" s="55">
        <v>12930.511</v>
      </c>
      <c r="D167" s="55">
        <v>19620.997</v>
      </c>
      <c r="E167" s="24">
        <v>25373.339</v>
      </c>
      <c r="F167" s="135">
        <v>0.8924474343068206</v>
      </c>
      <c r="G167" s="135">
        <f t="shared" si="11"/>
        <v>0.30006875601751154</v>
      </c>
      <c r="H167"/>
      <c r="I167" s="123"/>
      <c r="J167" s="126"/>
      <c r="K167" s="126"/>
      <c r="L167" s="126"/>
      <c r="M167" s="123"/>
      <c r="N167" s="123"/>
      <c r="O167" s="123"/>
      <c r="P167" s="123"/>
      <c r="Q167" s="126"/>
      <c r="R167" s="123"/>
    </row>
    <row r="168" spans="1:18" s="44" customFormat="1" ht="12.75">
      <c r="A168" s="215"/>
      <c r="B168" s="3" t="s">
        <v>268</v>
      </c>
      <c r="C168" s="55">
        <v>1410.569</v>
      </c>
      <c r="D168" s="55">
        <v>2726.76</v>
      </c>
      <c r="E168" s="24">
        <v>8107.547</v>
      </c>
      <c r="F168" s="135">
        <v>0.9700988723346516</v>
      </c>
      <c r="G168" s="135">
        <f t="shared" si="11"/>
        <v>0.09588101678866576</v>
      </c>
      <c r="H168" s="24"/>
      <c r="I168" s="123"/>
      <c r="J168" s="126"/>
      <c r="K168" s="126"/>
      <c r="L168" s="126"/>
      <c r="M168" s="123"/>
      <c r="N168" s="123"/>
      <c r="O168" s="123"/>
      <c r="P168" s="123"/>
      <c r="Q168" s="126"/>
      <c r="R168" s="123"/>
    </row>
    <row r="169" spans="1:18" ht="12.75">
      <c r="A169" s="215"/>
      <c r="B169" s="3" t="s">
        <v>179</v>
      </c>
      <c r="C169" s="55">
        <v>1671.224</v>
      </c>
      <c r="D169" s="55">
        <v>2265.542</v>
      </c>
      <c r="E169" s="24">
        <v>2625.454</v>
      </c>
      <c r="F169" s="135">
        <v>0.0038694928697784675</v>
      </c>
      <c r="G169" s="135">
        <f t="shared" si="11"/>
        <v>0.03104899657712372</v>
      </c>
      <c r="H169"/>
      <c r="I169" s="123"/>
      <c r="J169" s="123"/>
      <c r="K169" s="123"/>
      <c r="L169" s="123"/>
      <c r="M169" s="123"/>
      <c r="N169" s="123"/>
      <c r="O169" s="123"/>
      <c r="P169" s="123"/>
      <c r="Q169" s="123"/>
      <c r="R169" s="123"/>
    </row>
    <row r="170" spans="1:18" ht="12.75">
      <c r="A170" s="215"/>
      <c r="B170" s="3" t="s">
        <v>186</v>
      </c>
      <c r="C170" s="55">
        <v>709.251</v>
      </c>
      <c r="D170" s="55">
        <v>2409.055</v>
      </c>
      <c r="E170" s="24">
        <v>1404.393</v>
      </c>
      <c r="F170" s="135">
        <v>0.04636713930855897</v>
      </c>
      <c r="G170" s="135">
        <f t="shared" si="11"/>
        <v>0.016608553587279196</v>
      </c>
      <c r="H170"/>
      <c r="I170" s="123"/>
      <c r="J170" s="123"/>
      <c r="K170" s="123"/>
      <c r="L170" s="123"/>
      <c r="M170" s="123"/>
      <c r="N170" s="123"/>
      <c r="O170" s="123"/>
      <c r="P170" s="123"/>
      <c r="Q170" s="123"/>
      <c r="R170" s="123"/>
    </row>
    <row r="171" spans="1:18" ht="12.75">
      <c r="A171" s="215"/>
      <c r="B171" s="3" t="s">
        <v>187</v>
      </c>
      <c r="C171" s="55">
        <v>788.113</v>
      </c>
      <c r="D171" s="55">
        <v>870.596</v>
      </c>
      <c r="E171" s="24">
        <v>1069.648</v>
      </c>
      <c r="F171" s="135">
        <v>0.03118993869859989</v>
      </c>
      <c r="G171" s="135">
        <f t="shared" si="11"/>
        <v>0.012649811076761287</v>
      </c>
      <c r="H171"/>
      <c r="I171" s="123"/>
      <c r="M171" s="124"/>
      <c r="N171" s="124"/>
      <c r="O171" s="124"/>
      <c r="P171" s="124"/>
      <c r="R171" s="124"/>
    </row>
    <row r="172" spans="1:20" ht="12.75">
      <c r="A172" s="215"/>
      <c r="B172" s="3" t="s">
        <v>114</v>
      </c>
      <c r="C172" s="55">
        <f>C173-SUM(C166:C171)</f>
        <v>5046.402999999998</v>
      </c>
      <c r="D172" s="55">
        <f>D173-SUM(D166:D171)</f>
        <v>6148.767</v>
      </c>
      <c r="E172" s="55">
        <f>E173-SUM(E166:E171)</f>
        <v>7336.258000000002</v>
      </c>
      <c r="F172" s="135"/>
      <c r="G172" s="135">
        <f t="shared" si="11"/>
        <v>0.08675964215366049</v>
      </c>
      <c r="H172"/>
      <c r="I172" s="123"/>
      <c r="J172" s="140"/>
      <c r="K172" s="140"/>
      <c r="L172" s="140"/>
      <c r="M172" s="139"/>
      <c r="N172" s="139"/>
      <c r="O172" s="139"/>
      <c r="P172" s="139"/>
      <c r="Q172" s="140"/>
      <c r="R172" s="123"/>
      <c r="S172" s="138"/>
      <c r="T172" s="138"/>
    </row>
    <row r="173" spans="1:20" s="44" customFormat="1" ht="12.75">
      <c r="A173" s="217"/>
      <c r="B173" s="41" t="s">
        <v>117</v>
      </c>
      <c r="C173" s="42">
        <v>46987.166</v>
      </c>
      <c r="D173" s="42">
        <v>63816.619</v>
      </c>
      <c r="E173" s="42">
        <v>84558.417</v>
      </c>
      <c r="F173" s="136"/>
      <c r="G173" s="66">
        <f>SUM(G166:G172)</f>
        <v>1</v>
      </c>
      <c r="H173"/>
      <c r="I173" s="123"/>
      <c r="J173" s="140"/>
      <c r="K173" s="140"/>
      <c r="L173" s="140"/>
      <c r="M173" s="139"/>
      <c r="N173" s="139"/>
      <c r="O173" s="139"/>
      <c r="P173" s="139"/>
      <c r="Q173" s="139"/>
      <c r="R173" s="123"/>
      <c r="S173" s="138"/>
      <c r="T173" s="138"/>
    </row>
    <row r="174" spans="1:20" s="44" customFormat="1" ht="12.75">
      <c r="A174" s="45" t="s">
        <v>42</v>
      </c>
      <c r="B174" s="46"/>
      <c r="C174" s="48">
        <v>14837.6</v>
      </c>
      <c r="D174" s="48">
        <v>12877.568</v>
      </c>
      <c r="E174" s="48">
        <v>24413.121</v>
      </c>
      <c r="F174" s="43"/>
      <c r="G174" s="43"/>
      <c r="H174"/>
      <c r="I174" s="123"/>
      <c r="J174" s="139"/>
      <c r="K174" s="139"/>
      <c r="L174" s="139"/>
      <c r="M174" s="139"/>
      <c r="N174" s="139"/>
      <c r="O174" s="139"/>
      <c r="P174" s="139"/>
      <c r="Q174" s="139"/>
      <c r="R174" s="123"/>
      <c r="S174" s="138"/>
      <c r="T174" s="138"/>
    </row>
    <row r="175" spans="1:20" s="44" customFormat="1" ht="12.75">
      <c r="A175" s="41" t="s">
        <v>100</v>
      </c>
      <c r="B175" s="41"/>
      <c r="C175" s="42">
        <v>10813743.345</v>
      </c>
      <c r="D175" s="42">
        <v>12315251.096</v>
      </c>
      <c r="E175" s="42">
        <v>14170828.906999998</v>
      </c>
      <c r="F175" s="43"/>
      <c r="G175" s="43"/>
      <c r="H175"/>
      <c r="I175" s="123"/>
      <c r="J175" s="139"/>
      <c r="K175" s="139"/>
      <c r="L175" s="139"/>
      <c r="M175" s="139"/>
      <c r="N175" s="139"/>
      <c r="O175" s="139"/>
      <c r="P175" s="139"/>
      <c r="Q175" s="139"/>
      <c r="R175" s="123"/>
      <c r="S175" s="138"/>
      <c r="T175" s="138"/>
    </row>
    <row r="176" spans="1:20" s="31" customFormat="1" ht="15">
      <c r="A176" s="32" t="s">
        <v>240</v>
      </c>
      <c r="B176" s="32"/>
      <c r="C176" s="32"/>
      <c r="D176" s="32"/>
      <c r="E176" s="32"/>
      <c r="F176" s="32"/>
      <c r="G176" s="32"/>
      <c r="H176"/>
      <c r="I176" s="123"/>
      <c r="J176" s="177"/>
      <c r="K176" s="177"/>
      <c r="L176" s="123"/>
      <c r="M176" s="123"/>
      <c r="N176" s="123"/>
      <c r="O176" s="123"/>
      <c r="P176" s="123"/>
      <c r="Q176" s="123"/>
      <c r="R176" s="123"/>
      <c r="S176" s="138"/>
      <c r="T176" s="138"/>
    </row>
    <row r="177" spans="1:18" ht="12.75">
      <c r="A177" s="52"/>
      <c r="B177"/>
      <c r="C177"/>
      <c r="D177"/>
      <c r="E177"/>
      <c r="F177" s="52"/>
      <c r="G177" s="52"/>
      <c r="H177"/>
      <c r="I177" s="123"/>
      <c r="J177" s="123"/>
      <c r="K177" s="123"/>
      <c r="L177" s="123"/>
      <c r="M177" s="123"/>
      <c r="N177" s="123"/>
      <c r="O177" s="123"/>
      <c r="P177" s="123"/>
      <c r="Q177" s="123"/>
      <c r="R177" s="123"/>
    </row>
    <row r="178" spans="1:18" ht="12.75">
      <c r="A178" s="2"/>
      <c r="B178" s="2"/>
      <c r="C178" s="2"/>
      <c r="D178" s="2"/>
      <c r="E178" s="137"/>
      <c r="F178" s="137"/>
      <c r="G178" s="137"/>
      <c r="I178" s="123"/>
      <c r="M178" s="123"/>
      <c r="N178" s="123"/>
      <c r="O178" s="123"/>
      <c r="P178" s="123"/>
      <c r="R178" s="123"/>
    </row>
    <row r="179" spans="1:18" ht="12.75">
      <c r="A179" s="2"/>
      <c r="B179" s="2"/>
      <c r="D179" s="2"/>
      <c r="E179" s="2"/>
      <c r="F179" s="2"/>
      <c r="G179" s="2"/>
      <c r="H179"/>
      <c r="I179" s="123"/>
      <c r="J179" s="123"/>
      <c r="K179" s="123"/>
      <c r="L179" s="123"/>
      <c r="M179" s="123"/>
      <c r="N179" s="123"/>
      <c r="O179" s="123"/>
      <c r="P179" s="123"/>
      <c r="Q179" s="123"/>
      <c r="R179" s="123"/>
    </row>
    <row r="180" spans="1:18" ht="12.75">
      <c r="A180"/>
      <c r="B180" s="3"/>
      <c r="C180" s="3"/>
      <c r="D180" s="3"/>
      <c r="E180" s="3"/>
      <c r="F180"/>
      <c r="G180" s="3"/>
      <c r="H180"/>
      <c r="I180" s="123"/>
      <c r="J180" s="123"/>
      <c r="K180" s="123"/>
      <c r="L180" s="123"/>
      <c r="M180" s="123"/>
      <c r="N180" s="123"/>
      <c r="O180" s="123"/>
      <c r="P180" s="123"/>
      <c r="Q180" s="123"/>
      <c r="R180" s="123"/>
    </row>
    <row r="181" spans="1:18" ht="12.75">
      <c r="A181"/>
      <c r="B181"/>
      <c r="C181"/>
      <c r="D181"/>
      <c r="E181"/>
      <c r="F181"/>
      <c r="G181"/>
      <c r="H181"/>
      <c r="I181" s="123"/>
      <c r="J181" s="123"/>
      <c r="K181" s="123"/>
      <c r="L181" s="123"/>
      <c r="M181" s="123"/>
      <c r="N181" s="123"/>
      <c r="O181" s="123"/>
      <c r="P181" s="123"/>
      <c r="Q181" s="123"/>
      <c r="R181" s="123"/>
    </row>
    <row r="182" spans="1:18" ht="12.75">
      <c r="A182"/>
      <c r="B182"/>
      <c r="D182"/>
      <c r="E182"/>
      <c r="F182"/>
      <c r="G182"/>
      <c r="H182" s="130"/>
      <c r="I182" s="125"/>
      <c r="J182" s="123"/>
      <c r="K182" s="123"/>
      <c r="L182" s="123"/>
      <c r="M182" s="123"/>
      <c r="N182" s="123"/>
      <c r="O182" s="123"/>
      <c r="P182" s="123"/>
      <c r="Q182" s="123"/>
      <c r="R182" s="123"/>
    </row>
    <row r="183" spans="1:18" ht="12.75">
      <c r="A183"/>
      <c r="B183"/>
      <c r="C183"/>
      <c r="D183"/>
      <c r="E183"/>
      <c r="F183"/>
      <c r="G183"/>
      <c r="H183" s="130"/>
      <c r="I183" s="176"/>
      <c r="J183" s="176"/>
      <c r="K183" s="176"/>
      <c r="L183" s="176"/>
      <c r="M183" s="123"/>
      <c r="N183" s="123"/>
      <c r="O183" s="123"/>
      <c r="P183" s="123"/>
      <c r="Q183" s="123"/>
      <c r="R183" s="123"/>
    </row>
    <row r="184" spans="1:18" ht="12.75">
      <c r="A184"/>
      <c r="B184"/>
      <c r="C184"/>
      <c r="D184"/>
      <c r="E184"/>
      <c r="F184"/>
      <c r="G184"/>
      <c r="H184"/>
      <c r="M184" s="123"/>
      <c r="N184" s="123"/>
      <c r="O184" s="123"/>
      <c r="P184" s="123"/>
      <c r="R184" s="123"/>
    </row>
    <row r="185" spans="1:18" ht="12.75">
      <c r="A185"/>
      <c r="B185"/>
      <c r="C185"/>
      <c r="D185"/>
      <c r="E185"/>
      <c r="F185"/>
      <c r="G185"/>
      <c r="H185"/>
      <c r="M185" s="123"/>
      <c r="N185" s="123"/>
      <c r="O185" s="123"/>
      <c r="P185" s="123"/>
      <c r="R185" s="123"/>
    </row>
    <row r="186" spans="1:18" ht="12.75">
      <c r="A186"/>
      <c r="B186"/>
      <c r="C186"/>
      <c r="D186"/>
      <c r="E186"/>
      <c r="F186"/>
      <c r="G186"/>
      <c r="H186"/>
      <c r="M186" s="123"/>
      <c r="N186" s="123"/>
      <c r="O186" s="123"/>
      <c r="P186" s="123"/>
      <c r="R186" s="123"/>
    </row>
    <row r="187" spans="1:18" ht="12.75">
      <c r="A187"/>
      <c r="B187"/>
      <c r="C187"/>
      <c r="D187"/>
      <c r="E187"/>
      <c r="F187"/>
      <c r="G187"/>
      <c r="H187" s="3"/>
      <c r="I187" s="178"/>
      <c r="J187" s="178"/>
      <c r="K187" s="178"/>
      <c r="L187" s="178"/>
      <c r="M187" s="122"/>
      <c r="N187" s="122"/>
      <c r="O187" s="122"/>
      <c r="P187" s="122"/>
      <c r="Q187" s="122"/>
      <c r="R187" s="122"/>
    </row>
    <row r="188" spans="1:18" ht="12.75">
      <c r="A188"/>
      <c r="B188"/>
      <c r="C188"/>
      <c r="D188"/>
      <c r="E188"/>
      <c r="F188"/>
      <c r="G188"/>
      <c r="H188"/>
      <c r="I188" s="123"/>
      <c r="J188" s="123"/>
      <c r="K188" s="123"/>
      <c r="L188" s="123"/>
      <c r="M188" s="123"/>
      <c r="N188" s="123"/>
      <c r="O188" s="123"/>
      <c r="P188" s="123"/>
      <c r="Q188" s="123"/>
      <c r="R188" s="123"/>
    </row>
    <row r="189" spans="1:18" ht="12.75">
      <c r="A189"/>
      <c r="B189"/>
      <c r="C189"/>
      <c r="D189"/>
      <c r="E189"/>
      <c r="F189"/>
      <c r="G189"/>
      <c r="H189"/>
      <c r="I189" s="123"/>
      <c r="J189" s="123"/>
      <c r="K189" s="123"/>
      <c r="L189" s="123"/>
      <c r="M189" s="123"/>
      <c r="N189" s="123"/>
      <c r="O189" s="123"/>
      <c r="P189" s="123"/>
      <c r="Q189" s="123"/>
      <c r="R189" s="123"/>
    </row>
    <row r="190" spans="1:18" ht="12.75">
      <c r="A190"/>
      <c r="B190"/>
      <c r="C190"/>
      <c r="D190"/>
      <c r="E190"/>
      <c r="F190"/>
      <c r="G190"/>
      <c r="H190"/>
      <c r="I190" s="123"/>
      <c r="J190" s="123"/>
      <c r="K190" s="123"/>
      <c r="L190" s="123"/>
      <c r="M190" s="123"/>
      <c r="N190" s="123"/>
      <c r="O190" s="123"/>
      <c r="P190" s="123"/>
      <c r="Q190" s="123"/>
      <c r="R190" s="123"/>
    </row>
    <row r="191" spans="1:18" ht="12.75">
      <c r="A191"/>
      <c r="B191"/>
      <c r="C191"/>
      <c r="D191"/>
      <c r="E191"/>
      <c r="F191"/>
      <c r="G191"/>
      <c r="H191"/>
      <c r="I191" s="123"/>
      <c r="J191" s="123"/>
      <c r="K191" s="123"/>
      <c r="L191" s="123"/>
      <c r="M191" s="123"/>
      <c r="N191" s="123"/>
      <c r="O191" s="123"/>
      <c r="P191" s="123"/>
      <c r="Q191" s="123"/>
      <c r="R191" s="123"/>
    </row>
    <row r="192" spans="1:18" ht="12.75">
      <c r="A192"/>
      <c r="B192"/>
      <c r="C192"/>
      <c r="D192"/>
      <c r="E192"/>
      <c r="F192"/>
      <c r="G192"/>
      <c r="H192" s="130"/>
      <c r="I192" s="123"/>
      <c r="J192" s="123"/>
      <c r="K192" s="123"/>
      <c r="L192" s="123"/>
      <c r="M192" s="123"/>
      <c r="N192" s="123"/>
      <c r="O192" s="123"/>
      <c r="P192" s="123"/>
      <c r="Q192" s="123"/>
      <c r="R192" s="123"/>
    </row>
    <row r="193" spans="1:18" ht="12.75">
      <c r="A193"/>
      <c r="B193"/>
      <c r="C193"/>
      <c r="D193"/>
      <c r="E193"/>
      <c r="F193"/>
      <c r="G193"/>
      <c r="H193"/>
      <c r="I193" s="176"/>
      <c r="J193" s="176"/>
      <c r="K193" s="176"/>
      <c r="L193" s="176"/>
      <c r="M193" s="123"/>
      <c r="N193" s="123"/>
      <c r="O193" s="123"/>
      <c r="P193" s="123"/>
      <c r="Q193" s="123"/>
      <c r="R193" s="123"/>
    </row>
    <row r="194" spans="1:18" ht="12.75">
      <c r="A194"/>
      <c r="B194"/>
      <c r="C194"/>
      <c r="D194"/>
      <c r="E194"/>
      <c r="F194"/>
      <c r="G194"/>
      <c r="H194"/>
      <c r="I194" s="123"/>
      <c r="J194" s="123"/>
      <c r="K194" s="123"/>
      <c r="L194" s="123"/>
      <c r="M194" s="123"/>
      <c r="N194" s="123"/>
      <c r="O194" s="123"/>
      <c r="P194" s="123"/>
      <c r="Q194" s="123"/>
      <c r="R194" s="123"/>
    </row>
    <row r="195" spans="1:18" ht="12.75">
      <c r="A195"/>
      <c r="B195"/>
      <c r="C195"/>
      <c r="D195"/>
      <c r="E195"/>
      <c r="F195"/>
      <c r="G195"/>
      <c r="H195"/>
      <c r="I195" s="123"/>
      <c r="J195" s="123"/>
      <c r="K195" s="123"/>
      <c r="L195" s="123"/>
      <c r="M195" s="123"/>
      <c r="N195" s="123"/>
      <c r="O195" s="123"/>
      <c r="P195" s="123"/>
      <c r="Q195" s="123"/>
      <c r="R195" s="123"/>
    </row>
    <row r="196" spans="1:18" ht="12.75">
      <c r="A196"/>
      <c r="B196"/>
      <c r="C196"/>
      <c r="D196"/>
      <c r="E196"/>
      <c r="F196"/>
      <c r="G196"/>
      <c r="H196"/>
      <c r="I196" s="123"/>
      <c r="J196" s="123"/>
      <c r="K196" s="123"/>
      <c r="L196" s="123"/>
      <c r="M196" s="123"/>
      <c r="N196" s="123"/>
      <c r="O196" s="123"/>
      <c r="P196" s="123"/>
      <c r="Q196" s="123"/>
      <c r="R196" s="123"/>
    </row>
    <row r="197" spans="1:18" ht="12.75">
      <c r="A197"/>
      <c r="B197"/>
      <c r="C197"/>
      <c r="D197"/>
      <c r="E197"/>
      <c r="F197"/>
      <c r="G197"/>
      <c r="H197"/>
      <c r="I197" s="123"/>
      <c r="J197" s="123"/>
      <c r="K197" s="123"/>
      <c r="L197" s="123"/>
      <c r="M197" s="123"/>
      <c r="N197" s="123"/>
      <c r="O197" s="123"/>
      <c r="P197" s="123"/>
      <c r="Q197" s="123"/>
      <c r="R197" s="123"/>
    </row>
    <row r="198" spans="1:21" ht="12.75">
      <c r="A198"/>
      <c r="B198"/>
      <c r="C198"/>
      <c r="D198"/>
      <c r="E198"/>
      <c r="F198"/>
      <c r="G198"/>
      <c r="H198"/>
      <c r="I198" s="123"/>
      <c r="J198" s="123"/>
      <c r="K198" s="123"/>
      <c r="L198" s="123"/>
      <c r="M198" s="123"/>
      <c r="N198" s="123"/>
      <c r="O198" s="123"/>
      <c r="P198" s="123"/>
      <c r="Q198" s="123"/>
      <c r="R198" s="123"/>
      <c r="S198"/>
      <c r="T198"/>
      <c r="U198"/>
    </row>
    <row r="199" spans="1:21" ht="12.75">
      <c r="A199"/>
      <c r="B199"/>
      <c r="C199"/>
      <c r="D199"/>
      <c r="E199"/>
      <c r="F199"/>
      <c r="G199"/>
      <c r="H199"/>
      <c r="I199" s="123"/>
      <c r="J199" s="123"/>
      <c r="K199" s="123"/>
      <c r="L199" s="123"/>
      <c r="M199" s="123"/>
      <c r="N199" s="123"/>
      <c r="O199" s="123"/>
      <c r="P199" s="123"/>
      <c r="Q199" s="123"/>
      <c r="R199" s="123"/>
      <c r="S199"/>
      <c r="T199"/>
      <c r="U199"/>
    </row>
    <row r="200" spans="1:21" ht="12.75">
      <c r="A200"/>
      <c r="B200"/>
      <c r="C200"/>
      <c r="D200"/>
      <c r="E200"/>
      <c r="F200"/>
      <c r="G200"/>
      <c r="H200"/>
      <c r="I200" s="123"/>
      <c r="J200" s="123"/>
      <c r="K200" s="123"/>
      <c r="L200" s="123"/>
      <c r="M200" s="123"/>
      <c r="N200" s="123"/>
      <c r="O200" s="123"/>
      <c r="P200" s="123"/>
      <c r="Q200" s="123"/>
      <c r="R200" s="123"/>
      <c r="S200"/>
      <c r="T200"/>
      <c r="U200"/>
    </row>
    <row r="201" spans="1:21" ht="12.75">
      <c r="A201"/>
      <c r="B201"/>
      <c r="C201"/>
      <c r="D201"/>
      <c r="E201"/>
      <c r="F201"/>
      <c r="G201"/>
      <c r="H201"/>
      <c r="I201" s="123"/>
      <c r="J201" s="123"/>
      <c r="K201" s="123"/>
      <c r="L201" s="123"/>
      <c r="M201" s="123"/>
      <c r="N201" s="123"/>
      <c r="O201" s="123"/>
      <c r="P201" s="123"/>
      <c r="Q201" s="123"/>
      <c r="R201" s="123"/>
      <c r="S201"/>
      <c r="T201"/>
      <c r="U201"/>
    </row>
    <row r="202" spans="1:21" ht="12.75">
      <c r="A202"/>
      <c r="B202"/>
      <c r="C202"/>
      <c r="D202"/>
      <c r="E202"/>
      <c r="F202"/>
      <c r="G202"/>
      <c r="H202"/>
      <c r="I202" s="123"/>
      <c r="J202" s="123"/>
      <c r="K202" s="123"/>
      <c r="L202" s="123"/>
      <c r="M202" s="123"/>
      <c r="N202" s="123"/>
      <c r="O202" s="123"/>
      <c r="P202" s="123"/>
      <c r="Q202" s="123"/>
      <c r="R202" s="123"/>
      <c r="S202"/>
      <c r="T202"/>
      <c r="U202"/>
    </row>
    <row r="203" spans="1:21" ht="12.75">
      <c r="A203"/>
      <c r="B203"/>
      <c r="C203"/>
      <c r="D203"/>
      <c r="E203"/>
      <c r="F203"/>
      <c r="G203"/>
      <c r="H203"/>
      <c r="I203" s="123"/>
      <c r="J203" s="123"/>
      <c r="K203" s="123"/>
      <c r="L203" s="123"/>
      <c r="M203" s="123"/>
      <c r="N203" s="123"/>
      <c r="O203" s="123"/>
      <c r="P203" s="123"/>
      <c r="Q203" s="123"/>
      <c r="R203" s="123"/>
      <c r="S203"/>
      <c r="T203"/>
      <c r="U203"/>
    </row>
    <row r="204" spans="1:21" ht="12.75">
      <c r="A204"/>
      <c r="B204"/>
      <c r="C204"/>
      <c r="D204"/>
      <c r="E204"/>
      <c r="F204"/>
      <c r="G204"/>
      <c r="H204"/>
      <c r="I204" s="123"/>
      <c r="J204" s="123"/>
      <c r="K204" s="123"/>
      <c r="L204" s="123"/>
      <c r="M204" s="123"/>
      <c r="N204" s="123"/>
      <c r="O204" s="123"/>
      <c r="P204" s="123"/>
      <c r="Q204" s="123"/>
      <c r="R204" s="123"/>
      <c r="S204"/>
      <c r="T204"/>
      <c r="U204"/>
    </row>
    <row r="205" spans="1:21" ht="12.75">
      <c r="A205"/>
      <c r="B205"/>
      <c r="C205"/>
      <c r="D205"/>
      <c r="E205"/>
      <c r="F205"/>
      <c r="G205"/>
      <c r="H205"/>
      <c r="I205" s="123"/>
      <c r="J205" s="123"/>
      <c r="K205" s="123"/>
      <c r="L205" s="123"/>
      <c r="M205" s="123"/>
      <c r="N205" s="123"/>
      <c r="O205" s="123"/>
      <c r="P205" s="123"/>
      <c r="Q205" s="123"/>
      <c r="R205" s="123"/>
      <c r="S205"/>
      <c r="T205"/>
      <c r="U205"/>
    </row>
    <row r="206" spans="1:21" ht="12.75">
      <c r="A206"/>
      <c r="B206"/>
      <c r="C206"/>
      <c r="D206"/>
      <c r="E206"/>
      <c r="F206"/>
      <c r="G206"/>
      <c r="H206"/>
      <c r="I206" s="123"/>
      <c r="J206" s="123"/>
      <c r="K206" s="123"/>
      <c r="L206" s="123"/>
      <c r="M206" s="123"/>
      <c r="N206" s="123"/>
      <c r="O206" s="123"/>
      <c r="P206" s="123"/>
      <c r="Q206" s="123"/>
      <c r="R206" s="123"/>
      <c r="S206"/>
      <c r="T206"/>
      <c r="U206"/>
    </row>
    <row r="207" spans="1:21" ht="12.75">
      <c r="A207"/>
      <c r="B207"/>
      <c r="C207"/>
      <c r="D207"/>
      <c r="E207"/>
      <c r="F207"/>
      <c r="G207"/>
      <c r="H207"/>
      <c r="I207" s="123"/>
      <c r="J207" s="123"/>
      <c r="K207" s="123"/>
      <c r="L207" s="123"/>
      <c r="M207" s="123"/>
      <c r="N207" s="123"/>
      <c r="O207" s="123"/>
      <c r="P207" s="123"/>
      <c r="Q207" s="123"/>
      <c r="R207" s="123"/>
      <c r="S207"/>
      <c r="T207"/>
      <c r="U207"/>
    </row>
    <row r="208" spans="1:21" ht="12.75">
      <c r="A208"/>
      <c r="B208"/>
      <c r="C208"/>
      <c r="D208"/>
      <c r="E208"/>
      <c r="F208"/>
      <c r="G208"/>
      <c r="H208"/>
      <c r="I208" s="123"/>
      <c r="J208" s="123"/>
      <c r="K208" s="123"/>
      <c r="L208" s="123"/>
      <c r="M208" s="123"/>
      <c r="N208" s="123"/>
      <c r="O208" s="123"/>
      <c r="P208" s="123"/>
      <c r="Q208" s="123"/>
      <c r="R208" s="123"/>
      <c r="S208"/>
      <c r="T208"/>
      <c r="U208"/>
    </row>
    <row r="209" spans="1:21" ht="12.75">
      <c r="A209"/>
      <c r="B209"/>
      <c r="C209"/>
      <c r="D209"/>
      <c r="E209"/>
      <c r="F209"/>
      <c r="G209"/>
      <c r="H209"/>
      <c r="I209" s="123"/>
      <c r="J209" s="123"/>
      <c r="K209" s="123"/>
      <c r="L209" s="123"/>
      <c r="M209" s="123"/>
      <c r="N209" s="123"/>
      <c r="O209" s="123"/>
      <c r="P209" s="123"/>
      <c r="Q209" s="123"/>
      <c r="R209" s="123"/>
      <c r="S209"/>
      <c r="T209"/>
      <c r="U209"/>
    </row>
    <row r="210" spans="1:21" ht="12.75">
      <c r="A210"/>
      <c r="B210"/>
      <c r="C210"/>
      <c r="D210"/>
      <c r="E210"/>
      <c r="F210"/>
      <c r="G210"/>
      <c r="H210"/>
      <c r="I210" s="123"/>
      <c r="J210" s="123"/>
      <c r="K210" s="123"/>
      <c r="L210" s="123"/>
      <c r="M210" s="123"/>
      <c r="N210" s="123"/>
      <c r="O210" s="123"/>
      <c r="P210" s="123"/>
      <c r="Q210" s="123"/>
      <c r="R210" s="123"/>
      <c r="S210"/>
      <c r="T210"/>
      <c r="U210"/>
    </row>
    <row r="211" spans="1:21" ht="12.75">
      <c r="A211"/>
      <c r="B211"/>
      <c r="C211"/>
      <c r="D211"/>
      <c r="E211"/>
      <c r="F211"/>
      <c r="G211"/>
      <c r="H211"/>
      <c r="I211" s="123"/>
      <c r="J211" s="123"/>
      <c r="K211" s="123"/>
      <c r="L211" s="123"/>
      <c r="M211" s="123"/>
      <c r="N211" s="123"/>
      <c r="O211" s="123"/>
      <c r="P211" s="123"/>
      <c r="Q211" s="123"/>
      <c r="R211" s="123"/>
      <c r="S211"/>
      <c r="T211"/>
      <c r="U211"/>
    </row>
    <row r="212" spans="1:21" ht="12.75">
      <c r="A212"/>
      <c r="B212"/>
      <c r="C212"/>
      <c r="D212"/>
      <c r="E212"/>
      <c r="F212"/>
      <c r="G212"/>
      <c r="H212"/>
      <c r="I212" s="123"/>
      <c r="J212" s="123"/>
      <c r="K212" s="123"/>
      <c r="L212" s="123"/>
      <c r="M212" s="123"/>
      <c r="N212" s="123"/>
      <c r="O212" s="123"/>
      <c r="P212" s="123"/>
      <c r="Q212" s="123"/>
      <c r="R212" s="123"/>
      <c r="S212"/>
      <c r="T212"/>
      <c r="U212"/>
    </row>
    <row r="213" spans="1:21" ht="12.75">
      <c r="A213"/>
      <c r="B213"/>
      <c r="C213"/>
      <c r="D213"/>
      <c r="E213"/>
      <c r="F213"/>
      <c r="G213"/>
      <c r="H213"/>
      <c r="I213" s="123"/>
      <c r="J213" s="123"/>
      <c r="K213" s="123"/>
      <c r="L213" s="123"/>
      <c r="M213" s="123"/>
      <c r="N213" s="123"/>
      <c r="O213" s="123"/>
      <c r="P213" s="123"/>
      <c r="Q213" s="123"/>
      <c r="R213" s="123"/>
      <c r="S213"/>
      <c r="T213"/>
      <c r="U213"/>
    </row>
    <row r="214" spans="1:21" ht="12.75">
      <c r="A214"/>
      <c r="B214"/>
      <c r="C214"/>
      <c r="D214"/>
      <c r="E214"/>
      <c r="F214"/>
      <c r="G214"/>
      <c r="H214"/>
      <c r="I214" s="123"/>
      <c r="J214" s="123"/>
      <c r="K214" s="123"/>
      <c r="L214" s="123"/>
      <c r="M214" s="123"/>
      <c r="N214" s="123"/>
      <c r="O214" s="123"/>
      <c r="P214" s="123"/>
      <c r="Q214" s="123"/>
      <c r="R214" s="123"/>
      <c r="S214"/>
      <c r="T214"/>
      <c r="U214"/>
    </row>
    <row r="215" spans="1:21" ht="12.75">
      <c r="A215"/>
      <c r="B215"/>
      <c r="C215"/>
      <c r="D215"/>
      <c r="E215"/>
      <c r="F215"/>
      <c r="G215"/>
      <c r="H215"/>
      <c r="I215" s="123"/>
      <c r="J215" s="123"/>
      <c r="K215" s="123"/>
      <c r="L215" s="123"/>
      <c r="M215" s="123"/>
      <c r="N215" s="123"/>
      <c r="O215" s="123"/>
      <c r="P215" s="123"/>
      <c r="Q215" s="123"/>
      <c r="R215" s="123"/>
      <c r="S215"/>
      <c r="T215"/>
      <c r="U215"/>
    </row>
    <row r="216" spans="1:21" ht="12.75">
      <c r="A216"/>
      <c r="B216"/>
      <c r="C216"/>
      <c r="D216"/>
      <c r="E216"/>
      <c r="F216"/>
      <c r="G216"/>
      <c r="H216"/>
      <c r="I216" s="123"/>
      <c r="J216" s="123"/>
      <c r="K216" s="123"/>
      <c r="L216" s="123"/>
      <c r="M216" s="123"/>
      <c r="N216" s="123"/>
      <c r="O216" s="123"/>
      <c r="P216" s="123"/>
      <c r="Q216" s="123"/>
      <c r="R216" s="123"/>
      <c r="S216"/>
      <c r="T216"/>
      <c r="U216"/>
    </row>
    <row r="217" spans="1:21" ht="12.75">
      <c r="A217"/>
      <c r="B217"/>
      <c r="C217"/>
      <c r="D217"/>
      <c r="E217"/>
      <c r="F217"/>
      <c r="G217"/>
      <c r="H217"/>
      <c r="I217" s="123"/>
      <c r="J217" s="123"/>
      <c r="K217" s="123"/>
      <c r="L217" s="123"/>
      <c r="M217" s="123"/>
      <c r="N217" s="123"/>
      <c r="O217" s="123"/>
      <c r="P217" s="123"/>
      <c r="Q217" s="123"/>
      <c r="R217" s="123"/>
      <c r="S217"/>
      <c r="T217"/>
      <c r="U217"/>
    </row>
    <row r="218" spans="1:21" ht="12.75">
      <c r="A218"/>
      <c r="B218"/>
      <c r="C218"/>
      <c r="D218"/>
      <c r="E218"/>
      <c r="F218"/>
      <c r="G218"/>
      <c r="H218"/>
      <c r="I218" s="123"/>
      <c r="J218" s="123"/>
      <c r="K218" s="123"/>
      <c r="L218" s="123"/>
      <c r="M218" s="123"/>
      <c r="N218" s="123"/>
      <c r="O218" s="123"/>
      <c r="P218" s="123"/>
      <c r="Q218" s="123"/>
      <c r="R218" s="123"/>
      <c r="S218"/>
      <c r="T218"/>
      <c r="U218"/>
    </row>
    <row r="219" spans="1:21" ht="12.75">
      <c r="A219"/>
      <c r="B219"/>
      <c r="C219"/>
      <c r="D219"/>
      <c r="E219"/>
      <c r="F219"/>
      <c r="G219"/>
      <c r="H219"/>
      <c r="I219" s="123"/>
      <c r="J219" s="123"/>
      <c r="K219" s="123"/>
      <c r="L219" s="123"/>
      <c r="M219" s="123"/>
      <c r="N219" s="123"/>
      <c r="O219" s="123"/>
      <c r="P219" s="123"/>
      <c r="Q219" s="123"/>
      <c r="R219" s="123"/>
      <c r="S219"/>
      <c r="T219"/>
      <c r="U219"/>
    </row>
    <row r="220" spans="1:21" ht="12.75">
      <c r="A220"/>
      <c r="B220"/>
      <c r="C220"/>
      <c r="D220"/>
      <c r="E220"/>
      <c r="F220"/>
      <c r="G220"/>
      <c r="H220"/>
      <c r="I220" s="123"/>
      <c r="J220" s="123"/>
      <c r="K220" s="123"/>
      <c r="L220" s="123"/>
      <c r="M220" s="123"/>
      <c r="N220" s="123"/>
      <c r="O220" s="123"/>
      <c r="P220" s="123"/>
      <c r="Q220" s="123"/>
      <c r="R220" s="123"/>
      <c r="S220"/>
      <c r="T220"/>
      <c r="U220"/>
    </row>
    <row r="221" spans="1:21" ht="12.75">
      <c r="A221"/>
      <c r="B221"/>
      <c r="C221"/>
      <c r="D221"/>
      <c r="E221"/>
      <c r="F221"/>
      <c r="G221"/>
      <c r="H221"/>
      <c r="I221" s="123"/>
      <c r="J221" s="123"/>
      <c r="K221" s="123"/>
      <c r="L221" s="123"/>
      <c r="M221" s="123"/>
      <c r="N221" s="123"/>
      <c r="O221" s="123"/>
      <c r="P221" s="123"/>
      <c r="Q221" s="123"/>
      <c r="R221" s="123"/>
      <c r="S221"/>
      <c r="T221"/>
      <c r="U221"/>
    </row>
    <row r="222" spans="1:21" ht="12.75">
      <c r="A222"/>
      <c r="B222"/>
      <c r="C222"/>
      <c r="D222"/>
      <c r="E222"/>
      <c r="F222"/>
      <c r="G222"/>
      <c r="H222"/>
      <c r="I222" s="123"/>
      <c r="J222" s="123"/>
      <c r="K222" s="123"/>
      <c r="L222" s="123"/>
      <c r="M222" s="123"/>
      <c r="N222" s="123"/>
      <c r="O222" s="123"/>
      <c r="P222" s="123"/>
      <c r="Q222" s="123"/>
      <c r="R222" s="123"/>
      <c r="S222"/>
      <c r="T222"/>
      <c r="U222"/>
    </row>
    <row r="223" spans="1:21" ht="12.75">
      <c r="A223"/>
      <c r="B223"/>
      <c r="C223"/>
      <c r="D223"/>
      <c r="E223"/>
      <c r="F223"/>
      <c r="G223"/>
      <c r="H223"/>
      <c r="I223" s="123"/>
      <c r="J223" s="123"/>
      <c r="K223" s="123"/>
      <c r="L223" s="123"/>
      <c r="M223" s="123"/>
      <c r="N223" s="123"/>
      <c r="O223" s="123"/>
      <c r="P223" s="123"/>
      <c r="Q223" s="123"/>
      <c r="R223" s="123"/>
      <c r="S223"/>
      <c r="T223"/>
      <c r="U223"/>
    </row>
    <row r="224" spans="1:21" ht="12.75">
      <c r="A224"/>
      <c r="B224"/>
      <c r="C224"/>
      <c r="D224"/>
      <c r="E224"/>
      <c r="F224"/>
      <c r="G224"/>
      <c r="H224"/>
      <c r="I224" s="123"/>
      <c r="J224" s="123"/>
      <c r="K224" s="123"/>
      <c r="L224" s="123"/>
      <c r="M224" s="123"/>
      <c r="N224" s="123"/>
      <c r="O224" s="123"/>
      <c r="P224" s="123"/>
      <c r="Q224" s="123"/>
      <c r="R224" s="123"/>
      <c r="S224"/>
      <c r="T224"/>
      <c r="U224"/>
    </row>
    <row r="225" spans="1:21" ht="12.75">
      <c r="A225"/>
      <c r="B225"/>
      <c r="C225"/>
      <c r="D225"/>
      <c r="E225"/>
      <c r="F225"/>
      <c r="G225"/>
      <c r="H225"/>
      <c r="I225" s="123"/>
      <c r="J225" s="123"/>
      <c r="K225" s="123"/>
      <c r="L225" s="123"/>
      <c r="M225" s="123"/>
      <c r="N225" s="123"/>
      <c r="O225" s="123"/>
      <c r="P225" s="123"/>
      <c r="Q225" s="123"/>
      <c r="R225" s="123"/>
      <c r="S225"/>
      <c r="T225"/>
      <c r="U225"/>
    </row>
    <row r="226" spans="1:21" ht="12.75">
      <c r="A226"/>
      <c r="B226"/>
      <c r="C226"/>
      <c r="D226"/>
      <c r="E226"/>
      <c r="F226"/>
      <c r="G226"/>
      <c r="H226"/>
      <c r="I226" s="123"/>
      <c r="J226" s="123"/>
      <c r="K226" s="123"/>
      <c r="L226" s="123"/>
      <c r="M226" s="123"/>
      <c r="N226" s="123"/>
      <c r="O226" s="123"/>
      <c r="P226" s="123"/>
      <c r="Q226" s="123"/>
      <c r="R226" s="123"/>
      <c r="S226"/>
      <c r="T226"/>
      <c r="U226"/>
    </row>
    <row r="227" spans="1:21" ht="12.75">
      <c r="A227"/>
      <c r="B227"/>
      <c r="C227"/>
      <c r="D227"/>
      <c r="E227"/>
      <c r="F227"/>
      <c r="G227"/>
      <c r="H227"/>
      <c r="I227" s="123"/>
      <c r="J227" s="123"/>
      <c r="K227" s="123"/>
      <c r="L227" s="123"/>
      <c r="M227" s="123"/>
      <c r="N227" s="123"/>
      <c r="O227" s="123"/>
      <c r="P227" s="123"/>
      <c r="Q227" s="123"/>
      <c r="R227" s="123"/>
      <c r="S227"/>
      <c r="T227"/>
      <c r="U227"/>
    </row>
    <row r="228" spans="1:21" ht="12.75">
      <c r="A228"/>
      <c r="B228"/>
      <c r="C228"/>
      <c r="D228"/>
      <c r="E228"/>
      <c r="F228"/>
      <c r="G228"/>
      <c r="H228"/>
      <c r="I228" s="123"/>
      <c r="J228" s="123"/>
      <c r="K228" s="123"/>
      <c r="L228" s="123"/>
      <c r="M228" s="123"/>
      <c r="N228" s="123"/>
      <c r="O228" s="123"/>
      <c r="P228" s="123"/>
      <c r="Q228" s="123"/>
      <c r="R228" s="123"/>
      <c r="S228"/>
      <c r="T228"/>
      <c r="U228"/>
    </row>
    <row r="229" spans="1:21" ht="12.75">
      <c r="A229"/>
      <c r="B229"/>
      <c r="C229"/>
      <c r="D229"/>
      <c r="E229"/>
      <c r="F229"/>
      <c r="G229"/>
      <c r="H229"/>
      <c r="I229" s="123"/>
      <c r="J229" s="123"/>
      <c r="K229" s="123"/>
      <c r="L229" s="123"/>
      <c r="M229" s="123"/>
      <c r="N229" s="123"/>
      <c r="O229" s="123"/>
      <c r="P229" s="123"/>
      <c r="Q229" s="123"/>
      <c r="R229" s="123"/>
      <c r="S229"/>
      <c r="T229"/>
      <c r="U229"/>
    </row>
    <row r="230" spans="1:21" ht="12.75">
      <c r="A230"/>
      <c r="B230"/>
      <c r="C230"/>
      <c r="D230"/>
      <c r="E230"/>
      <c r="F230"/>
      <c r="G230"/>
      <c r="H230"/>
      <c r="I230" s="123"/>
      <c r="J230" s="123"/>
      <c r="K230" s="123"/>
      <c r="L230" s="123"/>
      <c r="M230" s="123"/>
      <c r="N230" s="123"/>
      <c r="O230" s="123"/>
      <c r="P230" s="123"/>
      <c r="Q230" s="123"/>
      <c r="R230" s="123"/>
      <c r="S230"/>
      <c r="T230"/>
      <c r="U230"/>
    </row>
    <row r="231" spans="1:21" ht="12.75">
      <c r="A231"/>
      <c r="B231"/>
      <c r="C231"/>
      <c r="D231"/>
      <c r="E231"/>
      <c r="F231"/>
      <c r="G231"/>
      <c r="H231"/>
      <c r="I231" s="123"/>
      <c r="J231" s="123"/>
      <c r="K231" s="123"/>
      <c r="L231" s="123"/>
      <c r="M231" s="123"/>
      <c r="N231" s="123"/>
      <c r="O231" s="123"/>
      <c r="P231" s="123"/>
      <c r="Q231" s="123"/>
      <c r="R231" s="123"/>
      <c r="S231"/>
      <c r="T231"/>
      <c r="U231"/>
    </row>
    <row r="232" spans="1:21" ht="12.75">
      <c r="A232"/>
      <c r="B232"/>
      <c r="C232"/>
      <c r="D232"/>
      <c r="E232"/>
      <c r="F232"/>
      <c r="G232"/>
      <c r="H232"/>
      <c r="I232" s="123"/>
      <c r="J232" s="123"/>
      <c r="K232" s="123"/>
      <c r="L232" s="123"/>
      <c r="M232" s="123"/>
      <c r="N232" s="123"/>
      <c r="O232" s="123"/>
      <c r="P232" s="123"/>
      <c r="Q232" s="123"/>
      <c r="R232" s="123"/>
      <c r="S232"/>
      <c r="T232"/>
      <c r="U232"/>
    </row>
    <row r="233" spans="1:21" ht="12.75">
      <c r="A233"/>
      <c r="B233"/>
      <c r="C233"/>
      <c r="D233"/>
      <c r="E233"/>
      <c r="F233"/>
      <c r="G233"/>
      <c r="H233"/>
      <c r="I233" s="123"/>
      <c r="J233" s="123"/>
      <c r="K233" s="123"/>
      <c r="L233" s="123"/>
      <c r="M233" s="123"/>
      <c r="N233" s="123"/>
      <c r="O233" s="123"/>
      <c r="P233" s="123"/>
      <c r="Q233" s="123"/>
      <c r="R233" s="123"/>
      <c r="S233"/>
      <c r="T233"/>
      <c r="U233"/>
    </row>
    <row r="234" spans="1:21" ht="12.75">
      <c r="A234"/>
      <c r="B234"/>
      <c r="C234"/>
      <c r="D234"/>
      <c r="E234"/>
      <c r="F234"/>
      <c r="G234"/>
      <c r="H234"/>
      <c r="I234" s="123"/>
      <c r="J234" s="123"/>
      <c r="K234" s="123"/>
      <c r="L234" s="123"/>
      <c r="M234" s="123"/>
      <c r="N234" s="123"/>
      <c r="O234" s="123"/>
      <c r="P234" s="123"/>
      <c r="Q234" s="123"/>
      <c r="R234" s="123"/>
      <c r="S234"/>
      <c r="T234"/>
      <c r="U234"/>
    </row>
    <row r="235" spans="1:21" ht="12.75">
      <c r="A235"/>
      <c r="B235"/>
      <c r="C235"/>
      <c r="D235"/>
      <c r="E235"/>
      <c r="F235"/>
      <c r="G235"/>
      <c r="H235"/>
      <c r="I235" s="123"/>
      <c r="J235" s="123"/>
      <c r="K235" s="123"/>
      <c r="L235" s="123"/>
      <c r="M235" s="123"/>
      <c r="N235" s="123"/>
      <c r="O235" s="123"/>
      <c r="P235" s="123"/>
      <c r="Q235" s="123"/>
      <c r="R235" s="123"/>
      <c r="S235"/>
      <c r="T235"/>
      <c r="U235"/>
    </row>
    <row r="236" spans="1:21" ht="12.75">
      <c r="A236"/>
      <c r="B236"/>
      <c r="C236"/>
      <c r="D236"/>
      <c r="E236"/>
      <c r="F236"/>
      <c r="G236"/>
      <c r="H236"/>
      <c r="I236" s="123"/>
      <c r="J236" s="123"/>
      <c r="K236" s="123"/>
      <c r="L236" s="123"/>
      <c r="M236" s="123"/>
      <c r="N236" s="123"/>
      <c r="O236" s="123"/>
      <c r="P236" s="123"/>
      <c r="Q236" s="123"/>
      <c r="R236" s="123"/>
      <c r="S236"/>
      <c r="T236"/>
      <c r="U236"/>
    </row>
    <row r="237" spans="1:21" ht="12.75">
      <c r="A237"/>
      <c r="B237"/>
      <c r="C237"/>
      <c r="D237"/>
      <c r="E237"/>
      <c r="F237"/>
      <c r="G237"/>
      <c r="H237"/>
      <c r="I237" s="123"/>
      <c r="J237" s="123"/>
      <c r="K237" s="123"/>
      <c r="L237" s="123"/>
      <c r="M237" s="123"/>
      <c r="N237" s="123"/>
      <c r="O237" s="123"/>
      <c r="P237" s="123"/>
      <c r="Q237" s="123"/>
      <c r="R237" s="123"/>
      <c r="S237"/>
      <c r="T237"/>
      <c r="U237"/>
    </row>
    <row r="238" spans="1:21" ht="12.75">
      <c r="A238"/>
      <c r="B238"/>
      <c r="C238"/>
      <c r="D238"/>
      <c r="E238"/>
      <c r="F238"/>
      <c r="G238"/>
      <c r="H238"/>
      <c r="I238" s="123"/>
      <c r="J238" s="123"/>
      <c r="K238" s="123"/>
      <c r="L238" s="123"/>
      <c r="M238" s="123"/>
      <c r="N238" s="123"/>
      <c r="O238" s="123"/>
      <c r="P238" s="123"/>
      <c r="Q238" s="123"/>
      <c r="R238" s="123"/>
      <c r="S238"/>
      <c r="T238"/>
      <c r="U238"/>
    </row>
    <row r="239" spans="1:21" ht="12.75">
      <c r="A239"/>
      <c r="B239"/>
      <c r="C239"/>
      <c r="D239"/>
      <c r="E239"/>
      <c r="F239"/>
      <c r="G239"/>
      <c r="H239"/>
      <c r="I239" s="123"/>
      <c r="J239" s="123"/>
      <c r="K239" s="123"/>
      <c r="L239" s="123"/>
      <c r="M239" s="123"/>
      <c r="N239" s="123"/>
      <c r="O239" s="123"/>
      <c r="P239" s="123"/>
      <c r="Q239" s="123"/>
      <c r="R239" s="123"/>
      <c r="S239"/>
      <c r="T239"/>
      <c r="U239"/>
    </row>
    <row r="240" spans="1:21" ht="12.75">
      <c r="A240"/>
      <c r="B240"/>
      <c r="C240"/>
      <c r="D240"/>
      <c r="E240"/>
      <c r="F240"/>
      <c r="G240"/>
      <c r="H240"/>
      <c r="I240" s="123"/>
      <c r="J240" s="123"/>
      <c r="K240" s="123"/>
      <c r="L240" s="123"/>
      <c r="M240" s="123"/>
      <c r="N240" s="123"/>
      <c r="O240" s="123"/>
      <c r="P240" s="123"/>
      <c r="Q240" s="123"/>
      <c r="R240" s="123"/>
      <c r="S240"/>
      <c r="T240"/>
      <c r="U240"/>
    </row>
    <row r="241" spans="1:21" ht="12.75">
      <c r="A241"/>
      <c r="B241"/>
      <c r="C241"/>
      <c r="D241"/>
      <c r="E241"/>
      <c r="F241"/>
      <c r="G241"/>
      <c r="H241"/>
      <c r="I241" s="123"/>
      <c r="J241" s="123"/>
      <c r="K241" s="123"/>
      <c r="L241" s="123"/>
      <c r="M241" s="123"/>
      <c r="N241" s="123"/>
      <c r="O241" s="123"/>
      <c r="P241" s="123"/>
      <c r="Q241" s="123"/>
      <c r="R241" s="123"/>
      <c r="S241"/>
      <c r="T241"/>
      <c r="U241"/>
    </row>
    <row r="242" spans="1:21" ht="12.75">
      <c r="A242"/>
      <c r="B242"/>
      <c r="C242"/>
      <c r="D242"/>
      <c r="E242"/>
      <c r="F242"/>
      <c r="G242"/>
      <c r="H242"/>
      <c r="I242" s="123"/>
      <c r="J242" s="123"/>
      <c r="K242" s="123"/>
      <c r="L242" s="123"/>
      <c r="M242" s="123"/>
      <c r="N242" s="123"/>
      <c r="O242" s="123"/>
      <c r="P242" s="123"/>
      <c r="Q242" s="123"/>
      <c r="R242" s="123"/>
      <c r="S242"/>
      <c r="T242"/>
      <c r="U242"/>
    </row>
    <row r="243" spans="1:21" ht="12.75">
      <c r="A243"/>
      <c r="B243"/>
      <c r="C243"/>
      <c r="D243"/>
      <c r="E243"/>
      <c r="F243"/>
      <c r="G243"/>
      <c r="H243"/>
      <c r="I243" s="123"/>
      <c r="J243" s="123"/>
      <c r="K243" s="123"/>
      <c r="L243" s="123"/>
      <c r="M243" s="123"/>
      <c r="N243" s="123"/>
      <c r="O243" s="123"/>
      <c r="P243" s="123"/>
      <c r="Q243" s="123"/>
      <c r="R243" s="123"/>
      <c r="S243"/>
      <c r="T243"/>
      <c r="U243"/>
    </row>
    <row r="244" spans="1:21" ht="12.75">
      <c r="A244"/>
      <c r="B244"/>
      <c r="C244"/>
      <c r="D244"/>
      <c r="E244"/>
      <c r="F244"/>
      <c r="G244"/>
      <c r="H244"/>
      <c r="I244" s="123"/>
      <c r="J244" s="123"/>
      <c r="K244" s="123"/>
      <c r="L244" s="123"/>
      <c r="M244" s="123"/>
      <c r="N244" s="123"/>
      <c r="O244" s="123"/>
      <c r="P244" s="123"/>
      <c r="Q244" s="123"/>
      <c r="R244" s="123"/>
      <c r="S244"/>
      <c r="T244"/>
      <c r="U244"/>
    </row>
    <row r="245" spans="1:21" ht="12.75">
      <c r="A245"/>
      <c r="B245"/>
      <c r="C245"/>
      <c r="D245"/>
      <c r="E245"/>
      <c r="F245"/>
      <c r="G245"/>
      <c r="H245"/>
      <c r="I245" s="123"/>
      <c r="J245" s="123"/>
      <c r="K245" s="123"/>
      <c r="L245" s="123"/>
      <c r="M245" s="123"/>
      <c r="N245" s="123"/>
      <c r="O245" s="123"/>
      <c r="P245" s="123"/>
      <c r="Q245" s="123"/>
      <c r="R245" s="123"/>
      <c r="S245"/>
      <c r="T245"/>
      <c r="U245"/>
    </row>
    <row r="246" spans="1:21" ht="12.75">
      <c r="A246"/>
      <c r="B246"/>
      <c r="C246"/>
      <c r="D246"/>
      <c r="E246"/>
      <c r="F246"/>
      <c r="G246"/>
      <c r="H246"/>
      <c r="I246" s="123"/>
      <c r="J246" s="123"/>
      <c r="K246" s="123"/>
      <c r="L246" s="123"/>
      <c r="M246" s="123"/>
      <c r="N246" s="123"/>
      <c r="O246" s="123"/>
      <c r="P246" s="123"/>
      <c r="Q246" s="123"/>
      <c r="R246" s="123"/>
      <c r="S246"/>
      <c r="T246"/>
      <c r="U246"/>
    </row>
    <row r="247" spans="1:21" ht="12.75">
      <c r="A247"/>
      <c r="B247"/>
      <c r="C247"/>
      <c r="D247"/>
      <c r="E247"/>
      <c r="F247"/>
      <c r="G247"/>
      <c r="H247"/>
      <c r="I247" s="123"/>
      <c r="J247" s="123"/>
      <c r="K247" s="123"/>
      <c r="L247" s="123"/>
      <c r="M247" s="123"/>
      <c r="N247" s="123"/>
      <c r="O247" s="123"/>
      <c r="P247" s="123"/>
      <c r="Q247" s="123"/>
      <c r="R247" s="123"/>
      <c r="S247"/>
      <c r="T247"/>
      <c r="U247"/>
    </row>
    <row r="248" spans="1:21" ht="12.75">
      <c r="A248"/>
      <c r="B248"/>
      <c r="C248"/>
      <c r="D248"/>
      <c r="E248"/>
      <c r="F248"/>
      <c r="G248"/>
      <c r="H248"/>
      <c r="I248" s="123"/>
      <c r="J248" s="123"/>
      <c r="K248" s="123"/>
      <c r="L248" s="123"/>
      <c r="M248" s="123"/>
      <c r="N248" s="123"/>
      <c r="O248" s="123"/>
      <c r="P248" s="123"/>
      <c r="Q248" s="123"/>
      <c r="R248" s="123"/>
      <c r="S248"/>
      <c r="T248"/>
      <c r="U248"/>
    </row>
    <row r="249" spans="1:21" ht="12.75">
      <c r="A249"/>
      <c r="B249"/>
      <c r="C249"/>
      <c r="D249"/>
      <c r="E249"/>
      <c r="F249"/>
      <c r="G249"/>
      <c r="H249"/>
      <c r="I249" s="123"/>
      <c r="J249" s="123"/>
      <c r="K249" s="123"/>
      <c r="L249" s="123"/>
      <c r="M249" s="123"/>
      <c r="N249" s="123"/>
      <c r="O249" s="123"/>
      <c r="P249" s="123"/>
      <c r="Q249" s="123"/>
      <c r="R249" s="123"/>
      <c r="S249"/>
      <c r="T249"/>
      <c r="U249"/>
    </row>
    <row r="250" spans="1:21" ht="12.75">
      <c r="A250"/>
      <c r="B250"/>
      <c r="C250"/>
      <c r="D250"/>
      <c r="E250"/>
      <c r="F250"/>
      <c r="G250"/>
      <c r="H250"/>
      <c r="I250" s="123"/>
      <c r="J250" s="123"/>
      <c r="K250" s="123"/>
      <c r="L250" s="123"/>
      <c r="M250" s="123"/>
      <c r="N250" s="123"/>
      <c r="O250" s="123"/>
      <c r="P250" s="123"/>
      <c r="Q250" s="123"/>
      <c r="R250" s="123"/>
      <c r="S250"/>
      <c r="T250"/>
      <c r="U250"/>
    </row>
    <row r="251" spans="1:21" ht="12.75">
      <c r="A251"/>
      <c r="B251"/>
      <c r="C251"/>
      <c r="D251"/>
      <c r="E251"/>
      <c r="F251"/>
      <c r="G251"/>
      <c r="H251"/>
      <c r="I251" s="123"/>
      <c r="J251" s="123"/>
      <c r="K251" s="123"/>
      <c r="L251" s="123"/>
      <c r="M251" s="123"/>
      <c r="N251" s="123"/>
      <c r="O251" s="123"/>
      <c r="P251" s="123"/>
      <c r="Q251" s="123"/>
      <c r="R251" s="123"/>
      <c r="S251"/>
      <c r="T251"/>
      <c r="U251"/>
    </row>
    <row r="252" spans="1:21" ht="12.75">
      <c r="A252"/>
      <c r="B252"/>
      <c r="C252"/>
      <c r="D252"/>
      <c r="E252"/>
      <c r="F252"/>
      <c r="G252"/>
      <c r="H252"/>
      <c r="I252" s="123"/>
      <c r="J252" s="123"/>
      <c r="K252" s="123"/>
      <c r="L252" s="123"/>
      <c r="M252" s="123"/>
      <c r="N252" s="123"/>
      <c r="O252" s="123"/>
      <c r="P252" s="123"/>
      <c r="Q252" s="123"/>
      <c r="R252" s="123"/>
      <c r="S252"/>
      <c r="T252"/>
      <c r="U252"/>
    </row>
    <row r="253" spans="1:21" ht="12.75">
      <c r="A253"/>
      <c r="B253"/>
      <c r="C253"/>
      <c r="D253"/>
      <c r="E253"/>
      <c r="F253"/>
      <c r="G253"/>
      <c r="H253"/>
      <c r="I253" s="123"/>
      <c r="J253" s="123"/>
      <c r="K253" s="123"/>
      <c r="L253" s="123"/>
      <c r="M253" s="123"/>
      <c r="N253" s="123"/>
      <c r="O253" s="123"/>
      <c r="P253" s="123"/>
      <c r="Q253" s="123"/>
      <c r="R253" s="123"/>
      <c r="S253"/>
      <c r="T253"/>
      <c r="U253"/>
    </row>
    <row r="254" spans="1:21" ht="12.75">
      <c r="A254"/>
      <c r="B254"/>
      <c r="C254"/>
      <c r="D254"/>
      <c r="E254"/>
      <c r="F254"/>
      <c r="G254"/>
      <c r="H254"/>
      <c r="I254" s="123"/>
      <c r="J254" s="123"/>
      <c r="K254" s="123"/>
      <c r="L254" s="123"/>
      <c r="M254" s="123"/>
      <c r="N254" s="123"/>
      <c r="O254" s="123"/>
      <c r="P254" s="123"/>
      <c r="Q254" s="123"/>
      <c r="R254" s="123"/>
      <c r="S254"/>
      <c r="T254"/>
      <c r="U254"/>
    </row>
    <row r="255" spans="1:21" ht="12.75">
      <c r="A255"/>
      <c r="B255"/>
      <c r="C255"/>
      <c r="D255"/>
      <c r="E255"/>
      <c r="F255"/>
      <c r="G255"/>
      <c r="H255"/>
      <c r="I255" s="123"/>
      <c r="J255" s="123"/>
      <c r="K255" s="123"/>
      <c r="L255" s="123"/>
      <c r="M255" s="123"/>
      <c r="N255" s="123"/>
      <c r="O255" s="123"/>
      <c r="P255" s="123"/>
      <c r="Q255" s="123"/>
      <c r="R255" s="123"/>
      <c r="S255"/>
      <c r="T255"/>
      <c r="U255"/>
    </row>
    <row r="256" spans="1:21" ht="12.75">
      <c r="A256"/>
      <c r="B256"/>
      <c r="C256"/>
      <c r="D256"/>
      <c r="E256"/>
      <c r="F256"/>
      <c r="G256"/>
      <c r="H256"/>
      <c r="I256" s="123"/>
      <c r="J256" s="123"/>
      <c r="K256" s="123"/>
      <c r="L256" s="123"/>
      <c r="M256" s="123"/>
      <c r="N256" s="123"/>
      <c r="O256" s="123"/>
      <c r="P256" s="123"/>
      <c r="Q256" s="123"/>
      <c r="R256" s="123"/>
      <c r="S256"/>
      <c r="T256"/>
      <c r="U256"/>
    </row>
    <row r="257" spans="1:21" ht="12.75">
      <c r="A257"/>
      <c r="B257"/>
      <c r="C257"/>
      <c r="D257"/>
      <c r="E257"/>
      <c r="F257"/>
      <c r="G257"/>
      <c r="H257"/>
      <c r="I257" s="123"/>
      <c r="J257" s="123"/>
      <c r="K257" s="123"/>
      <c r="L257" s="123"/>
      <c r="M257" s="123"/>
      <c r="N257" s="123"/>
      <c r="O257" s="123"/>
      <c r="P257" s="123"/>
      <c r="Q257" s="123"/>
      <c r="R257" s="123"/>
      <c r="S257"/>
      <c r="T257"/>
      <c r="U257"/>
    </row>
    <row r="258" spans="1:21" ht="12.75">
      <c r="A258"/>
      <c r="B258"/>
      <c r="C258"/>
      <c r="D258"/>
      <c r="E258"/>
      <c r="F258"/>
      <c r="G258"/>
      <c r="H258"/>
      <c r="I258" s="123"/>
      <c r="J258" s="123"/>
      <c r="K258" s="123"/>
      <c r="L258" s="123"/>
      <c r="M258" s="123"/>
      <c r="N258" s="123"/>
      <c r="O258" s="123"/>
      <c r="P258" s="123"/>
      <c r="Q258" s="123"/>
      <c r="R258" s="123"/>
      <c r="S258"/>
      <c r="T258"/>
      <c r="U258"/>
    </row>
    <row r="259" spans="1:21" ht="12.75">
      <c r="A259"/>
      <c r="B259"/>
      <c r="C259"/>
      <c r="D259"/>
      <c r="E259"/>
      <c r="F259"/>
      <c r="G259"/>
      <c r="H259"/>
      <c r="I259" s="123"/>
      <c r="J259" s="123"/>
      <c r="K259" s="123"/>
      <c r="L259" s="123"/>
      <c r="M259" s="123"/>
      <c r="N259" s="123"/>
      <c r="O259" s="123"/>
      <c r="P259" s="123"/>
      <c r="Q259" s="123"/>
      <c r="R259" s="123"/>
      <c r="S259"/>
      <c r="T259"/>
      <c r="U259"/>
    </row>
    <row r="260" spans="1:21" ht="12.75">
      <c r="A260"/>
      <c r="B260"/>
      <c r="C260"/>
      <c r="D260"/>
      <c r="E260"/>
      <c r="F260"/>
      <c r="G260"/>
      <c r="H260"/>
      <c r="I260" s="123"/>
      <c r="J260" s="123"/>
      <c r="K260" s="123"/>
      <c r="L260" s="123"/>
      <c r="M260" s="123"/>
      <c r="N260" s="123"/>
      <c r="O260" s="123"/>
      <c r="P260" s="123"/>
      <c r="Q260" s="123"/>
      <c r="R260" s="123"/>
      <c r="S260"/>
      <c r="T260"/>
      <c r="U260"/>
    </row>
    <row r="261" spans="1:21" ht="12.75">
      <c r="A261"/>
      <c r="B261"/>
      <c r="C261"/>
      <c r="D261"/>
      <c r="E261"/>
      <c r="F261"/>
      <c r="G261"/>
      <c r="H261"/>
      <c r="I261" s="123"/>
      <c r="J261" s="123"/>
      <c r="K261" s="123"/>
      <c r="L261" s="123"/>
      <c r="M261" s="123"/>
      <c r="N261" s="123"/>
      <c r="O261" s="123"/>
      <c r="P261" s="123"/>
      <c r="Q261" s="123"/>
      <c r="R261" s="123"/>
      <c r="S261"/>
      <c r="T261"/>
      <c r="U261"/>
    </row>
    <row r="262" spans="1:21" ht="12.75">
      <c r="A262"/>
      <c r="B262"/>
      <c r="C262"/>
      <c r="D262"/>
      <c r="E262"/>
      <c r="F262"/>
      <c r="G262"/>
      <c r="H262"/>
      <c r="I262" s="123"/>
      <c r="J262" s="123"/>
      <c r="K262" s="123"/>
      <c r="L262" s="123"/>
      <c r="M262" s="123"/>
      <c r="N262" s="123"/>
      <c r="O262" s="123"/>
      <c r="P262" s="123"/>
      <c r="Q262" s="123"/>
      <c r="R262" s="123"/>
      <c r="S262"/>
      <c r="T262"/>
      <c r="U262"/>
    </row>
    <row r="263" spans="1:21" ht="12.75">
      <c r="A263"/>
      <c r="B263"/>
      <c r="C263"/>
      <c r="D263"/>
      <c r="E263"/>
      <c r="F263"/>
      <c r="G263"/>
      <c r="H263"/>
      <c r="I263" s="123"/>
      <c r="J263" s="123"/>
      <c r="K263" s="123"/>
      <c r="L263" s="123"/>
      <c r="M263" s="123"/>
      <c r="N263" s="123"/>
      <c r="O263" s="123"/>
      <c r="P263" s="123"/>
      <c r="Q263" s="123"/>
      <c r="R263" s="123"/>
      <c r="S263"/>
      <c r="T263"/>
      <c r="U263"/>
    </row>
    <row r="264" spans="1:21" ht="12.75">
      <c r="A264"/>
      <c r="B264"/>
      <c r="C264"/>
      <c r="D264"/>
      <c r="E264"/>
      <c r="F264"/>
      <c r="G264"/>
      <c r="H264"/>
      <c r="I264" s="123"/>
      <c r="J264" s="123"/>
      <c r="K264" s="123"/>
      <c r="L264" s="123"/>
      <c r="M264" s="123"/>
      <c r="N264" s="123"/>
      <c r="O264" s="123"/>
      <c r="P264" s="123"/>
      <c r="Q264" s="123"/>
      <c r="R264" s="123"/>
      <c r="S264"/>
      <c r="T264"/>
      <c r="U264"/>
    </row>
    <row r="265" spans="1:21" ht="12.75">
      <c r="A265"/>
      <c r="B265"/>
      <c r="C265"/>
      <c r="D265"/>
      <c r="E265"/>
      <c r="F265"/>
      <c r="G265"/>
      <c r="H265"/>
      <c r="I265" s="123"/>
      <c r="J265" s="123"/>
      <c r="K265" s="123"/>
      <c r="L265" s="123"/>
      <c r="M265" s="123"/>
      <c r="N265" s="123"/>
      <c r="O265" s="123"/>
      <c r="P265" s="123"/>
      <c r="Q265" s="123"/>
      <c r="R265" s="123"/>
      <c r="S265"/>
      <c r="T265"/>
      <c r="U265"/>
    </row>
    <row r="266" spans="1:21" ht="12.75">
      <c r="A266"/>
      <c r="B266"/>
      <c r="C266"/>
      <c r="D266"/>
      <c r="E266"/>
      <c r="F266"/>
      <c r="G266"/>
      <c r="H266"/>
      <c r="I266" s="123"/>
      <c r="J266" s="123"/>
      <c r="K266" s="123"/>
      <c r="L266" s="123"/>
      <c r="M266" s="123"/>
      <c r="N266" s="123"/>
      <c r="O266" s="123"/>
      <c r="P266" s="123"/>
      <c r="Q266" s="123"/>
      <c r="R266" s="123"/>
      <c r="S266"/>
      <c r="T266"/>
      <c r="U266"/>
    </row>
    <row r="267" spans="1:21" ht="12.75">
      <c r="A267"/>
      <c r="B267"/>
      <c r="C267"/>
      <c r="D267"/>
      <c r="E267"/>
      <c r="F267"/>
      <c r="G267"/>
      <c r="H267"/>
      <c r="I267" s="123"/>
      <c r="J267" s="123"/>
      <c r="K267" s="123"/>
      <c r="L267" s="123"/>
      <c r="M267" s="123"/>
      <c r="N267" s="123"/>
      <c r="O267" s="123"/>
      <c r="P267" s="123"/>
      <c r="Q267" s="123"/>
      <c r="R267" s="123"/>
      <c r="S267"/>
      <c r="T267"/>
      <c r="U267"/>
    </row>
    <row r="268" spans="1:21" ht="12.75">
      <c r="A268"/>
      <c r="B268"/>
      <c r="C268"/>
      <c r="D268"/>
      <c r="E268"/>
      <c r="F268"/>
      <c r="G268"/>
      <c r="H268"/>
      <c r="I268" s="123"/>
      <c r="J268" s="123"/>
      <c r="K268" s="123"/>
      <c r="L268" s="123"/>
      <c r="M268" s="123"/>
      <c r="N268" s="123"/>
      <c r="O268" s="123"/>
      <c r="P268" s="123"/>
      <c r="Q268" s="123"/>
      <c r="R268" s="123"/>
      <c r="S268"/>
      <c r="T268"/>
      <c r="U268"/>
    </row>
    <row r="269" spans="1:21" ht="12.75">
      <c r="A269"/>
      <c r="B269"/>
      <c r="C269"/>
      <c r="D269"/>
      <c r="E269"/>
      <c r="F269"/>
      <c r="G269"/>
      <c r="H269"/>
      <c r="I269" s="123"/>
      <c r="J269" s="123"/>
      <c r="K269" s="123"/>
      <c r="L269" s="123"/>
      <c r="M269" s="123"/>
      <c r="N269" s="123"/>
      <c r="O269" s="123"/>
      <c r="P269" s="123"/>
      <c r="Q269" s="123"/>
      <c r="R269" s="123"/>
      <c r="S269"/>
      <c r="T269"/>
      <c r="U269"/>
    </row>
    <row r="270" spans="1:21" ht="12.75">
      <c r="A270"/>
      <c r="B270"/>
      <c r="C270"/>
      <c r="D270"/>
      <c r="E270"/>
      <c r="F270"/>
      <c r="G270"/>
      <c r="H270"/>
      <c r="I270" s="123"/>
      <c r="J270" s="123"/>
      <c r="K270" s="123"/>
      <c r="L270" s="123"/>
      <c r="M270" s="123"/>
      <c r="N270" s="123"/>
      <c r="O270" s="123"/>
      <c r="P270" s="123"/>
      <c r="Q270" s="123"/>
      <c r="R270" s="123"/>
      <c r="S270"/>
      <c r="T270"/>
      <c r="U270"/>
    </row>
    <row r="271" spans="1:21" ht="12.75">
      <c r="A271"/>
      <c r="B271"/>
      <c r="C271"/>
      <c r="D271"/>
      <c r="E271"/>
      <c r="F271"/>
      <c r="G271"/>
      <c r="H271"/>
      <c r="I271" s="123"/>
      <c r="J271" s="123"/>
      <c r="K271" s="123"/>
      <c r="L271" s="123"/>
      <c r="M271" s="123"/>
      <c r="N271" s="123"/>
      <c r="O271" s="123"/>
      <c r="P271" s="123"/>
      <c r="Q271" s="123"/>
      <c r="R271" s="123"/>
      <c r="S271"/>
      <c r="T271"/>
      <c r="U271"/>
    </row>
    <row r="272" spans="1:21" ht="12.75">
      <c r="A272"/>
      <c r="B272"/>
      <c r="C272"/>
      <c r="D272"/>
      <c r="E272"/>
      <c r="F272"/>
      <c r="G272"/>
      <c r="H272"/>
      <c r="I272" s="123"/>
      <c r="J272" s="123"/>
      <c r="K272" s="123"/>
      <c r="L272" s="123"/>
      <c r="M272" s="123"/>
      <c r="N272" s="123"/>
      <c r="O272" s="123"/>
      <c r="P272" s="123"/>
      <c r="Q272" s="123"/>
      <c r="R272" s="123"/>
      <c r="S272"/>
      <c r="T272"/>
      <c r="U272"/>
    </row>
    <row r="273" spans="1:21" ht="12.75">
      <c r="A273"/>
      <c r="B273"/>
      <c r="C273"/>
      <c r="D273"/>
      <c r="E273"/>
      <c r="F273"/>
      <c r="G273"/>
      <c r="H273"/>
      <c r="I273" s="123"/>
      <c r="J273" s="123"/>
      <c r="K273" s="123"/>
      <c r="L273" s="123"/>
      <c r="M273" s="123"/>
      <c r="N273" s="123"/>
      <c r="O273" s="123"/>
      <c r="P273" s="123"/>
      <c r="Q273" s="123"/>
      <c r="R273" s="123"/>
      <c r="S273"/>
      <c r="T273"/>
      <c r="U273"/>
    </row>
    <row r="274" spans="1:21" ht="12.75">
      <c r="A274"/>
      <c r="B274"/>
      <c r="C274"/>
      <c r="D274"/>
      <c r="E274"/>
      <c r="F274"/>
      <c r="G274"/>
      <c r="H274"/>
      <c r="I274" s="123"/>
      <c r="J274" s="123"/>
      <c r="K274" s="123"/>
      <c r="L274" s="123"/>
      <c r="M274" s="123"/>
      <c r="N274" s="123"/>
      <c r="O274" s="123"/>
      <c r="P274" s="123"/>
      <c r="Q274" s="123"/>
      <c r="R274" s="123"/>
      <c r="S274"/>
      <c r="T274"/>
      <c r="U274"/>
    </row>
    <row r="275" spans="1:21" ht="12.75">
      <c r="A275"/>
      <c r="B275"/>
      <c r="C275"/>
      <c r="D275"/>
      <c r="E275"/>
      <c r="F275"/>
      <c r="G275"/>
      <c r="H275"/>
      <c r="I275" s="123"/>
      <c r="J275" s="123"/>
      <c r="K275" s="123"/>
      <c r="L275" s="123"/>
      <c r="M275" s="123"/>
      <c r="N275" s="123"/>
      <c r="O275" s="123"/>
      <c r="P275" s="123"/>
      <c r="Q275" s="123"/>
      <c r="R275" s="123"/>
      <c r="S275"/>
      <c r="T275"/>
      <c r="U275"/>
    </row>
    <row r="276" spans="1:21" ht="12.75">
      <c r="A276"/>
      <c r="B276"/>
      <c r="C276"/>
      <c r="D276"/>
      <c r="E276"/>
      <c r="F276"/>
      <c r="G276"/>
      <c r="H276"/>
      <c r="I276" s="123"/>
      <c r="J276" s="123"/>
      <c r="K276" s="123"/>
      <c r="L276" s="123"/>
      <c r="M276" s="123"/>
      <c r="N276" s="123"/>
      <c r="O276" s="123"/>
      <c r="P276" s="123"/>
      <c r="Q276" s="123"/>
      <c r="R276" s="123"/>
      <c r="S276"/>
      <c r="T276"/>
      <c r="U276"/>
    </row>
    <row r="277" spans="1:21" ht="12.75">
      <c r="A277"/>
      <c r="B277"/>
      <c r="C277"/>
      <c r="D277"/>
      <c r="E277"/>
      <c r="F277"/>
      <c r="G277"/>
      <c r="H277"/>
      <c r="I277" s="123"/>
      <c r="J277" s="123"/>
      <c r="K277" s="123"/>
      <c r="L277" s="123"/>
      <c r="M277" s="123"/>
      <c r="N277" s="123"/>
      <c r="O277" s="123"/>
      <c r="P277" s="123"/>
      <c r="Q277" s="123"/>
      <c r="R277" s="123"/>
      <c r="S277"/>
      <c r="T277"/>
      <c r="U277"/>
    </row>
    <row r="278" spans="1:21" ht="12.75">
      <c r="A278"/>
      <c r="B278"/>
      <c r="C278"/>
      <c r="D278"/>
      <c r="E278"/>
      <c r="F278"/>
      <c r="G278"/>
      <c r="H278"/>
      <c r="I278" s="123"/>
      <c r="J278" s="123"/>
      <c r="K278" s="123"/>
      <c r="L278" s="123"/>
      <c r="M278" s="123"/>
      <c r="N278" s="123"/>
      <c r="O278" s="123"/>
      <c r="P278" s="123"/>
      <c r="Q278" s="123"/>
      <c r="R278" s="123"/>
      <c r="S278"/>
      <c r="T278"/>
      <c r="U278"/>
    </row>
    <row r="279" spans="1:21" ht="12.75">
      <c r="A279"/>
      <c r="B279"/>
      <c r="C279"/>
      <c r="D279"/>
      <c r="E279"/>
      <c r="F279"/>
      <c r="G279"/>
      <c r="H279"/>
      <c r="I279" s="123"/>
      <c r="J279" s="123"/>
      <c r="K279" s="123"/>
      <c r="L279" s="123"/>
      <c r="M279" s="123"/>
      <c r="N279" s="123"/>
      <c r="O279" s="123"/>
      <c r="P279" s="123"/>
      <c r="Q279" s="123"/>
      <c r="R279" s="123"/>
      <c r="S279"/>
      <c r="T279"/>
      <c r="U279"/>
    </row>
    <row r="280" spans="1:21" ht="12.75">
      <c r="A280"/>
      <c r="B280"/>
      <c r="C280"/>
      <c r="D280"/>
      <c r="E280"/>
      <c r="F280"/>
      <c r="G280"/>
      <c r="H280"/>
      <c r="I280" s="123"/>
      <c r="J280" s="123"/>
      <c r="K280" s="123"/>
      <c r="L280" s="123"/>
      <c r="M280" s="123"/>
      <c r="N280" s="123"/>
      <c r="O280" s="123"/>
      <c r="P280" s="123"/>
      <c r="Q280" s="123"/>
      <c r="R280" s="123"/>
      <c r="S280"/>
      <c r="T280"/>
      <c r="U280"/>
    </row>
    <row r="281" spans="1:21" ht="12.75">
      <c r="A281"/>
      <c r="B281"/>
      <c r="C281"/>
      <c r="D281"/>
      <c r="E281"/>
      <c r="F281"/>
      <c r="G281"/>
      <c r="H281"/>
      <c r="I281" s="123"/>
      <c r="J281" s="123"/>
      <c r="K281" s="123"/>
      <c r="L281" s="123"/>
      <c r="M281" s="123"/>
      <c r="N281" s="123"/>
      <c r="O281" s="123"/>
      <c r="P281" s="123"/>
      <c r="Q281" s="123"/>
      <c r="R281" s="123"/>
      <c r="S281"/>
      <c r="T281"/>
      <c r="U281"/>
    </row>
    <row r="282" spans="1:21" ht="12.75">
      <c r="A282"/>
      <c r="B282"/>
      <c r="C282"/>
      <c r="D282"/>
      <c r="E282"/>
      <c r="F282"/>
      <c r="G282"/>
      <c r="H282"/>
      <c r="I282" s="123"/>
      <c r="J282" s="123"/>
      <c r="K282" s="123"/>
      <c r="L282" s="123"/>
      <c r="M282" s="123"/>
      <c r="N282" s="123"/>
      <c r="O282" s="123"/>
      <c r="P282" s="123"/>
      <c r="Q282" s="123"/>
      <c r="R282" s="123"/>
      <c r="S282"/>
      <c r="T282"/>
      <c r="U282"/>
    </row>
    <row r="283" spans="1:21" ht="12.75">
      <c r="A283"/>
      <c r="B283"/>
      <c r="C283"/>
      <c r="D283"/>
      <c r="E283"/>
      <c r="F283"/>
      <c r="G283"/>
      <c r="H283"/>
      <c r="I283" s="123"/>
      <c r="J283" s="123"/>
      <c r="K283" s="123"/>
      <c r="L283" s="123"/>
      <c r="M283" s="123"/>
      <c r="N283" s="123"/>
      <c r="O283" s="123"/>
      <c r="P283" s="123"/>
      <c r="Q283" s="123"/>
      <c r="R283" s="123"/>
      <c r="S283"/>
      <c r="T283"/>
      <c r="U283"/>
    </row>
    <row r="284" spans="1:21" ht="12.75">
      <c r="A284"/>
      <c r="B284"/>
      <c r="C284"/>
      <c r="D284"/>
      <c r="E284"/>
      <c r="F284"/>
      <c r="G284"/>
      <c r="H284"/>
      <c r="I284" s="123"/>
      <c r="J284" s="123"/>
      <c r="K284" s="123"/>
      <c r="L284" s="123"/>
      <c r="M284" s="123"/>
      <c r="N284" s="123"/>
      <c r="O284" s="123"/>
      <c r="P284" s="123"/>
      <c r="Q284" s="123"/>
      <c r="R284" s="123"/>
      <c r="S284"/>
      <c r="T284"/>
      <c r="U284"/>
    </row>
    <row r="285" spans="1:21" ht="12.75">
      <c r="A285"/>
      <c r="B285"/>
      <c r="C285"/>
      <c r="D285"/>
      <c r="E285"/>
      <c r="F285"/>
      <c r="G285"/>
      <c r="H285"/>
      <c r="I285" s="123"/>
      <c r="J285" s="123"/>
      <c r="K285" s="123"/>
      <c r="L285" s="123"/>
      <c r="M285" s="123"/>
      <c r="N285" s="123"/>
      <c r="O285" s="123"/>
      <c r="P285" s="123"/>
      <c r="Q285" s="123"/>
      <c r="R285" s="123"/>
      <c r="S285"/>
      <c r="T285"/>
      <c r="U285"/>
    </row>
    <row r="286" spans="1:21" ht="12.75">
      <c r="A286"/>
      <c r="B286"/>
      <c r="C286"/>
      <c r="D286"/>
      <c r="E286"/>
      <c r="F286"/>
      <c r="G286"/>
      <c r="H286"/>
      <c r="I286" s="123"/>
      <c r="J286" s="123"/>
      <c r="K286" s="123"/>
      <c r="L286" s="123"/>
      <c r="M286" s="123"/>
      <c r="N286" s="123"/>
      <c r="O286" s="123"/>
      <c r="P286" s="123"/>
      <c r="Q286" s="123"/>
      <c r="R286" s="123"/>
      <c r="S286"/>
      <c r="T286"/>
      <c r="U286"/>
    </row>
    <row r="287" spans="1:21" ht="12.75">
      <c r="A287"/>
      <c r="B287"/>
      <c r="C287"/>
      <c r="D287"/>
      <c r="E287"/>
      <c r="F287"/>
      <c r="G287"/>
      <c r="H287"/>
      <c r="I287" s="123"/>
      <c r="J287" s="123"/>
      <c r="K287" s="123"/>
      <c r="L287" s="123"/>
      <c r="M287" s="123"/>
      <c r="N287" s="123"/>
      <c r="O287" s="123"/>
      <c r="P287" s="123"/>
      <c r="Q287" s="123"/>
      <c r="R287" s="123"/>
      <c r="S287"/>
      <c r="T287"/>
      <c r="U287"/>
    </row>
    <row r="288" spans="1:21" ht="12.75">
      <c r="A288"/>
      <c r="B288"/>
      <c r="C288"/>
      <c r="D288"/>
      <c r="E288"/>
      <c r="F288"/>
      <c r="G288"/>
      <c r="H288"/>
      <c r="I288" s="123"/>
      <c r="J288" s="123"/>
      <c r="K288" s="123"/>
      <c r="L288" s="123"/>
      <c r="M288" s="123"/>
      <c r="N288" s="123"/>
      <c r="O288" s="123"/>
      <c r="P288" s="123"/>
      <c r="Q288" s="123"/>
      <c r="R288" s="123"/>
      <c r="S288"/>
      <c r="T288"/>
      <c r="U288"/>
    </row>
    <row r="289" spans="1:21" ht="12.75">
      <c r="A289"/>
      <c r="B289"/>
      <c r="C289"/>
      <c r="D289"/>
      <c r="E289"/>
      <c r="F289"/>
      <c r="G289"/>
      <c r="H289"/>
      <c r="I289" s="123"/>
      <c r="J289" s="123"/>
      <c r="K289" s="123"/>
      <c r="L289" s="123"/>
      <c r="M289" s="123"/>
      <c r="N289" s="123"/>
      <c r="O289" s="123"/>
      <c r="P289" s="123"/>
      <c r="Q289" s="123"/>
      <c r="R289" s="123"/>
      <c r="S289"/>
      <c r="T289"/>
      <c r="U289"/>
    </row>
    <row r="290" spans="1:21" ht="12.75">
      <c r="A290"/>
      <c r="B290"/>
      <c r="C290"/>
      <c r="D290"/>
      <c r="E290"/>
      <c r="F290"/>
      <c r="G290"/>
      <c r="H290"/>
      <c r="I290" s="123"/>
      <c r="J290" s="123"/>
      <c r="K290" s="123"/>
      <c r="L290" s="123"/>
      <c r="M290" s="123"/>
      <c r="N290" s="123"/>
      <c r="O290" s="123"/>
      <c r="P290" s="123"/>
      <c r="Q290" s="123"/>
      <c r="R290" s="123"/>
      <c r="S290"/>
      <c r="T290"/>
      <c r="U290"/>
    </row>
    <row r="291" spans="1:21" ht="12.75">
      <c r="A291"/>
      <c r="B291"/>
      <c r="C291"/>
      <c r="D291"/>
      <c r="E291"/>
      <c r="F291"/>
      <c r="G291"/>
      <c r="H291"/>
      <c r="I291" s="123"/>
      <c r="J291" s="123"/>
      <c r="K291" s="123"/>
      <c r="L291" s="123"/>
      <c r="M291" s="123"/>
      <c r="N291" s="123"/>
      <c r="O291" s="123"/>
      <c r="P291" s="123"/>
      <c r="Q291" s="123"/>
      <c r="R291" s="123"/>
      <c r="S291"/>
      <c r="T291"/>
      <c r="U291"/>
    </row>
    <row r="292" spans="1:21" ht="12.75">
      <c r="A292"/>
      <c r="B292"/>
      <c r="C292"/>
      <c r="D292"/>
      <c r="E292"/>
      <c r="F292"/>
      <c r="G292"/>
      <c r="H292"/>
      <c r="I292" s="123"/>
      <c r="J292" s="123"/>
      <c r="K292" s="123"/>
      <c r="L292" s="123"/>
      <c r="M292" s="123"/>
      <c r="N292" s="123"/>
      <c r="O292" s="123"/>
      <c r="P292" s="123"/>
      <c r="Q292" s="123"/>
      <c r="R292" s="123"/>
      <c r="S292"/>
      <c r="T292"/>
      <c r="U292"/>
    </row>
    <row r="293" spans="1:21" ht="12.75">
      <c r="A293"/>
      <c r="B293"/>
      <c r="C293"/>
      <c r="D293"/>
      <c r="E293"/>
      <c r="F293"/>
      <c r="G293"/>
      <c r="H293"/>
      <c r="I293" s="123"/>
      <c r="J293" s="123"/>
      <c r="K293" s="123"/>
      <c r="L293" s="123"/>
      <c r="M293" s="123"/>
      <c r="N293" s="123"/>
      <c r="O293" s="123"/>
      <c r="P293" s="123"/>
      <c r="Q293" s="123"/>
      <c r="R293" s="123"/>
      <c r="S293"/>
      <c r="T293"/>
      <c r="U293"/>
    </row>
    <row r="294" spans="1:21" ht="12.75">
      <c r="A294"/>
      <c r="B294"/>
      <c r="C294"/>
      <c r="D294"/>
      <c r="E294"/>
      <c r="F294"/>
      <c r="G294"/>
      <c r="H294"/>
      <c r="I294" s="123"/>
      <c r="J294" s="123"/>
      <c r="K294" s="123"/>
      <c r="L294" s="123"/>
      <c r="M294" s="123"/>
      <c r="N294" s="123"/>
      <c r="O294" s="123"/>
      <c r="P294" s="123"/>
      <c r="Q294" s="123"/>
      <c r="R294" s="123"/>
      <c r="S294"/>
      <c r="T294"/>
      <c r="U294"/>
    </row>
    <row r="295" spans="1:21" ht="12.75">
      <c r="A295"/>
      <c r="B295"/>
      <c r="C295"/>
      <c r="D295"/>
      <c r="E295"/>
      <c r="F295"/>
      <c r="G295"/>
      <c r="H295"/>
      <c r="I295" s="123"/>
      <c r="J295" s="123"/>
      <c r="K295" s="123"/>
      <c r="L295" s="123"/>
      <c r="M295" s="123"/>
      <c r="N295" s="123"/>
      <c r="O295" s="123"/>
      <c r="P295" s="123"/>
      <c r="Q295" s="123"/>
      <c r="R295" s="123"/>
      <c r="S295"/>
      <c r="T295"/>
      <c r="U295"/>
    </row>
    <row r="296" spans="1:21" ht="12.75">
      <c r="A296"/>
      <c r="B296"/>
      <c r="C296"/>
      <c r="D296"/>
      <c r="E296"/>
      <c r="F296"/>
      <c r="G296"/>
      <c r="H296"/>
      <c r="I296" s="123"/>
      <c r="J296" s="123"/>
      <c r="K296" s="123"/>
      <c r="L296" s="123"/>
      <c r="M296" s="123"/>
      <c r="N296" s="123"/>
      <c r="O296" s="123"/>
      <c r="P296" s="123"/>
      <c r="Q296" s="123"/>
      <c r="R296" s="123"/>
      <c r="S296"/>
      <c r="T296"/>
      <c r="U296"/>
    </row>
    <row r="297" spans="1:21" ht="12.75">
      <c r="A297"/>
      <c r="B297"/>
      <c r="C297"/>
      <c r="D297"/>
      <c r="E297"/>
      <c r="F297"/>
      <c r="G297"/>
      <c r="H297"/>
      <c r="I297" s="123"/>
      <c r="J297" s="123"/>
      <c r="K297" s="123"/>
      <c r="L297" s="123"/>
      <c r="M297" s="123"/>
      <c r="N297" s="123"/>
      <c r="O297" s="123"/>
      <c r="P297" s="123"/>
      <c r="Q297" s="123"/>
      <c r="R297" s="123"/>
      <c r="S297"/>
      <c r="T297"/>
      <c r="U297"/>
    </row>
    <row r="298" spans="1:21" ht="12.75">
      <c r="A298"/>
      <c r="B298"/>
      <c r="C298"/>
      <c r="D298"/>
      <c r="E298"/>
      <c r="F298"/>
      <c r="G298"/>
      <c r="H298"/>
      <c r="I298" s="123"/>
      <c r="J298" s="123"/>
      <c r="K298" s="123"/>
      <c r="L298" s="123"/>
      <c r="M298" s="123"/>
      <c r="N298" s="123"/>
      <c r="O298" s="123"/>
      <c r="P298" s="123"/>
      <c r="Q298" s="123"/>
      <c r="R298" s="123"/>
      <c r="S298"/>
      <c r="T298"/>
      <c r="U298"/>
    </row>
    <row r="299" spans="1:21" ht="12.75">
      <c r="A299"/>
      <c r="B299"/>
      <c r="C299"/>
      <c r="D299"/>
      <c r="E299"/>
      <c r="F299"/>
      <c r="G299"/>
      <c r="H299"/>
      <c r="I299" s="123"/>
      <c r="J299" s="123"/>
      <c r="K299" s="123"/>
      <c r="L299" s="123"/>
      <c r="M299" s="123"/>
      <c r="N299" s="123"/>
      <c r="O299" s="123"/>
      <c r="P299" s="123"/>
      <c r="Q299" s="123"/>
      <c r="R299" s="123"/>
      <c r="S299"/>
      <c r="T299"/>
      <c r="U299"/>
    </row>
    <row r="300" spans="1:21" ht="12.75">
      <c r="A300"/>
      <c r="B300"/>
      <c r="C300"/>
      <c r="D300"/>
      <c r="E300"/>
      <c r="F300"/>
      <c r="G300"/>
      <c r="H300"/>
      <c r="I300" s="123"/>
      <c r="J300" s="123"/>
      <c r="K300" s="123"/>
      <c r="L300" s="123"/>
      <c r="M300" s="123"/>
      <c r="N300" s="123"/>
      <c r="O300" s="123"/>
      <c r="P300" s="123"/>
      <c r="Q300" s="123"/>
      <c r="R300" s="123"/>
      <c r="S300"/>
      <c r="T300"/>
      <c r="U300"/>
    </row>
    <row r="301" spans="1:21" ht="12.75">
      <c r="A301"/>
      <c r="B301"/>
      <c r="C301"/>
      <c r="D301"/>
      <c r="E301"/>
      <c r="F301"/>
      <c r="G301"/>
      <c r="H301"/>
      <c r="I301" s="123"/>
      <c r="J301" s="123"/>
      <c r="K301" s="123"/>
      <c r="L301" s="123"/>
      <c r="M301" s="123"/>
      <c r="N301" s="123"/>
      <c r="O301" s="123"/>
      <c r="P301" s="123"/>
      <c r="Q301" s="123"/>
      <c r="R301" s="123"/>
      <c r="S301"/>
      <c r="T301"/>
      <c r="U301"/>
    </row>
    <row r="302" spans="1:21" ht="12.75">
      <c r="A302"/>
      <c r="B302"/>
      <c r="C302"/>
      <c r="D302"/>
      <c r="E302"/>
      <c r="F302"/>
      <c r="G302"/>
      <c r="H302"/>
      <c r="I302" s="123"/>
      <c r="J302" s="123"/>
      <c r="K302" s="123"/>
      <c r="L302" s="123"/>
      <c r="M302" s="123"/>
      <c r="N302" s="123"/>
      <c r="O302" s="123"/>
      <c r="P302" s="123"/>
      <c r="Q302" s="123"/>
      <c r="R302" s="123"/>
      <c r="S302"/>
      <c r="T302"/>
      <c r="U302"/>
    </row>
    <row r="303" spans="1:21" ht="12.75">
      <c r="A303"/>
      <c r="B303"/>
      <c r="C303"/>
      <c r="D303"/>
      <c r="E303"/>
      <c r="F303"/>
      <c r="G303"/>
      <c r="H303"/>
      <c r="I303" s="123"/>
      <c r="J303" s="123"/>
      <c r="K303" s="123"/>
      <c r="L303" s="123"/>
      <c r="M303" s="123"/>
      <c r="N303" s="123"/>
      <c r="O303" s="123"/>
      <c r="P303" s="123"/>
      <c r="Q303" s="123"/>
      <c r="R303" s="123"/>
      <c r="S303"/>
      <c r="T303"/>
      <c r="U303"/>
    </row>
    <row r="304" spans="1:21" ht="12.75">
      <c r="A304"/>
      <c r="B304"/>
      <c r="C304"/>
      <c r="D304"/>
      <c r="E304"/>
      <c r="F304"/>
      <c r="G304"/>
      <c r="H304"/>
      <c r="I304" s="123"/>
      <c r="J304" s="123"/>
      <c r="K304" s="123"/>
      <c r="L304" s="123"/>
      <c r="M304" s="123"/>
      <c r="N304" s="123"/>
      <c r="O304" s="123"/>
      <c r="P304" s="123"/>
      <c r="Q304" s="123"/>
      <c r="R304" s="123"/>
      <c r="S304"/>
      <c r="T304"/>
      <c r="U304"/>
    </row>
    <row r="305" spans="1:21" ht="12.75">
      <c r="A305"/>
      <c r="B305"/>
      <c r="C305"/>
      <c r="D305"/>
      <c r="E305"/>
      <c r="F305"/>
      <c r="G305"/>
      <c r="H305"/>
      <c r="I305" s="123"/>
      <c r="J305" s="123"/>
      <c r="K305" s="123"/>
      <c r="L305" s="123"/>
      <c r="M305" s="123"/>
      <c r="N305" s="123"/>
      <c r="O305" s="123"/>
      <c r="P305" s="123"/>
      <c r="Q305" s="123"/>
      <c r="R305" s="123"/>
      <c r="S305"/>
      <c r="T305"/>
      <c r="U305"/>
    </row>
    <row r="306" spans="1:21" ht="12.75">
      <c r="A306"/>
      <c r="B306"/>
      <c r="C306"/>
      <c r="D306"/>
      <c r="E306"/>
      <c r="F306"/>
      <c r="G306"/>
      <c r="H306"/>
      <c r="I306" s="123"/>
      <c r="J306" s="123"/>
      <c r="K306" s="123"/>
      <c r="L306" s="123"/>
      <c r="M306" s="123"/>
      <c r="N306" s="123"/>
      <c r="O306" s="123"/>
      <c r="P306" s="123"/>
      <c r="Q306" s="123"/>
      <c r="R306" s="123"/>
      <c r="S306"/>
      <c r="T306"/>
      <c r="U306"/>
    </row>
    <row r="307" spans="1:21" ht="12.75">
      <c r="A307"/>
      <c r="B307"/>
      <c r="C307"/>
      <c r="D307"/>
      <c r="E307"/>
      <c r="F307"/>
      <c r="G307"/>
      <c r="H307"/>
      <c r="I307" s="123"/>
      <c r="J307" s="123"/>
      <c r="K307" s="123"/>
      <c r="L307" s="123"/>
      <c r="M307" s="123"/>
      <c r="N307" s="123"/>
      <c r="O307" s="123"/>
      <c r="P307" s="123"/>
      <c r="Q307" s="123"/>
      <c r="R307" s="123"/>
      <c r="S307"/>
      <c r="T307"/>
      <c r="U307"/>
    </row>
    <row r="308" spans="1:21" ht="12.75">
      <c r="A308"/>
      <c r="B308"/>
      <c r="C308"/>
      <c r="D308"/>
      <c r="E308"/>
      <c r="F308"/>
      <c r="G308"/>
      <c r="H308"/>
      <c r="I308" s="123"/>
      <c r="J308" s="123"/>
      <c r="K308" s="123"/>
      <c r="L308" s="123"/>
      <c r="M308" s="123"/>
      <c r="N308" s="123"/>
      <c r="O308" s="123"/>
      <c r="P308" s="123"/>
      <c r="Q308" s="123"/>
      <c r="R308" s="123"/>
      <c r="S308"/>
      <c r="T308"/>
      <c r="U308"/>
    </row>
    <row r="309" spans="1:21" ht="12.75">
      <c r="A309"/>
      <c r="B309"/>
      <c r="C309"/>
      <c r="D309"/>
      <c r="E309"/>
      <c r="F309"/>
      <c r="G309"/>
      <c r="H309"/>
      <c r="I309" s="123"/>
      <c r="J309" s="123"/>
      <c r="K309" s="123"/>
      <c r="L309" s="123"/>
      <c r="M309" s="123"/>
      <c r="N309" s="123"/>
      <c r="O309" s="123"/>
      <c r="P309" s="123"/>
      <c r="Q309" s="123"/>
      <c r="R309" s="123"/>
      <c r="S309"/>
      <c r="T309"/>
      <c r="U309"/>
    </row>
    <row r="310" spans="1:21" ht="12.75">
      <c r="A310"/>
      <c r="B310"/>
      <c r="C310"/>
      <c r="D310"/>
      <c r="E310"/>
      <c r="F310"/>
      <c r="G310"/>
      <c r="H310"/>
      <c r="I310" s="123"/>
      <c r="J310" s="123"/>
      <c r="K310" s="123"/>
      <c r="L310" s="123"/>
      <c r="M310" s="123"/>
      <c r="N310" s="123"/>
      <c r="O310" s="123"/>
      <c r="P310" s="123"/>
      <c r="Q310" s="123"/>
      <c r="R310" s="123"/>
      <c r="S310"/>
      <c r="T310"/>
      <c r="U310"/>
    </row>
    <row r="311" spans="1:21" ht="12.75">
      <c r="A311"/>
      <c r="B311"/>
      <c r="C311"/>
      <c r="D311"/>
      <c r="E311"/>
      <c r="F311"/>
      <c r="G311"/>
      <c r="H311"/>
      <c r="I311" s="123"/>
      <c r="J311" s="123"/>
      <c r="K311" s="123"/>
      <c r="L311" s="123"/>
      <c r="M311" s="123"/>
      <c r="N311" s="123"/>
      <c r="O311" s="123"/>
      <c r="P311" s="123"/>
      <c r="Q311" s="123"/>
      <c r="R311" s="123"/>
      <c r="S311"/>
      <c r="T311"/>
      <c r="U311"/>
    </row>
    <row r="312" spans="1:21" ht="12.75">
      <c r="A312"/>
      <c r="B312"/>
      <c r="C312"/>
      <c r="D312"/>
      <c r="E312"/>
      <c r="F312"/>
      <c r="G312"/>
      <c r="H312"/>
      <c r="I312" s="123"/>
      <c r="J312" s="123"/>
      <c r="K312" s="123"/>
      <c r="L312" s="123"/>
      <c r="M312" s="123"/>
      <c r="N312" s="123"/>
      <c r="O312" s="123"/>
      <c r="P312" s="123"/>
      <c r="Q312" s="123"/>
      <c r="R312" s="123"/>
      <c r="S312"/>
      <c r="T312"/>
      <c r="U312"/>
    </row>
    <row r="313" spans="1:21" ht="12.75">
      <c r="A313"/>
      <c r="B313"/>
      <c r="C313"/>
      <c r="D313"/>
      <c r="E313"/>
      <c r="F313"/>
      <c r="G313"/>
      <c r="H313"/>
      <c r="I313" s="123"/>
      <c r="J313" s="123"/>
      <c r="K313" s="123"/>
      <c r="L313" s="123"/>
      <c r="M313" s="123"/>
      <c r="N313" s="123"/>
      <c r="O313" s="123"/>
      <c r="P313" s="123"/>
      <c r="Q313" s="123"/>
      <c r="R313" s="123"/>
      <c r="S313"/>
      <c r="T313"/>
      <c r="U313"/>
    </row>
    <row r="314" spans="1:21" ht="12.75">
      <c r="A314"/>
      <c r="B314"/>
      <c r="C314"/>
      <c r="D314"/>
      <c r="E314"/>
      <c r="F314"/>
      <c r="G314"/>
      <c r="H314"/>
      <c r="I314" s="123"/>
      <c r="J314" s="123"/>
      <c r="K314" s="123"/>
      <c r="L314" s="123"/>
      <c r="M314" s="123"/>
      <c r="N314" s="123"/>
      <c r="O314" s="123"/>
      <c r="P314" s="123"/>
      <c r="Q314" s="123"/>
      <c r="R314" s="123"/>
      <c r="S314"/>
      <c r="T314"/>
      <c r="U314"/>
    </row>
    <row r="315" spans="1:21" ht="12.75">
      <c r="A315"/>
      <c r="B315"/>
      <c r="C315"/>
      <c r="D315"/>
      <c r="E315"/>
      <c r="F315"/>
      <c r="G315"/>
      <c r="H315"/>
      <c r="I315" s="123"/>
      <c r="J315" s="123"/>
      <c r="K315" s="123"/>
      <c r="L315" s="123"/>
      <c r="M315" s="123"/>
      <c r="N315" s="123"/>
      <c r="O315" s="123"/>
      <c r="P315" s="123"/>
      <c r="Q315" s="123"/>
      <c r="R315" s="123"/>
      <c r="S315"/>
      <c r="T315"/>
      <c r="U315"/>
    </row>
    <row r="316" spans="1:21" ht="12.75">
      <c r="A316"/>
      <c r="B316"/>
      <c r="C316"/>
      <c r="D316"/>
      <c r="E316"/>
      <c r="F316"/>
      <c r="G316"/>
      <c r="H316"/>
      <c r="I316" s="123"/>
      <c r="J316" s="123"/>
      <c r="K316" s="123"/>
      <c r="L316" s="123"/>
      <c r="M316" s="123"/>
      <c r="N316" s="123"/>
      <c r="O316" s="123"/>
      <c r="P316" s="123"/>
      <c r="Q316" s="123"/>
      <c r="R316" s="123"/>
      <c r="S316"/>
      <c r="T316"/>
      <c r="U316"/>
    </row>
    <row r="317" spans="1:21" ht="12.75">
      <c r="A317"/>
      <c r="B317"/>
      <c r="C317"/>
      <c r="D317"/>
      <c r="E317"/>
      <c r="F317"/>
      <c r="G317"/>
      <c r="H317"/>
      <c r="I317" s="123"/>
      <c r="J317" s="123"/>
      <c r="K317" s="123"/>
      <c r="L317" s="123"/>
      <c r="M317" s="123"/>
      <c r="N317" s="123"/>
      <c r="O317" s="123"/>
      <c r="P317" s="123"/>
      <c r="Q317" s="123"/>
      <c r="R317" s="123"/>
      <c r="S317"/>
      <c r="T317"/>
      <c r="U317"/>
    </row>
    <row r="318" spans="1:21" ht="12.75">
      <c r="A318"/>
      <c r="B318"/>
      <c r="C318"/>
      <c r="D318"/>
      <c r="E318"/>
      <c r="F318"/>
      <c r="G318"/>
      <c r="H318"/>
      <c r="I318" s="123"/>
      <c r="J318" s="123"/>
      <c r="K318" s="123"/>
      <c r="L318" s="123"/>
      <c r="M318" s="123"/>
      <c r="N318" s="123"/>
      <c r="O318" s="123"/>
      <c r="P318" s="123"/>
      <c r="Q318" s="123"/>
      <c r="R318" s="123"/>
      <c r="S318"/>
      <c r="T318"/>
      <c r="U318"/>
    </row>
    <row r="319" spans="1:21" ht="12.75">
      <c r="A319"/>
      <c r="B319"/>
      <c r="C319"/>
      <c r="D319"/>
      <c r="E319"/>
      <c r="F319"/>
      <c r="G319"/>
      <c r="H319"/>
      <c r="I319" s="123"/>
      <c r="J319" s="123"/>
      <c r="K319" s="123"/>
      <c r="L319" s="123"/>
      <c r="M319" s="123"/>
      <c r="N319" s="123"/>
      <c r="O319" s="123"/>
      <c r="P319" s="123"/>
      <c r="Q319" s="123"/>
      <c r="R319" s="123"/>
      <c r="S319"/>
      <c r="T319"/>
      <c r="U319"/>
    </row>
    <row r="320" spans="1:21" ht="12.75">
      <c r="A320"/>
      <c r="B320"/>
      <c r="C320"/>
      <c r="D320"/>
      <c r="E320"/>
      <c r="F320"/>
      <c r="G320"/>
      <c r="H320"/>
      <c r="I320" s="123"/>
      <c r="J320" s="123"/>
      <c r="K320" s="123"/>
      <c r="L320" s="123"/>
      <c r="M320" s="123"/>
      <c r="N320" s="123"/>
      <c r="O320" s="123"/>
      <c r="P320" s="123"/>
      <c r="Q320" s="123"/>
      <c r="R320" s="123"/>
      <c r="S320"/>
      <c r="T320"/>
      <c r="U320"/>
    </row>
    <row r="321" spans="1:21" ht="12.75">
      <c r="A321"/>
      <c r="B321"/>
      <c r="C321"/>
      <c r="D321"/>
      <c r="E321"/>
      <c r="F321"/>
      <c r="G321"/>
      <c r="H321"/>
      <c r="I321" s="123"/>
      <c r="J321" s="123"/>
      <c r="K321" s="123"/>
      <c r="L321" s="123"/>
      <c r="M321" s="123"/>
      <c r="N321" s="123"/>
      <c r="O321" s="123"/>
      <c r="P321" s="123"/>
      <c r="Q321" s="123"/>
      <c r="R321" s="123"/>
      <c r="S321"/>
      <c r="T321"/>
      <c r="U321"/>
    </row>
    <row r="322" spans="1:21" ht="12.75">
      <c r="A322"/>
      <c r="B322"/>
      <c r="C322"/>
      <c r="D322"/>
      <c r="E322"/>
      <c r="F322"/>
      <c r="G322"/>
      <c r="H322"/>
      <c r="I322" s="123"/>
      <c r="J322" s="123"/>
      <c r="K322" s="123"/>
      <c r="L322" s="123"/>
      <c r="M322" s="123"/>
      <c r="N322" s="123"/>
      <c r="O322" s="123"/>
      <c r="P322" s="123"/>
      <c r="Q322" s="123"/>
      <c r="R322" s="123"/>
      <c r="S322"/>
      <c r="T322"/>
      <c r="U322"/>
    </row>
    <row r="323" spans="1:21" ht="12.75">
      <c r="A323"/>
      <c r="B323"/>
      <c r="C323"/>
      <c r="D323"/>
      <c r="E323"/>
      <c r="F323"/>
      <c r="G323"/>
      <c r="H323"/>
      <c r="I323" s="123"/>
      <c r="J323" s="123"/>
      <c r="K323" s="123"/>
      <c r="L323" s="123"/>
      <c r="M323" s="123"/>
      <c r="N323" s="123"/>
      <c r="O323" s="123"/>
      <c r="P323" s="123"/>
      <c r="Q323" s="123"/>
      <c r="R323" s="123"/>
      <c r="S323"/>
      <c r="T323"/>
      <c r="U323"/>
    </row>
    <row r="324" spans="1:21" ht="12.75">
      <c r="A324"/>
      <c r="B324"/>
      <c r="C324"/>
      <c r="D324"/>
      <c r="E324"/>
      <c r="F324"/>
      <c r="G324"/>
      <c r="H324"/>
      <c r="I324" s="123"/>
      <c r="J324" s="123"/>
      <c r="K324" s="123"/>
      <c r="L324" s="123"/>
      <c r="M324" s="123"/>
      <c r="N324" s="123"/>
      <c r="O324" s="123"/>
      <c r="P324" s="123"/>
      <c r="Q324" s="123"/>
      <c r="R324" s="123"/>
      <c r="S324"/>
      <c r="T324"/>
      <c r="U324"/>
    </row>
    <row r="325" spans="1:21" ht="12.75">
      <c r="A325"/>
      <c r="B325"/>
      <c r="C325"/>
      <c r="D325"/>
      <c r="E325"/>
      <c r="F325"/>
      <c r="G325"/>
      <c r="H325"/>
      <c r="I325" s="123"/>
      <c r="J325" s="123"/>
      <c r="K325" s="123"/>
      <c r="L325" s="123"/>
      <c r="M325" s="123"/>
      <c r="N325" s="123"/>
      <c r="O325" s="123"/>
      <c r="P325" s="123"/>
      <c r="Q325" s="123"/>
      <c r="R325" s="123"/>
      <c r="S325"/>
      <c r="T325"/>
      <c r="U325"/>
    </row>
    <row r="326" spans="1:21" ht="12.75">
      <c r="A326"/>
      <c r="B326"/>
      <c r="C326"/>
      <c r="D326"/>
      <c r="E326"/>
      <c r="F326"/>
      <c r="G326"/>
      <c r="H326"/>
      <c r="I326" s="123"/>
      <c r="J326" s="123"/>
      <c r="K326" s="123"/>
      <c r="L326" s="123"/>
      <c r="M326" s="123"/>
      <c r="N326" s="123"/>
      <c r="O326" s="123"/>
      <c r="P326" s="123"/>
      <c r="Q326" s="123"/>
      <c r="R326" s="123"/>
      <c r="S326"/>
      <c r="T326"/>
      <c r="U326"/>
    </row>
    <row r="327" spans="1:21" ht="12.75">
      <c r="A327"/>
      <c r="B327"/>
      <c r="C327"/>
      <c r="D327"/>
      <c r="E327"/>
      <c r="F327"/>
      <c r="G327"/>
      <c r="H327"/>
      <c r="I327" s="123"/>
      <c r="J327" s="123"/>
      <c r="K327" s="123"/>
      <c r="L327" s="123"/>
      <c r="M327" s="123"/>
      <c r="N327" s="123"/>
      <c r="O327" s="123"/>
      <c r="P327" s="123"/>
      <c r="Q327" s="123"/>
      <c r="R327" s="123"/>
      <c r="S327"/>
      <c r="T327"/>
      <c r="U327"/>
    </row>
    <row r="328" spans="1:21" ht="12.75">
      <c r="A328"/>
      <c r="B328"/>
      <c r="C328"/>
      <c r="D328"/>
      <c r="E328"/>
      <c r="F328"/>
      <c r="G328"/>
      <c r="H328"/>
      <c r="I328" s="123"/>
      <c r="J328" s="123"/>
      <c r="K328" s="123"/>
      <c r="L328" s="123"/>
      <c r="M328" s="123"/>
      <c r="N328" s="123"/>
      <c r="O328" s="123"/>
      <c r="P328" s="123"/>
      <c r="Q328" s="123"/>
      <c r="R328" s="123"/>
      <c r="S328"/>
      <c r="T328"/>
      <c r="U328"/>
    </row>
    <row r="329" spans="1:21" ht="12.75">
      <c r="A329"/>
      <c r="B329"/>
      <c r="C329"/>
      <c r="D329"/>
      <c r="E329"/>
      <c r="F329"/>
      <c r="G329"/>
      <c r="H329"/>
      <c r="I329" s="123"/>
      <c r="J329" s="123"/>
      <c r="K329" s="123"/>
      <c r="L329" s="123"/>
      <c r="M329" s="123"/>
      <c r="N329" s="123"/>
      <c r="O329" s="123"/>
      <c r="P329" s="123"/>
      <c r="Q329" s="123"/>
      <c r="R329" s="123"/>
      <c r="S329"/>
      <c r="T329"/>
      <c r="U329"/>
    </row>
    <row r="330" spans="1:21" ht="12.75">
      <c r="A330"/>
      <c r="B330"/>
      <c r="C330"/>
      <c r="D330"/>
      <c r="E330"/>
      <c r="F330"/>
      <c r="G330"/>
      <c r="H330"/>
      <c r="I330" s="123"/>
      <c r="J330" s="123"/>
      <c r="K330" s="123"/>
      <c r="L330" s="123"/>
      <c r="M330" s="123"/>
      <c r="N330" s="123"/>
      <c r="O330" s="123"/>
      <c r="P330" s="123"/>
      <c r="Q330" s="123"/>
      <c r="R330" s="123"/>
      <c r="S330"/>
      <c r="T330"/>
      <c r="U330"/>
    </row>
    <row r="331" spans="1:21" ht="12.75">
      <c r="A331"/>
      <c r="B331"/>
      <c r="C331"/>
      <c r="D331"/>
      <c r="E331"/>
      <c r="F331"/>
      <c r="G331"/>
      <c r="H331"/>
      <c r="I331" s="123"/>
      <c r="J331" s="123"/>
      <c r="K331" s="123"/>
      <c r="L331" s="123"/>
      <c r="M331" s="123"/>
      <c r="N331" s="123"/>
      <c r="O331" s="123"/>
      <c r="P331" s="123"/>
      <c r="Q331" s="123"/>
      <c r="R331" s="123"/>
      <c r="S331"/>
      <c r="T331"/>
      <c r="U331"/>
    </row>
    <row r="332" spans="1:21" ht="12.75">
      <c r="A332"/>
      <c r="B332"/>
      <c r="C332"/>
      <c r="D332"/>
      <c r="E332"/>
      <c r="F332"/>
      <c r="G332"/>
      <c r="H332"/>
      <c r="I332" s="123"/>
      <c r="J332" s="123"/>
      <c r="K332" s="123"/>
      <c r="L332" s="123"/>
      <c r="M332" s="123"/>
      <c r="N332" s="123"/>
      <c r="O332" s="123"/>
      <c r="P332" s="123"/>
      <c r="Q332" s="123"/>
      <c r="R332" s="123"/>
      <c r="S332"/>
      <c r="T332"/>
      <c r="U332"/>
    </row>
    <row r="333" spans="1:21" ht="12.75">
      <c r="A333"/>
      <c r="B333"/>
      <c r="C333"/>
      <c r="D333"/>
      <c r="E333"/>
      <c r="F333"/>
      <c r="G333"/>
      <c r="H333"/>
      <c r="I333" s="123"/>
      <c r="J333" s="123"/>
      <c r="K333" s="123"/>
      <c r="L333" s="123"/>
      <c r="M333" s="123"/>
      <c r="N333" s="123"/>
      <c r="O333" s="123"/>
      <c r="P333" s="123"/>
      <c r="Q333" s="123"/>
      <c r="R333" s="123"/>
      <c r="S333"/>
      <c r="T333"/>
      <c r="U333"/>
    </row>
    <row r="334" spans="1:21" ht="12.75">
      <c r="A334"/>
      <c r="B334"/>
      <c r="C334"/>
      <c r="D334"/>
      <c r="E334"/>
      <c r="F334"/>
      <c r="G334"/>
      <c r="H334"/>
      <c r="I334" s="123"/>
      <c r="J334" s="123"/>
      <c r="K334" s="123"/>
      <c r="L334" s="123"/>
      <c r="M334" s="123"/>
      <c r="N334" s="123"/>
      <c r="O334" s="123"/>
      <c r="P334" s="123"/>
      <c r="Q334" s="123"/>
      <c r="R334" s="123"/>
      <c r="S334"/>
      <c r="T334"/>
      <c r="U334"/>
    </row>
    <row r="335" spans="1:21" ht="12.75">
      <c r="A335"/>
      <c r="B335"/>
      <c r="C335"/>
      <c r="D335"/>
      <c r="E335"/>
      <c r="F335"/>
      <c r="G335"/>
      <c r="H335"/>
      <c r="I335" s="123"/>
      <c r="J335" s="123"/>
      <c r="K335" s="123"/>
      <c r="L335" s="123"/>
      <c r="M335" s="123"/>
      <c r="N335" s="123"/>
      <c r="O335" s="123"/>
      <c r="P335" s="123"/>
      <c r="Q335" s="123"/>
      <c r="R335" s="123"/>
      <c r="S335"/>
      <c r="T335"/>
      <c r="U335"/>
    </row>
    <row r="336" spans="1:21" ht="12.75">
      <c r="A336"/>
      <c r="B336"/>
      <c r="C336"/>
      <c r="D336"/>
      <c r="E336"/>
      <c r="F336"/>
      <c r="G336"/>
      <c r="H336"/>
      <c r="I336" s="123"/>
      <c r="J336" s="123"/>
      <c r="K336" s="123"/>
      <c r="L336" s="123"/>
      <c r="M336" s="123"/>
      <c r="N336" s="123"/>
      <c r="O336" s="123"/>
      <c r="P336" s="123"/>
      <c r="Q336" s="123"/>
      <c r="R336" s="123"/>
      <c r="S336"/>
      <c r="T336"/>
      <c r="U336"/>
    </row>
    <row r="337" spans="1:21" ht="12.75">
      <c r="A337"/>
      <c r="B337"/>
      <c r="C337"/>
      <c r="D337"/>
      <c r="E337"/>
      <c r="F337"/>
      <c r="G337"/>
      <c r="H337"/>
      <c r="I337" s="123"/>
      <c r="J337" s="123"/>
      <c r="K337" s="123"/>
      <c r="L337" s="123"/>
      <c r="M337" s="123"/>
      <c r="N337" s="123"/>
      <c r="O337" s="123"/>
      <c r="P337" s="123"/>
      <c r="Q337" s="123"/>
      <c r="R337" s="123"/>
      <c r="S337"/>
      <c r="T337"/>
      <c r="U337"/>
    </row>
    <row r="338" spans="1:21" ht="12.75">
      <c r="A338"/>
      <c r="B338"/>
      <c r="C338"/>
      <c r="D338"/>
      <c r="E338"/>
      <c r="F338"/>
      <c r="G338"/>
      <c r="H338"/>
      <c r="I338" s="123"/>
      <c r="J338" s="123"/>
      <c r="K338" s="123"/>
      <c r="L338" s="123"/>
      <c r="M338" s="123"/>
      <c r="N338" s="123"/>
      <c r="O338" s="123"/>
      <c r="P338" s="123"/>
      <c r="Q338" s="123"/>
      <c r="R338" s="123"/>
      <c r="S338"/>
      <c r="T338"/>
      <c r="U338"/>
    </row>
    <row r="339" spans="1:21" ht="12.75">
      <c r="A339"/>
      <c r="B339"/>
      <c r="C339"/>
      <c r="D339"/>
      <c r="E339"/>
      <c r="F339"/>
      <c r="G339"/>
      <c r="H339"/>
      <c r="I339" s="123"/>
      <c r="J339" s="123"/>
      <c r="K339" s="123"/>
      <c r="L339" s="123"/>
      <c r="M339" s="123"/>
      <c r="N339" s="123"/>
      <c r="O339" s="123"/>
      <c r="P339" s="123"/>
      <c r="Q339" s="123"/>
      <c r="R339" s="123"/>
      <c r="S339"/>
      <c r="T339"/>
      <c r="U339"/>
    </row>
    <row r="340" spans="1:21" ht="12.75">
      <c r="A340"/>
      <c r="B340"/>
      <c r="C340"/>
      <c r="D340"/>
      <c r="E340"/>
      <c r="F340"/>
      <c r="G340"/>
      <c r="H340"/>
      <c r="I340" s="123"/>
      <c r="J340" s="123"/>
      <c r="K340" s="123"/>
      <c r="L340" s="123"/>
      <c r="M340" s="123"/>
      <c r="N340" s="123"/>
      <c r="O340" s="123"/>
      <c r="P340" s="123"/>
      <c r="Q340" s="123"/>
      <c r="R340" s="123"/>
      <c r="S340"/>
      <c r="T340"/>
      <c r="U340"/>
    </row>
    <row r="341" spans="1:21" ht="12.75">
      <c r="A341"/>
      <c r="B341"/>
      <c r="C341"/>
      <c r="D341"/>
      <c r="E341"/>
      <c r="F341"/>
      <c r="G341"/>
      <c r="H341"/>
      <c r="I341" s="123"/>
      <c r="J341" s="123"/>
      <c r="K341" s="123"/>
      <c r="L341" s="123"/>
      <c r="M341" s="123"/>
      <c r="N341" s="123"/>
      <c r="O341" s="123"/>
      <c r="P341" s="123"/>
      <c r="Q341" s="123"/>
      <c r="R341" s="123"/>
      <c r="S341"/>
      <c r="T341"/>
      <c r="U341"/>
    </row>
    <row r="342" spans="1:21" ht="12.75">
      <c r="A342"/>
      <c r="B342"/>
      <c r="C342"/>
      <c r="D342"/>
      <c r="E342"/>
      <c r="F342"/>
      <c r="G342"/>
      <c r="H342"/>
      <c r="I342" s="123"/>
      <c r="J342" s="123"/>
      <c r="K342" s="123"/>
      <c r="L342" s="123"/>
      <c r="M342" s="123"/>
      <c r="N342" s="123"/>
      <c r="O342" s="123"/>
      <c r="P342" s="123"/>
      <c r="Q342" s="123"/>
      <c r="R342" s="123"/>
      <c r="S342"/>
      <c r="T342"/>
      <c r="U342"/>
    </row>
    <row r="343" spans="1:21" ht="12.75">
      <c r="A343"/>
      <c r="B343"/>
      <c r="C343"/>
      <c r="D343"/>
      <c r="E343"/>
      <c r="F343"/>
      <c r="G343"/>
      <c r="H343"/>
      <c r="I343" s="123"/>
      <c r="J343" s="123"/>
      <c r="K343" s="123"/>
      <c r="L343" s="123"/>
      <c r="M343" s="123"/>
      <c r="N343" s="123"/>
      <c r="O343" s="123"/>
      <c r="P343" s="123"/>
      <c r="Q343" s="123"/>
      <c r="R343" s="123"/>
      <c r="S343"/>
      <c r="T343"/>
      <c r="U343"/>
    </row>
    <row r="344" spans="1:21" ht="12.75">
      <c r="A344"/>
      <c r="B344"/>
      <c r="C344"/>
      <c r="D344"/>
      <c r="E344"/>
      <c r="F344"/>
      <c r="G344"/>
      <c r="H344"/>
      <c r="I344" s="123"/>
      <c r="J344" s="123"/>
      <c r="K344" s="123"/>
      <c r="L344" s="123"/>
      <c r="M344" s="123"/>
      <c r="N344" s="123"/>
      <c r="O344" s="123"/>
      <c r="P344" s="123"/>
      <c r="Q344" s="123"/>
      <c r="R344" s="123"/>
      <c r="S344"/>
      <c r="T344"/>
      <c r="U344"/>
    </row>
    <row r="345" spans="1:21" ht="12.75">
      <c r="A345"/>
      <c r="B345"/>
      <c r="C345"/>
      <c r="D345"/>
      <c r="E345"/>
      <c r="F345"/>
      <c r="G345"/>
      <c r="H345"/>
      <c r="I345" s="123"/>
      <c r="J345" s="123"/>
      <c r="K345" s="123"/>
      <c r="L345" s="123"/>
      <c r="M345" s="123"/>
      <c r="N345" s="123"/>
      <c r="O345" s="123"/>
      <c r="P345" s="123"/>
      <c r="Q345" s="123"/>
      <c r="R345" s="123"/>
      <c r="S345"/>
      <c r="T345"/>
      <c r="U345"/>
    </row>
    <row r="346" spans="1:21" ht="12.75">
      <c r="A346"/>
      <c r="B346"/>
      <c r="C346"/>
      <c r="D346"/>
      <c r="E346"/>
      <c r="F346"/>
      <c r="G346"/>
      <c r="H346"/>
      <c r="I346" s="123"/>
      <c r="J346" s="123"/>
      <c r="K346" s="123"/>
      <c r="L346" s="123"/>
      <c r="M346" s="123"/>
      <c r="N346" s="123"/>
      <c r="O346" s="123"/>
      <c r="P346" s="123"/>
      <c r="Q346" s="123"/>
      <c r="R346" s="123"/>
      <c r="S346"/>
      <c r="T346"/>
      <c r="U346"/>
    </row>
    <row r="347" spans="1:21" ht="12.75">
      <c r="A347"/>
      <c r="B347"/>
      <c r="C347"/>
      <c r="D347"/>
      <c r="E347"/>
      <c r="F347"/>
      <c r="G347"/>
      <c r="H347"/>
      <c r="I347" s="123"/>
      <c r="J347" s="123"/>
      <c r="K347" s="123"/>
      <c r="L347" s="123"/>
      <c r="M347" s="123"/>
      <c r="N347" s="123"/>
      <c r="O347" s="123"/>
      <c r="P347" s="123"/>
      <c r="Q347" s="123"/>
      <c r="R347" s="123"/>
      <c r="S347"/>
      <c r="T347"/>
      <c r="U347"/>
    </row>
    <row r="348" spans="1:21" ht="12.75">
      <c r="A348"/>
      <c r="B348"/>
      <c r="C348"/>
      <c r="D348"/>
      <c r="E348"/>
      <c r="F348"/>
      <c r="G348"/>
      <c r="H348"/>
      <c r="I348" s="123"/>
      <c r="J348" s="123"/>
      <c r="K348" s="123"/>
      <c r="L348" s="123"/>
      <c r="M348" s="123"/>
      <c r="N348" s="123"/>
      <c r="O348" s="123"/>
      <c r="P348" s="123"/>
      <c r="Q348" s="123"/>
      <c r="R348" s="123"/>
      <c r="S348"/>
      <c r="T348"/>
      <c r="U348"/>
    </row>
    <row r="349" spans="1:21" ht="12.75">
      <c r="A349"/>
      <c r="B349"/>
      <c r="C349"/>
      <c r="D349"/>
      <c r="E349"/>
      <c r="F349"/>
      <c r="G349"/>
      <c r="H349"/>
      <c r="I349" s="123"/>
      <c r="J349" s="123"/>
      <c r="K349" s="123"/>
      <c r="L349" s="123"/>
      <c r="M349" s="123"/>
      <c r="N349" s="123"/>
      <c r="O349" s="123"/>
      <c r="P349" s="123"/>
      <c r="Q349" s="123"/>
      <c r="R349" s="123"/>
      <c r="S349"/>
      <c r="T349"/>
      <c r="U349"/>
    </row>
    <row r="350" spans="1:21" ht="12.75">
      <c r="A350"/>
      <c r="B350"/>
      <c r="C350"/>
      <c r="D350"/>
      <c r="E350"/>
      <c r="F350"/>
      <c r="G350"/>
      <c r="H350"/>
      <c r="I350" s="123"/>
      <c r="J350" s="123"/>
      <c r="K350" s="123"/>
      <c r="L350" s="123"/>
      <c r="M350" s="123"/>
      <c r="N350" s="123"/>
      <c r="O350" s="123"/>
      <c r="P350" s="123"/>
      <c r="Q350" s="123"/>
      <c r="R350" s="123"/>
      <c r="S350"/>
      <c r="T350"/>
      <c r="U350"/>
    </row>
    <row r="351" spans="1:21" ht="12.75">
      <c r="A351"/>
      <c r="B351"/>
      <c r="C351"/>
      <c r="D351"/>
      <c r="E351"/>
      <c r="F351"/>
      <c r="G351"/>
      <c r="H351"/>
      <c r="I351" s="123"/>
      <c r="J351" s="123"/>
      <c r="K351" s="123"/>
      <c r="L351" s="123"/>
      <c r="M351" s="123"/>
      <c r="N351" s="123"/>
      <c r="O351" s="123"/>
      <c r="P351" s="123"/>
      <c r="Q351" s="123"/>
      <c r="R351" s="123"/>
      <c r="S351"/>
      <c r="T351"/>
      <c r="U351"/>
    </row>
    <row r="352" spans="1:21" ht="12.75">
      <c r="A352"/>
      <c r="B352"/>
      <c r="C352"/>
      <c r="D352"/>
      <c r="E352"/>
      <c r="F352"/>
      <c r="G352"/>
      <c r="H352"/>
      <c r="I352" s="123"/>
      <c r="J352" s="123"/>
      <c r="K352" s="123"/>
      <c r="L352" s="123"/>
      <c r="M352" s="123"/>
      <c r="N352" s="123"/>
      <c r="O352" s="123"/>
      <c r="P352" s="123"/>
      <c r="Q352" s="123"/>
      <c r="R352" s="123"/>
      <c r="S352"/>
      <c r="T352"/>
      <c r="U352"/>
    </row>
    <row r="353" spans="1:21" ht="12.75">
      <c r="A353"/>
      <c r="B353"/>
      <c r="C353"/>
      <c r="D353"/>
      <c r="E353"/>
      <c r="F353"/>
      <c r="G353"/>
      <c r="H353"/>
      <c r="I353" s="123"/>
      <c r="J353" s="123"/>
      <c r="K353" s="123"/>
      <c r="L353" s="123"/>
      <c r="M353" s="123"/>
      <c r="N353" s="123"/>
      <c r="O353" s="123"/>
      <c r="P353" s="123"/>
      <c r="Q353" s="123"/>
      <c r="R353" s="123"/>
      <c r="S353"/>
      <c r="T353"/>
      <c r="U353"/>
    </row>
    <row r="354" spans="1:21" ht="12.75">
      <c r="A354"/>
      <c r="B354"/>
      <c r="C354"/>
      <c r="D354"/>
      <c r="E354"/>
      <c r="F354"/>
      <c r="G354"/>
      <c r="H354"/>
      <c r="I354" s="123"/>
      <c r="J354" s="123"/>
      <c r="K354" s="123"/>
      <c r="L354" s="123"/>
      <c r="M354" s="123"/>
      <c r="N354" s="123"/>
      <c r="O354" s="123"/>
      <c r="P354" s="123"/>
      <c r="Q354" s="123"/>
      <c r="R354" s="123"/>
      <c r="S354"/>
      <c r="T354"/>
      <c r="U354"/>
    </row>
    <row r="355" spans="1:21" ht="12.75">
      <c r="A355"/>
      <c r="B355"/>
      <c r="C355"/>
      <c r="D355"/>
      <c r="E355"/>
      <c r="F355"/>
      <c r="G355"/>
      <c r="H355"/>
      <c r="I355" s="123"/>
      <c r="J355" s="123"/>
      <c r="K355" s="123"/>
      <c r="L355" s="123"/>
      <c r="M355" s="123"/>
      <c r="N355" s="123"/>
      <c r="O355" s="123"/>
      <c r="P355" s="123"/>
      <c r="Q355" s="123"/>
      <c r="R355" s="123"/>
      <c r="S355"/>
      <c r="T355"/>
      <c r="U355"/>
    </row>
    <row r="356" spans="1:21" ht="12.75">
      <c r="A356"/>
      <c r="B356"/>
      <c r="C356"/>
      <c r="D356"/>
      <c r="E356"/>
      <c r="F356"/>
      <c r="G356"/>
      <c r="H356"/>
      <c r="I356" s="123"/>
      <c r="J356" s="123"/>
      <c r="K356" s="123"/>
      <c r="L356" s="123"/>
      <c r="M356" s="123"/>
      <c r="N356" s="123"/>
      <c r="O356" s="123"/>
      <c r="P356" s="123"/>
      <c r="Q356" s="123"/>
      <c r="R356" s="123"/>
      <c r="S356"/>
      <c r="T356"/>
      <c r="U356"/>
    </row>
    <row r="357" spans="1:21" ht="12.75">
      <c r="A357"/>
      <c r="B357"/>
      <c r="C357"/>
      <c r="D357"/>
      <c r="E357"/>
      <c r="F357"/>
      <c r="G357"/>
      <c r="H357"/>
      <c r="I357" s="123"/>
      <c r="J357" s="123"/>
      <c r="K357" s="123"/>
      <c r="L357" s="123"/>
      <c r="M357" s="123"/>
      <c r="N357" s="123"/>
      <c r="O357" s="123"/>
      <c r="P357" s="123"/>
      <c r="Q357" s="123"/>
      <c r="R357" s="123"/>
      <c r="S357"/>
      <c r="T357"/>
      <c r="U357"/>
    </row>
    <row r="358" spans="1:21" ht="12.75">
      <c r="A358"/>
      <c r="B358"/>
      <c r="C358"/>
      <c r="D358"/>
      <c r="E358"/>
      <c r="F358"/>
      <c r="G358"/>
      <c r="H358"/>
      <c r="I358" s="123"/>
      <c r="J358" s="123"/>
      <c r="K358" s="123"/>
      <c r="L358" s="123"/>
      <c r="M358" s="123"/>
      <c r="N358" s="123"/>
      <c r="O358" s="123"/>
      <c r="P358" s="123"/>
      <c r="Q358" s="123"/>
      <c r="R358" s="123"/>
      <c r="S358"/>
      <c r="T358"/>
      <c r="U358"/>
    </row>
    <row r="359" spans="1:21" ht="12.75">
      <c r="A359"/>
      <c r="B359"/>
      <c r="C359"/>
      <c r="D359"/>
      <c r="E359"/>
      <c r="F359"/>
      <c r="G359"/>
      <c r="H359"/>
      <c r="I359" s="123"/>
      <c r="J359" s="123"/>
      <c r="K359" s="123"/>
      <c r="L359" s="123"/>
      <c r="M359" s="123"/>
      <c r="N359" s="123"/>
      <c r="O359" s="123"/>
      <c r="P359" s="123"/>
      <c r="Q359" s="123"/>
      <c r="R359" s="123"/>
      <c r="S359"/>
      <c r="T359"/>
      <c r="U359"/>
    </row>
    <row r="360" spans="1:21" ht="12.75">
      <c r="A360"/>
      <c r="B360"/>
      <c r="C360"/>
      <c r="D360"/>
      <c r="E360"/>
      <c r="F360"/>
      <c r="G360"/>
      <c r="H360"/>
      <c r="I360" s="123"/>
      <c r="J360" s="123"/>
      <c r="K360" s="123"/>
      <c r="L360" s="123"/>
      <c r="M360" s="123"/>
      <c r="N360" s="123"/>
      <c r="O360" s="123"/>
      <c r="P360" s="123"/>
      <c r="Q360" s="123"/>
      <c r="R360" s="123"/>
      <c r="S360"/>
      <c r="T360"/>
      <c r="U360"/>
    </row>
    <row r="361" spans="1:21" ht="12.75">
      <c r="A361"/>
      <c r="B361"/>
      <c r="C361"/>
      <c r="D361"/>
      <c r="E361"/>
      <c r="F361"/>
      <c r="G361"/>
      <c r="H361"/>
      <c r="I361" s="123"/>
      <c r="J361" s="123"/>
      <c r="K361" s="123"/>
      <c r="L361" s="123"/>
      <c r="M361" s="123"/>
      <c r="N361" s="123"/>
      <c r="O361" s="123"/>
      <c r="P361" s="123"/>
      <c r="Q361" s="123"/>
      <c r="R361" s="123"/>
      <c r="S361"/>
      <c r="T361"/>
      <c r="U361"/>
    </row>
    <row r="362" spans="8:21" ht="12.75">
      <c r="H362"/>
      <c r="I362" s="123"/>
      <c r="J362" s="123"/>
      <c r="K362" s="123"/>
      <c r="L362" s="123"/>
      <c r="M362" s="123"/>
      <c r="N362" s="123"/>
      <c r="O362" s="123"/>
      <c r="P362" s="123"/>
      <c r="Q362" s="123"/>
      <c r="R362" s="123"/>
      <c r="S362"/>
      <c r="T362"/>
      <c r="U362"/>
    </row>
    <row r="363" spans="8:21" ht="12.75">
      <c r="H363" s="52"/>
      <c r="I363" s="123"/>
      <c r="J363" s="123"/>
      <c r="K363" s="123"/>
      <c r="L363" s="123"/>
      <c r="M363" s="123"/>
      <c r="N363" s="123"/>
      <c r="O363" s="123"/>
      <c r="P363" s="123"/>
      <c r="Q363" s="123"/>
      <c r="R363" s="123"/>
      <c r="S363" s="52"/>
      <c r="T363"/>
      <c r="U363" s="52"/>
    </row>
    <row r="364" spans="8:21" ht="12.75">
      <c r="H364" s="1"/>
      <c r="I364" s="124"/>
      <c r="J364" s="124"/>
      <c r="K364" s="124"/>
      <c r="L364" s="124"/>
      <c r="M364" s="124"/>
      <c r="N364" s="124"/>
      <c r="O364" s="124"/>
      <c r="P364" s="124"/>
      <c r="Q364" s="124"/>
      <c r="R364" s="124"/>
      <c r="S364" s="1"/>
      <c r="T364" s="1"/>
      <c r="U364" s="1"/>
    </row>
    <row r="365" spans="8:21" ht="12.75">
      <c r="H365" s="52"/>
      <c r="I365" s="123"/>
      <c r="J365" s="123"/>
      <c r="K365" s="123"/>
      <c r="L365" s="123"/>
      <c r="M365" s="123"/>
      <c r="N365" s="123"/>
      <c r="O365" s="123"/>
      <c r="P365" s="123"/>
      <c r="Q365" s="123"/>
      <c r="R365" s="123"/>
      <c r="S365" s="52"/>
      <c r="T365"/>
      <c r="U365" s="52"/>
    </row>
    <row r="366" spans="8:21" ht="12.75">
      <c r="H366"/>
      <c r="I366" s="123"/>
      <c r="J366" s="123"/>
      <c r="K366" s="123"/>
      <c r="L366" s="123"/>
      <c r="M366" s="123"/>
      <c r="N366" s="123"/>
      <c r="O366" s="123"/>
      <c r="P366" s="123"/>
      <c r="Q366" s="123"/>
      <c r="R366" s="123"/>
      <c r="S366"/>
      <c r="T366"/>
      <c r="U366"/>
    </row>
    <row r="367" spans="8:21" ht="12.75">
      <c r="H367"/>
      <c r="I367" s="123"/>
      <c r="J367" s="123"/>
      <c r="K367" s="123"/>
      <c r="L367" s="123"/>
      <c r="M367" s="123"/>
      <c r="N367" s="123"/>
      <c r="O367" s="123"/>
      <c r="P367" s="123"/>
      <c r="Q367" s="123"/>
      <c r="R367" s="123"/>
      <c r="S367"/>
      <c r="T367"/>
      <c r="U367"/>
    </row>
    <row r="368" spans="8:21" ht="12.75">
      <c r="H368" s="3"/>
      <c r="I368" s="122"/>
      <c r="J368" s="122"/>
      <c r="K368" s="122"/>
      <c r="L368" s="122"/>
      <c r="M368" s="122"/>
      <c r="N368" s="122"/>
      <c r="O368" s="122"/>
      <c r="P368" s="122"/>
      <c r="Q368" s="122"/>
      <c r="R368" s="122"/>
      <c r="S368" s="3"/>
      <c r="T368" s="3"/>
      <c r="U368" s="3"/>
    </row>
    <row r="369" spans="8:21" ht="12.75">
      <c r="H369" s="3"/>
      <c r="I369" s="122"/>
      <c r="J369" s="122"/>
      <c r="K369" s="122"/>
      <c r="L369" s="122"/>
      <c r="M369" s="122"/>
      <c r="N369" s="122"/>
      <c r="O369" s="122"/>
      <c r="P369" s="122"/>
      <c r="Q369" s="122"/>
      <c r="R369" s="122"/>
      <c r="S369" s="3"/>
      <c r="T369" s="3"/>
      <c r="U369" s="3"/>
    </row>
    <row r="370" spans="8:21" ht="12.75">
      <c r="H370" s="52"/>
      <c r="I370" s="123"/>
      <c r="J370" s="123"/>
      <c r="K370" s="123"/>
      <c r="L370" s="123"/>
      <c r="M370" s="123"/>
      <c r="N370" s="123"/>
      <c r="O370" s="123"/>
      <c r="P370" s="123"/>
      <c r="Q370" s="123"/>
      <c r="R370" s="123"/>
      <c r="S370" s="52"/>
      <c r="T370"/>
      <c r="U370" s="52"/>
    </row>
    <row r="371" spans="8:21" ht="12.75">
      <c r="H371"/>
      <c r="I371" s="123"/>
      <c r="J371" s="123"/>
      <c r="K371" s="123"/>
      <c r="L371" s="123"/>
      <c r="M371" s="123"/>
      <c r="N371" s="123"/>
      <c r="O371" s="123"/>
      <c r="P371" s="123"/>
      <c r="Q371" s="123"/>
      <c r="R371" s="123"/>
      <c r="S371"/>
      <c r="T371"/>
      <c r="U371"/>
    </row>
  </sheetData>
  <sheetProtection/>
  <mergeCells count="31">
    <mergeCell ref="A166:A173"/>
    <mergeCell ref="D143:E143"/>
    <mergeCell ref="A160:A165"/>
    <mergeCell ref="A120:A129"/>
    <mergeCell ref="A130:A138"/>
    <mergeCell ref="A30:A34"/>
    <mergeCell ref="A145:A159"/>
    <mergeCell ref="A141:G141"/>
    <mergeCell ref="A140:G140"/>
    <mergeCell ref="A139:G139"/>
    <mergeCell ref="A54:G54"/>
    <mergeCell ref="A53:G53"/>
    <mergeCell ref="A74:A87"/>
    <mergeCell ref="A88:A99"/>
    <mergeCell ref="D104:E104"/>
    <mergeCell ref="A1:G1"/>
    <mergeCell ref="A2:G2"/>
    <mergeCell ref="A3:G3"/>
    <mergeCell ref="D5:E5"/>
    <mergeCell ref="A20:A29"/>
    <mergeCell ref="A7:A11"/>
    <mergeCell ref="A12:A19"/>
    <mergeCell ref="D57:E57"/>
    <mergeCell ref="A35:A41"/>
    <mergeCell ref="A100:G100"/>
    <mergeCell ref="A42:A52"/>
    <mergeCell ref="A106:A119"/>
    <mergeCell ref="A55:G55"/>
    <mergeCell ref="A102:G102"/>
    <mergeCell ref="A101:G101"/>
    <mergeCell ref="A59:A73"/>
  </mergeCells>
  <printOptions horizontalCentered="1" verticalCentered="1"/>
  <pageMargins left="1.3385826771653544" right="0.7480314960629921" top="1.535433070866142" bottom="0.984251968503937" header="0" footer="0.7874015748031497"/>
  <pageSetup horizontalDpi="300" verticalDpi="300" orientation="portrait" paperSize="122" scale="75" r:id="rId2"/>
  <headerFooter alignWithMargins="0">
    <oddFooter>&amp;CPágina &amp;P</oddFooter>
  </headerFooter>
  <rowBreaks count="3" manualBreakCount="3">
    <brk id="52" max="6" man="1"/>
    <brk id="99" max="6" man="1"/>
    <brk id="138" max="6" man="1"/>
  </rowBreaks>
  <ignoredErrors>
    <ignoredError sqref="D10:E10 D118:E118 D158:E158 C51:E51 C40:E40 C18:E18 C28:E28 C33:E33 C137:E137 C164:E164 C172:E172 C128:E128 C98:E98 C86:E86"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75" zoomScaleNormal="75" zoomScaleSheetLayoutView="75" zoomScalePageLayoutView="0" workbookViewId="0" topLeftCell="B1">
      <pane ySplit="1" topLeftCell="A2" activePane="bottomLeft" state="frozen"/>
      <selection pane="topLeft" activeCell="B1" sqref="B1"/>
      <selection pane="bottomLeft" activeCell="C16" sqref="C16"/>
    </sheetView>
  </sheetViews>
  <sheetFormatPr defaultColWidth="11.421875" defaultRowHeight="12.75"/>
  <cols>
    <col min="1" max="1" width="11.421875" style="54" hidden="1" customWidth="1"/>
    <col min="2" max="2" width="59.281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4"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1" customFormat="1" ht="15.75" customHeight="1">
      <c r="B1" s="227" t="s">
        <v>46</v>
      </c>
      <c r="C1" s="227"/>
      <c r="D1" s="227"/>
      <c r="E1" s="227"/>
      <c r="F1" s="227"/>
      <c r="G1" s="227"/>
      <c r="H1" s="227"/>
      <c r="I1" s="227"/>
      <c r="J1" s="227"/>
      <c r="K1" s="227"/>
      <c r="L1" s="227"/>
      <c r="M1" s="227"/>
      <c r="N1" s="58"/>
      <c r="O1" s="58"/>
      <c r="P1" s="58"/>
      <c r="Q1" s="58"/>
      <c r="R1" s="58"/>
      <c r="S1" s="58"/>
      <c r="T1" s="58"/>
      <c r="U1" s="58"/>
      <c r="V1" s="58"/>
      <c r="W1" s="58"/>
      <c r="X1" s="58"/>
      <c r="Y1" s="58"/>
      <c r="Z1" s="58"/>
    </row>
    <row r="2" spans="2:26" s="81" customFormat="1" ht="15.75" customHeight="1">
      <c r="B2" s="224" t="s">
        <v>129</v>
      </c>
      <c r="C2" s="224"/>
      <c r="D2" s="224"/>
      <c r="E2" s="224"/>
      <c r="F2" s="224"/>
      <c r="G2" s="224"/>
      <c r="H2" s="224"/>
      <c r="I2" s="224"/>
      <c r="J2" s="224"/>
      <c r="K2" s="224"/>
      <c r="L2" s="224"/>
      <c r="M2" s="224"/>
      <c r="N2" s="58"/>
      <c r="O2" s="58"/>
      <c r="P2" s="58"/>
      <c r="Q2" s="58"/>
      <c r="R2" s="58"/>
      <c r="S2" s="58"/>
      <c r="T2" s="58"/>
      <c r="U2" s="58"/>
      <c r="V2" s="58"/>
      <c r="W2" s="58"/>
      <c r="X2" s="58"/>
      <c r="Y2" s="58"/>
      <c r="Z2" s="58"/>
    </row>
    <row r="3" spans="2:26" s="82" customFormat="1" ht="15.75" customHeight="1">
      <c r="B3" s="224" t="s">
        <v>130</v>
      </c>
      <c r="C3" s="224"/>
      <c r="D3" s="224"/>
      <c r="E3" s="224"/>
      <c r="F3" s="224"/>
      <c r="G3" s="224"/>
      <c r="H3" s="224"/>
      <c r="I3" s="224"/>
      <c r="J3" s="224"/>
      <c r="K3" s="224"/>
      <c r="L3" s="224"/>
      <c r="M3" s="224"/>
      <c r="N3" s="58"/>
      <c r="O3" s="58"/>
      <c r="P3" s="58"/>
      <c r="Q3" s="58"/>
      <c r="R3" s="58"/>
      <c r="S3" s="58"/>
      <c r="T3" s="58"/>
      <c r="U3" s="58"/>
      <c r="V3" s="58"/>
      <c r="W3" s="58"/>
      <c r="X3" s="58"/>
      <c r="Y3" s="58"/>
      <c r="Z3" s="58"/>
    </row>
    <row r="4" spans="2:26" s="82" customFormat="1" ht="15.75" customHeight="1">
      <c r="B4" s="83"/>
      <c r="C4" s="83"/>
      <c r="D4" s="83"/>
      <c r="E4" s="83"/>
      <c r="F4" s="83"/>
      <c r="G4" s="83"/>
      <c r="H4" s="83"/>
      <c r="I4" s="83"/>
      <c r="J4" s="83"/>
      <c r="K4" s="83"/>
      <c r="L4" s="83"/>
      <c r="M4" s="83"/>
      <c r="N4" s="58"/>
      <c r="O4" s="58"/>
      <c r="P4" s="58"/>
      <c r="Q4" s="58"/>
      <c r="R4" s="58"/>
      <c r="S4" s="58"/>
      <c r="T4" s="58"/>
      <c r="U4" s="58"/>
      <c r="V4" s="58"/>
      <c r="W4" s="58"/>
      <c r="X4" s="58"/>
      <c r="Y4" s="58"/>
      <c r="Z4" s="58"/>
    </row>
    <row r="5" spans="2:13" s="58" customFormat="1" ht="30" customHeight="1">
      <c r="B5" s="84" t="s">
        <v>166</v>
      </c>
      <c r="C5" s="85" t="s">
        <v>135</v>
      </c>
      <c r="D5" s="84" t="s">
        <v>51</v>
      </c>
      <c r="E5" s="225" t="s">
        <v>126</v>
      </c>
      <c r="F5" s="225"/>
      <c r="G5" s="225"/>
      <c r="H5" s="225" t="s">
        <v>127</v>
      </c>
      <c r="I5" s="225"/>
      <c r="J5" s="225"/>
      <c r="K5" s="225"/>
      <c r="L5" s="225"/>
      <c r="M5" s="225"/>
    </row>
    <row r="6" spans="2:13" s="58" customFormat="1" ht="15.75" customHeight="1">
      <c r="B6" s="86"/>
      <c r="C6" s="86"/>
      <c r="D6" s="86"/>
      <c r="E6" s="228" t="str">
        <f>+'Exportacion_regional '!C6</f>
        <v>ene - dic</v>
      </c>
      <c r="F6" s="228"/>
      <c r="G6" s="86" t="s">
        <v>81</v>
      </c>
      <c r="H6" s="226" t="str">
        <f>+E6</f>
        <v>ene - dic</v>
      </c>
      <c r="I6" s="226"/>
      <c r="J6" s="86" t="s">
        <v>81</v>
      </c>
      <c r="K6" s="87"/>
      <c r="L6" s="118" t="s">
        <v>162</v>
      </c>
      <c r="M6" s="88" t="s">
        <v>128</v>
      </c>
    </row>
    <row r="7" spans="2:13" s="58" customFormat="1" ht="18.75" customHeight="1">
      <c r="B7" s="89"/>
      <c r="C7" s="89"/>
      <c r="D7" s="89"/>
      <c r="E7" s="90">
        <v>2010</v>
      </c>
      <c r="F7" s="90">
        <v>2011</v>
      </c>
      <c r="G7" s="91" t="s">
        <v>211</v>
      </c>
      <c r="H7" s="90">
        <v>2010</v>
      </c>
      <c r="I7" s="90">
        <v>2011</v>
      </c>
      <c r="J7" s="91" t="str">
        <f>+G7</f>
        <v>11/10</v>
      </c>
      <c r="K7" s="89"/>
      <c r="L7" s="90">
        <v>2011</v>
      </c>
      <c r="M7" s="172">
        <v>2011</v>
      </c>
    </row>
    <row r="8" spans="1:26" s="57" customFormat="1" ht="12.75">
      <c r="A8" s="57">
        <v>1</v>
      </c>
      <c r="B8" s="78" t="s">
        <v>250</v>
      </c>
      <c r="C8" s="120" t="s">
        <v>346</v>
      </c>
      <c r="D8" s="78" t="s">
        <v>52</v>
      </c>
      <c r="E8" s="79">
        <v>1886.223</v>
      </c>
      <c r="F8" s="79">
        <v>2776.562</v>
      </c>
      <c r="G8" s="230">
        <f aca="true" t="shared" si="0" ref="G8:G20">+(F8-E8)/E8</f>
        <v>0.4720221309993569</v>
      </c>
      <c r="H8" s="79">
        <v>937.929</v>
      </c>
      <c r="I8" s="79">
        <v>1095.026</v>
      </c>
      <c r="J8" s="230">
        <f>+(I8-H8)/H8</f>
        <v>0.16749348831308136</v>
      </c>
      <c r="K8" s="78">
        <v>1</v>
      </c>
      <c r="L8" s="230">
        <f>+I8/$I$22</f>
        <v>0.24715245378189574</v>
      </c>
      <c r="M8" s="231">
        <v>0.001713031010656727</v>
      </c>
      <c r="N8" s="78"/>
      <c r="O8" s="78"/>
      <c r="P8" s="78"/>
      <c r="Q8" s="78"/>
      <c r="R8" s="78"/>
      <c r="S8" s="78"/>
      <c r="T8" s="78"/>
      <c r="U8" s="78"/>
      <c r="V8" s="78"/>
      <c r="W8" s="78"/>
      <c r="X8" s="78"/>
      <c r="Y8" s="78"/>
      <c r="Z8" s="78"/>
    </row>
    <row r="9" spans="1:26" s="57" customFormat="1" ht="12.75">
      <c r="A9" s="57">
        <v>2</v>
      </c>
      <c r="B9" s="78" t="s">
        <v>224</v>
      </c>
      <c r="C9" s="120">
        <v>12099140</v>
      </c>
      <c r="D9" s="78" t="s">
        <v>52</v>
      </c>
      <c r="E9" s="79">
        <v>0.808</v>
      </c>
      <c r="F9" s="79">
        <v>0.58</v>
      </c>
      <c r="G9" s="230">
        <f t="shared" si="0"/>
        <v>-0.28217821782178226</v>
      </c>
      <c r="H9" s="79">
        <v>1032.291</v>
      </c>
      <c r="I9" s="79">
        <v>853.158</v>
      </c>
      <c r="J9" s="230">
        <f aca="true" t="shared" si="1" ref="J9:J20">+(I9-H9)/H9</f>
        <v>-0.1735295570725696</v>
      </c>
      <c r="K9" s="78">
        <v>2</v>
      </c>
      <c r="L9" s="230">
        <f aca="true" t="shared" si="2" ref="L9:L16">+I9/$I$22</f>
        <v>0.19256172288480328</v>
      </c>
      <c r="M9" s="231">
        <v>0.04183081075210666</v>
      </c>
      <c r="N9" s="78"/>
      <c r="O9" s="78"/>
      <c r="P9" s="78"/>
      <c r="Q9" s="78"/>
      <c r="R9" s="78"/>
      <c r="S9" s="78"/>
      <c r="T9" s="78"/>
      <c r="U9" s="78"/>
      <c r="V9" s="78"/>
      <c r="W9" s="78"/>
      <c r="X9" s="78"/>
      <c r="Y9" s="78"/>
      <c r="Z9" s="78"/>
    </row>
    <row r="10" spans="1:26" s="57" customFormat="1" ht="12.75">
      <c r="A10" s="57">
        <v>3</v>
      </c>
      <c r="B10" s="78" t="s">
        <v>54</v>
      </c>
      <c r="C10" s="120">
        <v>20057000</v>
      </c>
      <c r="D10" s="78" t="s">
        <v>52</v>
      </c>
      <c r="E10" s="79">
        <v>377.257</v>
      </c>
      <c r="F10" s="79">
        <v>302.985</v>
      </c>
      <c r="G10" s="230">
        <f t="shared" si="0"/>
        <v>-0.19687374919484593</v>
      </c>
      <c r="H10" s="79">
        <v>569.427</v>
      </c>
      <c r="I10" s="79">
        <v>643.346</v>
      </c>
      <c r="J10" s="230">
        <f t="shared" si="1"/>
        <v>0.1298129523187344</v>
      </c>
      <c r="K10" s="78">
        <v>3</v>
      </c>
      <c r="L10" s="230">
        <f t="shared" si="2"/>
        <v>0.14520618006400532</v>
      </c>
      <c r="M10" s="231">
        <v>0.13330736308377375</v>
      </c>
      <c r="N10" s="78"/>
      <c r="O10" s="78"/>
      <c r="P10" s="78"/>
      <c r="Q10" s="78"/>
      <c r="R10" s="78"/>
      <c r="S10" s="78"/>
      <c r="T10" s="78"/>
      <c r="U10" s="78"/>
      <c r="V10" s="78"/>
      <c r="W10" s="78"/>
      <c r="X10" s="78"/>
      <c r="Y10" s="78"/>
      <c r="Z10" s="78"/>
    </row>
    <row r="11" spans="2:26" s="57" customFormat="1" ht="12.75">
      <c r="B11" s="78" t="s">
        <v>251</v>
      </c>
      <c r="C11" s="120" t="s">
        <v>347</v>
      </c>
      <c r="D11" s="78" t="s">
        <v>52</v>
      </c>
      <c r="E11" s="79">
        <v>317.608</v>
      </c>
      <c r="F11" s="79">
        <v>256.212</v>
      </c>
      <c r="G11" s="230">
        <f t="shared" si="0"/>
        <v>-0.1933074733633914</v>
      </c>
      <c r="H11" s="79">
        <v>888.848</v>
      </c>
      <c r="I11" s="79">
        <v>574.037</v>
      </c>
      <c r="J11" s="230">
        <f t="shared" si="1"/>
        <v>-0.354178667218692</v>
      </c>
      <c r="K11" s="78"/>
      <c r="L11" s="230">
        <f t="shared" si="2"/>
        <v>0.12956281687521398</v>
      </c>
      <c r="M11" s="231">
        <v>0.44921498090176837</v>
      </c>
      <c r="N11" s="78"/>
      <c r="O11" s="78"/>
      <c r="P11" s="78"/>
      <c r="Q11" s="78"/>
      <c r="R11" s="78"/>
      <c r="S11" s="78"/>
      <c r="T11" s="78"/>
      <c r="U11" s="78"/>
      <c r="V11" s="78"/>
      <c r="W11" s="78"/>
      <c r="X11" s="78"/>
      <c r="Y11" s="78"/>
      <c r="Z11" s="78"/>
    </row>
    <row r="12" spans="2:26" s="57" customFormat="1" ht="12.75">
      <c r="B12" s="78" t="s">
        <v>57</v>
      </c>
      <c r="C12" s="120" t="s">
        <v>348</v>
      </c>
      <c r="D12" s="78" t="s">
        <v>52</v>
      </c>
      <c r="E12" s="79">
        <v>211.816</v>
      </c>
      <c r="F12" s="79">
        <v>296.042</v>
      </c>
      <c r="G12" s="230">
        <f t="shared" si="0"/>
        <v>0.39763757223250357</v>
      </c>
      <c r="H12" s="79">
        <v>168.082</v>
      </c>
      <c r="I12" s="79">
        <v>234.143</v>
      </c>
      <c r="J12" s="230">
        <f t="shared" si="1"/>
        <v>0.39302840280339363</v>
      </c>
      <c r="K12" s="78"/>
      <c r="L12" s="230">
        <f t="shared" si="2"/>
        <v>0.052847162520209025</v>
      </c>
      <c r="M12" s="231">
        <v>0.001998465347815361</v>
      </c>
      <c r="N12" s="78"/>
      <c r="O12" s="78"/>
      <c r="P12" s="78"/>
      <c r="Q12" s="78"/>
      <c r="R12" s="78"/>
      <c r="S12" s="78"/>
      <c r="T12" s="78"/>
      <c r="U12" s="78"/>
      <c r="V12" s="78"/>
      <c r="W12" s="78"/>
      <c r="X12" s="78"/>
      <c r="Y12" s="78"/>
      <c r="Z12" s="78"/>
    </row>
    <row r="13" spans="2:26" s="57" customFormat="1" ht="12.75">
      <c r="B13" s="78" t="s">
        <v>56</v>
      </c>
      <c r="C13" s="120" t="s">
        <v>349</v>
      </c>
      <c r="D13" s="78" t="s">
        <v>52</v>
      </c>
      <c r="E13" s="79">
        <v>104.699</v>
      </c>
      <c r="F13" s="79">
        <v>188.574</v>
      </c>
      <c r="G13" s="230">
        <f t="shared" si="0"/>
        <v>0.8011060277557571</v>
      </c>
      <c r="H13" s="79">
        <v>83.452</v>
      </c>
      <c r="I13" s="79">
        <v>140.044</v>
      </c>
      <c r="J13" s="230">
        <f t="shared" si="1"/>
        <v>0.6781383310166325</v>
      </c>
      <c r="K13" s="78"/>
      <c r="L13" s="230">
        <f t="shared" si="2"/>
        <v>0.031608581200292786</v>
      </c>
      <c r="M13" s="231">
        <v>0.0035171959195464163</v>
      </c>
      <c r="N13" s="78"/>
      <c r="O13" s="78"/>
      <c r="P13" s="78"/>
      <c r="Q13" s="78"/>
      <c r="R13" s="78"/>
      <c r="S13" s="78"/>
      <c r="T13" s="78"/>
      <c r="U13" s="78"/>
      <c r="V13" s="78"/>
      <c r="W13" s="78"/>
      <c r="X13" s="78"/>
      <c r="Y13" s="78"/>
      <c r="Z13" s="78"/>
    </row>
    <row r="14" spans="2:26" s="57" customFormat="1" ht="12.75">
      <c r="B14" s="78" t="s">
        <v>235</v>
      </c>
      <c r="C14" s="120" t="s">
        <v>350</v>
      </c>
      <c r="D14" s="78" t="s">
        <v>51</v>
      </c>
      <c r="E14" s="79">
        <v>0.06</v>
      </c>
      <c r="F14" s="79">
        <v>0.165</v>
      </c>
      <c r="G14" s="230">
        <f t="shared" si="0"/>
        <v>1.7500000000000002</v>
      </c>
      <c r="H14" s="79">
        <v>55.8</v>
      </c>
      <c r="I14" s="79">
        <v>115.618</v>
      </c>
      <c r="J14" s="230">
        <f t="shared" si="1"/>
        <v>1.0720071684587813</v>
      </c>
      <c r="K14" s="78"/>
      <c r="L14" s="230">
        <f t="shared" si="2"/>
        <v>0.02609551955967732</v>
      </c>
      <c r="M14" s="231">
        <v>0.22127931590168765</v>
      </c>
      <c r="N14" s="78"/>
      <c r="O14" s="78"/>
      <c r="P14" s="78"/>
      <c r="Q14" s="78"/>
      <c r="R14" s="78"/>
      <c r="S14" s="78"/>
      <c r="T14" s="78"/>
      <c r="U14" s="78"/>
      <c r="V14" s="78"/>
      <c r="W14" s="78"/>
      <c r="X14" s="78"/>
      <c r="Y14" s="78"/>
      <c r="Z14" s="78"/>
    </row>
    <row r="15" spans="2:26" s="57" customFormat="1" ht="12.75">
      <c r="B15" s="78" t="s">
        <v>61</v>
      </c>
      <c r="C15" s="120" t="s">
        <v>351</v>
      </c>
      <c r="D15" s="78" t="s">
        <v>52</v>
      </c>
      <c r="E15" s="79">
        <v>46.425</v>
      </c>
      <c r="F15" s="79">
        <v>141.194</v>
      </c>
      <c r="G15" s="230">
        <f t="shared" si="0"/>
        <v>2.0413354873451803</v>
      </c>
      <c r="H15" s="79">
        <v>42.781</v>
      </c>
      <c r="I15" s="79">
        <v>112.024</v>
      </c>
      <c r="J15" s="230">
        <f t="shared" si="1"/>
        <v>1.6185456160445058</v>
      </c>
      <c r="K15" s="78"/>
      <c r="L15" s="230">
        <f t="shared" si="2"/>
        <v>0.02528433706821855</v>
      </c>
      <c r="M15" s="231">
        <v>0.001537583614275689</v>
      </c>
      <c r="N15" s="78"/>
      <c r="O15" s="78"/>
      <c r="P15" s="78"/>
      <c r="Q15" s="78"/>
      <c r="R15" s="78"/>
      <c r="S15" s="78"/>
      <c r="T15" s="78"/>
      <c r="U15" s="78"/>
      <c r="V15" s="78"/>
      <c r="W15" s="78"/>
      <c r="X15" s="78"/>
      <c r="Y15" s="78"/>
      <c r="Z15" s="78"/>
    </row>
    <row r="16" spans="2:26" s="57" customFormat="1" ht="12.75">
      <c r="B16" s="78" t="s">
        <v>226</v>
      </c>
      <c r="C16" s="120">
        <v>12099120</v>
      </c>
      <c r="D16" s="78" t="s">
        <v>52</v>
      </c>
      <c r="E16" s="79">
        <v>2.054</v>
      </c>
      <c r="F16" s="79">
        <v>0.495</v>
      </c>
      <c r="G16" s="230">
        <f t="shared" si="0"/>
        <v>-0.7590068159688412</v>
      </c>
      <c r="H16" s="79">
        <v>329.826</v>
      </c>
      <c r="I16" s="79">
        <v>82.396</v>
      </c>
      <c r="J16" s="230">
        <f t="shared" si="1"/>
        <v>-0.7501834300509965</v>
      </c>
      <c r="K16" s="78"/>
      <c r="L16" s="230">
        <f t="shared" si="2"/>
        <v>0.018597159868179457</v>
      </c>
      <c r="M16" s="231">
        <v>0.015406567068846203</v>
      </c>
      <c r="N16" s="78"/>
      <c r="O16" s="78"/>
      <c r="P16" s="78"/>
      <c r="Q16" s="78"/>
      <c r="R16" s="78"/>
      <c r="S16" s="78"/>
      <c r="T16" s="78"/>
      <c r="U16" s="78"/>
      <c r="V16" s="78"/>
      <c r="W16" s="78"/>
      <c r="X16" s="78"/>
      <c r="Y16" s="78"/>
      <c r="Z16" s="78"/>
    </row>
    <row r="17" spans="2:26" s="57" customFormat="1" ht="12.75">
      <c r="B17" s="78" t="s">
        <v>225</v>
      </c>
      <c r="C17" s="120" t="s">
        <v>352</v>
      </c>
      <c r="D17" s="78" t="s">
        <v>52</v>
      </c>
      <c r="E17" s="79">
        <v>239.343</v>
      </c>
      <c r="F17" s="79">
        <v>194.727</v>
      </c>
      <c r="G17" s="230">
        <f t="shared" si="0"/>
        <v>-0.18641029819129862</v>
      </c>
      <c r="H17" s="79">
        <v>116.216</v>
      </c>
      <c r="I17" s="79">
        <v>81.787</v>
      </c>
      <c r="J17" s="230">
        <f t="shared" si="1"/>
        <v>-0.29625008604667163</v>
      </c>
      <c r="K17" s="78"/>
      <c r="L17" s="230">
        <f>+I17/$I$22</f>
        <v>0.018459705739827095</v>
      </c>
      <c r="M17" s="231">
        <v>0.0004944427768286488</v>
      </c>
      <c r="N17" s="78"/>
      <c r="O17" s="78"/>
      <c r="P17" s="78"/>
      <c r="Q17" s="78"/>
      <c r="R17" s="78"/>
      <c r="S17" s="78"/>
      <c r="T17" s="78"/>
      <c r="U17" s="78"/>
      <c r="V17" s="78"/>
      <c r="W17" s="78"/>
      <c r="X17" s="78"/>
      <c r="Y17" s="78"/>
      <c r="Z17" s="78"/>
    </row>
    <row r="18" spans="2:26" s="57" customFormat="1" ht="12.75">
      <c r="B18" s="78" t="s">
        <v>233</v>
      </c>
      <c r="C18" s="120">
        <v>12099110</v>
      </c>
      <c r="D18" s="78" t="s">
        <v>52</v>
      </c>
      <c r="E18" s="79">
        <v>0.113</v>
      </c>
      <c r="F18" s="79">
        <v>0.026</v>
      </c>
      <c r="G18" s="230">
        <f t="shared" si="0"/>
        <v>-0.7699115044247788</v>
      </c>
      <c r="H18" s="79">
        <v>239.061</v>
      </c>
      <c r="I18" s="79">
        <v>79.211</v>
      </c>
      <c r="J18" s="230">
        <f t="shared" si="1"/>
        <v>-0.6686577902711024</v>
      </c>
      <c r="K18" s="78"/>
      <c r="L18" s="230">
        <f>+I18/$I$22</f>
        <v>0.017878290576221697</v>
      </c>
      <c r="M18" s="231">
        <v>0.010826978834008832</v>
      </c>
      <c r="N18" s="78"/>
      <c r="O18" s="78"/>
      <c r="P18" s="78"/>
      <c r="Q18" s="78"/>
      <c r="R18" s="78"/>
      <c r="S18" s="78"/>
      <c r="T18" s="78"/>
      <c r="U18" s="78"/>
      <c r="V18" s="78"/>
      <c r="W18" s="78"/>
      <c r="X18" s="78"/>
      <c r="Y18" s="78"/>
      <c r="Z18" s="78"/>
    </row>
    <row r="19" spans="2:26" s="57" customFormat="1" ht="12.75">
      <c r="B19" s="78" t="s">
        <v>252</v>
      </c>
      <c r="C19" s="120" t="s">
        <v>353</v>
      </c>
      <c r="D19" s="78" t="s">
        <v>52</v>
      </c>
      <c r="E19" s="79">
        <v>114.72</v>
      </c>
      <c r="F19" s="79">
        <v>129.339</v>
      </c>
      <c r="G19" s="230">
        <f t="shared" si="0"/>
        <v>0.12743200836820084</v>
      </c>
      <c r="H19" s="79">
        <v>68.877</v>
      </c>
      <c r="I19" s="79">
        <v>73.78</v>
      </c>
      <c r="J19" s="230">
        <f t="shared" si="1"/>
        <v>0.07118486577522258</v>
      </c>
      <c r="K19" s="78"/>
      <c r="L19" s="230">
        <f>+I19/$I$22</f>
        <v>0.01665248865326327</v>
      </c>
      <c r="M19" s="231">
        <v>0.0005929350749112149</v>
      </c>
      <c r="N19" s="78"/>
      <c r="O19" s="78"/>
      <c r="P19" s="78"/>
      <c r="Q19" s="78"/>
      <c r="R19" s="78"/>
      <c r="S19" s="78"/>
      <c r="T19" s="78"/>
      <c r="U19" s="78"/>
      <c r="V19" s="78"/>
      <c r="W19" s="78"/>
      <c r="X19" s="78"/>
      <c r="Y19" s="78"/>
      <c r="Z19" s="78"/>
    </row>
    <row r="20" spans="2:26" s="57" customFormat="1" ht="15" customHeight="1">
      <c r="B20" s="78" t="s">
        <v>249</v>
      </c>
      <c r="C20" s="120">
        <v>16010000</v>
      </c>
      <c r="D20" s="78" t="s">
        <v>52</v>
      </c>
      <c r="E20" s="79">
        <v>265.853</v>
      </c>
      <c r="F20" s="79">
        <v>34.83</v>
      </c>
      <c r="G20" s="230">
        <f t="shared" si="0"/>
        <v>-0.8689877488687358</v>
      </c>
      <c r="H20" s="79">
        <v>497.311</v>
      </c>
      <c r="I20" s="79">
        <v>67.918</v>
      </c>
      <c r="J20" s="230">
        <f t="shared" si="1"/>
        <v>-0.8634295239799642</v>
      </c>
      <c r="K20" s="78"/>
      <c r="L20" s="230">
        <f>+I20/$I$22</f>
        <v>0.015329408028630183</v>
      </c>
      <c r="M20" s="231">
        <v>0.007416247279291628</v>
      </c>
      <c r="N20" s="78"/>
      <c r="O20" s="78"/>
      <c r="P20" s="78"/>
      <c r="Q20" s="78"/>
      <c r="R20" s="78"/>
      <c r="S20" s="78"/>
      <c r="T20" s="78"/>
      <c r="U20" s="78"/>
      <c r="V20" s="78"/>
      <c r="W20" s="78"/>
      <c r="X20" s="78"/>
      <c r="Y20" s="78"/>
      <c r="Z20" s="78"/>
    </row>
    <row r="21" spans="2:26" s="57" customFormat="1" ht="12.75">
      <c r="B21" s="78" t="s">
        <v>114</v>
      </c>
      <c r="C21" s="120"/>
      <c r="D21" s="78"/>
      <c r="E21" s="79"/>
      <c r="F21" s="79"/>
      <c r="G21" s="230"/>
      <c r="H21" s="79">
        <f>+H22-SUM(H8:H20)</f>
        <v>2884.415</v>
      </c>
      <c r="I21" s="79">
        <f>+I22-SUM(I8:I20)</f>
        <v>278.08100000000104</v>
      </c>
      <c r="J21" s="230">
        <f>+(I21-H21)/H21</f>
        <v>-0.9035918895165914</v>
      </c>
      <c r="K21" s="78"/>
      <c r="L21" s="230">
        <f>+I21/$I$22</f>
        <v>0.0627641731795625</v>
      </c>
      <c r="M21" s="232"/>
      <c r="N21" s="78"/>
      <c r="O21" s="78"/>
      <c r="P21" s="78"/>
      <c r="Q21" s="78"/>
      <c r="R21" s="78"/>
      <c r="S21" s="78"/>
      <c r="T21" s="78"/>
      <c r="U21" s="78"/>
      <c r="V21" s="78"/>
      <c r="W21" s="78"/>
      <c r="X21" s="78"/>
      <c r="Y21" s="78"/>
      <c r="Z21" s="78"/>
    </row>
    <row r="22" spans="2:26" s="59" customFormat="1" ht="12.75">
      <c r="B22" s="70" t="s">
        <v>117</v>
      </c>
      <c r="C22" s="70"/>
      <c r="D22" s="70"/>
      <c r="E22" s="96"/>
      <c r="F22" s="71"/>
      <c r="G22" s="71"/>
      <c r="H22" s="71">
        <f>+'Exportacion_regional '!C7</f>
        <v>7914.316</v>
      </c>
      <c r="I22" s="71">
        <f>+'Exportacion_regional '!D7</f>
        <v>4430.569</v>
      </c>
      <c r="J22" s="97">
        <f>+(I22-H22)/H22</f>
        <v>-0.44018295453454215</v>
      </c>
      <c r="K22" s="71"/>
      <c r="L22" s="97">
        <f>SUM(L8:L21)</f>
        <v>1.0000000000000002</v>
      </c>
      <c r="M22" s="98"/>
      <c r="N22" s="58"/>
      <c r="O22" s="58"/>
      <c r="P22" s="58"/>
      <c r="Q22" s="58"/>
      <c r="R22" s="58"/>
      <c r="S22" s="58"/>
      <c r="T22" s="58"/>
      <c r="U22" s="58"/>
      <c r="V22" s="58"/>
      <c r="W22" s="58"/>
      <c r="X22" s="58"/>
      <c r="Y22" s="58"/>
      <c r="Z22" s="58"/>
    </row>
    <row r="23" spans="5:13" s="58" customFormat="1" ht="12.75">
      <c r="E23" s="99"/>
      <c r="F23" s="94"/>
      <c r="G23" s="94"/>
      <c r="H23" s="94"/>
      <c r="I23" s="99"/>
      <c r="J23" s="94"/>
      <c r="K23" s="94"/>
      <c r="L23" s="94"/>
      <c r="M23" s="95"/>
    </row>
    <row r="24" spans="2:13" s="58" customFormat="1" ht="21" customHeight="1">
      <c r="B24" s="229" t="s">
        <v>242</v>
      </c>
      <c r="C24" s="229"/>
      <c r="D24" s="229"/>
      <c r="E24" s="229"/>
      <c r="F24" s="229"/>
      <c r="G24" s="229"/>
      <c r="H24" s="229"/>
      <c r="I24" s="229"/>
      <c r="J24" s="229"/>
      <c r="K24" s="229"/>
      <c r="L24" s="229"/>
      <c r="M24" s="229"/>
    </row>
    <row r="25" spans="13:26" ht="13.5" customHeight="1">
      <c r="M25" s="95"/>
      <c r="N25" s="58"/>
      <c r="O25" s="58"/>
      <c r="P25" s="58"/>
      <c r="Q25" s="58"/>
      <c r="R25" s="58"/>
      <c r="S25" s="58"/>
      <c r="T25" s="58"/>
      <c r="U25" s="58"/>
      <c r="V25" s="58"/>
      <c r="W25" s="58"/>
      <c r="X25" s="58"/>
      <c r="Y25" s="58"/>
      <c r="Z25" s="58"/>
    </row>
    <row r="26" spans="2:26" s="81" customFormat="1" ht="15.75" customHeight="1">
      <c r="B26" s="227" t="s">
        <v>47</v>
      </c>
      <c r="C26" s="227"/>
      <c r="D26" s="227"/>
      <c r="E26" s="227"/>
      <c r="F26" s="227"/>
      <c r="G26" s="227"/>
      <c r="H26" s="227"/>
      <c r="I26" s="227"/>
      <c r="J26" s="227"/>
      <c r="K26" s="227"/>
      <c r="L26" s="227"/>
      <c r="M26" s="227"/>
      <c r="N26" s="58"/>
      <c r="O26" s="58"/>
      <c r="P26" s="58"/>
      <c r="Q26" s="58"/>
      <c r="R26" s="58"/>
      <c r="S26" s="58"/>
      <c r="T26" s="58"/>
      <c r="U26" s="58"/>
      <c r="V26" s="58"/>
      <c r="W26" s="58"/>
      <c r="X26" s="58"/>
      <c r="Y26" s="58"/>
      <c r="Z26" s="58"/>
    </row>
    <row r="27" spans="2:26" s="81" customFormat="1" ht="15.75" customHeight="1">
      <c r="B27" s="224" t="s">
        <v>129</v>
      </c>
      <c r="C27" s="224"/>
      <c r="D27" s="224"/>
      <c r="E27" s="224"/>
      <c r="F27" s="224"/>
      <c r="G27" s="224"/>
      <c r="H27" s="224"/>
      <c r="I27" s="224"/>
      <c r="J27" s="224"/>
      <c r="K27" s="224"/>
      <c r="L27" s="224"/>
      <c r="M27" s="224"/>
      <c r="N27" s="58"/>
      <c r="O27" s="58"/>
      <c r="P27" s="58"/>
      <c r="Q27" s="58"/>
      <c r="R27" s="58"/>
      <c r="S27" s="58"/>
      <c r="T27" s="58"/>
      <c r="U27" s="58"/>
      <c r="V27" s="58"/>
      <c r="W27" s="58"/>
      <c r="X27" s="58"/>
      <c r="Y27" s="58"/>
      <c r="Z27" s="58"/>
    </row>
    <row r="28" spans="2:26" s="82" customFormat="1" ht="15.75" customHeight="1">
      <c r="B28" s="224" t="s">
        <v>80</v>
      </c>
      <c r="C28" s="224"/>
      <c r="D28" s="224"/>
      <c r="E28" s="224"/>
      <c r="F28" s="224"/>
      <c r="G28" s="224"/>
      <c r="H28" s="224"/>
      <c r="I28" s="224"/>
      <c r="J28" s="224"/>
      <c r="K28" s="224"/>
      <c r="L28" s="224"/>
      <c r="M28" s="224"/>
      <c r="N28" s="58"/>
      <c r="O28" s="58"/>
      <c r="P28" s="58"/>
      <c r="Q28" s="58"/>
      <c r="R28" s="94"/>
      <c r="S28" s="94"/>
      <c r="T28" s="58"/>
      <c r="U28" s="58"/>
      <c r="V28" s="58"/>
      <c r="W28" s="58"/>
      <c r="X28" s="58"/>
      <c r="Y28" s="58"/>
      <c r="Z28" s="58"/>
    </row>
    <row r="29" spans="2:26" s="82" customFormat="1" ht="15.75" customHeight="1">
      <c r="B29" s="83"/>
      <c r="C29" s="83"/>
      <c r="D29" s="83"/>
      <c r="E29" s="83"/>
      <c r="F29" s="83"/>
      <c r="G29" s="83"/>
      <c r="H29" s="83"/>
      <c r="I29" s="83"/>
      <c r="J29" s="83"/>
      <c r="K29" s="83"/>
      <c r="L29" s="83"/>
      <c r="M29" s="83"/>
      <c r="N29" s="58"/>
      <c r="O29" s="58"/>
      <c r="P29" s="58"/>
      <c r="Q29" s="58"/>
      <c r="R29" s="58"/>
      <c r="S29" s="58"/>
      <c r="T29" s="58"/>
      <c r="U29" s="58"/>
      <c r="V29" s="58"/>
      <c r="W29" s="58"/>
      <c r="X29" s="58"/>
      <c r="Y29" s="58"/>
      <c r="Z29" s="58"/>
    </row>
    <row r="30" spans="2:13" s="58" customFormat="1" ht="30" customHeight="1">
      <c r="B30" s="84" t="s">
        <v>166</v>
      </c>
      <c r="C30" s="84" t="s">
        <v>135</v>
      </c>
      <c r="D30" s="84" t="s">
        <v>51</v>
      </c>
      <c r="E30" s="225" t="s">
        <v>126</v>
      </c>
      <c r="F30" s="225"/>
      <c r="G30" s="225"/>
      <c r="H30" s="225" t="s">
        <v>127</v>
      </c>
      <c r="I30" s="225"/>
      <c r="J30" s="225"/>
      <c r="K30" s="225"/>
      <c r="L30" s="225"/>
      <c r="M30" s="225"/>
    </row>
    <row r="31" spans="2:13" s="58" customFormat="1" ht="15.75" customHeight="1">
      <c r="B31" s="86"/>
      <c r="C31" s="86"/>
      <c r="D31" s="86"/>
      <c r="E31" s="226" t="str">
        <f>+E6</f>
        <v>ene - dic</v>
      </c>
      <c r="F31" s="226"/>
      <c r="G31" s="86" t="s">
        <v>81</v>
      </c>
      <c r="H31" s="226" t="str">
        <f>+E31</f>
        <v>ene - dic</v>
      </c>
      <c r="I31" s="226"/>
      <c r="J31" s="86" t="s">
        <v>81</v>
      </c>
      <c r="K31" s="87"/>
      <c r="L31" s="118" t="s">
        <v>162</v>
      </c>
      <c r="M31" s="88" t="s">
        <v>128</v>
      </c>
    </row>
    <row r="32" spans="2:13" s="58" customFormat="1" ht="18.75" customHeight="1">
      <c r="B32" s="89"/>
      <c r="C32" s="89"/>
      <c r="D32" s="89"/>
      <c r="E32" s="90">
        <f>+E7</f>
        <v>2010</v>
      </c>
      <c r="F32" s="90">
        <f>+F7</f>
        <v>2011</v>
      </c>
      <c r="G32" s="91" t="str">
        <f>+G7</f>
        <v>11/10</v>
      </c>
      <c r="H32" s="90">
        <f>+E32</f>
        <v>2010</v>
      </c>
      <c r="I32" s="90">
        <f>+F32</f>
        <v>2011</v>
      </c>
      <c r="J32" s="91" t="str">
        <f>+G32</f>
        <v>11/10</v>
      </c>
      <c r="K32" s="89"/>
      <c r="L32" s="90">
        <f>+L7</f>
        <v>2011</v>
      </c>
      <c r="M32" s="172">
        <f>+M7</f>
        <v>2011</v>
      </c>
    </row>
    <row r="33" spans="1:26" s="57" customFormat="1" ht="12.75">
      <c r="A33" s="57">
        <v>1</v>
      </c>
      <c r="B33" s="78" t="s">
        <v>53</v>
      </c>
      <c r="C33" s="120">
        <v>12119020</v>
      </c>
      <c r="D33" s="78" t="s">
        <v>52</v>
      </c>
      <c r="E33" s="55">
        <v>586.465</v>
      </c>
      <c r="F33" s="55">
        <v>570.685</v>
      </c>
      <c r="G33" s="56">
        <f aca="true" t="shared" si="3" ref="G33:G39">+(F33-E33)/E33</f>
        <v>-0.026906976545915076</v>
      </c>
      <c r="H33" s="55">
        <v>1306.095</v>
      </c>
      <c r="I33" s="125">
        <v>1402.308</v>
      </c>
      <c r="J33" s="56">
        <f>+(I33-H33)/H33</f>
        <v>0.07366462623316065</v>
      </c>
      <c r="K33" s="54">
        <v>1</v>
      </c>
      <c r="L33" s="119">
        <f aca="true" t="shared" si="4" ref="L33:L40">+I33/$I$41</f>
        <v>0.23068449884025072</v>
      </c>
      <c r="M33" s="181">
        <v>0.48387818057597154</v>
      </c>
      <c r="N33" s="58"/>
      <c r="O33" s="58"/>
      <c r="P33" s="58"/>
      <c r="Q33" s="58"/>
      <c r="R33" s="58"/>
      <c r="S33" s="58"/>
      <c r="T33" s="58"/>
      <c r="U33" s="58"/>
      <c r="V33" s="58"/>
      <c r="W33" s="58"/>
      <c r="X33" s="58"/>
      <c r="Y33" s="58"/>
      <c r="Z33" s="58"/>
    </row>
    <row r="34" spans="1:26" s="57" customFormat="1" ht="12.75">
      <c r="A34" s="57">
        <v>2</v>
      </c>
      <c r="B34" s="78" t="s">
        <v>253</v>
      </c>
      <c r="C34" s="120" t="s">
        <v>354</v>
      </c>
      <c r="D34" s="78" t="s">
        <v>52</v>
      </c>
      <c r="E34" s="55">
        <v>447.334</v>
      </c>
      <c r="F34" s="55">
        <v>691.013</v>
      </c>
      <c r="G34" s="56">
        <f t="shared" si="3"/>
        <v>0.5447361479342058</v>
      </c>
      <c r="H34" s="55">
        <v>837.592</v>
      </c>
      <c r="I34" s="125">
        <v>1124.926</v>
      </c>
      <c r="J34" s="56">
        <f aca="true" t="shared" si="5" ref="J34:J40">+(I34-H34)/H34</f>
        <v>0.3430476890896761</v>
      </c>
      <c r="K34" s="54">
        <v>2</v>
      </c>
      <c r="L34" s="119">
        <f t="shared" si="4"/>
        <v>0.1850542038855714</v>
      </c>
      <c r="M34" s="181">
        <v>0.005887107296982218</v>
      </c>
      <c r="N34" s="58"/>
      <c r="O34" s="58"/>
      <c r="P34" s="58"/>
      <c r="Q34" s="58"/>
      <c r="R34" s="58"/>
      <c r="S34" s="58"/>
      <c r="T34" s="58"/>
      <c r="U34" s="58"/>
      <c r="V34" s="58"/>
      <c r="W34" s="58"/>
      <c r="X34" s="58"/>
      <c r="Y34" s="58"/>
      <c r="Z34" s="58"/>
    </row>
    <row r="35" spans="1:26" s="57" customFormat="1" ht="12.75">
      <c r="A35" s="57">
        <v>3</v>
      </c>
      <c r="B35" s="78" t="s">
        <v>254</v>
      </c>
      <c r="C35" s="120">
        <v>10051000</v>
      </c>
      <c r="D35" s="78" t="s">
        <v>52</v>
      </c>
      <c r="E35" s="55">
        <v>22.797</v>
      </c>
      <c r="F35" s="55">
        <v>20.56</v>
      </c>
      <c r="G35" s="56">
        <f t="shared" si="3"/>
        <v>-0.09812694652805201</v>
      </c>
      <c r="H35" s="55">
        <v>673.844</v>
      </c>
      <c r="I35" s="125">
        <v>1013.823</v>
      </c>
      <c r="J35" s="56">
        <f t="shared" si="5"/>
        <v>0.5045366583363508</v>
      </c>
      <c r="K35" s="54">
        <v>3</v>
      </c>
      <c r="L35" s="119">
        <f t="shared" si="4"/>
        <v>0.16677737748605834</v>
      </c>
      <c r="M35" s="181">
        <v>0.00617703817178587</v>
      </c>
      <c r="N35" s="58"/>
      <c r="O35" s="58"/>
      <c r="P35" s="58"/>
      <c r="Q35" s="58"/>
      <c r="R35" s="58"/>
      <c r="S35" s="58"/>
      <c r="T35" s="58"/>
      <c r="U35" s="58"/>
      <c r="V35" s="58"/>
      <c r="W35" s="58"/>
      <c r="X35" s="58"/>
      <c r="Y35" s="58"/>
      <c r="Z35" s="58"/>
    </row>
    <row r="36" spans="2:26" s="57" customFormat="1" ht="12.75">
      <c r="B36" s="78" t="s">
        <v>170</v>
      </c>
      <c r="C36" s="120">
        <v>12119010</v>
      </c>
      <c r="D36" s="78" t="s">
        <v>52</v>
      </c>
      <c r="E36" s="55">
        <v>302.464</v>
      </c>
      <c r="F36" s="55">
        <v>332.951</v>
      </c>
      <c r="G36" s="56">
        <f t="shared" si="3"/>
        <v>0.10079546656792221</v>
      </c>
      <c r="H36" s="55">
        <v>343.639</v>
      </c>
      <c r="I36" s="125">
        <v>371.535</v>
      </c>
      <c r="J36" s="56">
        <f t="shared" si="5"/>
        <v>0.0811782131830206</v>
      </c>
      <c r="K36" s="54"/>
      <c r="L36" s="119">
        <f t="shared" si="4"/>
        <v>0.061118787938607325</v>
      </c>
      <c r="M36" s="181">
        <v>0.12503108656417664</v>
      </c>
      <c r="N36" s="58"/>
      <c r="O36" s="58"/>
      <c r="P36" s="58"/>
      <c r="Q36" s="58"/>
      <c r="R36" s="58"/>
      <c r="S36" s="58"/>
      <c r="T36" s="58"/>
      <c r="U36" s="58"/>
      <c r="V36" s="58"/>
      <c r="W36" s="58"/>
      <c r="X36" s="58"/>
      <c r="Y36" s="58"/>
      <c r="Z36" s="58"/>
    </row>
    <row r="37" spans="2:26" s="57" customFormat="1" ht="12.75">
      <c r="B37" s="78" t="s">
        <v>255</v>
      </c>
      <c r="C37" s="120" t="s">
        <v>355</v>
      </c>
      <c r="D37" s="78" t="s">
        <v>52</v>
      </c>
      <c r="E37" s="55">
        <v>19</v>
      </c>
      <c r="F37" s="55">
        <v>32</v>
      </c>
      <c r="G37" s="56">
        <f t="shared" si="3"/>
        <v>0.6842105263157895</v>
      </c>
      <c r="H37" s="55">
        <v>191.7</v>
      </c>
      <c r="I37" s="125">
        <v>343.5</v>
      </c>
      <c r="J37" s="56">
        <f>+(I37-H37)/H37</f>
        <v>0.7918622848200314</v>
      </c>
      <c r="K37" s="54"/>
      <c r="L37" s="119">
        <f t="shared" si="4"/>
        <v>0.05650693382026354</v>
      </c>
      <c r="M37" s="181">
        <v>0.0028621730682812756</v>
      </c>
      <c r="N37" s="58"/>
      <c r="O37" s="58"/>
      <c r="P37" s="58"/>
      <c r="Q37" s="58"/>
      <c r="R37" s="58"/>
      <c r="S37" s="94"/>
      <c r="T37" s="94"/>
      <c r="U37" s="94"/>
      <c r="V37" s="94"/>
      <c r="W37" s="94"/>
      <c r="X37" s="94"/>
      <c r="Y37" s="58"/>
      <c r="Z37" s="58"/>
    </row>
    <row r="38" spans="2:26" s="57" customFormat="1" ht="12.75">
      <c r="B38" s="54" t="s">
        <v>67</v>
      </c>
      <c r="C38" s="120" t="s">
        <v>356</v>
      </c>
      <c r="D38" s="78" t="s">
        <v>52</v>
      </c>
      <c r="E38" s="55">
        <v>44.465</v>
      </c>
      <c r="F38" s="55">
        <v>116.982</v>
      </c>
      <c r="G38" s="56">
        <f t="shared" si="3"/>
        <v>1.6308782188237938</v>
      </c>
      <c r="H38" s="55">
        <v>152.756</v>
      </c>
      <c r="I38" s="125">
        <v>203.711</v>
      </c>
      <c r="J38" s="56">
        <f t="shared" si="5"/>
        <v>0.3335711854198854</v>
      </c>
      <c r="K38" s="54"/>
      <c r="L38" s="119">
        <f t="shared" si="4"/>
        <v>0.033511161558834664</v>
      </c>
      <c r="M38" s="181">
        <v>0.0015854769622245528</v>
      </c>
      <c r="N38" s="58"/>
      <c r="O38" s="58"/>
      <c r="P38" s="58"/>
      <c r="Q38" s="58"/>
      <c r="R38" s="58"/>
      <c r="S38" s="58"/>
      <c r="T38" s="58"/>
      <c r="U38" s="58"/>
      <c r="V38" s="58"/>
      <c r="W38" s="58"/>
      <c r="X38" s="58"/>
      <c r="Y38" s="58"/>
      <c r="Z38" s="58"/>
    </row>
    <row r="39" spans="2:26" s="57" customFormat="1" ht="12.75">
      <c r="B39" s="78" t="s">
        <v>330</v>
      </c>
      <c r="C39" s="120" t="s">
        <v>357</v>
      </c>
      <c r="D39" s="78" t="s">
        <v>52</v>
      </c>
      <c r="E39" s="55">
        <v>338.784</v>
      </c>
      <c r="F39" s="55">
        <v>179.778</v>
      </c>
      <c r="G39" s="56">
        <f t="shared" si="3"/>
        <v>-0.4693432983848116</v>
      </c>
      <c r="H39" s="55">
        <v>370.341</v>
      </c>
      <c r="I39" s="125">
        <v>203</v>
      </c>
      <c r="J39" s="56">
        <f t="shared" si="5"/>
        <v>-0.4518565322230053</v>
      </c>
      <c r="K39" s="54"/>
      <c r="L39" s="119">
        <f>+I39/$I$41</f>
        <v>0.0333941996084818</v>
      </c>
      <c r="M39" s="181">
        <v>0.11671724413912694</v>
      </c>
      <c r="N39" s="58"/>
      <c r="O39" s="58"/>
      <c r="P39" s="58"/>
      <c r="Q39" s="58"/>
      <c r="R39" s="58"/>
      <c r="S39" s="58"/>
      <c r="T39" s="58"/>
      <c r="U39" s="58"/>
      <c r="V39" s="58"/>
      <c r="W39" s="58"/>
      <c r="X39" s="58"/>
      <c r="Y39" s="58"/>
      <c r="Z39" s="58"/>
    </row>
    <row r="40" spans="2:26" s="57" customFormat="1" ht="12.75">
      <c r="B40" s="54" t="s">
        <v>114</v>
      </c>
      <c r="C40" s="120"/>
      <c r="D40" s="54"/>
      <c r="E40" s="132"/>
      <c r="F40" s="55"/>
      <c r="G40" s="56"/>
      <c r="H40" s="125">
        <f>+H41-SUM(H33:H39)</f>
        <v>2559.589</v>
      </c>
      <c r="I40" s="55">
        <f>+I41-SUM(I33:I39)</f>
        <v>1416.0969999999998</v>
      </c>
      <c r="J40" s="56">
        <f t="shared" si="5"/>
        <v>-0.4467482865413159</v>
      </c>
      <c r="K40" s="54"/>
      <c r="L40" s="119">
        <f t="shared" si="4"/>
        <v>0.23295283686193224</v>
      </c>
      <c r="M40" s="72"/>
      <c r="N40" s="58"/>
      <c r="O40" s="58"/>
      <c r="P40" s="58"/>
      <c r="Q40" s="58"/>
      <c r="R40" s="58"/>
      <c r="S40" s="58"/>
      <c r="T40" s="58"/>
      <c r="U40" s="58"/>
      <c r="V40" s="58"/>
      <c r="W40" s="58"/>
      <c r="X40" s="58"/>
      <c r="Y40" s="58"/>
      <c r="Z40" s="58"/>
    </row>
    <row r="41" spans="1:26" s="59" customFormat="1" ht="12.75">
      <c r="A41" s="57"/>
      <c r="B41" s="70" t="s">
        <v>117</v>
      </c>
      <c r="C41" s="70"/>
      <c r="D41" s="70"/>
      <c r="E41" s="96"/>
      <c r="F41" s="71"/>
      <c r="G41" s="71"/>
      <c r="H41" s="71">
        <f>+'Exportacion_regional '!C8</f>
        <v>6435.556</v>
      </c>
      <c r="I41" s="71">
        <f>+'Exportacion_regional '!D8</f>
        <v>6078.9</v>
      </c>
      <c r="J41" s="97">
        <f>+(I41-H41)/H41</f>
        <v>-0.05541960943234741</v>
      </c>
      <c r="K41" s="71"/>
      <c r="L41" s="97">
        <f>SUM(L33:L40)</f>
        <v>1</v>
      </c>
      <c r="M41" s="98"/>
      <c r="N41" s="58"/>
      <c r="O41" s="58"/>
      <c r="P41" s="58"/>
      <c r="Q41" s="58"/>
      <c r="R41" s="58"/>
      <c r="S41" s="58"/>
      <c r="T41" s="58"/>
      <c r="U41" s="58"/>
      <c r="V41" s="58"/>
      <c r="W41" s="58"/>
      <c r="X41" s="58"/>
      <c r="Y41" s="58"/>
      <c r="Z41" s="58"/>
    </row>
    <row r="42" spans="1:13" s="58" customFormat="1" ht="12.75">
      <c r="A42" s="57"/>
      <c r="E42" s="99"/>
      <c r="F42" s="94"/>
      <c r="G42" s="94"/>
      <c r="H42" s="94"/>
      <c r="I42" s="99"/>
      <c r="J42" s="94"/>
      <c r="K42" s="94"/>
      <c r="L42" s="94"/>
      <c r="M42" s="95"/>
    </row>
    <row r="43" spans="2:13" s="58" customFormat="1" ht="21" customHeight="1">
      <c r="B43" s="229" t="s">
        <v>242</v>
      </c>
      <c r="C43" s="229"/>
      <c r="D43" s="229"/>
      <c r="E43" s="229"/>
      <c r="F43" s="229"/>
      <c r="G43" s="229"/>
      <c r="H43" s="229"/>
      <c r="I43" s="229"/>
      <c r="J43" s="229"/>
      <c r="K43" s="229"/>
      <c r="L43" s="229"/>
      <c r="M43" s="229"/>
    </row>
    <row r="44" spans="13:26" ht="13.5" customHeight="1">
      <c r="M44" s="95"/>
      <c r="N44" s="58"/>
      <c r="O44" s="58"/>
      <c r="P44" s="58"/>
      <c r="Q44" s="58"/>
      <c r="R44" s="58"/>
      <c r="S44" s="58"/>
      <c r="T44" s="58"/>
      <c r="U44" s="58"/>
      <c r="V44" s="58"/>
      <c r="W44" s="58"/>
      <c r="X44" s="58"/>
      <c r="Y44" s="58"/>
      <c r="Z44" s="58"/>
    </row>
    <row r="45" spans="2:26" s="81" customFormat="1" ht="15.75" customHeight="1">
      <c r="B45" s="227" t="s">
        <v>44</v>
      </c>
      <c r="C45" s="227"/>
      <c r="D45" s="227"/>
      <c r="E45" s="227"/>
      <c r="F45" s="227"/>
      <c r="G45" s="227"/>
      <c r="H45" s="227"/>
      <c r="I45" s="227"/>
      <c r="J45" s="227"/>
      <c r="K45" s="227"/>
      <c r="L45" s="227"/>
      <c r="M45" s="227"/>
      <c r="N45" s="58"/>
      <c r="O45" s="58"/>
      <c r="P45" s="58"/>
      <c r="Q45" s="58"/>
      <c r="R45" s="58"/>
      <c r="S45" s="58"/>
      <c r="T45" s="58"/>
      <c r="U45" s="58"/>
      <c r="V45" s="58"/>
      <c r="W45" s="58"/>
      <c r="X45" s="58"/>
      <c r="Y45" s="58"/>
      <c r="Z45" s="58"/>
    </row>
    <row r="46" spans="2:26" s="81" customFormat="1" ht="15.75" customHeight="1">
      <c r="B46" s="224" t="s">
        <v>129</v>
      </c>
      <c r="C46" s="224"/>
      <c r="D46" s="224"/>
      <c r="E46" s="224"/>
      <c r="F46" s="224"/>
      <c r="G46" s="224"/>
      <c r="H46" s="224"/>
      <c r="I46" s="224"/>
      <c r="J46" s="224"/>
      <c r="K46" s="224"/>
      <c r="L46" s="224"/>
      <c r="M46" s="224"/>
      <c r="N46" s="58"/>
      <c r="O46" s="58"/>
      <c r="P46" s="58"/>
      <c r="Q46" s="58"/>
      <c r="R46" s="58"/>
      <c r="S46" s="58"/>
      <c r="T46" s="58"/>
      <c r="U46" s="58"/>
      <c r="V46" s="58"/>
      <c r="W46" s="58"/>
      <c r="X46" s="58"/>
      <c r="Y46" s="58"/>
      <c r="Z46" s="58"/>
    </row>
    <row r="47" spans="2:26" s="82" customFormat="1" ht="15.75" customHeight="1">
      <c r="B47" s="224" t="s">
        <v>31</v>
      </c>
      <c r="C47" s="224"/>
      <c r="D47" s="224"/>
      <c r="E47" s="224"/>
      <c r="F47" s="224"/>
      <c r="G47" s="224"/>
      <c r="H47" s="224"/>
      <c r="I47" s="224"/>
      <c r="J47" s="224"/>
      <c r="K47" s="224"/>
      <c r="L47" s="224"/>
      <c r="M47" s="224"/>
      <c r="N47" s="58"/>
      <c r="O47" s="58"/>
      <c r="P47" s="58"/>
      <c r="Q47" s="58"/>
      <c r="R47" s="58"/>
      <c r="S47" s="58"/>
      <c r="T47" s="58"/>
      <c r="U47" s="58"/>
      <c r="V47" s="58"/>
      <c r="W47" s="58"/>
      <c r="X47" s="58"/>
      <c r="Y47" s="58"/>
      <c r="Z47" s="58"/>
    </row>
    <row r="48" spans="2:26" s="82" customFormat="1" ht="15.75" customHeight="1">
      <c r="B48" s="83"/>
      <c r="C48" s="83"/>
      <c r="D48" s="83"/>
      <c r="E48" s="83"/>
      <c r="F48" s="83"/>
      <c r="G48" s="83"/>
      <c r="H48" s="83"/>
      <c r="I48" s="83"/>
      <c r="J48" s="83"/>
      <c r="K48" s="83"/>
      <c r="L48" s="83"/>
      <c r="M48" s="83"/>
      <c r="N48" s="58"/>
      <c r="O48" s="58"/>
      <c r="P48" s="58"/>
      <c r="Q48" s="58"/>
      <c r="R48" s="58"/>
      <c r="S48" s="58"/>
      <c r="T48" s="58"/>
      <c r="U48" s="58"/>
      <c r="V48" s="58"/>
      <c r="W48" s="58"/>
      <c r="X48" s="58"/>
      <c r="Y48" s="58"/>
      <c r="Z48" s="58"/>
    </row>
    <row r="49" spans="2:13" s="58" customFormat="1" ht="30.75" customHeight="1">
      <c r="B49" s="84" t="s">
        <v>166</v>
      </c>
      <c r="C49" s="84" t="s">
        <v>135</v>
      </c>
      <c r="D49" s="84" t="s">
        <v>51</v>
      </c>
      <c r="E49" s="225" t="s">
        <v>126</v>
      </c>
      <c r="F49" s="225"/>
      <c r="G49" s="225"/>
      <c r="H49" s="225" t="s">
        <v>127</v>
      </c>
      <c r="I49" s="225"/>
      <c r="J49" s="225"/>
      <c r="K49" s="225"/>
      <c r="L49" s="225"/>
      <c r="M49" s="225"/>
    </row>
    <row r="50" spans="2:13" s="58" customFormat="1" ht="15.75" customHeight="1">
      <c r="B50" s="86"/>
      <c r="C50" s="86"/>
      <c r="D50" s="86"/>
      <c r="E50" s="226" t="str">
        <f>+E31</f>
        <v>ene - dic</v>
      </c>
      <c r="F50" s="226"/>
      <c r="G50" s="86" t="s">
        <v>81</v>
      </c>
      <c r="H50" s="226" t="str">
        <f>+E50</f>
        <v>ene - dic</v>
      </c>
      <c r="I50" s="226"/>
      <c r="J50" s="86" t="s">
        <v>81</v>
      </c>
      <c r="K50" s="87"/>
      <c r="L50" s="118" t="s">
        <v>162</v>
      </c>
      <c r="M50" s="88" t="s">
        <v>128</v>
      </c>
    </row>
    <row r="51" spans="2:13" s="58" customFormat="1" ht="15" customHeight="1">
      <c r="B51" s="89"/>
      <c r="C51" s="89"/>
      <c r="D51" s="89"/>
      <c r="E51" s="90">
        <f aca="true" t="shared" si="6" ref="E51:J51">+E32</f>
        <v>2010</v>
      </c>
      <c r="F51" s="90">
        <f t="shared" si="6"/>
        <v>2011</v>
      </c>
      <c r="G51" s="91" t="str">
        <f t="shared" si="6"/>
        <v>11/10</v>
      </c>
      <c r="H51" s="90">
        <f t="shared" si="6"/>
        <v>2010</v>
      </c>
      <c r="I51" s="90">
        <f t="shared" si="6"/>
        <v>2011</v>
      </c>
      <c r="J51" s="91" t="str">
        <f t="shared" si="6"/>
        <v>11/10</v>
      </c>
      <c r="K51" s="89"/>
      <c r="L51" s="90">
        <v>2011</v>
      </c>
      <c r="M51" s="173">
        <f>+M32</f>
        <v>2011</v>
      </c>
    </row>
    <row r="52" spans="1:26" s="57" customFormat="1" ht="12.75">
      <c r="A52" s="57">
        <v>1</v>
      </c>
      <c r="B52" s="78" t="s">
        <v>256</v>
      </c>
      <c r="C52" s="120" t="s">
        <v>358</v>
      </c>
      <c r="D52" s="78" t="s">
        <v>52</v>
      </c>
      <c r="E52" s="55">
        <v>68.026</v>
      </c>
      <c r="F52" s="55">
        <v>177.961</v>
      </c>
      <c r="G52" s="56">
        <f aca="true" t="shared" si="7" ref="G52:G58">+(F52-E52)/E52</f>
        <v>1.616073266104137</v>
      </c>
      <c r="H52" s="55">
        <v>221.979</v>
      </c>
      <c r="I52" s="55">
        <v>627.879</v>
      </c>
      <c r="J52" s="56">
        <f>+(I52-H52)/H52</f>
        <v>1.828551349451975</v>
      </c>
      <c r="K52" s="54">
        <v>1</v>
      </c>
      <c r="L52" s="119">
        <f>+I52/$I$60</f>
        <v>0.1607564073645744</v>
      </c>
      <c r="M52" s="72">
        <v>0.0017188020479235449</v>
      </c>
      <c r="N52" s="58"/>
      <c r="O52" s="58"/>
      <c r="P52" s="58"/>
      <c r="Q52" s="58"/>
      <c r="R52" s="58"/>
      <c r="S52" s="58"/>
      <c r="T52" s="58"/>
      <c r="U52" s="58"/>
      <c r="V52" s="58"/>
      <c r="W52" s="58"/>
      <c r="X52" s="58"/>
      <c r="Y52" s="58"/>
      <c r="Z52" s="58"/>
    </row>
    <row r="53" spans="1:26" s="57" customFormat="1" ht="12.75">
      <c r="A53" s="57">
        <v>2</v>
      </c>
      <c r="B53" s="78" t="s">
        <v>257</v>
      </c>
      <c r="C53" s="120">
        <v>22042110</v>
      </c>
      <c r="D53" s="78" t="s">
        <v>58</v>
      </c>
      <c r="E53" s="55">
        <v>253.21</v>
      </c>
      <c r="F53" s="55">
        <v>150.74</v>
      </c>
      <c r="G53" s="56">
        <f t="shared" si="7"/>
        <v>-0.4046838592472651</v>
      </c>
      <c r="H53" s="55">
        <v>750.077</v>
      </c>
      <c r="I53" s="55">
        <v>506.569</v>
      </c>
      <c r="J53" s="56">
        <f aca="true" t="shared" si="8" ref="J53:J58">+(I53-H53)/H53</f>
        <v>-0.32464400321566983</v>
      </c>
      <c r="K53" s="54">
        <v>2</v>
      </c>
      <c r="L53" s="119">
        <f>+I53/$I$60</f>
        <v>0.129697302381932</v>
      </c>
      <c r="M53" s="72">
        <v>0.0003833192189046853</v>
      </c>
      <c r="N53" s="58"/>
      <c r="O53" s="58"/>
      <c r="P53" s="58"/>
      <c r="Q53" s="58"/>
      <c r="R53" s="58"/>
      <c r="S53" s="58"/>
      <c r="T53" s="58"/>
      <c r="U53" s="58"/>
      <c r="V53" s="58"/>
      <c r="W53" s="58"/>
      <c r="X53" s="58"/>
      <c r="Y53" s="58"/>
      <c r="Z53" s="58"/>
    </row>
    <row r="54" spans="1:26" s="57" customFormat="1" ht="12.75">
      <c r="A54" s="57">
        <v>3</v>
      </c>
      <c r="B54" s="78" t="s">
        <v>250</v>
      </c>
      <c r="C54" s="120" t="s">
        <v>346</v>
      </c>
      <c r="D54" s="78" t="s">
        <v>52</v>
      </c>
      <c r="E54" s="55">
        <v>110.101</v>
      </c>
      <c r="F54" s="55">
        <v>420.378</v>
      </c>
      <c r="G54" s="56">
        <f t="shared" si="7"/>
        <v>2.81811246037729</v>
      </c>
      <c r="H54" s="55">
        <v>62.192</v>
      </c>
      <c r="I54" s="55">
        <v>339.321</v>
      </c>
      <c r="J54" s="56">
        <f t="shared" si="8"/>
        <v>4.45602328273733</v>
      </c>
      <c r="K54" s="54">
        <v>3</v>
      </c>
      <c r="L54" s="119">
        <f aca="true" t="shared" si="9" ref="L54:L59">+I54/$I$60</f>
        <v>0.08687665123909981</v>
      </c>
      <c r="M54" s="72">
        <v>0.0005308252001021449</v>
      </c>
      <c r="N54" s="58"/>
      <c r="O54" s="58"/>
      <c r="P54" s="58"/>
      <c r="Q54" s="58"/>
      <c r="R54" s="58"/>
      <c r="S54" s="58"/>
      <c r="T54" s="58"/>
      <c r="U54" s="58"/>
      <c r="V54" s="58"/>
      <c r="W54" s="58"/>
      <c r="X54" s="58"/>
      <c r="Y54" s="58"/>
      <c r="Z54" s="58"/>
    </row>
    <row r="55" spans="2:26" s="57" customFormat="1" ht="12.75">
      <c r="B55" s="78" t="s">
        <v>258</v>
      </c>
      <c r="C55" s="120" t="s">
        <v>359</v>
      </c>
      <c r="D55" s="78" t="s">
        <v>52</v>
      </c>
      <c r="E55" s="55">
        <v>131.128</v>
      </c>
      <c r="F55" s="55">
        <v>205.368</v>
      </c>
      <c r="G55" s="56">
        <f t="shared" si="7"/>
        <v>0.566164358489415</v>
      </c>
      <c r="H55" s="55">
        <v>152.482</v>
      </c>
      <c r="I55" s="55">
        <v>306.703</v>
      </c>
      <c r="J55" s="56">
        <f t="shared" si="8"/>
        <v>1.0114046248081738</v>
      </c>
      <c r="K55" s="54"/>
      <c r="L55" s="119">
        <f t="shared" si="9"/>
        <v>0.07852543628300525</v>
      </c>
      <c r="M55" s="72">
        <v>0.00023419194251512847</v>
      </c>
      <c r="N55" s="58"/>
      <c r="O55" s="58"/>
      <c r="P55" s="58"/>
      <c r="Q55" s="58"/>
      <c r="R55" s="58"/>
      <c r="S55" s="58"/>
      <c r="T55" s="58"/>
      <c r="U55" s="58"/>
      <c r="V55" s="58"/>
      <c r="W55" s="58"/>
      <c r="X55" s="58"/>
      <c r="Y55" s="58"/>
      <c r="Z55" s="58"/>
    </row>
    <row r="56" spans="2:26" s="57" customFormat="1" ht="12.75">
      <c r="B56" s="78" t="s">
        <v>259</v>
      </c>
      <c r="C56" s="120">
        <v>22042990</v>
      </c>
      <c r="D56" s="78" t="s">
        <v>58</v>
      </c>
      <c r="E56" s="55">
        <v>0</v>
      </c>
      <c r="F56" s="55">
        <v>214</v>
      </c>
      <c r="G56" s="56"/>
      <c r="H56" s="55">
        <v>0</v>
      </c>
      <c r="I56" s="55">
        <v>257.88</v>
      </c>
      <c r="J56" s="56"/>
      <c r="K56" s="54"/>
      <c r="L56" s="119">
        <f t="shared" si="9"/>
        <v>0.06602524105946599</v>
      </c>
      <c r="M56" s="72">
        <v>0.001051533260513255</v>
      </c>
      <c r="N56" s="58"/>
      <c r="O56" s="58"/>
      <c r="P56" s="58"/>
      <c r="Q56" s="58"/>
      <c r="R56" s="58"/>
      <c r="S56" s="58"/>
      <c r="T56" s="58"/>
      <c r="U56" s="58"/>
      <c r="V56" s="58"/>
      <c r="W56" s="58"/>
      <c r="X56" s="58"/>
      <c r="Y56" s="58"/>
      <c r="Z56" s="58"/>
    </row>
    <row r="57" spans="2:26" s="57" customFormat="1" ht="12.75">
      <c r="B57" s="78" t="s">
        <v>62</v>
      </c>
      <c r="C57" s="120" t="s">
        <v>360</v>
      </c>
      <c r="D57" s="78" t="s">
        <v>52</v>
      </c>
      <c r="E57" s="55">
        <v>2.73</v>
      </c>
      <c r="F57" s="55">
        <v>69.792</v>
      </c>
      <c r="G57" s="56">
        <f t="shared" si="7"/>
        <v>24.564835164835163</v>
      </c>
      <c r="H57" s="55">
        <v>14.138</v>
      </c>
      <c r="I57" s="55">
        <v>239.824</v>
      </c>
      <c r="J57" s="56">
        <f t="shared" si="8"/>
        <v>15.963078228886689</v>
      </c>
      <c r="K57" s="54"/>
      <c r="L57" s="119">
        <f t="shared" si="9"/>
        <v>0.06140234764947019</v>
      </c>
      <c r="M57" s="72">
        <v>0.0009923722267792662</v>
      </c>
      <c r="N57" s="58"/>
      <c r="O57" s="58"/>
      <c r="P57" s="58"/>
      <c r="Q57" s="58"/>
      <c r="R57" s="58"/>
      <c r="S57" s="58"/>
      <c r="T57" s="58"/>
      <c r="U57" s="58"/>
      <c r="V57" s="58"/>
      <c r="W57" s="58"/>
      <c r="X57" s="58"/>
      <c r="Y57" s="58"/>
      <c r="Z57" s="58"/>
    </row>
    <row r="58" spans="2:26" s="57" customFormat="1" ht="12.75">
      <c r="B58" s="78" t="s">
        <v>253</v>
      </c>
      <c r="C58" s="120" t="s">
        <v>354</v>
      </c>
      <c r="D58" s="78" t="s">
        <v>52</v>
      </c>
      <c r="E58" s="55">
        <v>399.417</v>
      </c>
      <c r="F58" s="55">
        <v>85</v>
      </c>
      <c r="G58" s="56">
        <f t="shared" si="7"/>
        <v>-0.7871898291760241</v>
      </c>
      <c r="H58" s="55">
        <v>700.709</v>
      </c>
      <c r="I58" s="55">
        <v>190.47</v>
      </c>
      <c r="J58" s="56">
        <f t="shared" si="8"/>
        <v>-0.7281753195691791</v>
      </c>
      <c r="K58" s="54"/>
      <c r="L58" s="119">
        <f t="shared" si="9"/>
        <v>0.04876620003333522</v>
      </c>
      <c r="M58" s="72">
        <v>0.0009967920795289674</v>
      </c>
      <c r="N58" s="58"/>
      <c r="O58" s="58"/>
      <c r="P58" s="58"/>
      <c r="Q58" s="58"/>
      <c r="R58" s="58"/>
      <c r="S58" s="58"/>
      <c r="T58" s="58"/>
      <c r="U58" s="58"/>
      <c r="V58" s="58"/>
      <c r="W58" s="58"/>
      <c r="X58" s="58"/>
      <c r="Y58" s="58"/>
      <c r="Z58" s="58"/>
    </row>
    <row r="59" spans="2:26" s="57" customFormat="1" ht="12.75">
      <c r="B59" s="54" t="s">
        <v>114</v>
      </c>
      <c r="C59" s="75"/>
      <c r="D59" s="54"/>
      <c r="E59" s="55"/>
      <c r="F59" s="55"/>
      <c r="G59" s="56"/>
      <c r="H59" s="55">
        <f>+H60-SUM(H52:H58)</f>
        <v>1464.3830000000003</v>
      </c>
      <c r="I59" s="55">
        <f>+I60-SUM(I52:I58)</f>
        <v>1437.1329999999998</v>
      </c>
      <c r="J59" s="56">
        <f>+(I59-H59)/H59</f>
        <v>-0.018608519765662707</v>
      </c>
      <c r="K59" s="54"/>
      <c r="L59" s="119">
        <f t="shared" si="9"/>
        <v>0.3679504139891171</v>
      </c>
      <c r="M59" s="72"/>
      <c r="N59" s="58"/>
      <c r="O59" s="58"/>
      <c r="P59" s="58"/>
      <c r="Q59" s="58"/>
      <c r="R59" s="58"/>
      <c r="S59" s="58"/>
      <c r="T59" s="58"/>
      <c r="U59" s="58"/>
      <c r="V59" s="58"/>
      <c r="W59" s="58"/>
      <c r="X59" s="58"/>
      <c r="Y59" s="58"/>
      <c r="Z59" s="58"/>
    </row>
    <row r="60" spans="2:26" s="59" customFormat="1" ht="12.75">
      <c r="B60" s="70" t="s">
        <v>117</v>
      </c>
      <c r="C60" s="70"/>
      <c r="D60" s="70"/>
      <c r="E60" s="96"/>
      <c r="F60" s="71"/>
      <c r="G60" s="71"/>
      <c r="H60" s="71">
        <f>+'Exportacion_regional '!C9</f>
        <v>3365.96</v>
      </c>
      <c r="I60" s="71">
        <f>+'Exportacion_regional '!D9</f>
        <v>3905.779</v>
      </c>
      <c r="J60" s="97">
        <f>+(I60-H60)/H60</f>
        <v>0.16037594029637903</v>
      </c>
      <c r="K60" s="71"/>
      <c r="L60" s="97">
        <f>SUM(L52:L59)</f>
        <v>0.9999999999999999</v>
      </c>
      <c r="M60" s="98"/>
      <c r="N60" s="58"/>
      <c r="O60" s="58"/>
      <c r="P60" s="58"/>
      <c r="Q60" s="58"/>
      <c r="R60" s="58"/>
      <c r="S60" s="58"/>
      <c r="T60" s="58"/>
      <c r="U60" s="58"/>
      <c r="V60" s="58"/>
      <c r="W60" s="58"/>
      <c r="X60" s="58"/>
      <c r="Y60" s="58"/>
      <c r="Z60" s="58"/>
    </row>
    <row r="61" spans="5:13" s="58" customFormat="1" ht="12.75">
      <c r="E61" s="99"/>
      <c r="F61" s="94"/>
      <c r="G61" s="94"/>
      <c r="H61" s="94"/>
      <c r="I61" s="99"/>
      <c r="J61" s="94"/>
      <c r="K61" s="94"/>
      <c r="L61" s="94"/>
      <c r="M61" s="95"/>
    </row>
    <row r="62" spans="2:13" s="58" customFormat="1" ht="21" customHeight="1">
      <c r="B62" s="229" t="s">
        <v>242</v>
      </c>
      <c r="C62" s="229"/>
      <c r="D62" s="229"/>
      <c r="E62" s="229"/>
      <c r="F62" s="229"/>
      <c r="G62" s="229"/>
      <c r="H62" s="229"/>
      <c r="I62" s="229"/>
      <c r="J62" s="229"/>
      <c r="K62" s="229"/>
      <c r="L62" s="229"/>
      <c r="M62" s="229"/>
    </row>
    <row r="63" spans="13:26" ht="12.75">
      <c r="M63" s="95"/>
      <c r="N63" s="58"/>
      <c r="O63" s="58"/>
      <c r="P63" s="58"/>
      <c r="Q63" s="58"/>
      <c r="R63" s="58"/>
      <c r="S63" s="58"/>
      <c r="T63" s="58"/>
      <c r="U63" s="58"/>
      <c r="V63" s="58"/>
      <c r="W63" s="58"/>
      <c r="X63" s="58"/>
      <c r="Y63" s="58"/>
      <c r="Z63" s="58"/>
    </row>
    <row r="64" spans="2:26" s="81" customFormat="1" ht="15.75" customHeight="1">
      <c r="B64" s="227" t="s">
        <v>48</v>
      </c>
      <c r="C64" s="227"/>
      <c r="D64" s="227"/>
      <c r="E64" s="227"/>
      <c r="F64" s="227"/>
      <c r="G64" s="227"/>
      <c r="H64" s="227"/>
      <c r="I64" s="227"/>
      <c r="J64" s="227"/>
      <c r="K64" s="227"/>
      <c r="L64" s="227"/>
      <c r="M64" s="227"/>
      <c r="N64" s="58"/>
      <c r="O64" s="58"/>
      <c r="P64" s="58"/>
      <c r="Q64" s="58"/>
      <c r="R64" s="58"/>
      <c r="S64" s="58"/>
      <c r="T64" s="58"/>
      <c r="U64" s="58"/>
      <c r="V64" s="58"/>
      <c r="W64" s="58"/>
      <c r="X64" s="58"/>
      <c r="Y64" s="58"/>
      <c r="Z64" s="58"/>
    </row>
    <row r="65" spans="2:26" s="81" customFormat="1" ht="15.75" customHeight="1">
      <c r="B65" s="224" t="s">
        <v>129</v>
      </c>
      <c r="C65" s="224"/>
      <c r="D65" s="224"/>
      <c r="E65" s="224"/>
      <c r="F65" s="224"/>
      <c r="G65" s="224"/>
      <c r="H65" s="224"/>
      <c r="I65" s="224"/>
      <c r="J65" s="224"/>
      <c r="K65" s="224"/>
      <c r="L65" s="224"/>
      <c r="M65" s="224"/>
      <c r="N65" s="58"/>
      <c r="O65" s="58"/>
      <c r="P65" s="58"/>
      <c r="Q65" s="58"/>
      <c r="R65" s="58"/>
      <c r="S65" s="58"/>
      <c r="T65" s="58"/>
      <c r="U65" s="58"/>
      <c r="V65" s="58"/>
      <c r="W65" s="58"/>
      <c r="X65" s="58"/>
      <c r="Y65" s="58"/>
      <c r="Z65" s="58"/>
    </row>
    <row r="66" spans="2:26" s="82" customFormat="1" ht="15.75" customHeight="1">
      <c r="B66" s="224" t="s">
        <v>32</v>
      </c>
      <c r="C66" s="224"/>
      <c r="D66" s="224"/>
      <c r="E66" s="224"/>
      <c r="F66" s="224"/>
      <c r="G66" s="224"/>
      <c r="H66" s="224"/>
      <c r="I66" s="224"/>
      <c r="J66" s="224"/>
      <c r="K66" s="224"/>
      <c r="L66" s="224"/>
      <c r="M66" s="224"/>
      <c r="N66" s="58"/>
      <c r="O66" s="58"/>
      <c r="P66" s="58"/>
      <c r="Q66" s="58"/>
      <c r="R66" s="58"/>
      <c r="S66" s="58"/>
      <c r="T66" s="58"/>
      <c r="U66" s="58"/>
      <c r="V66" s="58"/>
      <c r="W66" s="58"/>
      <c r="X66" s="58"/>
      <c r="Y66" s="58"/>
      <c r="Z66" s="58"/>
    </row>
    <row r="67" spans="2:26" s="82" customFormat="1" ht="15.75" customHeight="1">
      <c r="B67" s="83"/>
      <c r="C67" s="83"/>
      <c r="D67" s="83"/>
      <c r="E67" s="83"/>
      <c r="F67" s="83"/>
      <c r="G67" s="83"/>
      <c r="H67" s="83"/>
      <c r="I67" s="83"/>
      <c r="J67" s="83"/>
      <c r="K67" s="83"/>
      <c r="L67" s="83"/>
      <c r="M67" s="83"/>
      <c r="N67" s="58"/>
      <c r="O67" s="58"/>
      <c r="P67" s="58"/>
      <c r="Q67" s="58"/>
      <c r="R67" s="58"/>
      <c r="S67" s="58"/>
      <c r="T67" s="58"/>
      <c r="U67" s="58"/>
      <c r="V67" s="58"/>
      <c r="W67" s="58"/>
      <c r="X67" s="58"/>
      <c r="Y67" s="58"/>
      <c r="Z67" s="58"/>
    </row>
    <row r="68" spans="2:13" s="58" customFormat="1" ht="30.75" customHeight="1">
      <c r="B68" s="84" t="s">
        <v>166</v>
      </c>
      <c r="C68" s="84" t="s">
        <v>135</v>
      </c>
      <c r="D68" s="84" t="s">
        <v>51</v>
      </c>
      <c r="E68" s="225" t="s">
        <v>126</v>
      </c>
      <c r="F68" s="225"/>
      <c r="G68" s="225"/>
      <c r="H68" s="225" t="s">
        <v>127</v>
      </c>
      <c r="I68" s="225"/>
      <c r="J68" s="225"/>
      <c r="K68" s="225"/>
      <c r="L68" s="225"/>
      <c r="M68" s="225"/>
    </row>
    <row r="69" spans="2:13" s="58" customFormat="1" ht="15.75" customHeight="1">
      <c r="B69" s="86"/>
      <c r="C69" s="86"/>
      <c r="D69" s="86"/>
      <c r="E69" s="226" t="str">
        <f>+E50</f>
        <v>ene - dic</v>
      </c>
      <c r="F69" s="226"/>
      <c r="G69" s="86" t="s">
        <v>81</v>
      </c>
      <c r="H69" s="226" t="str">
        <f>+E69</f>
        <v>ene - dic</v>
      </c>
      <c r="I69" s="226"/>
      <c r="J69" s="86" t="s">
        <v>81</v>
      </c>
      <c r="K69" s="87"/>
      <c r="L69" s="118" t="s">
        <v>162</v>
      </c>
      <c r="M69" s="88" t="s">
        <v>128</v>
      </c>
    </row>
    <row r="70" spans="2:13" s="58" customFormat="1" ht="15.75">
      <c r="B70" s="89"/>
      <c r="C70" s="89"/>
      <c r="D70" s="89"/>
      <c r="E70" s="90">
        <f>+E51</f>
        <v>2010</v>
      </c>
      <c r="F70" s="90">
        <f>+F51</f>
        <v>2011</v>
      </c>
      <c r="G70" s="91" t="str">
        <f>+G51</f>
        <v>11/10</v>
      </c>
      <c r="H70" s="90">
        <f>+E70</f>
        <v>2010</v>
      </c>
      <c r="I70" s="90">
        <f>+F70</f>
        <v>2011</v>
      </c>
      <c r="J70" s="91" t="str">
        <f>+G70</f>
        <v>11/10</v>
      </c>
      <c r="K70" s="89"/>
      <c r="L70" s="90">
        <v>2011</v>
      </c>
      <c r="M70" s="173">
        <v>2011</v>
      </c>
    </row>
    <row r="71" spans="1:26" s="57" customFormat="1" ht="12.75">
      <c r="A71" s="57">
        <v>1</v>
      </c>
      <c r="B71" s="78" t="s">
        <v>258</v>
      </c>
      <c r="C71" s="120" t="s">
        <v>359</v>
      </c>
      <c r="D71" s="78" t="s">
        <v>52</v>
      </c>
      <c r="E71" s="55">
        <v>103454.294</v>
      </c>
      <c r="F71" s="55">
        <v>114970.272</v>
      </c>
      <c r="G71" s="56">
        <f aca="true" t="shared" si="10" ref="G71:G78">+(F71-E71)/E71</f>
        <v>0.11131464490009475</v>
      </c>
      <c r="H71" s="55">
        <v>204858.606</v>
      </c>
      <c r="I71" s="55">
        <v>188641.061</v>
      </c>
      <c r="J71" s="56">
        <f aca="true" t="shared" si="11" ref="J71:J78">+(I71-H71)/H71</f>
        <v>-0.07916457754281513</v>
      </c>
      <c r="K71" s="54">
        <v>1</v>
      </c>
      <c r="L71" s="119">
        <f aca="true" t="shared" si="12" ref="L71:L79">+I71/$I$80</f>
        <v>0.913089791202893</v>
      </c>
      <c r="M71" s="72">
        <v>0.14404233578968853</v>
      </c>
      <c r="N71" s="58"/>
      <c r="O71" s="58"/>
      <c r="P71" s="58"/>
      <c r="Q71" s="58"/>
      <c r="R71" s="58"/>
      <c r="S71" s="58"/>
      <c r="T71" s="58"/>
      <c r="U71" s="58"/>
      <c r="V71" s="58"/>
      <c r="W71" s="58"/>
      <c r="X71" s="58"/>
      <c r="Y71" s="58"/>
      <c r="Z71" s="58"/>
    </row>
    <row r="72" spans="1:26" s="57" customFormat="1" ht="12.75">
      <c r="A72" s="57">
        <v>2</v>
      </c>
      <c r="B72" s="78" t="s">
        <v>274</v>
      </c>
      <c r="C72" s="120" t="s">
        <v>361</v>
      </c>
      <c r="D72" s="78" t="s">
        <v>52</v>
      </c>
      <c r="E72" s="55">
        <v>1178.071</v>
      </c>
      <c r="F72" s="55">
        <v>2809.147</v>
      </c>
      <c r="G72" s="56">
        <f t="shared" si="10"/>
        <v>1.384531153045954</v>
      </c>
      <c r="H72" s="55">
        <v>3653.283</v>
      </c>
      <c r="I72" s="55">
        <v>6275.01</v>
      </c>
      <c r="J72" s="56">
        <f t="shared" si="11"/>
        <v>0.7176358907864516</v>
      </c>
      <c r="K72" s="54">
        <v>2</v>
      </c>
      <c r="L72" s="119">
        <f t="shared" si="12"/>
        <v>0.030373278968655007</v>
      </c>
      <c r="M72" s="72">
        <v>0.28953045248762094</v>
      </c>
      <c r="N72" s="58"/>
      <c r="O72" s="58"/>
      <c r="P72" s="58"/>
      <c r="Q72" s="58"/>
      <c r="R72" s="58"/>
      <c r="S72" s="58"/>
      <c r="T72" s="58"/>
      <c r="U72" s="58"/>
      <c r="V72" s="58"/>
      <c r="W72" s="58"/>
      <c r="X72" s="58"/>
      <c r="Y72" s="58"/>
      <c r="Z72" s="58"/>
    </row>
    <row r="73" spans="1:26" s="57" customFormat="1" ht="12.75">
      <c r="A73" s="57">
        <v>3</v>
      </c>
      <c r="B73" s="54" t="s">
        <v>54</v>
      </c>
      <c r="C73" s="120">
        <v>20057000</v>
      </c>
      <c r="D73" s="78" t="s">
        <v>52</v>
      </c>
      <c r="E73" s="55">
        <v>2414.961</v>
      </c>
      <c r="F73" s="55">
        <v>1685.273</v>
      </c>
      <c r="G73" s="56">
        <f t="shared" si="10"/>
        <v>-0.3021531196570048</v>
      </c>
      <c r="H73" s="55">
        <v>4597.558</v>
      </c>
      <c r="I73" s="55">
        <v>4161.305</v>
      </c>
      <c r="J73" s="56">
        <f t="shared" si="11"/>
        <v>-0.09488798183731444</v>
      </c>
      <c r="K73" s="54">
        <v>3</v>
      </c>
      <c r="L73" s="119">
        <f t="shared" si="12"/>
        <v>0.020142195413020685</v>
      </c>
      <c r="M73" s="72">
        <v>0.8622616702945587</v>
      </c>
      <c r="N73" s="58"/>
      <c r="O73" s="58"/>
      <c r="P73" s="58"/>
      <c r="Q73" s="58"/>
      <c r="R73" s="58"/>
      <c r="S73" s="58"/>
      <c r="T73" s="58"/>
      <c r="U73" s="58"/>
      <c r="V73" s="58"/>
      <c r="W73" s="58"/>
      <c r="X73" s="58"/>
      <c r="Y73" s="58"/>
      <c r="Z73" s="58"/>
    </row>
    <row r="74" spans="2:26" s="57" customFormat="1" ht="12.75">
      <c r="B74" s="78" t="s">
        <v>250</v>
      </c>
      <c r="C74" s="120" t="s">
        <v>346</v>
      </c>
      <c r="D74" s="78" t="s">
        <v>52</v>
      </c>
      <c r="E74" s="55">
        <v>1078.816</v>
      </c>
      <c r="F74" s="55">
        <v>1854.906</v>
      </c>
      <c r="G74" s="56">
        <f t="shared" si="10"/>
        <v>0.7193905170112419</v>
      </c>
      <c r="H74" s="55">
        <v>733.012</v>
      </c>
      <c r="I74" s="55">
        <v>1452.008</v>
      </c>
      <c r="J74" s="56">
        <f t="shared" si="11"/>
        <v>0.9808788942063706</v>
      </c>
      <c r="K74" s="54"/>
      <c r="L74" s="119">
        <f t="shared" si="12"/>
        <v>0.007028234863166564</v>
      </c>
      <c r="M74" s="72">
        <v>0.0022714846329873932</v>
      </c>
      <c r="N74" s="58"/>
      <c r="O74" s="58"/>
      <c r="P74" s="58"/>
      <c r="Q74" s="58"/>
      <c r="R74" s="58"/>
      <c r="S74" s="58"/>
      <c r="T74" s="58"/>
      <c r="U74" s="58"/>
      <c r="V74" s="58"/>
      <c r="W74" s="58"/>
      <c r="X74" s="58"/>
      <c r="Y74" s="58"/>
      <c r="Z74" s="58"/>
    </row>
    <row r="75" spans="2:26" s="57" customFormat="1" ht="12.75">
      <c r="B75" s="78" t="s">
        <v>271</v>
      </c>
      <c r="C75" s="120" t="s">
        <v>362</v>
      </c>
      <c r="D75" s="78" t="s">
        <v>51</v>
      </c>
      <c r="E75" s="55">
        <v>0</v>
      </c>
      <c r="F75" s="55">
        <v>439.622</v>
      </c>
      <c r="G75" s="56"/>
      <c r="H75" s="55">
        <v>0</v>
      </c>
      <c r="I75" s="55">
        <v>837</v>
      </c>
      <c r="J75" s="56"/>
      <c r="K75" s="54"/>
      <c r="L75" s="119">
        <f t="shared" si="12"/>
        <v>0.004051377527169556</v>
      </c>
      <c r="M75" s="72">
        <v>0.3465227251838806</v>
      </c>
      <c r="N75" s="58"/>
      <c r="O75" s="58"/>
      <c r="P75" s="58"/>
      <c r="Q75" s="58"/>
      <c r="R75" s="58"/>
      <c r="S75" s="58"/>
      <c r="T75" s="58"/>
      <c r="U75" s="58"/>
      <c r="V75" s="58"/>
      <c r="W75" s="58"/>
      <c r="X75" s="58"/>
      <c r="Y75" s="58"/>
      <c r="Z75" s="58"/>
    </row>
    <row r="76" spans="2:26" s="57" customFormat="1" ht="12.75">
      <c r="B76" s="54" t="s">
        <v>63</v>
      </c>
      <c r="C76" s="120" t="s">
        <v>363</v>
      </c>
      <c r="D76" s="78" t="s">
        <v>52</v>
      </c>
      <c r="E76" s="55">
        <v>3275.429</v>
      </c>
      <c r="F76" s="55">
        <v>1339.452</v>
      </c>
      <c r="G76" s="56">
        <f t="shared" si="10"/>
        <v>-0.5910605908416883</v>
      </c>
      <c r="H76" s="55">
        <v>3371.542</v>
      </c>
      <c r="I76" s="55">
        <v>805.739</v>
      </c>
      <c r="J76" s="56">
        <f t="shared" si="11"/>
        <v>-0.7610176589821511</v>
      </c>
      <c r="K76" s="54"/>
      <c r="L76" s="119">
        <f t="shared" si="12"/>
        <v>0.003900063174867469</v>
      </c>
      <c r="M76" s="72">
        <v>0.02151930245687688</v>
      </c>
      <c r="N76" s="58"/>
      <c r="O76" s="58"/>
      <c r="P76" s="58"/>
      <c r="Q76" s="58"/>
      <c r="R76" s="58"/>
      <c r="S76" s="58"/>
      <c r="T76" s="58"/>
      <c r="U76" s="58"/>
      <c r="V76" s="58"/>
      <c r="W76" s="58"/>
      <c r="X76" s="58"/>
      <c r="Y76" s="58"/>
      <c r="Z76" s="58"/>
    </row>
    <row r="77" spans="2:26" s="57" customFormat="1" ht="12.75">
      <c r="B77" s="78" t="s">
        <v>272</v>
      </c>
      <c r="C77" s="120" t="s">
        <v>364</v>
      </c>
      <c r="D77" s="78" t="s">
        <v>52</v>
      </c>
      <c r="E77" s="55">
        <v>1354.704</v>
      </c>
      <c r="F77" s="55">
        <v>864.439</v>
      </c>
      <c r="G77" s="56">
        <f t="shared" si="10"/>
        <v>-0.36189824493025785</v>
      </c>
      <c r="H77" s="55">
        <v>1428.358</v>
      </c>
      <c r="I77" s="55">
        <v>721.678</v>
      </c>
      <c r="J77" s="56">
        <f t="shared" si="11"/>
        <v>-0.49474991563739623</v>
      </c>
      <c r="K77" s="54"/>
      <c r="L77" s="119">
        <f t="shared" si="12"/>
        <v>0.0034931780538263696</v>
      </c>
      <c r="M77" s="72">
        <v>0.012612859874632355</v>
      </c>
      <c r="N77" s="58"/>
      <c r="O77" s="58"/>
      <c r="P77" s="58"/>
      <c r="Q77" s="58"/>
      <c r="R77" s="58"/>
      <c r="S77" s="58"/>
      <c r="T77" s="58"/>
      <c r="U77" s="58"/>
      <c r="V77" s="58"/>
      <c r="W77" s="58"/>
      <c r="X77" s="58"/>
      <c r="Y77" s="58"/>
      <c r="Z77" s="58"/>
    </row>
    <row r="78" spans="2:26" s="57" customFormat="1" ht="12.75">
      <c r="B78" s="54" t="s">
        <v>57</v>
      </c>
      <c r="C78" s="120" t="s">
        <v>348</v>
      </c>
      <c r="D78" s="78" t="s">
        <v>52</v>
      </c>
      <c r="E78" s="55">
        <v>392.032</v>
      </c>
      <c r="F78" s="55">
        <v>507.374</v>
      </c>
      <c r="G78" s="56">
        <f t="shared" si="10"/>
        <v>0.29421577830381207</v>
      </c>
      <c r="H78" s="55">
        <v>637.162</v>
      </c>
      <c r="I78" s="55">
        <v>678.336</v>
      </c>
      <c r="J78" s="56">
        <f t="shared" si="11"/>
        <v>0.06462092842950455</v>
      </c>
      <c r="K78" s="54"/>
      <c r="L78" s="119">
        <f t="shared" si="12"/>
        <v>0.0032833873671088273</v>
      </c>
      <c r="M78" s="72">
        <v>0.005789756645194094</v>
      </c>
      <c r="N78" s="58"/>
      <c r="O78" s="58"/>
      <c r="P78" s="58"/>
      <c r="Q78" s="58"/>
      <c r="R78" s="58"/>
      <c r="S78" s="58"/>
      <c r="T78" s="58"/>
      <c r="U78" s="58"/>
      <c r="V78" s="58"/>
      <c r="W78" s="58"/>
      <c r="X78" s="58"/>
      <c r="Y78" s="58"/>
      <c r="Z78" s="58"/>
    </row>
    <row r="79" spans="2:26" s="57" customFormat="1" ht="12.75">
      <c r="B79" s="54" t="s">
        <v>114</v>
      </c>
      <c r="C79" s="75"/>
      <c r="D79" s="54"/>
      <c r="E79" s="55"/>
      <c r="F79" s="55"/>
      <c r="G79" s="56"/>
      <c r="H79" s="55">
        <f>+H80-SUM(H71:H78)</f>
        <v>2813.735000000015</v>
      </c>
      <c r="I79" s="55">
        <f>+I80-SUM(I71:I78)</f>
        <v>3024.25999999998</v>
      </c>
      <c r="J79" s="56"/>
      <c r="K79" s="54"/>
      <c r="L79" s="119">
        <f t="shared" si="12"/>
        <v>0.014638493429292382</v>
      </c>
      <c r="M79" s="72"/>
      <c r="N79" s="58"/>
      <c r="O79" s="58"/>
      <c r="P79" s="58"/>
      <c r="Q79" s="58"/>
      <c r="R79" s="58"/>
      <c r="S79" s="58"/>
      <c r="T79" s="58"/>
      <c r="U79" s="58"/>
      <c r="V79" s="58"/>
      <c r="W79" s="58"/>
      <c r="X79" s="58"/>
      <c r="Y79" s="58"/>
      <c r="Z79" s="58"/>
    </row>
    <row r="80" spans="2:26" s="59" customFormat="1" ht="12.75">
      <c r="B80" s="70" t="s">
        <v>117</v>
      </c>
      <c r="C80" s="70"/>
      <c r="D80" s="70"/>
      <c r="E80" s="96"/>
      <c r="F80" s="71"/>
      <c r="G80" s="71"/>
      <c r="H80" s="71">
        <f>+'Exportacion_regional '!C10</f>
        <v>222093.256</v>
      </c>
      <c r="I80" s="71">
        <f>+'Exportacion_regional '!D10</f>
        <v>206596.397</v>
      </c>
      <c r="J80" s="97">
        <f>+(I80-H80)/H80</f>
        <v>-0.06977636007101448</v>
      </c>
      <c r="K80" s="71"/>
      <c r="L80" s="97">
        <f>SUM(L71:L79)</f>
        <v>0.9999999999999999</v>
      </c>
      <c r="M80" s="98"/>
      <c r="N80" s="58"/>
      <c r="O80" s="58"/>
      <c r="P80" s="58"/>
      <c r="Q80" s="58"/>
      <c r="R80" s="58"/>
      <c r="S80" s="58"/>
      <c r="T80" s="58"/>
      <c r="U80" s="58"/>
      <c r="V80" s="58"/>
      <c r="W80" s="58"/>
      <c r="X80" s="58"/>
      <c r="Y80" s="58"/>
      <c r="Z80" s="58"/>
    </row>
    <row r="81" spans="5:13" s="58" customFormat="1" ht="12.75">
      <c r="E81" s="99"/>
      <c r="F81" s="94"/>
      <c r="G81" s="94"/>
      <c r="H81" s="94"/>
      <c r="I81" s="99"/>
      <c r="J81" s="94"/>
      <c r="K81" s="94"/>
      <c r="L81" s="94"/>
      <c r="M81" s="95"/>
    </row>
    <row r="82" spans="2:13" s="58" customFormat="1" ht="21" customHeight="1">
      <c r="B82" s="229" t="s">
        <v>242</v>
      </c>
      <c r="C82" s="229"/>
      <c r="D82" s="229"/>
      <c r="E82" s="229"/>
      <c r="F82" s="229"/>
      <c r="G82" s="229"/>
      <c r="H82" s="229"/>
      <c r="I82" s="229"/>
      <c r="J82" s="229"/>
      <c r="K82" s="229"/>
      <c r="L82" s="229"/>
      <c r="M82" s="229"/>
    </row>
    <row r="83" spans="13:26" ht="12.75">
      <c r="M83" s="95"/>
      <c r="N83" s="58"/>
      <c r="O83" s="58"/>
      <c r="P83" s="58"/>
      <c r="Q83" s="58"/>
      <c r="R83" s="58"/>
      <c r="S83" s="58"/>
      <c r="T83" s="58"/>
      <c r="U83" s="58"/>
      <c r="V83" s="58"/>
      <c r="W83" s="58"/>
      <c r="X83" s="58"/>
      <c r="Y83" s="58"/>
      <c r="Z83" s="58"/>
    </row>
    <row r="84" spans="2:26" s="81" customFormat="1" ht="15.75" customHeight="1">
      <c r="B84" s="227" t="s">
        <v>82</v>
      </c>
      <c r="C84" s="227"/>
      <c r="D84" s="227"/>
      <c r="E84" s="227"/>
      <c r="F84" s="227"/>
      <c r="G84" s="227"/>
      <c r="H84" s="227"/>
      <c r="I84" s="227"/>
      <c r="J84" s="227"/>
      <c r="K84" s="227"/>
      <c r="L84" s="227"/>
      <c r="M84" s="227"/>
      <c r="N84" s="58"/>
      <c r="O84" s="58"/>
      <c r="P84" s="58"/>
      <c r="Q84" s="58"/>
      <c r="R84" s="58"/>
      <c r="S84" s="58"/>
      <c r="T84" s="58"/>
      <c r="U84" s="58"/>
      <c r="V84" s="58"/>
      <c r="W84" s="58"/>
      <c r="X84" s="58"/>
      <c r="Y84" s="58"/>
      <c r="Z84" s="58"/>
    </row>
    <row r="85" spans="2:26" s="81" customFormat="1" ht="15.75" customHeight="1">
      <c r="B85" s="224" t="s">
        <v>129</v>
      </c>
      <c r="C85" s="224"/>
      <c r="D85" s="224"/>
      <c r="E85" s="224"/>
      <c r="F85" s="224"/>
      <c r="G85" s="224"/>
      <c r="H85" s="224"/>
      <c r="I85" s="224"/>
      <c r="J85" s="224"/>
      <c r="K85" s="224"/>
      <c r="L85" s="224"/>
      <c r="M85" s="224"/>
      <c r="N85" s="58"/>
      <c r="O85" s="58"/>
      <c r="P85" s="58"/>
      <c r="Q85" s="58"/>
      <c r="R85" s="58"/>
      <c r="S85" s="58"/>
      <c r="T85" s="58"/>
      <c r="U85" s="58"/>
      <c r="V85" s="58"/>
      <c r="W85" s="58"/>
      <c r="X85" s="58"/>
      <c r="Y85" s="58"/>
      <c r="Z85" s="58"/>
    </row>
    <row r="86" spans="2:26" s="82" customFormat="1" ht="15.75" customHeight="1">
      <c r="B86" s="224" t="s">
        <v>33</v>
      </c>
      <c r="C86" s="224"/>
      <c r="D86" s="224"/>
      <c r="E86" s="224"/>
      <c r="F86" s="224"/>
      <c r="G86" s="224"/>
      <c r="H86" s="224"/>
      <c r="I86" s="224"/>
      <c r="J86" s="224"/>
      <c r="K86" s="224"/>
      <c r="L86" s="224"/>
      <c r="M86" s="224"/>
      <c r="N86" s="58"/>
      <c r="O86" s="58"/>
      <c r="P86" s="58"/>
      <c r="Q86" s="58"/>
      <c r="R86" s="58"/>
      <c r="S86" s="58"/>
      <c r="T86" s="58"/>
      <c r="U86" s="58"/>
      <c r="V86" s="58"/>
      <c r="W86" s="58"/>
      <c r="X86" s="58"/>
      <c r="Y86" s="58"/>
      <c r="Z86" s="58"/>
    </row>
    <row r="87" spans="2:26" s="82" customFormat="1" ht="15.75" customHeight="1">
      <c r="B87" s="83"/>
      <c r="C87" s="83"/>
      <c r="D87" s="83"/>
      <c r="E87" s="83"/>
      <c r="F87" s="83"/>
      <c r="G87" s="83"/>
      <c r="H87" s="83"/>
      <c r="I87" s="83"/>
      <c r="J87" s="83"/>
      <c r="K87" s="83"/>
      <c r="L87" s="83"/>
      <c r="M87" s="83"/>
      <c r="N87" s="58"/>
      <c r="O87" s="58"/>
      <c r="P87" s="58"/>
      <c r="Q87" s="58"/>
      <c r="R87" s="58"/>
      <c r="S87" s="58"/>
      <c r="T87" s="58"/>
      <c r="U87" s="58"/>
      <c r="V87" s="58"/>
      <c r="W87" s="58"/>
      <c r="X87" s="58"/>
      <c r="Y87" s="58"/>
      <c r="Z87" s="58"/>
    </row>
    <row r="88" spans="2:13" s="58" customFormat="1" ht="30.75" customHeight="1">
      <c r="B88" s="84" t="s">
        <v>166</v>
      </c>
      <c r="C88" s="84" t="s">
        <v>135</v>
      </c>
      <c r="D88" s="84" t="s">
        <v>51</v>
      </c>
      <c r="E88" s="225" t="s">
        <v>126</v>
      </c>
      <c r="F88" s="225"/>
      <c r="G88" s="225"/>
      <c r="H88" s="225" t="s">
        <v>127</v>
      </c>
      <c r="I88" s="225"/>
      <c r="J88" s="225"/>
      <c r="K88" s="225"/>
      <c r="L88" s="225"/>
      <c r="M88" s="225"/>
    </row>
    <row r="89" spans="2:13" s="58" customFormat="1" ht="15.75" customHeight="1">
      <c r="B89" s="86"/>
      <c r="C89" s="86"/>
      <c r="D89" s="86"/>
      <c r="E89" s="226" t="str">
        <f>+E69</f>
        <v>ene - dic</v>
      </c>
      <c r="F89" s="226"/>
      <c r="G89" s="86" t="s">
        <v>81</v>
      </c>
      <c r="H89" s="226" t="str">
        <f>+E89</f>
        <v>ene - dic</v>
      </c>
      <c r="I89" s="226"/>
      <c r="J89" s="86" t="s">
        <v>81</v>
      </c>
      <c r="K89" s="87"/>
      <c r="L89" s="118" t="s">
        <v>162</v>
      </c>
      <c r="M89" s="88" t="s">
        <v>128</v>
      </c>
    </row>
    <row r="90" spans="2:13" s="58" customFormat="1" ht="15.75" customHeight="1">
      <c r="B90" s="89"/>
      <c r="C90" s="89"/>
      <c r="D90" s="89"/>
      <c r="E90" s="90">
        <f>+E70</f>
        <v>2010</v>
      </c>
      <c r="F90" s="90">
        <f>+F70</f>
        <v>2011</v>
      </c>
      <c r="G90" s="91" t="str">
        <f>+G70</f>
        <v>11/10</v>
      </c>
      <c r="H90" s="90">
        <f>+E90</f>
        <v>2010</v>
      </c>
      <c r="I90" s="90">
        <f>+F90</f>
        <v>2011</v>
      </c>
      <c r="J90" s="91" t="str">
        <f>+G90</f>
        <v>11/10</v>
      </c>
      <c r="K90" s="89"/>
      <c r="L90" s="90">
        <v>2011</v>
      </c>
      <c r="M90" s="173">
        <f>+M70</f>
        <v>2011</v>
      </c>
    </row>
    <row r="91" spans="1:26" s="57" customFormat="1" ht="15.75">
      <c r="A91" s="57">
        <v>1</v>
      </c>
      <c r="B91" s="78" t="s">
        <v>258</v>
      </c>
      <c r="C91" s="120" t="s">
        <v>359</v>
      </c>
      <c r="D91" s="78" t="s">
        <v>52</v>
      </c>
      <c r="E91" s="55">
        <v>192036.404</v>
      </c>
      <c r="F91" s="55">
        <v>245259.258</v>
      </c>
      <c r="G91" s="56">
        <f>+(F91-E91)/E91</f>
        <v>0.27714981582346226</v>
      </c>
      <c r="H91" s="55">
        <v>335554.802</v>
      </c>
      <c r="I91" s="55">
        <v>390164.314</v>
      </c>
      <c r="J91" s="56">
        <f>+(I91-H91)/H91</f>
        <v>0.1627439442812682</v>
      </c>
      <c r="K91" s="89"/>
      <c r="L91" s="56">
        <f aca="true" t="shared" si="13" ref="L91:L111">+I91/$I$112</f>
        <v>0.6366598731629796</v>
      </c>
      <c r="M91" s="72">
        <v>0.2979212417085667</v>
      </c>
      <c r="N91" s="58"/>
      <c r="O91" s="58"/>
      <c r="P91" s="58"/>
      <c r="Q91" s="58"/>
      <c r="R91" s="58"/>
      <c r="S91" s="58"/>
      <c r="T91" s="58"/>
      <c r="U91" s="58"/>
      <c r="V91" s="58"/>
      <c r="W91" s="58"/>
      <c r="X91" s="58"/>
      <c r="Y91" s="58"/>
      <c r="Z91" s="58"/>
    </row>
    <row r="92" spans="1:26" s="57" customFormat="1" ht="12.75">
      <c r="A92" s="57">
        <v>2</v>
      </c>
      <c r="B92" s="78" t="s">
        <v>278</v>
      </c>
      <c r="C92" s="120" t="s">
        <v>365</v>
      </c>
      <c r="D92" s="78" t="s">
        <v>52</v>
      </c>
      <c r="E92" s="55">
        <v>39503.427</v>
      </c>
      <c r="F92" s="55">
        <v>30874.279</v>
      </c>
      <c r="G92" s="56">
        <f aca="true" t="shared" si="14" ref="G92:G110">+(F92-E92)/E92</f>
        <v>-0.21844049125155657</v>
      </c>
      <c r="H92" s="55">
        <v>64322.605</v>
      </c>
      <c r="I92" s="55">
        <v>42950.67</v>
      </c>
      <c r="J92" s="56">
        <f aca="true" t="shared" si="15" ref="J92:J110">+(I92-H92)/H92</f>
        <v>-0.33226165202730834</v>
      </c>
      <c r="K92" s="54">
        <v>2</v>
      </c>
      <c r="L92" s="56">
        <f t="shared" si="13"/>
        <v>0.07008577446287152</v>
      </c>
      <c r="M92" s="72">
        <v>0.2566998850062221</v>
      </c>
      <c r="N92" s="58"/>
      <c r="O92" s="58"/>
      <c r="P92" s="58"/>
      <c r="Q92" s="58"/>
      <c r="R92" s="58"/>
      <c r="S92" s="58"/>
      <c r="T92" s="58"/>
      <c r="U92" s="58"/>
      <c r="V92" s="58"/>
      <c r="W92" s="58"/>
      <c r="X92" s="58"/>
      <c r="Y92" s="58"/>
      <c r="Z92" s="58"/>
    </row>
    <row r="93" spans="1:26" s="57" customFormat="1" ht="12.75">
      <c r="A93" s="57">
        <v>3</v>
      </c>
      <c r="B93" s="78" t="s">
        <v>272</v>
      </c>
      <c r="C93" s="120" t="s">
        <v>364</v>
      </c>
      <c r="D93" s="78" t="s">
        <v>52</v>
      </c>
      <c r="E93" s="55">
        <v>21742.946</v>
      </c>
      <c r="F93" s="55">
        <v>25825.218</v>
      </c>
      <c r="G93" s="56">
        <f t="shared" si="14"/>
        <v>0.18775155859744125</v>
      </c>
      <c r="H93" s="55">
        <v>24862.188</v>
      </c>
      <c r="I93" s="55">
        <v>31393.28</v>
      </c>
      <c r="J93" s="56">
        <f t="shared" si="15"/>
        <v>0.2626917630901995</v>
      </c>
      <c r="K93" s="54">
        <v>3</v>
      </c>
      <c r="L93" s="56">
        <f t="shared" si="13"/>
        <v>0.05122672921586032</v>
      </c>
      <c r="M93" s="72">
        <v>0.5486644204826785</v>
      </c>
      <c r="N93" s="58"/>
      <c r="O93" s="58"/>
      <c r="P93" s="58"/>
      <c r="Q93" s="58"/>
      <c r="R93" s="58"/>
      <c r="S93" s="58"/>
      <c r="T93" s="58"/>
      <c r="U93" s="58"/>
      <c r="V93" s="58"/>
      <c r="W93" s="58"/>
      <c r="X93" s="58"/>
      <c r="Y93" s="58"/>
      <c r="Z93" s="58"/>
    </row>
    <row r="94" spans="1:26" s="57" customFormat="1" ht="12.75">
      <c r="A94" s="57">
        <v>4</v>
      </c>
      <c r="B94" s="54" t="s">
        <v>239</v>
      </c>
      <c r="C94" s="120" t="s">
        <v>366</v>
      </c>
      <c r="D94" s="78" t="s">
        <v>52</v>
      </c>
      <c r="E94" s="55">
        <v>19466.481</v>
      </c>
      <c r="F94" s="55">
        <v>25908.676</v>
      </c>
      <c r="G94" s="56">
        <f t="shared" si="14"/>
        <v>0.3309378310337652</v>
      </c>
      <c r="H94" s="55">
        <v>18834.183</v>
      </c>
      <c r="I94" s="55">
        <v>23222.084</v>
      </c>
      <c r="J94" s="56">
        <f t="shared" si="15"/>
        <v>0.23297538311059193</v>
      </c>
      <c r="K94" s="54">
        <v>4</v>
      </c>
      <c r="L94" s="56">
        <f t="shared" si="13"/>
        <v>0.037893186341024655</v>
      </c>
      <c r="M94" s="72">
        <v>0.4254983284381902</v>
      </c>
      <c r="N94" s="58"/>
      <c r="O94" s="58"/>
      <c r="P94" s="58"/>
      <c r="Q94" s="58"/>
      <c r="R94" s="58"/>
      <c r="S94" s="58"/>
      <c r="T94" s="58"/>
      <c r="U94" s="58"/>
      <c r="V94" s="58"/>
      <c r="W94" s="58"/>
      <c r="X94" s="58"/>
      <c r="Y94" s="58"/>
      <c r="Z94" s="58"/>
    </row>
    <row r="95" spans="1:26" s="57" customFormat="1" ht="12.75">
      <c r="A95" s="57">
        <v>5</v>
      </c>
      <c r="B95" s="78" t="s">
        <v>273</v>
      </c>
      <c r="C95" s="120">
        <v>20096000</v>
      </c>
      <c r="D95" s="78" t="s">
        <v>52</v>
      </c>
      <c r="E95" s="55">
        <v>12376.298</v>
      </c>
      <c r="F95" s="55">
        <v>8048.826</v>
      </c>
      <c r="G95" s="56">
        <f t="shared" si="14"/>
        <v>-0.34965803182825755</v>
      </c>
      <c r="H95" s="55">
        <v>22511.507</v>
      </c>
      <c r="I95" s="55">
        <v>18712.621</v>
      </c>
      <c r="J95" s="56">
        <f t="shared" si="15"/>
        <v>-0.1687530737058164</v>
      </c>
      <c r="K95" s="54">
        <v>5</v>
      </c>
      <c r="L95" s="56">
        <f t="shared" si="13"/>
        <v>0.03053476313676116</v>
      </c>
      <c r="M95" s="72">
        <v>0.27711176197173937</v>
      </c>
      <c r="N95" s="58"/>
      <c r="O95" s="58"/>
      <c r="P95" s="58"/>
      <c r="Q95" s="58"/>
      <c r="R95" s="58"/>
      <c r="S95" s="58"/>
      <c r="T95" s="58"/>
      <c r="U95" s="58"/>
      <c r="V95" s="58"/>
      <c r="W95" s="58"/>
      <c r="X95" s="58"/>
      <c r="Y95" s="58"/>
      <c r="Z95" s="58"/>
    </row>
    <row r="96" spans="1:26" s="57" customFormat="1" ht="12.75">
      <c r="A96" s="57">
        <v>6</v>
      </c>
      <c r="B96" s="78" t="s">
        <v>331</v>
      </c>
      <c r="C96" s="120" t="s">
        <v>367</v>
      </c>
      <c r="D96" s="78" t="s">
        <v>52</v>
      </c>
      <c r="E96" s="55">
        <v>3245.36</v>
      </c>
      <c r="F96" s="55">
        <v>3517.34</v>
      </c>
      <c r="G96" s="56">
        <f t="shared" si="14"/>
        <v>0.0838058027460744</v>
      </c>
      <c r="H96" s="55">
        <v>11813.339</v>
      </c>
      <c r="I96" s="55">
        <v>14755.094</v>
      </c>
      <c r="J96" s="56">
        <f t="shared" si="15"/>
        <v>0.24901977332572944</v>
      </c>
      <c r="K96" s="54">
        <v>6</v>
      </c>
      <c r="L96" s="56">
        <f t="shared" si="13"/>
        <v>0.024076974591140696</v>
      </c>
      <c r="M96" s="72">
        <v>0.04319474191809644</v>
      </c>
      <c r="N96" s="58"/>
      <c r="O96" s="58"/>
      <c r="P96" s="58"/>
      <c r="Q96" s="58"/>
      <c r="R96" s="58"/>
      <c r="S96" s="58"/>
      <c r="T96" s="58"/>
      <c r="U96" s="58"/>
      <c r="V96" s="58"/>
      <c r="W96" s="58"/>
      <c r="X96" s="58"/>
      <c r="Y96" s="58"/>
      <c r="Z96" s="58"/>
    </row>
    <row r="97" spans="1:26" s="57" customFormat="1" ht="12.75">
      <c r="A97" s="57">
        <v>7</v>
      </c>
      <c r="B97" s="54" t="s">
        <v>63</v>
      </c>
      <c r="C97" s="120" t="s">
        <v>363</v>
      </c>
      <c r="D97" s="78" t="s">
        <v>52</v>
      </c>
      <c r="E97" s="55">
        <v>18167.419</v>
      </c>
      <c r="F97" s="55">
        <v>19255.905</v>
      </c>
      <c r="G97" s="56">
        <f t="shared" si="14"/>
        <v>0.05991417933389421</v>
      </c>
      <c r="H97" s="55">
        <v>17717.575</v>
      </c>
      <c r="I97" s="55">
        <v>12981.103</v>
      </c>
      <c r="J97" s="56">
        <f t="shared" si="15"/>
        <v>-0.2673318442281182</v>
      </c>
      <c r="K97" s="54">
        <v>7</v>
      </c>
      <c r="L97" s="56">
        <f t="shared" si="13"/>
        <v>0.021182222701934685</v>
      </c>
      <c r="M97" s="72">
        <v>0.34669326131771183</v>
      </c>
      <c r="N97" s="58"/>
      <c r="O97" s="58"/>
      <c r="P97" s="58"/>
      <c r="Q97" s="58"/>
      <c r="R97" s="58"/>
      <c r="S97" s="58"/>
      <c r="T97" s="58"/>
      <c r="U97" s="58"/>
      <c r="V97" s="58"/>
      <c r="W97" s="58"/>
      <c r="X97" s="58"/>
      <c r="Y97" s="58"/>
      <c r="Z97" s="58"/>
    </row>
    <row r="98" spans="1:26" s="57" customFormat="1" ht="12.75">
      <c r="A98" s="57">
        <v>8</v>
      </c>
      <c r="B98" s="78" t="s">
        <v>259</v>
      </c>
      <c r="C98" s="120">
        <v>22042990</v>
      </c>
      <c r="D98" s="78" t="s">
        <v>58</v>
      </c>
      <c r="E98" s="55">
        <v>5112</v>
      </c>
      <c r="F98" s="55">
        <v>11864.72</v>
      </c>
      <c r="G98" s="56">
        <f t="shared" si="14"/>
        <v>1.3209546165884192</v>
      </c>
      <c r="H98" s="55">
        <v>2597.28</v>
      </c>
      <c r="I98" s="55">
        <v>8961.013</v>
      </c>
      <c r="J98" s="56">
        <f t="shared" si="15"/>
        <v>2.4501528522146243</v>
      </c>
      <c r="K98" s="54">
        <v>8</v>
      </c>
      <c r="L98" s="56">
        <f t="shared" si="13"/>
        <v>0.014622345497214825</v>
      </c>
      <c r="M98" s="72">
        <v>0.03653948820145675</v>
      </c>
      <c r="N98" s="58"/>
      <c r="O98" s="58"/>
      <c r="P98" s="58"/>
      <c r="Q98" s="58"/>
      <c r="R98" s="58"/>
      <c r="S98" s="58"/>
      <c r="T98" s="58"/>
      <c r="U98" s="58"/>
      <c r="V98" s="58"/>
      <c r="W98" s="58"/>
      <c r="X98" s="58"/>
      <c r="Y98" s="58"/>
      <c r="Z98" s="58"/>
    </row>
    <row r="99" spans="1:26" s="57" customFormat="1" ht="12.75">
      <c r="A99" s="57">
        <v>9</v>
      </c>
      <c r="B99" s="78" t="s">
        <v>250</v>
      </c>
      <c r="C99" s="120" t="s">
        <v>346</v>
      </c>
      <c r="D99" s="78" t="s">
        <v>52</v>
      </c>
      <c r="E99" s="55">
        <v>4120.031</v>
      </c>
      <c r="F99" s="55">
        <v>9754.835</v>
      </c>
      <c r="G99" s="56">
        <f t="shared" si="14"/>
        <v>1.3676605831363888</v>
      </c>
      <c r="H99" s="55">
        <v>3689.296</v>
      </c>
      <c r="I99" s="55">
        <v>8481.215</v>
      </c>
      <c r="J99" s="56">
        <f t="shared" si="15"/>
        <v>1.2988708414830363</v>
      </c>
      <c r="K99" s="54">
        <v>9</v>
      </c>
      <c r="L99" s="56">
        <f t="shared" si="13"/>
        <v>0.013839423731018003</v>
      </c>
      <c r="M99" s="72">
        <v>0.01326779848427982</v>
      </c>
      <c r="N99" s="58"/>
      <c r="O99" s="58"/>
      <c r="P99" s="58"/>
      <c r="Q99" s="58"/>
      <c r="R99" s="58"/>
      <c r="S99" s="58"/>
      <c r="T99" s="58"/>
      <c r="U99" s="58"/>
      <c r="V99" s="58"/>
      <c r="W99" s="58"/>
      <c r="X99" s="58"/>
      <c r="Y99" s="58"/>
      <c r="Z99" s="58"/>
    </row>
    <row r="100" spans="1:13" s="58" customFormat="1" ht="12.75">
      <c r="A100" s="57">
        <v>10</v>
      </c>
      <c r="B100" s="78" t="s">
        <v>257</v>
      </c>
      <c r="C100" s="120">
        <v>22042110</v>
      </c>
      <c r="D100" s="78" t="s">
        <v>58</v>
      </c>
      <c r="E100" s="55">
        <v>1805.493</v>
      </c>
      <c r="F100" s="55">
        <v>3755.72</v>
      </c>
      <c r="G100" s="56">
        <f t="shared" si="14"/>
        <v>1.0801631465754782</v>
      </c>
      <c r="H100" s="55">
        <v>5648.955</v>
      </c>
      <c r="I100" s="55">
        <v>8281.565</v>
      </c>
      <c r="J100" s="56">
        <f t="shared" si="15"/>
        <v>0.46603486839601316</v>
      </c>
      <c r="K100" s="54">
        <v>10</v>
      </c>
      <c r="L100" s="56">
        <f t="shared" si="13"/>
        <v>0.01351364010828261</v>
      </c>
      <c r="M100" s="72">
        <v>0.006266635003540248</v>
      </c>
    </row>
    <row r="101" spans="1:13" s="58" customFormat="1" ht="12.75">
      <c r="A101" s="57">
        <v>11</v>
      </c>
      <c r="B101" s="54" t="s">
        <v>225</v>
      </c>
      <c r="C101" s="120" t="s">
        <v>352</v>
      </c>
      <c r="D101" s="78" t="s">
        <v>52</v>
      </c>
      <c r="E101" s="55">
        <v>3153.564</v>
      </c>
      <c r="F101" s="55">
        <v>7709.517</v>
      </c>
      <c r="G101" s="56">
        <f t="shared" si="14"/>
        <v>1.4446997111839175</v>
      </c>
      <c r="H101" s="55">
        <v>2388.083</v>
      </c>
      <c r="I101" s="55">
        <v>7185.661</v>
      </c>
      <c r="J101" s="56">
        <f t="shared" si="15"/>
        <v>2.0089661875236327</v>
      </c>
      <c r="K101" s="54">
        <v>12</v>
      </c>
      <c r="L101" s="56">
        <f t="shared" si="13"/>
        <v>0.011725372763979046</v>
      </c>
      <c r="M101" s="72">
        <v>0.04344086686379651</v>
      </c>
    </row>
    <row r="102" spans="1:13" s="58" customFormat="1" ht="12.75">
      <c r="A102" s="57">
        <v>12</v>
      </c>
      <c r="B102" s="54" t="s">
        <v>57</v>
      </c>
      <c r="C102" s="120" t="s">
        <v>348</v>
      </c>
      <c r="D102" s="78" t="s">
        <v>52</v>
      </c>
      <c r="E102" s="55">
        <v>2021.301</v>
      </c>
      <c r="F102" s="55">
        <v>4337.389</v>
      </c>
      <c r="G102" s="56">
        <f t="shared" si="14"/>
        <v>1.1458402286448186</v>
      </c>
      <c r="H102" s="55">
        <v>3794.363</v>
      </c>
      <c r="I102" s="55">
        <v>6002.763</v>
      </c>
      <c r="J102" s="56">
        <f t="shared" si="15"/>
        <v>0.5820212773527468</v>
      </c>
      <c r="K102" s="54">
        <v>13</v>
      </c>
      <c r="L102" s="56">
        <f t="shared" si="13"/>
        <v>0.009795150896879375</v>
      </c>
      <c r="M102" s="72">
        <v>0.05123498821937099</v>
      </c>
    </row>
    <row r="103" spans="1:13" s="58" customFormat="1" ht="12.75">
      <c r="A103" s="57">
        <v>13</v>
      </c>
      <c r="B103" s="78" t="s">
        <v>275</v>
      </c>
      <c r="C103" s="120">
        <v>20059990</v>
      </c>
      <c r="D103" s="78" t="s">
        <v>52</v>
      </c>
      <c r="E103" s="55">
        <v>2743.95</v>
      </c>
      <c r="F103" s="55">
        <v>1779.765</v>
      </c>
      <c r="G103" s="56">
        <f t="shared" si="14"/>
        <v>-0.3513857759798829</v>
      </c>
      <c r="H103" s="55">
        <v>6334.788</v>
      </c>
      <c r="I103" s="55">
        <v>4948.683</v>
      </c>
      <c r="J103" s="56">
        <f t="shared" si="15"/>
        <v>-0.21880842736962935</v>
      </c>
      <c r="K103" s="54">
        <v>14</v>
      </c>
      <c r="L103" s="56">
        <f t="shared" si="13"/>
        <v>0.008075130856544181</v>
      </c>
      <c r="M103" s="72">
        <v>0.4013127798938582</v>
      </c>
    </row>
    <row r="104" spans="1:13" s="58" customFormat="1" ht="12.75">
      <c r="A104" s="57">
        <v>14</v>
      </c>
      <c r="B104" s="78" t="s">
        <v>274</v>
      </c>
      <c r="C104" s="120" t="s">
        <v>361</v>
      </c>
      <c r="D104" s="78" t="s">
        <v>52</v>
      </c>
      <c r="E104" s="55">
        <v>1044.384</v>
      </c>
      <c r="F104" s="55">
        <v>1594.647</v>
      </c>
      <c r="G104" s="56">
        <f t="shared" si="14"/>
        <v>0.526878044857064</v>
      </c>
      <c r="H104" s="55">
        <v>3115.996</v>
      </c>
      <c r="I104" s="55">
        <v>3887.106</v>
      </c>
      <c r="J104" s="56">
        <f t="shared" si="15"/>
        <v>0.2474682252480427</v>
      </c>
      <c r="K104" s="54">
        <v>15</v>
      </c>
      <c r="L104" s="56">
        <f t="shared" si="13"/>
        <v>0.006342877408647519</v>
      </c>
      <c r="M104" s="72">
        <v>0.17935199450635875</v>
      </c>
    </row>
    <row r="105" spans="1:13" s="58" customFormat="1" ht="12.75">
      <c r="A105" s="57">
        <v>15</v>
      </c>
      <c r="B105" s="78" t="s">
        <v>276</v>
      </c>
      <c r="C105" s="120" t="s">
        <v>368</v>
      </c>
      <c r="D105" s="78" t="s">
        <v>52</v>
      </c>
      <c r="E105" s="55">
        <v>2101.712</v>
      </c>
      <c r="F105" s="55">
        <v>2303.455</v>
      </c>
      <c r="G105" s="56">
        <f t="shared" si="14"/>
        <v>0.09598984066323071</v>
      </c>
      <c r="H105" s="55">
        <v>4254.033</v>
      </c>
      <c r="I105" s="55">
        <v>3856.81</v>
      </c>
      <c r="J105" s="56">
        <f t="shared" si="15"/>
        <v>-0.09337562731647836</v>
      </c>
      <c r="K105" s="54">
        <v>16</v>
      </c>
      <c r="L105" s="56">
        <f t="shared" si="13"/>
        <v>0.006293441192096597</v>
      </c>
      <c r="M105" s="72">
        <v>0.02309744041522009</v>
      </c>
    </row>
    <row r="106" spans="1:13" s="58" customFormat="1" ht="12.75">
      <c r="A106" s="57">
        <v>16</v>
      </c>
      <c r="B106" s="78" t="s">
        <v>252</v>
      </c>
      <c r="C106" s="120" t="s">
        <v>353</v>
      </c>
      <c r="D106" s="78" t="s">
        <v>52</v>
      </c>
      <c r="E106" s="55">
        <v>1233.024</v>
      </c>
      <c r="F106" s="55">
        <v>3681.348</v>
      </c>
      <c r="G106" s="56">
        <f t="shared" si="14"/>
        <v>1.9856255839302401</v>
      </c>
      <c r="H106" s="55">
        <v>1393.888</v>
      </c>
      <c r="I106" s="55">
        <v>3376.658</v>
      </c>
      <c r="J106" s="56">
        <f t="shared" si="15"/>
        <v>1.4224744025344935</v>
      </c>
      <c r="K106" s="54">
        <v>17</v>
      </c>
      <c r="L106" s="56">
        <f t="shared" si="13"/>
        <v>0.005509941778003716</v>
      </c>
      <c r="M106" s="72">
        <v>0.027136608351579737</v>
      </c>
    </row>
    <row r="107" spans="1:13" s="58" customFormat="1" ht="12.75">
      <c r="A107" s="57">
        <v>17</v>
      </c>
      <c r="B107" s="54" t="s">
        <v>61</v>
      </c>
      <c r="C107" s="120" t="s">
        <v>351</v>
      </c>
      <c r="D107" s="78" t="s">
        <v>52</v>
      </c>
      <c r="E107" s="55">
        <v>2307.92</v>
      </c>
      <c r="F107" s="55">
        <v>1983.667</v>
      </c>
      <c r="G107" s="56">
        <f t="shared" si="14"/>
        <v>-0.14049577108391978</v>
      </c>
      <c r="H107" s="55">
        <v>3141.411</v>
      </c>
      <c r="I107" s="55">
        <v>2714.188</v>
      </c>
      <c r="J107" s="56">
        <f t="shared" si="15"/>
        <v>-0.13599716815150897</v>
      </c>
      <c r="K107" s="54">
        <v>18</v>
      </c>
      <c r="L107" s="56">
        <f t="shared" si="13"/>
        <v>0.004428940643250323</v>
      </c>
      <c r="M107" s="72">
        <v>0.037253543837603584</v>
      </c>
    </row>
    <row r="108" spans="1:13" s="58" customFormat="1" ht="12.75">
      <c r="A108" s="57">
        <v>18</v>
      </c>
      <c r="B108" s="78" t="s">
        <v>277</v>
      </c>
      <c r="C108" s="120" t="s">
        <v>369</v>
      </c>
      <c r="D108" s="78" t="s">
        <v>52</v>
      </c>
      <c r="E108" s="55">
        <v>650.763</v>
      </c>
      <c r="F108" s="55">
        <v>689.258</v>
      </c>
      <c r="G108" s="56">
        <f t="shared" si="14"/>
        <v>0.059153639650686964</v>
      </c>
      <c r="H108" s="55">
        <v>2226.154</v>
      </c>
      <c r="I108" s="55">
        <v>2293.76</v>
      </c>
      <c r="J108" s="56">
        <f t="shared" si="15"/>
        <v>0.030368968184591102</v>
      </c>
      <c r="K108" s="54">
        <v>19</v>
      </c>
      <c r="L108" s="56">
        <f t="shared" si="13"/>
        <v>0.003742897282672336</v>
      </c>
      <c r="M108" s="72">
        <v>0.23673028676156344</v>
      </c>
    </row>
    <row r="109" spans="1:13" s="58" customFormat="1" ht="12.75">
      <c r="A109" s="57">
        <v>19</v>
      </c>
      <c r="B109" s="54" t="s">
        <v>234</v>
      </c>
      <c r="C109" s="120" t="s">
        <v>370</v>
      </c>
      <c r="D109" s="78" t="s">
        <v>52</v>
      </c>
      <c r="E109" s="55">
        <v>83.19</v>
      </c>
      <c r="F109" s="55">
        <v>410.929</v>
      </c>
      <c r="G109" s="56">
        <f t="shared" si="14"/>
        <v>3.9396441880033657</v>
      </c>
      <c r="H109" s="55">
        <v>430.479</v>
      </c>
      <c r="I109" s="55">
        <v>2052.13</v>
      </c>
      <c r="J109" s="56">
        <f t="shared" si="15"/>
        <v>3.7670850378299523</v>
      </c>
      <c r="K109" s="54">
        <v>20</v>
      </c>
      <c r="L109" s="56">
        <f t="shared" si="13"/>
        <v>0.0033486117992686157</v>
      </c>
      <c r="M109" s="72">
        <v>0.025363053059359184</v>
      </c>
    </row>
    <row r="110" spans="1:13" s="58" customFormat="1" ht="12.75">
      <c r="A110" s="57">
        <v>20</v>
      </c>
      <c r="B110" s="53" t="s">
        <v>248</v>
      </c>
      <c r="C110" s="121">
        <v>15091000</v>
      </c>
      <c r="D110" s="78" t="s">
        <v>52</v>
      </c>
      <c r="E110" s="93">
        <v>196.308</v>
      </c>
      <c r="F110" s="74">
        <v>735.725</v>
      </c>
      <c r="G110" s="56">
        <f t="shared" si="14"/>
        <v>2.7478095645618112</v>
      </c>
      <c r="H110" s="94">
        <v>499.093</v>
      </c>
      <c r="I110" s="93">
        <v>1996.789</v>
      </c>
      <c r="J110" s="56">
        <f t="shared" si="15"/>
        <v>3.000835515625344</v>
      </c>
      <c r="K110" s="74"/>
      <c r="L110" s="56">
        <f t="shared" si="13"/>
        <v>0.0032583078099583263</v>
      </c>
      <c r="M110" s="72">
        <v>0.0827876661287042</v>
      </c>
    </row>
    <row r="111" spans="1:13" s="58" customFormat="1" ht="12.75">
      <c r="A111" s="57"/>
      <c r="B111" s="53" t="s">
        <v>114</v>
      </c>
      <c r="C111" s="121"/>
      <c r="D111" s="92"/>
      <c r="E111" s="93"/>
      <c r="F111" s="74"/>
      <c r="G111" s="56"/>
      <c r="H111" s="94">
        <f>+H112-SUM(H91:H110)</f>
        <v>17659.582999999984</v>
      </c>
      <c r="I111" s="94">
        <f>+I112-SUM(I91:I110)</f>
        <v>14612.56200000015</v>
      </c>
      <c r="J111" s="56">
        <f>+(I111-H111)/H111</f>
        <v>-0.17254206965135224</v>
      </c>
      <c r="K111" s="74"/>
      <c r="L111" s="56">
        <f t="shared" si="13"/>
        <v>0.02384439461961216</v>
      </c>
      <c r="M111" s="72"/>
    </row>
    <row r="112" spans="2:26" s="59" customFormat="1" ht="12.75">
      <c r="B112" s="70" t="s">
        <v>117</v>
      </c>
      <c r="C112" s="70"/>
      <c r="D112" s="70"/>
      <c r="E112" s="96"/>
      <c r="F112" s="71"/>
      <c r="G112" s="71"/>
      <c r="H112" s="71">
        <f>+'Exportacion_regional '!C11</f>
        <v>552789.601</v>
      </c>
      <c r="I112" s="71">
        <f>+'Exportacion_regional '!D11</f>
        <v>612830.069</v>
      </c>
      <c r="J112" s="97">
        <f>+(I112-H112)/H112</f>
        <v>0.10861359890161898</v>
      </c>
      <c r="K112" s="71"/>
      <c r="L112" s="97">
        <f>SUM(L91:L111)</f>
        <v>1</v>
      </c>
      <c r="M112" s="98"/>
      <c r="N112" s="58"/>
      <c r="O112" s="58"/>
      <c r="P112" s="58"/>
      <c r="Q112" s="58"/>
      <c r="R112" s="58"/>
      <c r="S112" s="58"/>
      <c r="T112" s="58"/>
      <c r="U112" s="58"/>
      <c r="V112" s="58"/>
      <c r="W112" s="58"/>
      <c r="X112" s="58"/>
      <c r="Y112" s="58"/>
      <c r="Z112" s="58"/>
    </row>
    <row r="113" spans="5:13" s="58" customFormat="1" ht="12.75">
      <c r="E113" s="99"/>
      <c r="F113" s="94"/>
      <c r="G113" s="94"/>
      <c r="H113" s="94"/>
      <c r="I113" s="99"/>
      <c r="J113" s="94"/>
      <c r="K113" s="94"/>
      <c r="L113" s="94"/>
      <c r="M113" s="95"/>
    </row>
    <row r="114" spans="2:13" s="58" customFormat="1" ht="21" customHeight="1">
      <c r="B114" s="229" t="s">
        <v>242</v>
      </c>
      <c r="C114" s="229"/>
      <c r="D114" s="229"/>
      <c r="E114" s="229"/>
      <c r="F114" s="229"/>
      <c r="G114" s="229"/>
      <c r="H114" s="229"/>
      <c r="I114" s="229"/>
      <c r="J114" s="229"/>
      <c r="K114" s="229"/>
      <c r="L114" s="229"/>
      <c r="M114" s="229"/>
    </row>
    <row r="115" spans="13:26" ht="12.75">
      <c r="M115" s="95"/>
      <c r="N115" s="58"/>
      <c r="O115" s="58"/>
      <c r="P115" s="58"/>
      <c r="Q115" s="58"/>
      <c r="R115" s="58"/>
      <c r="S115" s="58"/>
      <c r="T115" s="58"/>
      <c r="U115" s="58"/>
      <c r="V115" s="58"/>
      <c r="W115" s="58"/>
      <c r="X115" s="58"/>
      <c r="Y115" s="58"/>
      <c r="Z115" s="58"/>
    </row>
    <row r="116" spans="2:26" s="81" customFormat="1" ht="15.75" customHeight="1">
      <c r="B116" s="227" t="s">
        <v>101</v>
      </c>
      <c r="C116" s="227"/>
      <c r="D116" s="227"/>
      <c r="E116" s="227"/>
      <c r="F116" s="227"/>
      <c r="G116" s="227"/>
      <c r="H116" s="227"/>
      <c r="I116" s="227"/>
      <c r="J116" s="227"/>
      <c r="K116" s="227"/>
      <c r="L116" s="227"/>
      <c r="M116" s="227"/>
      <c r="N116" s="58"/>
      <c r="O116" s="58"/>
      <c r="P116" s="58"/>
      <c r="Q116" s="58"/>
      <c r="R116" s="58"/>
      <c r="S116" s="58"/>
      <c r="T116" s="58"/>
      <c r="U116" s="58"/>
      <c r="V116" s="58"/>
      <c r="W116" s="58"/>
      <c r="X116" s="58"/>
      <c r="Y116" s="58"/>
      <c r="Z116" s="58"/>
    </row>
    <row r="117" spans="2:26" s="81" customFormat="1" ht="15.75" customHeight="1">
      <c r="B117" s="224" t="s">
        <v>45</v>
      </c>
      <c r="C117" s="224"/>
      <c r="D117" s="224"/>
      <c r="E117" s="224"/>
      <c r="F117" s="224"/>
      <c r="G117" s="224"/>
      <c r="H117" s="224"/>
      <c r="I117" s="224"/>
      <c r="J117" s="224"/>
      <c r="K117" s="224"/>
      <c r="L117" s="224"/>
      <c r="M117" s="224"/>
      <c r="N117" s="58"/>
      <c r="O117" s="58"/>
      <c r="P117" s="58"/>
      <c r="Q117" s="58"/>
      <c r="R117" s="58"/>
      <c r="S117" s="58"/>
      <c r="T117" s="58"/>
      <c r="U117" s="58"/>
      <c r="V117" s="58"/>
      <c r="W117" s="58"/>
      <c r="X117" s="58"/>
      <c r="Y117" s="58"/>
      <c r="Z117" s="58"/>
    </row>
    <row r="118" spans="2:26" s="82" customFormat="1" ht="15.75" customHeight="1">
      <c r="B118" s="224" t="s">
        <v>49</v>
      </c>
      <c r="C118" s="224"/>
      <c r="D118" s="224"/>
      <c r="E118" s="224"/>
      <c r="F118" s="224"/>
      <c r="G118" s="224"/>
      <c r="H118" s="224"/>
      <c r="I118" s="224"/>
      <c r="J118" s="224"/>
      <c r="K118" s="224"/>
      <c r="L118" s="224"/>
      <c r="M118" s="224"/>
      <c r="N118" s="58"/>
      <c r="O118" s="58"/>
      <c r="P118" s="58"/>
      <c r="Q118" s="58"/>
      <c r="R118" s="58"/>
      <c r="S118" s="58"/>
      <c r="T118" s="58"/>
      <c r="U118" s="58"/>
      <c r="V118" s="58"/>
      <c r="W118" s="58"/>
      <c r="X118" s="58"/>
      <c r="Y118" s="58"/>
      <c r="Z118" s="58"/>
    </row>
    <row r="119" spans="2:26" s="82" customFormat="1" ht="15.75" customHeight="1">
      <c r="B119" s="83"/>
      <c r="C119" s="83"/>
      <c r="D119" s="83"/>
      <c r="E119" s="83"/>
      <c r="F119" s="83"/>
      <c r="G119" s="83"/>
      <c r="H119" s="83"/>
      <c r="I119" s="83"/>
      <c r="J119" s="83"/>
      <c r="K119" s="83"/>
      <c r="L119" s="83"/>
      <c r="M119" s="83"/>
      <c r="N119" s="58"/>
      <c r="O119" s="58"/>
      <c r="P119" s="58"/>
      <c r="Q119" s="58"/>
      <c r="R119" s="58"/>
      <c r="S119" s="58"/>
      <c r="T119" s="58"/>
      <c r="U119" s="58"/>
      <c r="V119" s="58"/>
      <c r="W119" s="58"/>
      <c r="X119" s="58"/>
      <c r="Y119" s="58"/>
      <c r="Z119" s="58"/>
    </row>
    <row r="120" spans="2:13" s="58" customFormat="1" ht="30.75" customHeight="1">
      <c r="B120" s="84" t="s">
        <v>166</v>
      </c>
      <c r="C120" s="84" t="s">
        <v>135</v>
      </c>
      <c r="D120" s="84" t="s">
        <v>51</v>
      </c>
      <c r="E120" s="225" t="s">
        <v>126</v>
      </c>
      <c r="F120" s="225"/>
      <c r="G120" s="225"/>
      <c r="H120" s="225" t="s">
        <v>127</v>
      </c>
      <c r="I120" s="225"/>
      <c r="J120" s="225"/>
      <c r="K120" s="225"/>
      <c r="L120" s="225"/>
      <c r="M120" s="225"/>
    </row>
    <row r="121" spans="2:13" s="58" customFormat="1" ht="15.75" customHeight="1">
      <c r="B121" s="86"/>
      <c r="C121" s="86"/>
      <c r="D121" s="86"/>
      <c r="E121" s="226" t="str">
        <f>+E89</f>
        <v>ene - dic</v>
      </c>
      <c r="F121" s="226"/>
      <c r="G121" s="86" t="s">
        <v>81</v>
      </c>
      <c r="H121" s="226" t="str">
        <f>+E121</f>
        <v>ene - dic</v>
      </c>
      <c r="I121" s="226"/>
      <c r="J121" s="86" t="s">
        <v>81</v>
      </c>
      <c r="K121" s="87"/>
      <c r="L121" s="118" t="s">
        <v>162</v>
      </c>
      <c r="M121" s="88" t="s">
        <v>128</v>
      </c>
    </row>
    <row r="122" spans="2:13" s="58" customFormat="1" ht="15.75">
      <c r="B122" s="89"/>
      <c r="C122" s="89"/>
      <c r="D122" s="89"/>
      <c r="E122" s="90">
        <f aca="true" t="shared" si="16" ref="E122:J122">+E90</f>
        <v>2010</v>
      </c>
      <c r="F122" s="90">
        <f t="shared" si="16"/>
        <v>2011</v>
      </c>
      <c r="G122" s="91" t="str">
        <f t="shared" si="16"/>
        <v>11/10</v>
      </c>
      <c r="H122" s="90">
        <f t="shared" si="16"/>
        <v>2010</v>
      </c>
      <c r="I122" s="90">
        <f t="shared" si="16"/>
        <v>2011</v>
      </c>
      <c r="J122" s="91" t="str">
        <f t="shared" si="16"/>
        <v>11/10</v>
      </c>
      <c r="K122" s="89"/>
      <c r="L122" s="90">
        <v>2011</v>
      </c>
      <c r="M122" s="173">
        <f>+M90</f>
        <v>2011</v>
      </c>
    </row>
    <row r="123" spans="1:26" s="57" customFormat="1" ht="12.75">
      <c r="A123" s="57">
        <v>1</v>
      </c>
      <c r="B123" s="78" t="s">
        <v>258</v>
      </c>
      <c r="C123" s="120" t="s">
        <v>359</v>
      </c>
      <c r="D123" s="78" t="s">
        <v>52</v>
      </c>
      <c r="E123" s="125">
        <v>226362.535</v>
      </c>
      <c r="F123" s="125">
        <v>195955.249</v>
      </c>
      <c r="G123" s="56">
        <f aca="true" t="shared" si="17" ref="G123:G142">+(F123-E123)/E123</f>
        <v>-0.13433002948124784</v>
      </c>
      <c r="H123" s="55">
        <v>367451.847</v>
      </c>
      <c r="I123" s="55">
        <v>291249.894</v>
      </c>
      <c r="J123" s="56">
        <f aca="true" t="shared" si="18" ref="J123:J143">+(I123-H123)/H123</f>
        <v>-0.20737942569111656</v>
      </c>
      <c r="K123" s="54">
        <v>1</v>
      </c>
      <c r="L123" s="119">
        <f aca="true" t="shared" si="19" ref="L123:L143">+I123/$I$144</f>
        <v>0.2568267692907952</v>
      </c>
      <c r="M123" s="72">
        <v>0.22239227667543277</v>
      </c>
      <c r="N123" s="58"/>
      <c r="O123" s="58"/>
      <c r="P123" s="58"/>
      <c r="Q123" s="58"/>
      <c r="R123" s="58"/>
      <c r="S123" s="58"/>
      <c r="T123" s="58"/>
      <c r="U123" s="58"/>
      <c r="V123" s="58"/>
      <c r="W123" s="58"/>
      <c r="X123" s="58"/>
      <c r="Y123" s="58"/>
      <c r="Z123" s="58"/>
    </row>
    <row r="124" spans="1:26" s="57" customFormat="1" ht="12.75">
      <c r="A124" s="57">
        <v>2</v>
      </c>
      <c r="B124" s="78" t="s">
        <v>276</v>
      </c>
      <c r="C124" s="120" t="s">
        <v>368</v>
      </c>
      <c r="D124" s="78" t="s">
        <v>52</v>
      </c>
      <c r="E124" s="125">
        <v>54131.688</v>
      </c>
      <c r="F124" s="125">
        <v>57637.297</v>
      </c>
      <c r="G124" s="56">
        <f t="shared" si="17"/>
        <v>0.06476075528995136</v>
      </c>
      <c r="H124" s="55">
        <v>118171.954</v>
      </c>
      <c r="I124" s="55">
        <v>136286.318</v>
      </c>
      <c r="J124" s="56">
        <f t="shared" si="18"/>
        <v>0.15328818206729494</v>
      </c>
      <c r="K124" s="54">
        <v>2</v>
      </c>
      <c r="L124" s="119">
        <f t="shared" si="19"/>
        <v>0.120178497817678</v>
      </c>
      <c r="M124" s="72">
        <v>0.8161836101375846</v>
      </c>
      <c r="N124" s="58"/>
      <c r="O124" s="58"/>
      <c r="P124" s="58"/>
      <c r="Q124" s="58"/>
      <c r="R124" s="58"/>
      <c r="S124" s="58"/>
      <c r="T124" s="58"/>
      <c r="U124" s="58"/>
      <c r="V124" s="58"/>
      <c r="W124" s="58"/>
      <c r="X124" s="58"/>
      <c r="Y124" s="58"/>
      <c r="Z124" s="58"/>
    </row>
    <row r="125" spans="1:26" s="57" customFormat="1" ht="12.75">
      <c r="A125" s="57">
        <v>3</v>
      </c>
      <c r="B125" s="78" t="s">
        <v>278</v>
      </c>
      <c r="C125" s="120" t="s">
        <v>365</v>
      </c>
      <c r="D125" s="78" t="s">
        <v>52</v>
      </c>
      <c r="E125" s="125">
        <v>62042.201</v>
      </c>
      <c r="F125" s="125">
        <v>56588.463</v>
      </c>
      <c r="G125" s="56">
        <f t="shared" si="17"/>
        <v>-0.08790368349440081</v>
      </c>
      <c r="H125" s="55">
        <v>99690.449</v>
      </c>
      <c r="I125" s="55">
        <v>106467.113</v>
      </c>
      <c r="J125" s="56">
        <f t="shared" si="18"/>
        <v>0.06797706368039334</v>
      </c>
      <c r="K125" s="54">
        <v>3</v>
      </c>
      <c r="L125" s="119">
        <f t="shared" si="19"/>
        <v>0.09388365534480854</v>
      </c>
      <c r="M125" s="72">
        <v>0.6363136049808874</v>
      </c>
      <c r="N125" s="58"/>
      <c r="O125" s="58"/>
      <c r="P125" s="58"/>
      <c r="Q125" s="58"/>
      <c r="R125" s="58"/>
      <c r="S125" s="58"/>
      <c r="T125" s="58"/>
      <c r="U125" s="58"/>
      <c r="V125" s="58"/>
      <c r="W125" s="58"/>
      <c r="X125" s="58"/>
      <c r="Y125" s="58"/>
      <c r="Z125" s="58"/>
    </row>
    <row r="126" spans="1:26" s="57" customFormat="1" ht="12.75">
      <c r="A126" s="57">
        <v>4</v>
      </c>
      <c r="B126" s="78" t="s">
        <v>257</v>
      </c>
      <c r="C126" s="120">
        <v>22042110</v>
      </c>
      <c r="D126" s="78" t="s">
        <v>58</v>
      </c>
      <c r="E126" s="125">
        <v>19579.327</v>
      </c>
      <c r="F126" s="125">
        <v>15859.444</v>
      </c>
      <c r="G126" s="56">
        <f t="shared" si="17"/>
        <v>-0.18999034032170775</v>
      </c>
      <c r="H126" s="55">
        <v>70957.135</v>
      </c>
      <c r="I126" s="55">
        <v>54692.517</v>
      </c>
      <c r="J126" s="56">
        <f t="shared" si="18"/>
        <v>-0.22921751279839578</v>
      </c>
      <c r="K126" s="54">
        <v>4</v>
      </c>
      <c r="L126" s="119">
        <f t="shared" si="19"/>
        <v>0.048228352129432515</v>
      </c>
      <c r="M126" s="72">
        <v>0.04138566097880293</v>
      </c>
      <c r="N126" s="58"/>
      <c r="O126" s="58"/>
      <c r="P126" s="58"/>
      <c r="Q126" s="58"/>
      <c r="R126" s="58"/>
      <c r="S126" s="58"/>
      <c r="T126" s="58"/>
      <c r="U126" s="58"/>
      <c r="V126" s="58"/>
      <c r="W126" s="58"/>
      <c r="X126" s="58"/>
      <c r="Y126" s="58"/>
      <c r="Z126" s="58"/>
    </row>
    <row r="127" spans="1:26" s="57" customFormat="1" ht="12.75">
      <c r="A127" s="57">
        <v>5</v>
      </c>
      <c r="B127" s="54" t="s">
        <v>332</v>
      </c>
      <c r="C127" s="120">
        <v>12093000</v>
      </c>
      <c r="D127" s="78" t="s">
        <v>52</v>
      </c>
      <c r="E127" s="125">
        <v>17.134</v>
      </c>
      <c r="F127" s="125">
        <v>16.384</v>
      </c>
      <c r="G127" s="56">
        <f t="shared" si="17"/>
        <v>-0.04377261585152328</v>
      </c>
      <c r="H127" s="55">
        <v>14326.397</v>
      </c>
      <c r="I127" s="55">
        <v>38903.935</v>
      </c>
      <c r="J127" s="56">
        <f t="shared" si="18"/>
        <v>1.7155421562029864</v>
      </c>
      <c r="K127" s="54">
        <v>5</v>
      </c>
      <c r="L127" s="119">
        <f t="shared" si="19"/>
        <v>0.03430583888469704</v>
      </c>
      <c r="M127" s="72">
        <v>0.8758672854422122</v>
      </c>
      <c r="N127" s="58"/>
      <c r="O127" s="58"/>
      <c r="P127" s="58"/>
      <c r="Q127" s="58"/>
      <c r="R127" s="58"/>
      <c r="S127" s="58"/>
      <c r="T127" s="58"/>
      <c r="U127" s="58"/>
      <c r="V127" s="58"/>
      <c r="W127" s="58"/>
      <c r="X127" s="58"/>
      <c r="Y127" s="58"/>
      <c r="Z127" s="58"/>
    </row>
    <row r="128" spans="1:26" s="57" customFormat="1" ht="12.75">
      <c r="A128" s="57">
        <v>6</v>
      </c>
      <c r="B128" s="78" t="s">
        <v>279</v>
      </c>
      <c r="C128" s="120" t="s">
        <v>371</v>
      </c>
      <c r="D128" s="78" t="s">
        <v>52</v>
      </c>
      <c r="E128" s="125">
        <v>11284.501</v>
      </c>
      <c r="F128" s="125">
        <v>12310.969</v>
      </c>
      <c r="G128" s="56">
        <f t="shared" si="17"/>
        <v>0.09096263981898703</v>
      </c>
      <c r="H128" s="55">
        <v>28125.778</v>
      </c>
      <c r="I128" s="55">
        <v>38815.208</v>
      </c>
      <c r="J128" s="56">
        <f t="shared" si="18"/>
        <v>0.3800581089703546</v>
      </c>
      <c r="K128" s="54">
        <v>6</v>
      </c>
      <c r="L128" s="119">
        <f t="shared" si="19"/>
        <v>0.03422759862013968</v>
      </c>
      <c r="M128" s="72">
        <v>0.7493642311323829</v>
      </c>
      <c r="N128" s="58"/>
      <c r="O128" s="58"/>
      <c r="P128" s="58"/>
      <c r="Q128" s="58"/>
      <c r="R128" s="58"/>
      <c r="S128" s="58"/>
      <c r="T128" s="58"/>
      <c r="U128" s="58"/>
      <c r="V128" s="58"/>
      <c r="W128" s="58"/>
      <c r="X128" s="58"/>
      <c r="Y128" s="58"/>
      <c r="Z128" s="58"/>
    </row>
    <row r="129" spans="1:26" s="57" customFormat="1" ht="12.75">
      <c r="A129" s="57">
        <v>7</v>
      </c>
      <c r="B129" s="78" t="s">
        <v>280</v>
      </c>
      <c r="C129" s="120">
        <v>20087010</v>
      </c>
      <c r="D129" s="78" t="s">
        <v>52</v>
      </c>
      <c r="E129" s="125">
        <v>27222.031</v>
      </c>
      <c r="F129" s="125">
        <v>28774.011</v>
      </c>
      <c r="G129" s="56">
        <f t="shared" si="17"/>
        <v>0.05701191068366646</v>
      </c>
      <c r="H129" s="55">
        <v>30610.306</v>
      </c>
      <c r="I129" s="55">
        <v>37125.883</v>
      </c>
      <c r="J129" s="56">
        <f t="shared" si="18"/>
        <v>0.21285566371012432</v>
      </c>
      <c r="K129" s="54">
        <v>7</v>
      </c>
      <c r="L129" s="119">
        <f t="shared" si="19"/>
        <v>0.0327379366804441</v>
      </c>
      <c r="M129" s="72">
        <v>0.42606422056420146</v>
      </c>
      <c r="N129" s="58"/>
      <c r="O129" s="58"/>
      <c r="P129" s="58"/>
      <c r="Q129" s="58"/>
      <c r="R129" s="58"/>
      <c r="S129" s="58"/>
      <c r="T129" s="58"/>
      <c r="U129" s="58"/>
      <c r="V129" s="58"/>
      <c r="W129" s="58"/>
      <c r="X129" s="58"/>
      <c r="Y129" s="58"/>
      <c r="Z129" s="58"/>
    </row>
    <row r="130" spans="1:26" s="57" customFormat="1" ht="12.75">
      <c r="A130" s="57">
        <v>8</v>
      </c>
      <c r="B130" s="78" t="s">
        <v>255</v>
      </c>
      <c r="C130" s="120" t="s">
        <v>355</v>
      </c>
      <c r="D130" s="78" t="s">
        <v>52</v>
      </c>
      <c r="E130" s="125">
        <v>1902.978</v>
      </c>
      <c r="F130" s="125">
        <v>2111.766</v>
      </c>
      <c r="G130" s="56">
        <f t="shared" si="17"/>
        <v>0.10971645494587956</v>
      </c>
      <c r="H130" s="55">
        <v>23680.161</v>
      </c>
      <c r="I130" s="55">
        <v>26331.184</v>
      </c>
      <c r="J130" s="56">
        <f t="shared" si="18"/>
        <v>0.11195122364244064</v>
      </c>
      <c r="K130" s="54">
        <v>8</v>
      </c>
      <c r="L130" s="119">
        <f t="shared" si="19"/>
        <v>0.023219074264526525</v>
      </c>
      <c r="M130" s="72">
        <v>0.21940147220017128</v>
      </c>
      <c r="N130" s="58"/>
      <c r="O130" s="58"/>
      <c r="P130" s="58"/>
      <c r="Q130" s="58"/>
      <c r="R130" s="58"/>
      <c r="S130" s="58"/>
      <c r="T130" s="58"/>
      <c r="U130" s="58"/>
      <c r="V130" s="58"/>
      <c r="W130" s="58"/>
      <c r="X130" s="58"/>
      <c r="Y130" s="58"/>
      <c r="Z130" s="58"/>
    </row>
    <row r="131" spans="1:26" s="57" customFormat="1" ht="12.75">
      <c r="A131" s="57">
        <v>9</v>
      </c>
      <c r="B131" s="78" t="s">
        <v>270</v>
      </c>
      <c r="C131" s="120" t="s">
        <v>346</v>
      </c>
      <c r="D131" s="78" t="s">
        <v>52</v>
      </c>
      <c r="E131" s="125">
        <v>118919.032</v>
      </c>
      <c r="F131" s="125">
        <v>35576.761</v>
      </c>
      <c r="G131" s="56">
        <f t="shared" si="17"/>
        <v>-0.7008320669815072</v>
      </c>
      <c r="H131" s="55">
        <v>88539.77</v>
      </c>
      <c r="I131" s="55">
        <v>25486.38</v>
      </c>
      <c r="J131" s="56">
        <f t="shared" si="18"/>
        <v>-0.7121476597465749</v>
      </c>
      <c r="K131" s="54">
        <v>9</v>
      </c>
      <c r="L131" s="119">
        <f t="shared" si="19"/>
        <v>0.022474118518709358</v>
      </c>
      <c r="M131" s="72">
        <v>0.0398702490072212</v>
      </c>
      <c r="N131" s="58"/>
      <c r="O131" s="58"/>
      <c r="P131" s="58"/>
      <c r="Q131" s="58"/>
      <c r="R131" s="58"/>
      <c r="S131" s="58"/>
      <c r="T131" s="58"/>
      <c r="U131" s="58"/>
      <c r="V131" s="58"/>
      <c r="W131" s="58"/>
      <c r="X131" s="58"/>
      <c r="Y131" s="58"/>
      <c r="Z131" s="58"/>
    </row>
    <row r="132" spans="1:13" s="58" customFormat="1" ht="12.75">
      <c r="A132" s="57">
        <v>10</v>
      </c>
      <c r="B132" s="78" t="s">
        <v>254</v>
      </c>
      <c r="C132" s="120">
        <v>10051000</v>
      </c>
      <c r="D132" s="78" t="s">
        <v>52</v>
      </c>
      <c r="E132" s="125">
        <v>118.24</v>
      </c>
      <c r="F132" s="125">
        <v>6022.091</v>
      </c>
      <c r="G132" s="56">
        <f t="shared" si="17"/>
        <v>49.93108085250339</v>
      </c>
      <c r="H132" s="55">
        <v>429.237</v>
      </c>
      <c r="I132" s="55">
        <v>22490.007</v>
      </c>
      <c r="J132" s="56">
        <f t="shared" si="18"/>
        <v>51.39531307878864</v>
      </c>
      <c r="K132" s="54">
        <v>10</v>
      </c>
      <c r="L132" s="119">
        <f t="shared" si="19"/>
        <v>0.019831889927271078</v>
      </c>
      <c r="M132" s="72">
        <v>0.1370275005821839</v>
      </c>
    </row>
    <row r="133" spans="1:13" s="58" customFormat="1" ht="12.75">
      <c r="A133" s="57">
        <v>11</v>
      </c>
      <c r="B133" s="78" t="s">
        <v>260</v>
      </c>
      <c r="C133" s="120">
        <v>44012200</v>
      </c>
      <c r="D133" s="78" t="s">
        <v>52</v>
      </c>
      <c r="E133" s="125">
        <v>314932.91</v>
      </c>
      <c r="F133" s="125">
        <v>237922.42</v>
      </c>
      <c r="G133" s="56">
        <f t="shared" si="17"/>
        <v>-0.24452982700347184</v>
      </c>
      <c r="H133" s="55">
        <v>27002.08</v>
      </c>
      <c r="I133" s="55">
        <v>22428.454</v>
      </c>
      <c r="J133" s="56">
        <f t="shared" si="18"/>
        <v>-0.16938050698316573</v>
      </c>
      <c r="K133" s="54">
        <v>11</v>
      </c>
      <c r="L133" s="119">
        <f t="shared" si="19"/>
        <v>0.019777611939687825</v>
      </c>
      <c r="M133" s="72">
        <v>0.05505703439078054</v>
      </c>
    </row>
    <row r="134" spans="1:13" s="58" customFormat="1" ht="12.75">
      <c r="A134" s="57">
        <v>12</v>
      </c>
      <c r="B134" s="78" t="s">
        <v>281</v>
      </c>
      <c r="C134" s="120">
        <v>21012000</v>
      </c>
      <c r="D134" s="78" t="s">
        <v>52</v>
      </c>
      <c r="E134" s="125">
        <v>2998.056</v>
      </c>
      <c r="F134" s="125">
        <v>3868.13</v>
      </c>
      <c r="G134" s="56">
        <f t="shared" si="17"/>
        <v>0.2902127245121506</v>
      </c>
      <c r="H134" s="55">
        <v>18326.196</v>
      </c>
      <c r="I134" s="55">
        <v>22361.096</v>
      </c>
      <c r="J134" s="56">
        <f t="shared" si="18"/>
        <v>0.22017116918317373</v>
      </c>
      <c r="K134" s="54">
        <v>12</v>
      </c>
      <c r="L134" s="119">
        <f t="shared" si="19"/>
        <v>0.019718215051028734</v>
      </c>
      <c r="M134" s="72">
        <v>0.9629744149894177</v>
      </c>
    </row>
    <row r="135" spans="1:13" s="58" customFormat="1" ht="12.75">
      <c r="A135" s="57">
        <v>13</v>
      </c>
      <c r="B135" s="54" t="s">
        <v>225</v>
      </c>
      <c r="C135" s="120" t="s">
        <v>352</v>
      </c>
      <c r="D135" s="78" t="s">
        <v>52</v>
      </c>
      <c r="E135" s="125">
        <v>30247.108</v>
      </c>
      <c r="F135" s="125">
        <v>21798.406</v>
      </c>
      <c r="G135" s="56">
        <f t="shared" si="17"/>
        <v>-0.27932263805187596</v>
      </c>
      <c r="H135" s="55">
        <v>27721.472</v>
      </c>
      <c r="I135" s="55">
        <v>20807.345</v>
      </c>
      <c r="J135" s="56">
        <f t="shared" si="18"/>
        <v>-0.24941413644989704</v>
      </c>
      <c r="K135" s="54">
        <v>13</v>
      </c>
      <c r="L135" s="119">
        <f t="shared" si="19"/>
        <v>0.018348103480748328</v>
      </c>
      <c r="M135" s="72">
        <v>0.12579066893554844</v>
      </c>
    </row>
    <row r="136" spans="1:13" s="58" customFormat="1" ht="12.75">
      <c r="A136" s="57">
        <v>14</v>
      </c>
      <c r="B136" s="54" t="s">
        <v>239</v>
      </c>
      <c r="C136" s="120" t="s">
        <v>366</v>
      </c>
      <c r="D136" s="78" t="s">
        <v>52</v>
      </c>
      <c r="E136" s="125">
        <v>22969.033</v>
      </c>
      <c r="F136" s="125">
        <v>22712.295</v>
      </c>
      <c r="G136" s="56">
        <f t="shared" si="17"/>
        <v>-0.011177571123695159</v>
      </c>
      <c r="H136" s="55">
        <v>22060.499</v>
      </c>
      <c r="I136" s="55">
        <v>20084.9</v>
      </c>
      <c r="J136" s="56">
        <f t="shared" si="18"/>
        <v>-0.08955368597963258</v>
      </c>
      <c r="K136" s="54">
        <v>14</v>
      </c>
      <c r="L136" s="119">
        <f t="shared" si="19"/>
        <v>0.01771104499879644</v>
      </c>
      <c r="M136" s="72">
        <v>0.36801569475195284</v>
      </c>
    </row>
    <row r="137" spans="1:13" s="58" customFormat="1" ht="12.75">
      <c r="A137" s="57">
        <v>15</v>
      </c>
      <c r="B137" s="54" t="s">
        <v>62</v>
      </c>
      <c r="C137" s="120" t="s">
        <v>360</v>
      </c>
      <c r="D137" s="78" t="s">
        <v>52</v>
      </c>
      <c r="E137" s="125">
        <v>3049.099</v>
      </c>
      <c r="F137" s="125">
        <v>4379.358</v>
      </c>
      <c r="G137" s="56">
        <f t="shared" si="17"/>
        <v>0.4362793730213417</v>
      </c>
      <c r="H137" s="55">
        <v>13039.244</v>
      </c>
      <c r="I137" s="55">
        <v>17023.842</v>
      </c>
      <c r="J137" s="56">
        <f t="shared" si="18"/>
        <v>0.30558504772209183</v>
      </c>
      <c r="K137" s="54">
        <v>15</v>
      </c>
      <c r="L137" s="119">
        <f t="shared" si="19"/>
        <v>0.015011776594078177</v>
      </c>
      <c r="M137" s="72">
        <v>0.07044327504285808</v>
      </c>
    </row>
    <row r="138" spans="1:13" s="58" customFormat="1" ht="12.75">
      <c r="A138" s="57">
        <v>16</v>
      </c>
      <c r="B138" s="54" t="s">
        <v>234</v>
      </c>
      <c r="C138" s="120" t="s">
        <v>370</v>
      </c>
      <c r="D138" s="78" t="s">
        <v>52</v>
      </c>
      <c r="E138" s="125">
        <v>3078.22</v>
      </c>
      <c r="F138" s="125">
        <v>3389.905</v>
      </c>
      <c r="G138" s="56">
        <f t="shared" si="17"/>
        <v>0.10125494604024417</v>
      </c>
      <c r="H138" s="55">
        <v>13798.281</v>
      </c>
      <c r="I138" s="55">
        <v>16373.843</v>
      </c>
      <c r="J138" s="56">
        <f t="shared" si="18"/>
        <v>0.18665817865283363</v>
      </c>
      <c r="K138" s="54">
        <v>16</v>
      </c>
      <c r="L138" s="119">
        <f t="shared" si="19"/>
        <v>0.014438601644829104</v>
      </c>
      <c r="M138" s="72">
        <v>0.20237053636690508</v>
      </c>
    </row>
    <row r="139" spans="1:13" s="58" customFormat="1" ht="12.75">
      <c r="A139" s="57">
        <v>17</v>
      </c>
      <c r="B139" s="54" t="s">
        <v>63</v>
      </c>
      <c r="C139" s="120" t="s">
        <v>363</v>
      </c>
      <c r="D139" s="78" t="s">
        <v>52</v>
      </c>
      <c r="E139" s="125">
        <v>18180.864</v>
      </c>
      <c r="F139" s="125">
        <v>16613.751</v>
      </c>
      <c r="G139" s="56">
        <f t="shared" si="17"/>
        <v>-0.08619573855235929</v>
      </c>
      <c r="H139" s="55">
        <v>17784.796</v>
      </c>
      <c r="I139" s="55">
        <v>16116.783</v>
      </c>
      <c r="J139" s="56">
        <f t="shared" si="18"/>
        <v>-0.09378870581366236</v>
      </c>
      <c r="K139" s="54">
        <v>17</v>
      </c>
      <c r="L139" s="119">
        <f t="shared" si="19"/>
        <v>0.01421192383078021</v>
      </c>
      <c r="M139" s="72">
        <v>0.4304395443299276</v>
      </c>
    </row>
    <row r="140" spans="1:13" s="58" customFormat="1" ht="12.75">
      <c r="A140" s="57">
        <v>18</v>
      </c>
      <c r="B140" s="78" t="s">
        <v>282</v>
      </c>
      <c r="C140" s="120">
        <v>16023100</v>
      </c>
      <c r="D140" s="78" t="s">
        <v>52</v>
      </c>
      <c r="E140" s="125">
        <v>4177.084</v>
      </c>
      <c r="F140" s="125">
        <v>2890.467</v>
      </c>
      <c r="G140" s="56">
        <f t="shared" si="17"/>
        <v>-0.30801798575274036</v>
      </c>
      <c r="H140" s="55">
        <v>14954.844</v>
      </c>
      <c r="I140" s="55">
        <v>13686.293</v>
      </c>
      <c r="J140" s="56">
        <f t="shared" si="18"/>
        <v>-0.08482542512646736</v>
      </c>
      <c r="K140" s="54">
        <v>18</v>
      </c>
      <c r="L140" s="119">
        <f t="shared" si="19"/>
        <v>0.012068695945198268</v>
      </c>
      <c r="M140" s="72">
        <v>0.8998783487303084</v>
      </c>
    </row>
    <row r="141" spans="1:13" s="58" customFormat="1" ht="12.75">
      <c r="A141" s="57">
        <v>19</v>
      </c>
      <c r="B141" s="78" t="s">
        <v>272</v>
      </c>
      <c r="C141" s="120" t="s">
        <v>364</v>
      </c>
      <c r="D141" s="78" t="s">
        <v>52</v>
      </c>
      <c r="E141" s="125">
        <v>12848.458</v>
      </c>
      <c r="F141" s="125">
        <v>10248.553</v>
      </c>
      <c r="G141" s="56">
        <f t="shared" si="17"/>
        <v>-0.20235151953643002</v>
      </c>
      <c r="H141" s="55">
        <v>16286.026</v>
      </c>
      <c r="I141" s="55">
        <v>12632.873</v>
      </c>
      <c r="J141" s="56">
        <f t="shared" si="18"/>
        <v>-0.22431211886804064</v>
      </c>
      <c r="K141" s="54">
        <v>19</v>
      </c>
      <c r="L141" s="119">
        <f t="shared" si="19"/>
        <v>0.011139780739116478</v>
      </c>
      <c r="M141" s="72">
        <v>0.2207863575764073</v>
      </c>
    </row>
    <row r="142" spans="1:13" s="58" customFormat="1" ht="12.75">
      <c r="A142" s="57">
        <v>20</v>
      </c>
      <c r="B142" s="78" t="s">
        <v>331</v>
      </c>
      <c r="C142" s="120" t="s">
        <v>367</v>
      </c>
      <c r="D142" s="78" t="s">
        <v>52</v>
      </c>
      <c r="E142" s="125">
        <v>2276.732</v>
      </c>
      <c r="F142" s="125">
        <v>2681.243</v>
      </c>
      <c r="G142" s="56">
        <f t="shared" si="17"/>
        <v>0.17767176813081204</v>
      </c>
      <c r="H142" s="55">
        <v>13829.817</v>
      </c>
      <c r="I142" s="55">
        <v>11620.273</v>
      </c>
      <c r="J142" s="56">
        <f t="shared" si="18"/>
        <v>-0.15976668382524511</v>
      </c>
      <c r="K142" s="54">
        <v>20</v>
      </c>
      <c r="L142" s="119">
        <f t="shared" si="19"/>
        <v>0.010246860975225133</v>
      </c>
      <c r="M142" s="72">
        <v>0.034017722506737284</v>
      </c>
    </row>
    <row r="143" spans="1:13" s="58" customFormat="1" ht="12.75">
      <c r="A143" s="57"/>
      <c r="B143" s="54" t="s">
        <v>114</v>
      </c>
      <c r="C143" s="76"/>
      <c r="D143" s="54"/>
      <c r="E143" s="55"/>
      <c r="F143" s="55"/>
      <c r="G143" s="56"/>
      <c r="H143" s="55">
        <f>+H144-SUM(H123:H142)</f>
        <v>186919.20900000015</v>
      </c>
      <c r="I143" s="55">
        <f>+I144-SUM(I123:I142)</f>
        <v>183048.32299999986</v>
      </c>
      <c r="J143" s="56">
        <f t="shared" si="18"/>
        <v>-0.02070887214165499</v>
      </c>
      <c r="K143" s="54"/>
      <c r="L143" s="119">
        <f t="shared" si="19"/>
        <v>0.1614136533220092</v>
      </c>
      <c r="M143" s="72"/>
    </row>
    <row r="144" spans="2:26" s="59" customFormat="1" ht="12.75">
      <c r="B144" s="70" t="s">
        <v>117</v>
      </c>
      <c r="C144" s="70"/>
      <c r="D144" s="70"/>
      <c r="E144" s="96"/>
      <c r="F144" s="71"/>
      <c r="G144" s="71"/>
      <c r="H144" s="71">
        <f>+'Exportacion_regional '!C12</f>
        <v>1213705.498</v>
      </c>
      <c r="I144" s="71">
        <f>+'Exportacion_regional '!D12</f>
        <v>1134032.464</v>
      </c>
      <c r="J144" s="97">
        <f>+(I144-H144)/H144</f>
        <v>-0.06564445339605769</v>
      </c>
      <c r="K144" s="71"/>
      <c r="L144" s="97">
        <f>SUM(L123:L143)</f>
        <v>0.9999999999999998</v>
      </c>
      <c r="M144" s="98"/>
      <c r="N144" s="58"/>
      <c r="O144" s="58"/>
      <c r="P144" s="58"/>
      <c r="Q144" s="58"/>
      <c r="R144" s="58"/>
      <c r="S144" s="58"/>
      <c r="T144" s="58"/>
      <c r="U144" s="58"/>
      <c r="V144" s="58"/>
      <c r="W144" s="58"/>
      <c r="X144" s="58"/>
      <c r="Y144" s="58"/>
      <c r="Z144" s="58"/>
    </row>
    <row r="145" spans="5:13" s="58" customFormat="1" ht="12.75">
      <c r="E145" s="99"/>
      <c r="F145" s="94"/>
      <c r="G145" s="94"/>
      <c r="H145" s="94"/>
      <c r="I145" s="99"/>
      <c r="J145" s="94"/>
      <c r="K145" s="94"/>
      <c r="L145" s="94"/>
      <c r="M145" s="95"/>
    </row>
    <row r="146" spans="2:13" s="58" customFormat="1" ht="21" customHeight="1">
      <c r="B146" s="229" t="s">
        <v>242</v>
      </c>
      <c r="C146" s="229"/>
      <c r="D146" s="229"/>
      <c r="E146" s="229"/>
      <c r="F146" s="229"/>
      <c r="G146" s="229"/>
      <c r="H146" s="229"/>
      <c r="I146" s="229"/>
      <c r="J146" s="229"/>
      <c r="K146" s="229"/>
      <c r="L146" s="229"/>
      <c r="M146" s="229"/>
    </row>
    <row r="147" spans="13:26" ht="12.75">
      <c r="M147" s="95"/>
      <c r="N147" s="58"/>
      <c r="O147" s="58"/>
      <c r="P147" s="58"/>
      <c r="Q147" s="58"/>
      <c r="R147" s="58"/>
      <c r="S147" s="58"/>
      <c r="T147" s="58"/>
      <c r="U147" s="58"/>
      <c r="V147" s="58"/>
      <c r="W147" s="58"/>
      <c r="X147" s="58"/>
      <c r="Y147" s="58"/>
      <c r="Z147" s="58"/>
    </row>
    <row r="148" spans="2:26" s="81" customFormat="1" ht="15.75" customHeight="1">
      <c r="B148" s="227" t="s">
        <v>102</v>
      </c>
      <c r="C148" s="227"/>
      <c r="D148" s="227"/>
      <c r="E148" s="227"/>
      <c r="F148" s="227"/>
      <c r="G148" s="227"/>
      <c r="H148" s="227"/>
      <c r="I148" s="227"/>
      <c r="J148" s="227"/>
      <c r="K148" s="227"/>
      <c r="L148" s="227"/>
      <c r="M148" s="227"/>
      <c r="N148" s="58"/>
      <c r="O148" s="58"/>
      <c r="P148" s="58"/>
      <c r="Q148" s="58"/>
      <c r="R148" s="58"/>
      <c r="S148" s="58"/>
      <c r="T148" s="58"/>
      <c r="U148" s="58"/>
      <c r="V148" s="58"/>
      <c r="W148" s="58"/>
      <c r="X148" s="58"/>
      <c r="Y148" s="58"/>
      <c r="Z148" s="58"/>
    </row>
    <row r="149" spans="2:26" s="81" customFormat="1" ht="15.75" customHeight="1">
      <c r="B149" s="224" t="s">
        <v>45</v>
      </c>
      <c r="C149" s="224"/>
      <c r="D149" s="224"/>
      <c r="E149" s="224"/>
      <c r="F149" s="224"/>
      <c r="G149" s="224"/>
      <c r="H149" s="224"/>
      <c r="I149" s="224"/>
      <c r="J149" s="224"/>
      <c r="K149" s="224"/>
      <c r="L149" s="224"/>
      <c r="M149" s="224"/>
      <c r="N149" s="58"/>
      <c r="O149" s="58"/>
      <c r="P149" s="58"/>
      <c r="Q149" s="58"/>
      <c r="R149" s="58"/>
      <c r="S149" s="58"/>
      <c r="T149" s="58"/>
      <c r="U149" s="58"/>
      <c r="V149" s="58"/>
      <c r="W149" s="58"/>
      <c r="X149" s="58"/>
      <c r="Y149" s="58"/>
      <c r="Z149" s="58"/>
    </row>
    <row r="150" spans="2:26" s="82" customFormat="1" ht="15.75" customHeight="1">
      <c r="B150" s="224" t="s">
        <v>173</v>
      </c>
      <c r="C150" s="224"/>
      <c r="D150" s="224"/>
      <c r="E150" s="224"/>
      <c r="F150" s="224"/>
      <c r="G150" s="224"/>
      <c r="H150" s="224"/>
      <c r="I150" s="224"/>
      <c r="J150" s="224"/>
      <c r="K150" s="224"/>
      <c r="L150" s="224"/>
      <c r="M150" s="224"/>
      <c r="N150" s="58"/>
      <c r="O150" s="58"/>
      <c r="P150" s="58"/>
      <c r="Q150" s="58"/>
      <c r="R150" s="58"/>
      <c r="S150" s="58"/>
      <c r="T150" s="58"/>
      <c r="U150" s="58"/>
      <c r="V150" s="58"/>
      <c r="W150" s="58"/>
      <c r="X150" s="58"/>
      <c r="Y150" s="58"/>
      <c r="Z150" s="58"/>
    </row>
    <row r="151" spans="2:26" s="82" customFormat="1" ht="15.75" customHeight="1">
      <c r="B151" s="83"/>
      <c r="C151" s="83"/>
      <c r="D151" s="83"/>
      <c r="E151" s="83"/>
      <c r="F151" s="83"/>
      <c r="G151" s="83"/>
      <c r="H151" s="83"/>
      <c r="I151" s="83"/>
      <c r="J151" s="83"/>
      <c r="K151" s="83"/>
      <c r="L151" s="83"/>
      <c r="M151" s="83"/>
      <c r="N151" s="58"/>
      <c r="O151" s="58"/>
      <c r="P151" s="58"/>
      <c r="Q151" s="58"/>
      <c r="R151" s="58"/>
      <c r="S151" s="58"/>
      <c r="T151" s="58"/>
      <c r="U151" s="58"/>
      <c r="V151" s="58"/>
      <c r="W151" s="58"/>
      <c r="X151" s="58"/>
      <c r="Y151" s="58"/>
      <c r="Z151" s="58"/>
    </row>
    <row r="152" spans="2:13" s="58" customFormat="1" ht="30.75" customHeight="1">
      <c r="B152" s="84" t="s">
        <v>166</v>
      </c>
      <c r="C152" s="84" t="s">
        <v>135</v>
      </c>
      <c r="D152" s="84" t="s">
        <v>51</v>
      </c>
      <c r="E152" s="225" t="s">
        <v>126</v>
      </c>
      <c r="F152" s="225"/>
      <c r="G152" s="225"/>
      <c r="H152" s="225" t="s">
        <v>127</v>
      </c>
      <c r="I152" s="225"/>
      <c r="J152" s="225"/>
      <c r="K152" s="225"/>
      <c r="L152" s="225"/>
      <c r="M152" s="225"/>
    </row>
    <row r="153" spans="2:13" s="58" customFormat="1" ht="15.75" customHeight="1">
      <c r="B153" s="86"/>
      <c r="C153" s="86"/>
      <c r="D153" s="86"/>
      <c r="E153" s="226" t="str">
        <f>+E121</f>
        <v>ene - dic</v>
      </c>
      <c r="F153" s="226"/>
      <c r="G153" s="86" t="s">
        <v>81</v>
      </c>
      <c r="H153" s="226" t="str">
        <f>+E153</f>
        <v>ene - dic</v>
      </c>
      <c r="I153" s="226"/>
      <c r="J153" s="86" t="s">
        <v>81</v>
      </c>
      <c r="K153" s="87"/>
      <c r="L153" s="118" t="s">
        <v>163</v>
      </c>
      <c r="M153" s="88" t="s">
        <v>128</v>
      </c>
    </row>
    <row r="154" spans="2:13" s="58" customFormat="1" ht="15.75">
      <c r="B154" s="89"/>
      <c r="C154" s="89"/>
      <c r="D154" s="89"/>
      <c r="E154" s="90">
        <f aca="true" t="shared" si="20" ref="E154:J154">+E122</f>
        <v>2010</v>
      </c>
      <c r="F154" s="90">
        <f t="shared" si="20"/>
        <v>2011</v>
      </c>
      <c r="G154" s="91" t="str">
        <f t="shared" si="20"/>
        <v>11/10</v>
      </c>
      <c r="H154" s="90">
        <f t="shared" si="20"/>
        <v>2010</v>
      </c>
      <c r="I154" s="90">
        <f t="shared" si="20"/>
        <v>2011</v>
      </c>
      <c r="J154" s="91" t="str">
        <f t="shared" si="20"/>
        <v>11/10</v>
      </c>
      <c r="K154" s="89"/>
      <c r="L154" s="90">
        <v>2011</v>
      </c>
      <c r="M154" s="173">
        <f>+M122</f>
        <v>2011</v>
      </c>
    </row>
    <row r="155" spans="1:26" s="57" customFormat="1" ht="12.75">
      <c r="A155" s="57">
        <v>1</v>
      </c>
      <c r="B155" s="78" t="s">
        <v>257</v>
      </c>
      <c r="C155" s="76">
        <v>22042110</v>
      </c>
      <c r="D155" s="78" t="s">
        <v>58</v>
      </c>
      <c r="E155" s="55">
        <v>239407.283</v>
      </c>
      <c r="F155" s="55">
        <v>216212.188</v>
      </c>
      <c r="G155" s="56">
        <f aca="true" t="shared" si="21" ref="G155:G174">+(F155-E155)/E155</f>
        <v>-0.09688550285247588</v>
      </c>
      <c r="H155" s="55">
        <v>733825.438</v>
      </c>
      <c r="I155" s="55">
        <v>743449.684</v>
      </c>
      <c r="J155" s="56">
        <f aca="true" t="shared" si="22" ref="J155:J175">+(I155-H155)/H155</f>
        <v>0.013115170858931225</v>
      </c>
      <c r="K155" s="54">
        <v>1</v>
      </c>
      <c r="L155" s="119">
        <f aca="true" t="shared" si="23" ref="L155:L175">+I155/$I$176</f>
        <v>0.328953197707165</v>
      </c>
      <c r="M155" s="72">
        <v>0.5625661107683556</v>
      </c>
      <c r="N155" s="58"/>
      <c r="O155" s="58"/>
      <c r="P155" s="58"/>
      <c r="Q155" s="58"/>
      <c r="R155" s="58"/>
      <c r="S155" s="58"/>
      <c r="T155" s="58"/>
      <c r="U155" s="58"/>
      <c r="V155" s="58"/>
      <c r="W155" s="58"/>
      <c r="X155" s="58"/>
      <c r="Y155" s="58"/>
      <c r="Z155" s="58"/>
    </row>
    <row r="156" spans="1:26" s="57" customFormat="1" ht="12.75">
      <c r="A156" s="57">
        <v>2</v>
      </c>
      <c r="B156" s="78" t="s">
        <v>258</v>
      </c>
      <c r="C156" s="120" t="s">
        <v>359</v>
      </c>
      <c r="D156" s="78" t="s">
        <v>52</v>
      </c>
      <c r="E156" s="55">
        <v>52432.866</v>
      </c>
      <c r="F156" s="55">
        <v>87448.457</v>
      </c>
      <c r="G156" s="56">
        <f t="shared" si="21"/>
        <v>0.667817605087618</v>
      </c>
      <c r="H156" s="55">
        <v>87459.247</v>
      </c>
      <c r="I156" s="55">
        <v>138873.757</v>
      </c>
      <c r="J156" s="56">
        <f t="shared" si="22"/>
        <v>0.5878681987737673</v>
      </c>
      <c r="K156" s="54">
        <v>2</v>
      </c>
      <c r="L156" s="119">
        <f t="shared" si="23"/>
        <v>0.06144728745726092</v>
      </c>
      <c r="M156" s="72">
        <v>0.10604107203452175</v>
      </c>
      <c r="N156" s="58"/>
      <c r="O156" s="58"/>
      <c r="P156" s="58"/>
      <c r="Q156" s="58"/>
      <c r="R156" s="58"/>
      <c r="S156" s="58"/>
      <c r="T156" s="58"/>
      <c r="U156" s="58"/>
      <c r="V156" s="58"/>
      <c r="W156" s="58"/>
      <c r="X156" s="58"/>
      <c r="Y156" s="58"/>
      <c r="Z156" s="58"/>
    </row>
    <row r="157" spans="1:26" s="57" customFormat="1" ht="12.75">
      <c r="A157" s="57">
        <v>3</v>
      </c>
      <c r="B157" s="78" t="s">
        <v>254</v>
      </c>
      <c r="C157" s="120">
        <v>10051000</v>
      </c>
      <c r="D157" s="78" t="s">
        <v>52</v>
      </c>
      <c r="E157" s="55">
        <v>31572.157</v>
      </c>
      <c r="F157" s="55">
        <v>26399.385</v>
      </c>
      <c r="G157" s="56">
        <f t="shared" si="21"/>
        <v>-0.16383967683931133</v>
      </c>
      <c r="H157" s="55">
        <v>89711.95</v>
      </c>
      <c r="I157" s="55">
        <v>90433.649</v>
      </c>
      <c r="J157" s="56">
        <f t="shared" si="22"/>
        <v>0.00804462504716493</v>
      </c>
      <c r="K157" s="54">
        <v>3</v>
      </c>
      <c r="L157" s="119">
        <f t="shared" si="23"/>
        <v>0.04001405698206924</v>
      </c>
      <c r="M157" s="72">
        <v>0.5509956884849576</v>
      </c>
      <c r="N157" s="58"/>
      <c r="O157" s="58"/>
      <c r="P157" s="58"/>
      <c r="Q157" s="58"/>
      <c r="R157" s="58"/>
      <c r="S157" s="58"/>
      <c r="T157" s="58"/>
      <c r="U157" s="58"/>
      <c r="V157" s="58"/>
      <c r="W157" s="58"/>
      <c r="X157" s="58"/>
      <c r="Y157" s="58"/>
      <c r="Z157" s="58"/>
    </row>
    <row r="158" spans="1:26" s="57" customFormat="1" ht="12.75">
      <c r="A158" s="57">
        <v>4</v>
      </c>
      <c r="B158" s="78" t="s">
        <v>259</v>
      </c>
      <c r="C158" s="75">
        <v>22042990</v>
      </c>
      <c r="D158" s="78" t="s">
        <v>58</v>
      </c>
      <c r="E158" s="55">
        <v>90297.109</v>
      </c>
      <c r="F158" s="55">
        <v>66197.652</v>
      </c>
      <c r="G158" s="56">
        <f t="shared" si="21"/>
        <v>-0.266890681959707</v>
      </c>
      <c r="H158" s="55">
        <v>83249.058</v>
      </c>
      <c r="I158" s="55">
        <v>80744.734</v>
      </c>
      <c r="J158" s="56">
        <f t="shared" si="22"/>
        <v>-0.03008231036079721</v>
      </c>
      <c r="K158" s="54">
        <v>4</v>
      </c>
      <c r="L158" s="119">
        <f t="shared" si="23"/>
        <v>0.03572701558551533</v>
      </c>
      <c r="M158" s="72">
        <v>0.3292452823495249</v>
      </c>
      <c r="N158" s="58"/>
      <c r="O158" s="58"/>
      <c r="P158" s="58"/>
      <c r="Q158" s="58"/>
      <c r="R158" s="58"/>
      <c r="S158" s="58"/>
      <c r="T158" s="58"/>
      <c r="U158" s="58"/>
      <c r="V158" s="58"/>
      <c r="W158" s="58"/>
      <c r="X158" s="58"/>
      <c r="Y158" s="58"/>
      <c r="Z158" s="58"/>
    </row>
    <row r="159" spans="1:26" s="57" customFormat="1" ht="12.75">
      <c r="A159" s="57">
        <v>5</v>
      </c>
      <c r="B159" s="78" t="s">
        <v>255</v>
      </c>
      <c r="C159" s="120" t="s">
        <v>355</v>
      </c>
      <c r="D159" s="78" t="s">
        <v>52</v>
      </c>
      <c r="E159" s="55">
        <v>5047.569</v>
      </c>
      <c r="F159" s="55">
        <v>5758.369</v>
      </c>
      <c r="G159" s="56">
        <f t="shared" si="21"/>
        <v>0.14082026417073232</v>
      </c>
      <c r="H159" s="55">
        <v>62555.06</v>
      </c>
      <c r="I159" s="55">
        <v>80363.158</v>
      </c>
      <c r="J159" s="56">
        <f t="shared" si="22"/>
        <v>0.28467877738427555</v>
      </c>
      <c r="K159" s="54">
        <v>5</v>
      </c>
      <c r="L159" s="119">
        <f t="shared" si="23"/>
        <v>0.03555818015781972</v>
      </c>
      <c r="M159" s="72">
        <v>0.6696164963890333</v>
      </c>
      <c r="N159" s="58"/>
      <c r="O159" s="58"/>
      <c r="P159" s="58"/>
      <c r="Q159" s="58"/>
      <c r="R159" s="58"/>
      <c r="S159" s="58"/>
      <c r="T159" s="58"/>
      <c r="U159" s="58"/>
      <c r="V159" s="58"/>
      <c r="W159" s="58"/>
      <c r="X159" s="58"/>
      <c r="Y159" s="58"/>
      <c r="Z159" s="58"/>
    </row>
    <row r="160" spans="1:26" s="57" customFormat="1" ht="12.75">
      <c r="A160" s="57">
        <v>6</v>
      </c>
      <c r="B160" s="54" t="s">
        <v>64</v>
      </c>
      <c r="C160" s="120" t="s">
        <v>372</v>
      </c>
      <c r="D160" s="78" t="s">
        <v>52</v>
      </c>
      <c r="E160" s="55">
        <v>43978.025</v>
      </c>
      <c r="F160" s="55">
        <v>39621.413</v>
      </c>
      <c r="G160" s="56">
        <f t="shared" si="21"/>
        <v>-0.09906338449714376</v>
      </c>
      <c r="H160" s="55">
        <v>83643.281</v>
      </c>
      <c r="I160" s="55">
        <v>77443.52</v>
      </c>
      <c r="J160" s="56">
        <f t="shared" si="22"/>
        <v>-0.07412144676629792</v>
      </c>
      <c r="K160" s="54">
        <v>6</v>
      </c>
      <c r="L160" s="119">
        <f t="shared" si="23"/>
        <v>0.03426633179616603</v>
      </c>
      <c r="M160" s="72">
        <v>0.6894454588365687</v>
      </c>
      <c r="N160" s="58"/>
      <c r="O160" s="58"/>
      <c r="P160" s="58"/>
      <c r="Q160" s="58"/>
      <c r="R160" s="58"/>
      <c r="S160" s="58"/>
      <c r="T160" s="58"/>
      <c r="U160" s="58"/>
      <c r="V160" s="58"/>
      <c r="W160" s="58"/>
      <c r="X160" s="58"/>
      <c r="Y160" s="58"/>
      <c r="Z160" s="58"/>
    </row>
    <row r="161" spans="1:26" s="57" customFormat="1" ht="12.75">
      <c r="A161" s="57">
        <v>7</v>
      </c>
      <c r="B161" s="54" t="s">
        <v>79</v>
      </c>
      <c r="C161" s="120">
        <v>22042190</v>
      </c>
      <c r="D161" s="78" t="s">
        <v>58</v>
      </c>
      <c r="E161" s="55">
        <v>42641.709</v>
      </c>
      <c r="F161" s="55">
        <v>37194.045</v>
      </c>
      <c r="G161" s="56">
        <f t="shared" si="21"/>
        <v>-0.12775435431070561</v>
      </c>
      <c r="H161" s="55">
        <v>78708.66</v>
      </c>
      <c r="I161" s="55">
        <v>73604.418</v>
      </c>
      <c r="J161" s="56">
        <f t="shared" si="22"/>
        <v>-0.06484981449309388</v>
      </c>
      <c r="K161" s="54">
        <v>7</v>
      </c>
      <c r="L161" s="119">
        <f t="shared" si="23"/>
        <v>0.03256764941536355</v>
      </c>
      <c r="M161" s="72">
        <v>0.7460382652695872</v>
      </c>
      <c r="N161" s="58"/>
      <c r="O161" s="58"/>
      <c r="P161" s="58"/>
      <c r="Q161" s="58"/>
      <c r="R161" s="58"/>
      <c r="S161" s="58"/>
      <c r="T161" s="58"/>
      <c r="U161" s="58"/>
      <c r="V161" s="58"/>
      <c r="W161" s="58"/>
      <c r="X161" s="58"/>
      <c r="Y161" s="58"/>
      <c r="Z161" s="58"/>
    </row>
    <row r="162" spans="1:26" s="57" customFormat="1" ht="12.75">
      <c r="A162" s="57">
        <v>8</v>
      </c>
      <c r="B162" s="78" t="s">
        <v>253</v>
      </c>
      <c r="C162" s="120" t="s">
        <v>354</v>
      </c>
      <c r="D162" s="78" t="s">
        <v>52</v>
      </c>
      <c r="E162" s="55">
        <v>18985.132</v>
      </c>
      <c r="F162" s="55">
        <v>19155.538</v>
      </c>
      <c r="G162" s="56">
        <f t="shared" si="21"/>
        <v>0.008975760610987536</v>
      </c>
      <c r="H162" s="55">
        <v>51205.001</v>
      </c>
      <c r="I162" s="55">
        <v>52006.392</v>
      </c>
      <c r="J162" s="56">
        <f t="shared" si="22"/>
        <v>0.015650639280331297</v>
      </c>
      <c r="K162" s="54">
        <v>8</v>
      </c>
      <c r="L162" s="119">
        <f t="shared" si="23"/>
        <v>0.0230111994366149</v>
      </c>
      <c r="M162" s="72">
        <v>0.27216653347235076</v>
      </c>
      <c r="N162" s="58"/>
      <c r="O162" s="58"/>
      <c r="P162" s="58"/>
      <c r="Q162" s="58"/>
      <c r="R162" s="58"/>
      <c r="S162" s="58"/>
      <c r="T162" s="58"/>
      <c r="U162" s="58"/>
      <c r="V162" s="58"/>
      <c r="W162" s="58"/>
      <c r="X162" s="58"/>
      <c r="Y162" s="58"/>
      <c r="Z162" s="58"/>
    </row>
    <row r="163" spans="1:26" s="57" customFormat="1" ht="12.75">
      <c r="A163" s="57">
        <v>9</v>
      </c>
      <c r="B163" s="54" t="s">
        <v>234</v>
      </c>
      <c r="C163" s="120" t="s">
        <v>370</v>
      </c>
      <c r="D163" s="78" t="s">
        <v>52</v>
      </c>
      <c r="E163" s="55">
        <v>7560.994</v>
      </c>
      <c r="F163" s="55">
        <v>9617.585</v>
      </c>
      <c r="G163" s="56">
        <f t="shared" si="21"/>
        <v>0.2720000835868934</v>
      </c>
      <c r="H163" s="55">
        <v>33536.431</v>
      </c>
      <c r="I163" s="55">
        <v>44531.58</v>
      </c>
      <c r="J163" s="56">
        <f t="shared" si="22"/>
        <v>0.32785686109532663</v>
      </c>
      <c r="K163" s="54">
        <v>9</v>
      </c>
      <c r="L163" s="119">
        <f t="shared" si="23"/>
        <v>0.019703829264056068</v>
      </c>
      <c r="M163" s="72">
        <v>0.5503826884052658</v>
      </c>
      <c r="N163" s="58"/>
      <c r="O163" s="58"/>
      <c r="P163" s="58"/>
      <c r="Q163" s="58"/>
      <c r="R163" s="58"/>
      <c r="S163" s="58"/>
      <c r="T163" s="58"/>
      <c r="U163" s="58"/>
      <c r="V163" s="58"/>
      <c r="W163" s="58"/>
      <c r="X163" s="58"/>
      <c r="Y163" s="58"/>
      <c r="Z163" s="58"/>
    </row>
    <row r="164" spans="1:13" s="58" customFormat="1" ht="12.75">
      <c r="A164" s="57">
        <v>10</v>
      </c>
      <c r="B164" s="78" t="s">
        <v>256</v>
      </c>
      <c r="C164" s="120" t="s">
        <v>358</v>
      </c>
      <c r="D164" s="78" t="s">
        <v>52</v>
      </c>
      <c r="E164" s="55">
        <v>6233.361</v>
      </c>
      <c r="F164" s="55">
        <v>9125.464</v>
      </c>
      <c r="G164" s="56">
        <f t="shared" si="21"/>
        <v>0.4639716839759481</v>
      </c>
      <c r="H164" s="55">
        <v>20834.222</v>
      </c>
      <c r="I164" s="55">
        <v>31270.166</v>
      </c>
      <c r="J164" s="56">
        <f t="shared" si="22"/>
        <v>0.5009039454413032</v>
      </c>
      <c r="K164" s="54">
        <v>10</v>
      </c>
      <c r="L164" s="119">
        <f t="shared" si="23"/>
        <v>0.01383606896325464</v>
      </c>
      <c r="M164" s="72">
        <v>0.08560124699139357</v>
      </c>
    </row>
    <row r="165" spans="1:13" s="58" customFormat="1" ht="12.75">
      <c r="A165" s="57">
        <v>11</v>
      </c>
      <c r="B165" s="78" t="s">
        <v>283</v>
      </c>
      <c r="C165" s="120" t="s">
        <v>373</v>
      </c>
      <c r="D165" s="78" t="s">
        <v>52</v>
      </c>
      <c r="E165" s="55">
        <v>3513.086</v>
      </c>
      <c r="F165" s="55">
        <v>4593.714</v>
      </c>
      <c r="G165" s="56">
        <f t="shared" si="21"/>
        <v>0.30760078176281486</v>
      </c>
      <c r="H165" s="55">
        <v>21805.6</v>
      </c>
      <c r="I165" s="55">
        <v>29127.89</v>
      </c>
      <c r="J165" s="56">
        <f t="shared" si="22"/>
        <v>0.33579860219393187</v>
      </c>
      <c r="K165" s="54">
        <v>11</v>
      </c>
      <c r="L165" s="119">
        <f t="shared" si="23"/>
        <v>0.012888178936884926</v>
      </c>
      <c r="M165" s="72">
        <v>0.5351495440702678</v>
      </c>
    </row>
    <row r="166" spans="1:13" s="58" customFormat="1" ht="12.75">
      <c r="A166" s="57">
        <v>12</v>
      </c>
      <c r="B166" s="78" t="s">
        <v>280</v>
      </c>
      <c r="C166" s="120">
        <v>20087010</v>
      </c>
      <c r="D166" s="78" t="s">
        <v>52</v>
      </c>
      <c r="E166" s="55">
        <v>17894.431</v>
      </c>
      <c r="F166" s="55">
        <v>23226.767</v>
      </c>
      <c r="G166" s="56">
        <f t="shared" si="21"/>
        <v>0.2979885753282683</v>
      </c>
      <c r="H166" s="55">
        <v>18970.353</v>
      </c>
      <c r="I166" s="55">
        <v>28964.118</v>
      </c>
      <c r="J166" s="56">
        <f t="shared" si="22"/>
        <v>0.5268096487187138</v>
      </c>
      <c r="K166" s="54">
        <v>12</v>
      </c>
      <c r="L166" s="119">
        <f t="shared" si="23"/>
        <v>0.012815714956800837</v>
      </c>
      <c r="M166" s="72">
        <v>0.33239813743957436</v>
      </c>
    </row>
    <row r="167" spans="1:13" s="58" customFormat="1" ht="12.75">
      <c r="A167" s="57">
        <v>13</v>
      </c>
      <c r="B167" s="78" t="s">
        <v>260</v>
      </c>
      <c r="C167" s="120">
        <v>44012200</v>
      </c>
      <c r="D167" s="78" t="s">
        <v>52</v>
      </c>
      <c r="E167" s="55">
        <v>151699.984</v>
      </c>
      <c r="F167" s="55">
        <v>274676.734</v>
      </c>
      <c r="G167" s="56">
        <f t="shared" si="21"/>
        <v>0.8106576332928288</v>
      </c>
      <c r="H167" s="55">
        <v>13616.157</v>
      </c>
      <c r="I167" s="55">
        <v>27221.971</v>
      </c>
      <c r="J167" s="56">
        <f t="shared" si="22"/>
        <v>0.9992403877246717</v>
      </c>
      <c r="K167" s="54">
        <v>13</v>
      </c>
      <c r="L167" s="119">
        <f t="shared" si="23"/>
        <v>0.012044869479481428</v>
      </c>
      <c r="M167" s="72">
        <v>0.06682408843390768</v>
      </c>
    </row>
    <row r="168" spans="1:13" s="58" customFormat="1" ht="12.75">
      <c r="A168" s="57">
        <v>14</v>
      </c>
      <c r="B168" s="54" t="s">
        <v>333</v>
      </c>
      <c r="C168" s="120">
        <v>21069090</v>
      </c>
      <c r="D168" s="78" t="s">
        <v>52</v>
      </c>
      <c r="E168" s="55">
        <v>2045.024</v>
      </c>
      <c r="F168" s="55">
        <v>2974.973</v>
      </c>
      <c r="G168" s="56">
        <f t="shared" si="21"/>
        <v>0.45473745051402825</v>
      </c>
      <c r="H168" s="55">
        <v>16595.621</v>
      </c>
      <c r="I168" s="55">
        <v>25565.276</v>
      </c>
      <c r="J168" s="56">
        <f t="shared" si="22"/>
        <v>0.5404832395244507</v>
      </c>
      <c r="K168" s="54">
        <v>14</v>
      </c>
      <c r="L168" s="119">
        <f t="shared" si="23"/>
        <v>0.011311833835504383</v>
      </c>
      <c r="M168" s="72">
        <v>0.8372304382065602</v>
      </c>
    </row>
    <row r="169" spans="1:13" s="58" customFormat="1" ht="12.75">
      <c r="A169" s="57">
        <v>15</v>
      </c>
      <c r="B169" s="78" t="s">
        <v>284</v>
      </c>
      <c r="C169" s="120" t="s">
        <v>374</v>
      </c>
      <c r="D169" s="78" t="s">
        <v>52</v>
      </c>
      <c r="E169" s="55">
        <v>5203.817</v>
      </c>
      <c r="F169" s="55">
        <v>5968.665</v>
      </c>
      <c r="G169" s="56">
        <f t="shared" si="21"/>
        <v>0.1469782661457926</v>
      </c>
      <c r="H169" s="55">
        <v>18194.837</v>
      </c>
      <c r="I169" s="55">
        <v>24582.055</v>
      </c>
      <c r="J169" s="56">
        <f t="shared" si="22"/>
        <v>0.35104562904300823</v>
      </c>
      <c r="K169" s="54">
        <v>15</v>
      </c>
      <c r="L169" s="119">
        <f t="shared" si="23"/>
        <v>0.010876789340949405</v>
      </c>
      <c r="M169" s="72">
        <v>0.35858962531727534</v>
      </c>
    </row>
    <row r="170" spans="1:13" s="58" customFormat="1" ht="12.75">
      <c r="A170" s="57">
        <v>16</v>
      </c>
      <c r="B170" s="78" t="s">
        <v>276</v>
      </c>
      <c r="C170" s="120" t="s">
        <v>368</v>
      </c>
      <c r="D170" s="78" t="s">
        <v>52</v>
      </c>
      <c r="E170" s="55">
        <v>6285.603</v>
      </c>
      <c r="F170" s="55">
        <v>8226.458</v>
      </c>
      <c r="G170" s="56">
        <f t="shared" si="21"/>
        <v>0.30877785313517264</v>
      </c>
      <c r="H170" s="55">
        <v>16146.165</v>
      </c>
      <c r="I170" s="55">
        <v>21740.11</v>
      </c>
      <c r="J170" s="56">
        <f t="shared" si="22"/>
        <v>0.34645657343400116</v>
      </c>
      <c r="K170" s="54">
        <v>16</v>
      </c>
      <c r="L170" s="119">
        <f t="shared" si="23"/>
        <v>0.009619317698177293</v>
      </c>
      <c r="M170" s="72">
        <v>0.1301959119960098</v>
      </c>
    </row>
    <row r="171" spans="1:13" s="58" customFormat="1" ht="12.75">
      <c r="A171" s="57">
        <v>17</v>
      </c>
      <c r="B171" s="78" t="s">
        <v>331</v>
      </c>
      <c r="C171" s="120" t="s">
        <v>367</v>
      </c>
      <c r="D171" s="78" t="s">
        <v>52</v>
      </c>
      <c r="E171" s="55">
        <v>4625.552</v>
      </c>
      <c r="F171" s="55">
        <v>4598.682</v>
      </c>
      <c r="G171" s="56">
        <f t="shared" si="21"/>
        <v>-0.00580903641338372</v>
      </c>
      <c r="H171" s="55">
        <v>29270.965</v>
      </c>
      <c r="I171" s="55">
        <v>20680.403</v>
      </c>
      <c r="J171" s="56">
        <f t="shared" si="22"/>
        <v>-0.29348407201470816</v>
      </c>
      <c r="K171" s="54">
        <v>17</v>
      </c>
      <c r="L171" s="119">
        <f t="shared" si="23"/>
        <v>0.00915043054443325</v>
      </c>
      <c r="M171" s="72">
        <v>0.060540764453769484</v>
      </c>
    </row>
    <row r="172" spans="1:13" s="58" customFormat="1" ht="12.75">
      <c r="A172" s="57">
        <v>18</v>
      </c>
      <c r="B172" s="78" t="s">
        <v>66</v>
      </c>
      <c r="C172" s="120">
        <v>20079990</v>
      </c>
      <c r="D172" s="78" t="s">
        <v>52</v>
      </c>
      <c r="E172" s="55">
        <v>9787.421</v>
      </c>
      <c r="F172" s="55">
        <v>12016.456</v>
      </c>
      <c r="G172" s="56">
        <f t="shared" si="21"/>
        <v>0.22774487783860525</v>
      </c>
      <c r="H172" s="55">
        <v>9166.427</v>
      </c>
      <c r="I172" s="55">
        <v>20334.189</v>
      </c>
      <c r="J172" s="56">
        <f t="shared" si="22"/>
        <v>1.2183331629652425</v>
      </c>
      <c r="K172" s="54">
        <v>18</v>
      </c>
      <c r="L172" s="119">
        <f t="shared" si="23"/>
        <v>0.008997241694075236</v>
      </c>
      <c r="M172" s="72">
        <v>0.2052494082151528</v>
      </c>
    </row>
    <row r="173" spans="1:26" s="59" customFormat="1" ht="12.75">
      <c r="A173" s="57">
        <v>19</v>
      </c>
      <c r="B173" s="78" t="s">
        <v>273</v>
      </c>
      <c r="C173" s="120">
        <v>20096000</v>
      </c>
      <c r="D173" s="78" t="s">
        <v>52</v>
      </c>
      <c r="E173" s="55">
        <v>8187.466</v>
      </c>
      <c r="F173" s="55">
        <v>6815.879</v>
      </c>
      <c r="G173" s="56">
        <f t="shared" si="21"/>
        <v>-0.16752277200296165</v>
      </c>
      <c r="H173" s="55">
        <v>18338.306</v>
      </c>
      <c r="I173" s="55">
        <v>18649.274</v>
      </c>
      <c r="J173" s="56">
        <f t="shared" si="22"/>
        <v>0.016957291475014145</v>
      </c>
      <c r="K173" s="54">
        <v>19</v>
      </c>
      <c r="L173" s="119">
        <f t="shared" si="23"/>
        <v>0.008251719584047993</v>
      </c>
      <c r="M173" s="72">
        <v>0.27617366790220077</v>
      </c>
      <c r="N173" s="58"/>
      <c r="O173" s="58"/>
      <c r="P173" s="58"/>
      <c r="Q173" s="58"/>
      <c r="R173" s="58"/>
      <c r="S173" s="58"/>
      <c r="T173" s="58"/>
      <c r="U173" s="58"/>
      <c r="V173" s="58"/>
      <c r="W173" s="58"/>
      <c r="X173" s="58"/>
      <c r="Y173" s="58"/>
      <c r="Z173" s="58"/>
    </row>
    <row r="174" spans="1:26" ht="12.75">
      <c r="A174" s="57">
        <v>20</v>
      </c>
      <c r="B174" s="54" t="s">
        <v>57</v>
      </c>
      <c r="C174" s="120" t="s">
        <v>348</v>
      </c>
      <c r="D174" s="78" t="s">
        <v>52</v>
      </c>
      <c r="E174" s="55">
        <v>9907.374</v>
      </c>
      <c r="F174" s="55">
        <v>14117.171</v>
      </c>
      <c r="G174" s="56">
        <f t="shared" si="21"/>
        <v>0.4249155225188835</v>
      </c>
      <c r="H174" s="55">
        <v>15089.424</v>
      </c>
      <c r="I174" s="55">
        <v>18220.226</v>
      </c>
      <c r="J174" s="56">
        <f t="shared" si="22"/>
        <v>0.20748320147939361</v>
      </c>
      <c r="K174" s="54">
        <v>20</v>
      </c>
      <c r="L174" s="119">
        <f t="shared" si="23"/>
        <v>0.008061879283342635</v>
      </c>
      <c r="M174" s="72">
        <v>0.1555138965946643</v>
      </c>
      <c r="N174" s="58"/>
      <c r="O174" s="58"/>
      <c r="P174" s="58"/>
      <c r="Q174" s="58"/>
      <c r="R174" s="58"/>
      <c r="S174" s="58"/>
      <c r="T174" s="58"/>
      <c r="U174" s="58"/>
      <c r="V174" s="58"/>
      <c r="W174" s="58"/>
      <c r="X174" s="58"/>
      <c r="Y174" s="58"/>
      <c r="Z174" s="58"/>
    </row>
    <row r="175" spans="1:26" ht="12.75">
      <c r="A175" s="57"/>
      <c r="B175" s="54" t="s">
        <v>114</v>
      </c>
      <c r="C175" s="76"/>
      <c r="G175" s="56"/>
      <c r="H175" s="55">
        <f>+H176-SUM(H155:H174)</f>
        <v>528916.3670000001</v>
      </c>
      <c r="I175" s="55">
        <f>+I176-SUM(I155:I174)</f>
        <v>612240.419</v>
      </c>
      <c r="J175" s="56">
        <f t="shared" si="22"/>
        <v>0.15753729171326608</v>
      </c>
      <c r="L175" s="119">
        <f t="shared" si="23"/>
        <v>0.2708972078810172</v>
      </c>
      <c r="M175" s="72"/>
      <c r="N175" s="58"/>
      <c r="O175" s="58"/>
      <c r="P175" s="58"/>
      <c r="Q175" s="58"/>
      <c r="R175" s="58"/>
      <c r="S175" s="58"/>
      <c r="T175" s="58"/>
      <c r="U175" s="58"/>
      <c r="V175" s="58"/>
      <c r="W175" s="58"/>
      <c r="X175" s="58"/>
      <c r="Y175" s="58"/>
      <c r="Z175" s="58"/>
    </row>
    <row r="176" spans="2:26" s="59" customFormat="1" ht="12.75">
      <c r="B176" s="70" t="s">
        <v>117</v>
      </c>
      <c r="C176" s="70"/>
      <c r="D176" s="70"/>
      <c r="E176" s="96"/>
      <c r="F176" s="71"/>
      <c r="G176" s="71"/>
      <c r="H176" s="71">
        <f>+'Exportacion_regional '!C13</f>
        <v>2030838.57</v>
      </c>
      <c r="I176" s="71">
        <f>+'Exportacion_regional '!D13</f>
        <v>2260046.989</v>
      </c>
      <c r="J176" s="97">
        <f>+(I176-H176)/H176</f>
        <v>0.11286392842145006</v>
      </c>
      <c r="K176" s="71"/>
      <c r="L176" s="97">
        <f>SUM(L155:L175)</f>
        <v>0.9999999999999998</v>
      </c>
      <c r="M176" s="98"/>
      <c r="N176" s="58"/>
      <c r="O176" s="58"/>
      <c r="P176" s="58"/>
      <c r="Q176" s="58"/>
      <c r="R176" s="58"/>
      <c r="S176" s="58"/>
      <c r="T176" s="58"/>
      <c r="U176" s="58"/>
      <c r="V176" s="58"/>
      <c r="W176" s="58"/>
      <c r="X176" s="58"/>
      <c r="Y176" s="58"/>
      <c r="Z176" s="58"/>
    </row>
    <row r="177" spans="5:13" s="58" customFormat="1" ht="12.75">
      <c r="E177" s="99"/>
      <c r="F177" s="94"/>
      <c r="G177" s="94"/>
      <c r="H177" s="94"/>
      <c r="I177" s="99"/>
      <c r="J177" s="94"/>
      <c r="K177" s="94"/>
      <c r="L177" s="94"/>
      <c r="M177" s="95"/>
    </row>
    <row r="178" spans="2:13" s="58" customFormat="1" ht="21" customHeight="1">
      <c r="B178" s="229" t="s">
        <v>242</v>
      </c>
      <c r="C178" s="229"/>
      <c r="D178" s="229"/>
      <c r="E178" s="229"/>
      <c r="F178" s="229"/>
      <c r="G178" s="229"/>
      <c r="H178" s="229"/>
      <c r="I178" s="229"/>
      <c r="J178" s="229"/>
      <c r="K178" s="229"/>
      <c r="L178" s="229"/>
      <c r="M178" s="229"/>
    </row>
    <row r="179" spans="13:26" ht="12.75">
      <c r="M179" s="95"/>
      <c r="N179" s="58"/>
      <c r="O179" s="58"/>
      <c r="P179" s="58"/>
      <c r="Q179" s="58"/>
      <c r="R179" s="58"/>
      <c r="S179" s="58"/>
      <c r="T179" s="58"/>
      <c r="U179" s="58"/>
      <c r="V179" s="58"/>
      <c r="W179" s="58"/>
      <c r="X179" s="58"/>
      <c r="Y179" s="58"/>
      <c r="Z179" s="58"/>
    </row>
    <row r="180" spans="2:26" s="81" customFormat="1" ht="15.75" customHeight="1">
      <c r="B180" s="227" t="s">
        <v>103</v>
      </c>
      <c r="C180" s="227"/>
      <c r="D180" s="227"/>
      <c r="E180" s="227"/>
      <c r="F180" s="227"/>
      <c r="G180" s="227"/>
      <c r="H180" s="227"/>
      <c r="I180" s="227"/>
      <c r="J180" s="227"/>
      <c r="K180" s="227"/>
      <c r="L180" s="227"/>
      <c r="M180" s="227"/>
      <c r="N180" s="58"/>
      <c r="O180" s="58"/>
      <c r="P180" s="58"/>
      <c r="Q180" s="58"/>
      <c r="R180" s="58"/>
      <c r="S180" s="58"/>
      <c r="T180" s="58"/>
      <c r="U180" s="58"/>
      <c r="V180" s="58"/>
      <c r="W180" s="58"/>
      <c r="X180" s="58"/>
      <c r="Y180" s="58"/>
      <c r="Z180" s="58"/>
    </row>
    <row r="181" spans="2:26" s="81" customFormat="1" ht="15.75" customHeight="1">
      <c r="B181" s="224" t="s">
        <v>45</v>
      </c>
      <c r="C181" s="224"/>
      <c r="D181" s="224"/>
      <c r="E181" s="224"/>
      <c r="F181" s="224"/>
      <c r="G181" s="224"/>
      <c r="H181" s="224"/>
      <c r="I181" s="224"/>
      <c r="J181" s="224"/>
      <c r="K181" s="224"/>
      <c r="L181" s="224"/>
      <c r="M181" s="224"/>
      <c r="N181" s="58"/>
      <c r="O181" s="58"/>
      <c r="P181" s="58"/>
      <c r="Q181" s="58"/>
      <c r="R181" s="58"/>
      <c r="S181" s="58"/>
      <c r="T181" s="58"/>
      <c r="U181" s="58"/>
      <c r="V181" s="58"/>
      <c r="W181" s="58"/>
      <c r="X181" s="58"/>
      <c r="Y181" s="58"/>
      <c r="Z181" s="58"/>
    </row>
    <row r="182" spans="2:26" s="82" customFormat="1" ht="15.75" customHeight="1">
      <c r="B182" s="224" t="s">
        <v>213</v>
      </c>
      <c r="C182" s="224"/>
      <c r="D182" s="224"/>
      <c r="E182" s="224"/>
      <c r="F182" s="224"/>
      <c r="G182" s="224"/>
      <c r="H182" s="224"/>
      <c r="I182" s="224"/>
      <c r="J182" s="224"/>
      <c r="K182" s="224"/>
      <c r="L182" s="224"/>
      <c r="M182" s="224"/>
      <c r="N182" s="58"/>
      <c r="O182" s="58"/>
      <c r="P182" s="58"/>
      <c r="Q182" s="58"/>
      <c r="R182" s="58"/>
      <c r="S182" s="58"/>
      <c r="T182" s="58"/>
      <c r="U182" s="58"/>
      <c r="V182" s="58"/>
      <c r="W182" s="58"/>
      <c r="X182" s="58"/>
      <c r="Y182" s="58"/>
      <c r="Z182" s="58"/>
    </row>
    <row r="183" spans="2:26" s="82" customFormat="1" ht="15.75" customHeight="1">
      <c r="B183" s="83"/>
      <c r="C183" s="83"/>
      <c r="D183" s="83"/>
      <c r="E183" s="83"/>
      <c r="F183" s="83"/>
      <c r="G183" s="83"/>
      <c r="H183" s="83"/>
      <c r="I183" s="83"/>
      <c r="J183" s="83"/>
      <c r="K183" s="83"/>
      <c r="L183" s="83"/>
      <c r="M183" s="83"/>
      <c r="N183" s="58"/>
      <c r="O183" s="58"/>
      <c r="P183" s="58"/>
      <c r="Q183" s="58"/>
      <c r="R183" s="58"/>
      <c r="S183" s="58"/>
      <c r="T183" s="58"/>
      <c r="U183" s="58"/>
      <c r="V183" s="58"/>
      <c r="W183" s="58"/>
      <c r="X183" s="58"/>
      <c r="Y183" s="58"/>
      <c r="Z183" s="58"/>
    </row>
    <row r="184" spans="2:13" s="58" customFormat="1" ht="30.75" customHeight="1">
      <c r="B184" s="84" t="s">
        <v>166</v>
      </c>
      <c r="C184" s="84" t="s">
        <v>135</v>
      </c>
      <c r="D184" s="84" t="s">
        <v>51</v>
      </c>
      <c r="E184" s="225" t="s">
        <v>126</v>
      </c>
      <c r="F184" s="225"/>
      <c r="G184" s="225"/>
      <c r="H184" s="225" t="s">
        <v>127</v>
      </c>
      <c r="I184" s="225"/>
      <c r="J184" s="225"/>
      <c r="K184" s="225"/>
      <c r="L184" s="225"/>
      <c r="M184" s="225"/>
    </row>
    <row r="185" spans="2:13" s="58" customFormat="1" ht="15.75" customHeight="1">
      <c r="B185" s="86"/>
      <c r="C185" s="86"/>
      <c r="D185" s="86"/>
      <c r="E185" s="226" t="str">
        <f>+E153</f>
        <v>ene - dic</v>
      </c>
      <c r="F185" s="226"/>
      <c r="G185" s="86" t="s">
        <v>81</v>
      </c>
      <c r="H185" s="226" t="str">
        <f>+E185</f>
        <v>ene - dic</v>
      </c>
      <c r="I185" s="226"/>
      <c r="J185" s="86" t="s">
        <v>81</v>
      </c>
      <c r="K185" s="87"/>
      <c r="L185" s="118" t="s">
        <v>163</v>
      </c>
      <c r="M185" s="88" t="s">
        <v>128</v>
      </c>
    </row>
    <row r="186" spans="2:13" s="58" customFormat="1" ht="15.75">
      <c r="B186" s="89"/>
      <c r="C186" s="89"/>
      <c r="D186" s="89"/>
      <c r="E186" s="90">
        <f aca="true" t="shared" si="24" ref="E186:J186">+E154</f>
        <v>2010</v>
      </c>
      <c r="F186" s="90">
        <f t="shared" si="24"/>
        <v>2011</v>
      </c>
      <c r="G186" s="91" t="str">
        <f t="shared" si="24"/>
        <v>11/10</v>
      </c>
      <c r="H186" s="90">
        <f t="shared" si="24"/>
        <v>2010</v>
      </c>
      <c r="I186" s="90">
        <f t="shared" si="24"/>
        <v>2011</v>
      </c>
      <c r="J186" s="91" t="str">
        <f t="shared" si="24"/>
        <v>11/10</v>
      </c>
      <c r="K186" s="89"/>
      <c r="L186" s="90">
        <v>2011</v>
      </c>
      <c r="M186" s="173">
        <f>+M154</f>
        <v>2011</v>
      </c>
    </row>
    <row r="187" spans="1:26" s="57" customFormat="1" ht="12.75">
      <c r="A187" s="57">
        <v>1</v>
      </c>
      <c r="B187" s="78" t="s">
        <v>256</v>
      </c>
      <c r="C187" s="120" t="s">
        <v>358</v>
      </c>
      <c r="D187" s="78" t="s">
        <v>52</v>
      </c>
      <c r="E187" s="55">
        <v>71102.685</v>
      </c>
      <c r="F187" s="55">
        <v>69845.524</v>
      </c>
      <c r="G187" s="56">
        <f aca="true" t="shared" si="25" ref="G187:G206">+(F187-E187)/E187</f>
        <v>-0.01768092161357891</v>
      </c>
      <c r="H187" s="55">
        <v>261084.848</v>
      </c>
      <c r="I187" s="55">
        <v>312663.647</v>
      </c>
      <c r="J187" s="56">
        <f aca="true" t="shared" si="26" ref="J187:J207">+(I187-H187)/H187</f>
        <v>0.19755569652973504</v>
      </c>
      <c r="K187" s="54">
        <v>1</v>
      </c>
      <c r="L187" s="119">
        <f aca="true" t="shared" si="27" ref="L187:L207">+I187/$I$208</f>
        <v>0.12571453192951257</v>
      </c>
      <c r="M187" s="72">
        <v>0.8559084103383682</v>
      </c>
      <c r="N187" s="58"/>
      <c r="O187" s="58"/>
      <c r="P187" s="58"/>
      <c r="Q187" s="58"/>
      <c r="R187" s="58"/>
      <c r="S187" s="58"/>
      <c r="T187" s="58"/>
      <c r="U187" s="58"/>
      <c r="V187" s="58"/>
      <c r="W187" s="58"/>
      <c r="X187" s="58"/>
      <c r="Y187" s="58"/>
      <c r="Z187" s="58"/>
    </row>
    <row r="188" spans="1:26" s="57" customFormat="1" ht="12.75">
      <c r="A188" s="57">
        <v>2</v>
      </c>
      <c r="B188" s="78" t="s">
        <v>250</v>
      </c>
      <c r="C188" s="120" t="s">
        <v>346</v>
      </c>
      <c r="D188" s="78" t="s">
        <v>52</v>
      </c>
      <c r="E188" s="55">
        <v>321441.443</v>
      </c>
      <c r="F188" s="55">
        <v>382364.049</v>
      </c>
      <c r="G188" s="56">
        <f t="shared" si="25"/>
        <v>0.18952940676040944</v>
      </c>
      <c r="H188" s="55">
        <v>233633.979</v>
      </c>
      <c r="I188" s="55">
        <v>297416.806</v>
      </c>
      <c r="J188" s="56">
        <f t="shared" si="26"/>
        <v>0.2730032132868824</v>
      </c>
      <c r="K188" s="54">
        <v>2</v>
      </c>
      <c r="L188" s="119">
        <f t="shared" si="27"/>
        <v>0.11958414389716576</v>
      </c>
      <c r="M188" s="72">
        <v>0.46527133763807954</v>
      </c>
      <c r="N188" s="58"/>
      <c r="O188" s="58"/>
      <c r="P188" s="58"/>
      <c r="Q188" s="58"/>
      <c r="R188" s="58"/>
      <c r="S188" s="58"/>
      <c r="T188" s="58"/>
      <c r="U188" s="58"/>
      <c r="V188" s="58"/>
      <c r="W188" s="58"/>
      <c r="X188" s="58"/>
      <c r="Y188" s="58"/>
      <c r="Z188" s="58"/>
    </row>
    <row r="189" spans="1:26" s="57" customFormat="1" ht="12.75">
      <c r="A189" s="57">
        <v>3</v>
      </c>
      <c r="B189" s="78" t="s">
        <v>258</v>
      </c>
      <c r="C189" s="120" t="s">
        <v>359</v>
      </c>
      <c r="D189" s="78" t="s">
        <v>52</v>
      </c>
      <c r="E189" s="55">
        <v>199062.083</v>
      </c>
      <c r="F189" s="55">
        <v>204054.206</v>
      </c>
      <c r="G189" s="56">
        <f t="shared" si="25"/>
        <v>0.025078221451143922</v>
      </c>
      <c r="H189" s="55">
        <v>302272.75</v>
      </c>
      <c r="I189" s="55">
        <v>292842.214</v>
      </c>
      <c r="J189" s="56">
        <f t="shared" si="26"/>
        <v>-0.031198763368514106</v>
      </c>
      <c r="K189" s="54">
        <v>3</v>
      </c>
      <c r="L189" s="119">
        <f t="shared" si="27"/>
        <v>0.11774481048707318</v>
      </c>
      <c r="M189" s="72">
        <v>0.22360813864582657</v>
      </c>
      <c r="N189" s="58"/>
      <c r="O189" s="58"/>
      <c r="P189" s="58"/>
      <c r="Q189" s="58"/>
      <c r="R189" s="58"/>
      <c r="S189" s="58"/>
      <c r="T189" s="58"/>
      <c r="U189" s="58"/>
      <c r="V189" s="58"/>
      <c r="W189" s="58"/>
      <c r="X189" s="58"/>
      <c r="Y189" s="58"/>
      <c r="Z189" s="58"/>
    </row>
    <row r="190" spans="1:26" s="57" customFormat="1" ht="12.75">
      <c r="A190" s="57">
        <v>4</v>
      </c>
      <c r="B190" s="78" t="s">
        <v>257</v>
      </c>
      <c r="C190" s="120">
        <v>22042110</v>
      </c>
      <c r="D190" s="78" t="s">
        <v>58</v>
      </c>
      <c r="E190" s="55">
        <v>66970.665</v>
      </c>
      <c r="F190" s="55">
        <v>78190.288</v>
      </c>
      <c r="G190" s="56">
        <f t="shared" si="25"/>
        <v>0.16753041051630602</v>
      </c>
      <c r="H190" s="55">
        <v>202866.8</v>
      </c>
      <c r="I190" s="55">
        <v>252878.814</v>
      </c>
      <c r="J190" s="56">
        <f t="shared" si="26"/>
        <v>0.24652636113942758</v>
      </c>
      <c r="K190" s="54">
        <v>4</v>
      </c>
      <c r="L190" s="119">
        <f t="shared" si="27"/>
        <v>0.10167648859063001</v>
      </c>
      <c r="M190" s="72">
        <v>0.19135262809217146</v>
      </c>
      <c r="N190" s="58"/>
      <c r="O190" s="58"/>
      <c r="P190" s="58"/>
      <c r="Q190" s="58"/>
      <c r="R190" s="58"/>
      <c r="S190" s="58"/>
      <c r="T190" s="58"/>
      <c r="U190" s="58"/>
      <c r="V190" s="58"/>
      <c r="W190" s="58"/>
      <c r="X190" s="58"/>
      <c r="Y190" s="58"/>
      <c r="Z190" s="58"/>
    </row>
    <row r="191" spans="1:26" s="57" customFormat="1" ht="12.75">
      <c r="A191" s="57">
        <v>5</v>
      </c>
      <c r="B191" s="54" t="s">
        <v>62</v>
      </c>
      <c r="C191" s="120" t="s">
        <v>360</v>
      </c>
      <c r="D191" s="78" t="s">
        <v>52</v>
      </c>
      <c r="E191" s="55">
        <v>25873.022</v>
      </c>
      <c r="F191" s="55">
        <v>39931.716</v>
      </c>
      <c r="G191" s="56">
        <f t="shared" si="25"/>
        <v>0.5433727069068314</v>
      </c>
      <c r="H191" s="55">
        <v>133411.994</v>
      </c>
      <c r="I191" s="55">
        <v>146234.174</v>
      </c>
      <c r="J191" s="56">
        <f t="shared" si="26"/>
        <v>0.0961096496316515</v>
      </c>
      <c r="K191" s="54">
        <v>5</v>
      </c>
      <c r="L191" s="119">
        <f t="shared" si="27"/>
        <v>0.05879724398055427</v>
      </c>
      <c r="M191" s="72">
        <v>0.6051051307775981</v>
      </c>
      <c r="N191" s="58"/>
      <c r="O191" s="58"/>
      <c r="P191" s="58"/>
      <c r="Q191" s="58"/>
      <c r="R191" s="58"/>
      <c r="S191" s="58"/>
      <c r="T191" s="58"/>
      <c r="U191" s="58"/>
      <c r="V191" s="58"/>
      <c r="W191" s="58"/>
      <c r="X191" s="58"/>
      <c r="Y191" s="58"/>
      <c r="Z191" s="58"/>
    </row>
    <row r="192" spans="1:26" s="57" customFormat="1" ht="12.75">
      <c r="A192" s="57">
        <v>6</v>
      </c>
      <c r="B192" s="78" t="s">
        <v>253</v>
      </c>
      <c r="C192" s="120" t="s">
        <v>354</v>
      </c>
      <c r="D192" s="78" t="s">
        <v>52</v>
      </c>
      <c r="E192" s="55">
        <v>51794.655</v>
      </c>
      <c r="F192" s="55">
        <v>58143.911</v>
      </c>
      <c r="G192" s="56">
        <f t="shared" si="25"/>
        <v>0.12258515864233484</v>
      </c>
      <c r="H192" s="55">
        <v>113753.565</v>
      </c>
      <c r="I192" s="55">
        <v>136686.135</v>
      </c>
      <c r="J192" s="56">
        <f t="shared" si="26"/>
        <v>0.20159869275305795</v>
      </c>
      <c r="K192" s="54">
        <v>6</v>
      </c>
      <c r="L192" s="119">
        <f t="shared" si="27"/>
        <v>0.05495820715856732</v>
      </c>
      <c r="M192" s="72">
        <v>0.715323445946486</v>
      </c>
      <c r="N192" s="58"/>
      <c r="O192" s="58"/>
      <c r="P192" s="58"/>
      <c r="Q192" s="58"/>
      <c r="R192" s="58"/>
      <c r="S192" s="58"/>
      <c r="T192" s="58"/>
      <c r="U192" s="58"/>
      <c r="V192" s="58"/>
      <c r="W192" s="58"/>
      <c r="X192" s="58"/>
      <c r="Y192" s="58"/>
      <c r="Z192" s="58"/>
    </row>
    <row r="193" spans="1:26" s="57" customFormat="1" ht="12.75">
      <c r="A193" s="57">
        <v>7</v>
      </c>
      <c r="B193" s="78" t="s">
        <v>285</v>
      </c>
      <c r="C193" s="120">
        <v>20097000</v>
      </c>
      <c r="D193" s="78" t="s">
        <v>52</v>
      </c>
      <c r="E193" s="55">
        <v>31226.666</v>
      </c>
      <c r="F193" s="55">
        <v>43740.228</v>
      </c>
      <c r="G193" s="56">
        <f t="shared" si="25"/>
        <v>0.400733206676627</v>
      </c>
      <c r="H193" s="55">
        <v>33274.945</v>
      </c>
      <c r="I193" s="55">
        <v>78910.996</v>
      </c>
      <c r="J193" s="56">
        <f t="shared" si="26"/>
        <v>1.3714838897554902</v>
      </c>
      <c r="K193" s="54">
        <v>7</v>
      </c>
      <c r="L193" s="119">
        <f t="shared" si="27"/>
        <v>0.031728213437719026</v>
      </c>
      <c r="M193" s="72">
        <v>0.7762553728519683</v>
      </c>
      <c r="N193" s="58"/>
      <c r="O193" s="58"/>
      <c r="P193" s="58"/>
      <c r="Q193" s="58"/>
      <c r="R193" s="58"/>
      <c r="S193" s="58"/>
      <c r="T193" s="58"/>
      <c r="U193" s="58"/>
      <c r="V193" s="58"/>
      <c r="W193" s="58"/>
      <c r="X193" s="58"/>
      <c r="Y193" s="58"/>
      <c r="Z193" s="58"/>
    </row>
    <row r="194" spans="1:26" s="57" customFormat="1" ht="12.75">
      <c r="A194" s="57">
        <v>8</v>
      </c>
      <c r="B194" s="78" t="s">
        <v>252</v>
      </c>
      <c r="C194" s="120" t="s">
        <v>353</v>
      </c>
      <c r="D194" s="78" t="s">
        <v>52</v>
      </c>
      <c r="E194" s="55">
        <v>61069.521</v>
      </c>
      <c r="F194" s="55">
        <v>78350.726</v>
      </c>
      <c r="G194" s="56">
        <f t="shared" si="25"/>
        <v>0.2829759381934565</v>
      </c>
      <c r="H194" s="55">
        <v>56407.833</v>
      </c>
      <c r="I194" s="55">
        <v>73716.471</v>
      </c>
      <c r="J194" s="56">
        <f t="shared" si="26"/>
        <v>0.3068481286987218</v>
      </c>
      <c r="K194" s="54">
        <v>8</v>
      </c>
      <c r="L194" s="119">
        <f t="shared" si="27"/>
        <v>0.029639619879635343</v>
      </c>
      <c r="M194" s="72">
        <v>0.5924245222902602</v>
      </c>
      <c r="N194" s="58"/>
      <c r="O194" s="58"/>
      <c r="P194" s="58"/>
      <c r="Q194" s="58"/>
      <c r="R194" s="58"/>
      <c r="S194" s="58"/>
      <c r="T194" s="58"/>
      <c r="U194" s="58"/>
      <c r="V194" s="58"/>
      <c r="W194" s="58"/>
      <c r="X194" s="58"/>
      <c r="Y194" s="58"/>
      <c r="Z194" s="58"/>
    </row>
    <row r="195" spans="1:26" s="57" customFormat="1" ht="12.75">
      <c r="A195" s="57">
        <v>9</v>
      </c>
      <c r="B195" s="54" t="s">
        <v>57</v>
      </c>
      <c r="C195" s="120" t="s">
        <v>348</v>
      </c>
      <c r="D195" s="78" t="s">
        <v>52</v>
      </c>
      <c r="E195" s="55">
        <v>43339.555</v>
      </c>
      <c r="F195" s="55">
        <v>64439.968</v>
      </c>
      <c r="G195" s="56">
        <f t="shared" si="25"/>
        <v>0.4868627054430993</v>
      </c>
      <c r="H195" s="55">
        <v>63791.356</v>
      </c>
      <c r="I195" s="55">
        <v>73149.636</v>
      </c>
      <c r="J195" s="56">
        <f t="shared" si="26"/>
        <v>0.1467013806698199</v>
      </c>
      <c r="K195" s="54">
        <v>9</v>
      </c>
      <c r="L195" s="119">
        <f t="shared" si="27"/>
        <v>0.029411709160272866</v>
      </c>
      <c r="M195" s="72">
        <v>0.6243492769431803</v>
      </c>
      <c r="N195" s="58"/>
      <c r="O195" s="58"/>
      <c r="P195" s="58"/>
      <c r="Q195" s="58"/>
      <c r="R195" s="58"/>
      <c r="S195" s="58"/>
      <c r="T195" s="58"/>
      <c r="U195" s="58"/>
      <c r="V195" s="58"/>
      <c r="W195" s="58"/>
      <c r="X195" s="58"/>
      <c r="Y195" s="58"/>
      <c r="Z195" s="58"/>
    </row>
    <row r="196" spans="1:13" s="58" customFormat="1" ht="12.75">
      <c r="A196" s="57">
        <v>10</v>
      </c>
      <c r="B196" s="54" t="s">
        <v>225</v>
      </c>
      <c r="C196" s="120" t="s">
        <v>352</v>
      </c>
      <c r="D196" s="78" t="s">
        <v>52</v>
      </c>
      <c r="E196" s="55">
        <v>84539.189</v>
      </c>
      <c r="F196" s="55">
        <v>75971.655</v>
      </c>
      <c r="G196" s="56">
        <f t="shared" si="25"/>
        <v>-0.10134393411320754</v>
      </c>
      <c r="H196" s="55">
        <v>69015.41</v>
      </c>
      <c r="I196" s="55">
        <v>72444.483</v>
      </c>
      <c r="J196" s="56">
        <f t="shared" si="26"/>
        <v>0.049685613691203015</v>
      </c>
      <c r="K196" s="54">
        <v>10</v>
      </c>
      <c r="L196" s="119">
        <f t="shared" si="27"/>
        <v>0.029128184100086725</v>
      </c>
      <c r="M196" s="72">
        <v>0.4379626510378891</v>
      </c>
    </row>
    <row r="197" spans="1:13" s="58" customFormat="1" ht="12.75">
      <c r="A197" s="57">
        <v>11</v>
      </c>
      <c r="B197" s="78" t="s">
        <v>331</v>
      </c>
      <c r="C197" s="120" t="s">
        <v>367</v>
      </c>
      <c r="D197" s="78" t="s">
        <v>52</v>
      </c>
      <c r="E197" s="55">
        <v>9047.189</v>
      </c>
      <c r="F197" s="55">
        <v>13646.035</v>
      </c>
      <c r="G197" s="56">
        <f t="shared" si="25"/>
        <v>0.5083176664044489</v>
      </c>
      <c r="H197" s="55">
        <v>52052.999</v>
      </c>
      <c r="I197" s="55">
        <v>60918.279</v>
      </c>
      <c r="J197" s="56">
        <f t="shared" si="26"/>
        <v>0.17031256931036765</v>
      </c>
      <c r="K197" s="54">
        <v>11</v>
      </c>
      <c r="L197" s="119">
        <f t="shared" si="27"/>
        <v>0.0244937747125954</v>
      </c>
      <c r="M197" s="72">
        <v>0.17833497634780196</v>
      </c>
    </row>
    <row r="198" spans="1:13" s="58" customFormat="1" ht="12.75">
      <c r="A198" s="57">
        <v>12</v>
      </c>
      <c r="B198" s="54" t="s">
        <v>61</v>
      </c>
      <c r="C198" s="120" t="s">
        <v>351</v>
      </c>
      <c r="D198" s="78" t="s">
        <v>52</v>
      </c>
      <c r="E198" s="55">
        <v>36353.487</v>
      </c>
      <c r="F198" s="55">
        <v>43355.49</v>
      </c>
      <c r="G198" s="56">
        <f t="shared" si="25"/>
        <v>0.19260884107210943</v>
      </c>
      <c r="H198" s="55">
        <v>51490.496</v>
      </c>
      <c r="I198" s="55">
        <v>50034.353</v>
      </c>
      <c r="J198" s="56">
        <f t="shared" si="26"/>
        <v>-0.028279840225271795</v>
      </c>
      <c r="K198" s="54">
        <v>12</v>
      </c>
      <c r="L198" s="119">
        <f t="shared" si="27"/>
        <v>0.020117609860128713</v>
      </c>
      <c r="M198" s="72">
        <v>0.6867457091666578</v>
      </c>
    </row>
    <row r="199" spans="1:13" s="58" customFormat="1" ht="12.75">
      <c r="A199" s="57">
        <v>13</v>
      </c>
      <c r="B199" s="78" t="s">
        <v>334</v>
      </c>
      <c r="C199" s="120">
        <v>22042990</v>
      </c>
      <c r="D199" s="78" t="s">
        <v>58</v>
      </c>
      <c r="E199" s="55">
        <v>54626.803</v>
      </c>
      <c r="F199" s="55">
        <v>38916.507</v>
      </c>
      <c r="G199" s="56">
        <f t="shared" si="25"/>
        <v>-0.2875931802196076</v>
      </c>
      <c r="H199" s="55">
        <v>43287.451</v>
      </c>
      <c r="I199" s="55">
        <v>45587.93</v>
      </c>
      <c r="J199" s="56">
        <f t="shared" si="26"/>
        <v>0.05314424727850109</v>
      </c>
      <c r="K199" s="54">
        <v>13</v>
      </c>
      <c r="L199" s="119">
        <f t="shared" si="27"/>
        <v>0.018329810122074675</v>
      </c>
      <c r="M199" s="72">
        <v>0.18588965671223065</v>
      </c>
    </row>
    <row r="200" spans="1:13" s="58" customFormat="1" ht="12.75">
      <c r="A200" s="57">
        <v>14</v>
      </c>
      <c r="B200" s="78" t="s">
        <v>284</v>
      </c>
      <c r="C200" s="120" t="s">
        <v>374</v>
      </c>
      <c r="D200" s="78" t="s">
        <v>52</v>
      </c>
      <c r="E200" s="55">
        <v>2188.658</v>
      </c>
      <c r="F200" s="55">
        <v>10890.541</v>
      </c>
      <c r="G200" s="56">
        <f t="shared" si="25"/>
        <v>3.9758989298465086</v>
      </c>
      <c r="H200" s="55">
        <v>7456.673</v>
      </c>
      <c r="I200" s="55">
        <v>40452.683</v>
      </c>
      <c r="J200" s="56">
        <f t="shared" si="26"/>
        <v>4.425031109718771</v>
      </c>
      <c r="K200" s="54">
        <v>14</v>
      </c>
      <c r="L200" s="119">
        <f t="shared" si="27"/>
        <v>0.016265050821971477</v>
      </c>
      <c r="M200" s="72">
        <v>0.5901016997988375</v>
      </c>
    </row>
    <row r="201" spans="1:13" s="58" customFormat="1" ht="12.75">
      <c r="A201" s="57">
        <v>15</v>
      </c>
      <c r="B201" s="78" t="s">
        <v>254</v>
      </c>
      <c r="C201" s="120">
        <v>10051000</v>
      </c>
      <c r="D201" s="78" t="s">
        <v>52</v>
      </c>
      <c r="E201" s="55">
        <v>19832.261</v>
      </c>
      <c r="F201" s="55">
        <v>11357.565</v>
      </c>
      <c r="G201" s="56">
        <f t="shared" si="25"/>
        <v>-0.4273187005757941</v>
      </c>
      <c r="H201" s="55">
        <v>59724.146</v>
      </c>
      <c r="I201" s="55">
        <v>38561.818</v>
      </c>
      <c r="J201" s="56">
        <f t="shared" si="26"/>
        <v>-0.3543345433520305</v>
      </c>
      <c r="K201" s="54">
        <v>15</v>
      </c>
      <c r="L201" s="119">
        <f t="shared" si="27"/>
        <v>0.01550477948663169</v>
      </c>
      <c r="M201" s="72">
        <v>0.23495010643816472</v>
      </c>
    </row>
    <row r="202" spans="1:13" s="58" customFormat="1" ht="12.75">
      <c r="A202" s="57">
        <v>16</v>
      </c>
      <c r="B202" s="78" t="s">
        <v>286</v>
      </c>
      <c r="C202" s="120">
        <v>20029010</v>
      </c>
      <c r="D202" s="78" t="s">
        <v>52</v>
      </c>
      <c r="E202" s="55">
        <v>27219.791</v>
      </c>
      <c r="F202" s="55">
        <v>32237.164</v>
      </c>
      <c r="G202" s="56">
        <f t="shared" si="25"/>
        <v>0.18432812360682707</v>
      </c>
      <c r="H202" s="55">
        <v>29037.091</v>
      </c>
      <c r="I202" s="55">
        <v>31792.43</v>
      </c>
      <c r="J202" s="56">
        <f t="shared" si="26"/>
        <v>0.09489032492958747</v>
      </c>
      <c r="K202" s="54">
        <v>16</v>
      </c>
      <c r="L202" s="119">
        <f t="shared" si="27"/>
        <v>0.012782971396581301</v>
      </c>
      <c r="M202" s="72">
        <v>0.34608286510761305</v>
      </c>
    </row>
    <row r="203" spans="1:13" s="58" customFormat="1" ht="12.75">
      <c r="A203" s="57">
        <v>17</v>
      </c>
      <c r="B203" s="78" t="s">
        <v>287</v>
      </c>
      <c r="C203" s="120" t="s">
        <v>375</v>
      </c>
      <c r="D203" s="78" t="s">
        <v>52</v>
      </c>
      <c r="E203" s="55">
        <v>18360.206</v>
      </c>
      <c r="F203" s="55">
        <v>20848.636</v>
      </c>
      <c r="G203" s="56">
        <f t="shared" si="25"/>
        <v>0.13553388235404334</v>
      </c>
      <c r="H203" s="55">
        <v>17896.115</v>
      </c>
      <c r="I203" s="55">
        <v>25020.703</v>
      </c>
      <c r="J203" s="56">
        <f t="shared" si="26"/>
        <v>0.39810808099970296</v>
      </c>
      <c r="K203" s="54">
        <v>17</v>
      </c>
      <c r="L203" s="119">
        <f t="shared" si="27"/>
        <v>0.010060222850891108</v>
      </c>
      <c r="M203" s="72">
        <v>0.8698985723981777</v>
      </c>
    </row>
    <row r="204" spans="1:13" s="58" customFormat="1" ht="12.75">
      <c r="A204" s="57">
        <v>18</v>
      </c>
      <c r="B204" s="54" t="s">
        <v>64</v>
      </c>
      <c r="C204" s="120" t="s">
        <v>372</v>
      </c>
      <c r="D204" s="78" t="s">
        <v>52</v>
      </c>
      <c r="E204" s="55">
        <v>16741.166</v>
      </c>
      <c r="F204" s="55">
        <v>12576.099</v>
      </c>
      <c r="G204" s="56">
        <f t="shared" si="25"/>
        <v>-0.24879193002446787</v>
      </c>
      <c r="H204" s="55">
        <v>30474.696</v>
      </c>
      <c r="I204" s="55">
        <v>24250.891</v>
      </c>
      <c r="J204" s="56">
        <f t="shared" si="26"/>
        <v>-0.20422861642327786</v>
      </c>
      <c r="K204" s="54">
        <v>18</v>
      </c>
      <c r="L204" s="119">
        <f t="shared" si="27"/>
        <v>0.009750699962054203</v>
      </c>
      <c r="M204" s="72">
        <v>0.21589497317129455</v>
      </c>
    </row>
    <row r="205" spans="1:26" s="59" customFormat="1" ht="12.75">
      <c r="A205" s="57">
        <v>19</v>
      </c>
      <c r="B205" s="54" t="s">
        <v>56</v>
      </c>
      <c r="C205" s="120" t="s">
        <v>349</v>
      </c>
      <c r="D205" s="78" t="s">
        <v>52</v>
      </c>
      <c r="E205" s="55">
        <v>21065.146</v>
      </c>
      <c r="F205" s="55">
        <v>22680.475</v>
      </c>
      <c r="G205" s="56">
        <f t="shared" si="25"/>
        <v>0.0766825447115343</v>
      </c>
      <c r="H205" s="55">
        <v>28262.666</v>
      </c>
      <c r="I205" s="55">
        <v>23377.796</v>
      </c>
      <c r="J205" s="56">
        <f t="shared" si="26"/>
        <v>-0.17283825949045298</v>
      </c>
      <c r="K205" s="54">
        <v>19</v>
      </c>
      <c r="L205" s="119">
        <f t="shared" si="27"/>
        <v>0.009399649463193369</v>
      </c>
      <c r="M205" s="72">
        <v>0.5871318207076955</v>
      </c>
      <c r="N205" s="58"/>
      <c r="O205" s="58"/>
      <c r="P205" s="58"/>
      <c r="Q205" s="58"/>
      <c r="R205" s="58"/>
      <c r="S205" s="58"/>
      <c r="T205" s="58"/>
      <c r="U205" s="58"/>
      <c r="V205" s="58"/>
      <c r="W205" s="58"/>
      <c r="X205" s="58"/>
      <c r="Y205" s="58"/>
      <c r="Z205" s="58"/>
    </row>
    <row r="206" spans="1:26" ht="12.75">
      <c r="A206" s="57">
        <v>20</v>
      </c>
      <c r="B206" s="78" t="s">
        <v>288</v>
      </c>
      <c r="C206" s="120" t="s">
        <v>376</v>
      </c>
      <c r="D206" s="78" t="s">
        <v>52</v>
      </c>
      <c r="E206" s="55">
        <v>9430.836</v>
      </c>
      <c r="F206" s="55">
        <v>11809.116</v>
      </c>
      <c r="G206" s="56">
        <f t="shared" si="25"/>
        <v>0.2521812488309627</v>
      </c>
      <c r="H206" s="55">
        <v>18445.439</v>
      </c>
      <c r="I206" s="55">
        <v>23288.569</v>
      </c>
      <c r="J206" s="56">
        <f t="shared" si="26"/>
        <v>0.2625651793920438</v>
      </c>
      <c r="K206" s="54">
        <v>20</v>
      </c>
      <c r="L206" s="119">
        <f t="shared" si="27"/>
        <v>0.0093637734326791</v>
      </c>
      <c r="M206" s="72">
        <v>0.7890296456551321</v>
      </c>
      <c r="N206" s="58"/>
      <c r="O206" s="58"/>
      <c r="P206" s="58"/>
      <c r="Q206" s="58"/>
      <c r="R206" s="58"/>
      <c r="S206" s="58"/>
      <c r="T206" s="58"/>
      <c r="U206" s="58"/>
      <c r="V206" s="58"/>
      <c r="W206" s="58"/>
      <c r="X206" s="58"/>
      <c r="Y206" s="58"/>
      <c r="Z206" s="58"/>
    </row>
    <row r="207" spans="1:26" ht="12.75">
      <c r="A207" s="57"/>
      <c r="B207" s="54" t="s">
        <v>114</v>
      </c>
      <c r="C207" s="120"/>
      <c r="G207" s="56"/>
      <c r="H207" s="55">
        <f>+H208-SUM(H187:H206)</f>
        <v>311340.05200000014</v>
      </c>
      <c r="I207" s="55">
        <f>+I208-SUM(I187:I206)</f>
        <v>386863.49300000025</v>
      </c>
      <c r="J207" s="56">
        <f t="shared" si="26"/>
        <v>0.24257541076019373</v>
      </c>
      <c r="L207" s="119">
        <f t="shared" si="27"/>
        <v>0.15554850526998198</v>
      </c>
      <c r="M207" s="72"/>
      <c r="N207" s="58"/>
      <c r="O207" s="58"/>
      <c r="P207" s="58"/>
      <c r="Q207" s="58"/>
      <c r="R207" s="58"/>
      <c r="S207" s="58"/>
      <c r="T207" s="58"/>
      <c r="U207" s="58"/>
      <c r="V207" s="58"/>
      <c r="W207" s="58"/>
      <c r="X207" s="58"/>
      <c r="Y207" s="58"/>
      <c r="Z207" s="58"/>
    </row>
    <row r="208" spans="2:26" s="59" customFormat="1" ht="12.75">
      <c r="B208" s="70" t="s">
        <v>117</v>
      </c>
      <c r="C208" s="70"/>
      <c r="D208" s="70"/>
      <c r="E208" s="96"/>
      <c r="F208" s="71"/>
      <c r="G208" s="71"/>
      <c r="H208" s="71">
        <f>+'Exportacion_regional '!C14</f>
        <v>2118981.304</v>
      </c>
      <c r="I208" s="71">
        <f>+'Exportacion_regional '!D14</f>
        <v>2487092.321</v>
      </c>
      <c r="J208" s="97">
        <f>+(I208-H208)/H208</f>
        <v>0.17372074793917106</v>
      </c>
      <c r="K208" s="71"/>
      <c r="L208" s="97">
        <f>SUM(L187:L207)</f>
        <v>1.0000000000000004</v>
      </c>
      <c r="M208" s="98"/>
      <c r="N208" s="58"/>
      <c r="O208" s="58"/>
      <c r="P208" s="58"/>
      <c r="Q208" s="58"/>
      <c r="R208" s="58"/>
      <c r="S208" s="58"/>
      <c r="T208" s="58"/>
      <c r="U208" s="58"/>
      <c r="V208" s="58"/>
      <c r="W208" s="58"/>
      <c r="X208" s="58"/>
      <c r="Y208" s="58"/>
      <c r="Z208" s="58"/>
    </row>
    <row r="209" spans="5:13" s="58" customFormat="1" ht="12.75" customHeight="1">
      <c r="E209" s="99"/>
      <c r="F209" s="94"/>
      <c r="G209" s="94"/>
      <c r="H209" s="94"/>
      <c r="I209" s="99"/>
      <c r="J209" s="94"/>
      <c r="K209" s="94"/>
      <c r="L209" s="94"/>
      <c r="M209" s="95"/>
    </row>
    <row r="210" spans="2:13" s="58" customFormat="1" ht="21" customHeight="1">
      <c r="B210" s="229" t="s">
        <v>242</v>
      </c>
      <c r="C210" s="229"/>
      <c r="D210" s="229"/>
      <c r="E210" s="229"/>
      <c r="F210" s="229"/>
      <c r="G210" s="229"/>
      <c r="H210" s="229"/>
      <c r="I210" s="229"/>
      <c r="J210" s="229"/>
      <c r="K210" s="229"/>
      <c r="L210" s="229"/>
      <c r="M210" s="229"/>
    </row>
    <row r="211" spans="13:26" ht="12.75">
      <c r="M211" s="95"/>
      <c r="N211" s="58"/>
      <c r="O211" s="58"/>
      <c r="P211" s="58"/>
      <c r="Q211" s="58"/>
      <c r="R211" s="58"/>
      <c r="S211" s="58"/>
      <c r="T211" s="58"/>
      <c r="U211" s="58"/>
      <c r="V211" s="58"/>
      <c r="W211" s="58"/>
      <c r="X211" s="58"/>
      <c r="Y211" s="58"/>
      <c r="Z211" s="58"/>
    </row>
    <row r="212" spans="2:26" s="81" customFormat="1" ht="15.75" customHeight="1">
      <c r="B212" s="227" t="s">
        <v>104</v>
      </c>
      <c r="C212" s="227"/>
      <c r="D212" s="227"/>
      <c r="E212" s="227"/>
      <c r="F212" s="227"/>
      <c r="G212" s="227"/>
      <c r="H212" s="227"/>
      <c r="I212" s="227"/>
      <c r="J212" s="227"/>
      <c r="K212" s="227"/>
      <c r="L212" s="227"/>
      <c r="M212" s="227"/>
      <c r="N212" s="58"/>
      <c r="O212" s="58"/>
      <c r="P212" s="58"/>
      <c r="Q212" s="58"/>
      <c r="R212" s="58"/>
      <c r="S212" s="58"/>
      <c r="T212" s="58"/>
      <c r="U212" s="58"/>
      <c r="V212" s="58"/>
      <c r="W212" s="58"/>
      <c r="X212" s="58"/>
      <c r="Y212" s="58"/>
      <c r="Z212" s="58"/>
    </row>
    <row r="213" spans="2:26" s="81" customFormat="1" ht="15.75" customHeight="1">
      <c r="B213" s="224" t="s">
        <v>45</v>
      </c>
      <c r="C213" s="224"/>
      <c r="D213" s="224"/>
      <c r="E213" s="224"/>
      <c r="F213" s="224"/>
      <c r="G213" s="224"/>
      <c r="H213" s="224"/>
      <c r="I213" s="224"/>
      <c r="J213" s="224"/>
      <c r="K213" s="224"/>
      <c r="L213" s="224"/>
      <c r="M213" s="224"/>
      <c r="N213" s="58"/>
      <c r="O213" s="58"/>
      <c r="P213" s="58"/>
      <c r="Q213" s="58"/>
      <c r="R213" s="58"/>
      <c r="S213" s="58"/>
      <c r="T213" s="58"/>
      <c r="U213" s="58"/>
      <c r="V213" s="58"/>
      <c r="W213" s="58"/>
      <c r="X213" s="58"/>
      <c r="Y213" s="58"/>
      <c r="Z213" s="58"/>
    </row>
    <row r="214" spans="2:26" s="82" customFormat="1" ht="15.75" customHeight="1">
      <c r="B214" s="224" t="s">
        <v>36</v>
      </c>
      <c r="C214" s="224"/>
      <c r="D214" s="224"/>
      <c r="E214" s="224"/>
      <c r="F214" s="224"/>
      <c r="G214" s="224"/>
      <c r="H214" s="224"/>
      <c r="I214" s="224"/>
      <c r="J214" s="224"/>
      <c r="K214" s="224"/>
      <c r="L214" s="224"/>
      <c r="M214" s="224"/>
      <c r="N214" s="58"/>
      <c r="O214" s="58"/>
      <c r="P214" s="58"/>
      <c r="Q214" s="58"/>
      <c r="R214" s="58"/>
      <c r="S214" s="58"/>
      <c r="T214" s="58"/>
      <c r="U214" s="58"/>
      <c r="V214" s="58"/>
      <c r="W214" s="58"/>
      <c r="X214" s="58"/>
      <c r="Y214" s="58"/>
      <c r="Z214" s="58"/>
    </row>
    <row r="215" spans="2:26" s="82" customFormat="1" ht="15.75" customHeight="1">
      <c r="B215" s="83"/>
      <c r="C215" s="83"/>
      <c r="D215" s="83"/>
      <c r="E215" s="83"/>
      <c r="F215" s="83"/>
      <c r="G215" s="83"/>
      <c r="H215" s="83"/>
      <c r="I215" s="83"/>
      <c r="J215" s="83"/>
      <c r="K215" s="83"/>
      <c r="L215" s="83"/>
      <c r="M215" s="83"/>
      <c r="N215" s="58"/>
      <c r="O215" s="58"/>
      <c r="P215" s="58"/>
      <c r="Q215" s="58"/>
      <c r="R215" s="58"/>
      <c r="S215" s="58"/>
      <c r="T215" s="58"/>
      <c r="U215" s="58"/>
      <c r="V215" s="58"/>
      <c r="W215" s="58"/>
      <c r="X215" s="58"/>
      <c r="Y215" s="58"/>
      <c r="Z215" s="58"/>
    </row>
    <row r="216" spans="2:13" s="58" customFormat="1" ht="30.75" customHeight="1">
      <c r="B216" s="84" t="s">
        <v>166</v>
      </c>
      <c r="C216" s="84" t="s">
        <v>135</v>
      </c>
      <c r="D216" s="84" t="s">
        <v>51</v>
      </c>
      <c r="E216" s="225" t="s">
        <v>126</v>
      </c>
      <c r="F216" s="225"/>
      <c r="G216" s="225"/>
      <c r="H216" s="225" t="s">
        <v>127</v>
      </c>
      <c r="I216" s="225"/>
      <c r="J216" s="225"/>
      <c r="K216" s="225"/>
      <c r="L216" s="225"/>
      <c r="M216" s="225"/>
    </row>
    <row r="217" spans="2:13" s="58" customFormat="1" ht="15.75" customHeight="1">
      <c r="B217" s="86"/>
      <c r="C217" s="86"/>
      <c r="D217" s="86"/>
      <c r="E217" s="226" t="str">
        <f>+E185</f>
        <v>ene - dic</v>
      </c>
      <c r="F217" s="226"/>
      <c r="G217" s="86" t="s">
        <v>81</v>
      </c>
      <c r="H217" s="226" t="str">
        <f>+E217</f>
        <v>ene - dic</v>
      </c>
      <c r="I217" s="226"/>
      <c r="J217" s="86" t="s">
        <v>81</v>
      </c>
      <c r="K217" s="87"/>
      <c r="L217" s="118" t="s">
        <v>163</v>
      </c>
      <c r="M217" s="88" t="s">
        <v>128</v>
      </c>
    </row>
    <row r="218" spans="2:13" s="58" customFormat="1" ht="15.75">
      <c r="B218" s="89"/>
      <c r="C218" s="89"/>
      <c r="D218" s="89"/>
      <c r="E218" s="90">
        <f aca="true" t="shared" si="28" ref="E218:J218">+E186</f>
        <v>2010</v>
      </c>
      <c r="F218" s="90">
        <f t="shared" si="28"/>
        <v>2011</v>
      </c>
      <c r="G218" s="91" t="str">
        <f t="shared" si="28"/>
        <v>11/10</v>
      </c>
      <c r="H218" s="90">
        <f t="shared" si="28"/>
        <v>2010</v>
      </c>
      <c r="I218" s="90">
        <f t="shared" si="28"/>
        <v>2011</v>
      </c>
      <c r="J218" s="91" t="str">
        <f t="shared" si="28"/>
        <v>11/10</v>
      </c>
      <c r="K218" s="89"/>
      <c r="L218" s="90">
        <v>2011</v>
      </c>
      <c r="M218" s="173">
        <f>+M186</f>
        <v>2011</v>
      </c>
    </row>
    <row r="219" spans="1:26" s="57" customFormat="1" ht="12.75">
      <c r="A219" s="57">
        <v>1</v>
      </c>
      <c r="B219" s="78" t="s">
        <v>335</v>
      </c>
      <c r="C219" s="120">
        <v>22042110</v>
      </c>
      <c r="D219" s="78" t="s">
        <v>58</v>
      </c>
      <c r="E219" s="55">
        <v>53438.632</v>
      </c>
      <c r="F219" s="55">
        <v>81601.813</v>
      </c>
      <c r="G219" s="56">
        <f aca="true" t="shared" si="29" ref="G219:G238">+(F219-E219)/E219</f>
        <v>0.5270191235434319</v>
      </c>
      <c r="H219" s="55">
        <v>168679.661</v>
      </c>
      <c r="I219" s="55">
        <v>258825.864</v>
      </c>
      <c r="J219" s="56">
        <f aca="true" t="shared" si="30" ref="J219:J238">+(I219-H219)/H219</f>
        <v>0.5344224814395377</v>
      </c>
      <c r="K219" s="54">
        <v>1</v>
      </c>
      <c r="L219" s="119">
        <f aca="true" t="shared" si="31" ref="L219:L239">+I219/$I$240</f>
        <v>0.15159372450029432</v>
      </c>
      <c r="M219" s="72">
        <v>0.1958527427079239</v>
      </c>
      <c r="N219" s="58"/>
      <c r="O219" s="58"/>
      <c r="P219" s="58"/>
      <c r="Q219" s="58"/>
      <c r="R219" s="58"/>
      <c r="S219" s="58"/>
      <c r="T219" s="58"/>
      <c r="U219" s="58"/>
      <c r="V219" s="58"/>
      <c r="W219" s="58"/>
      <c r="X219" s="58"/>
      <c r="Y219" s="58"/>
      <c r="Z219" s="58"/>
    </row>
    <row r="220" spans="1:26" s="57" customFormat="1" ht="12.75">
      <c r="A220" s="57">
        <v>2</v>
      </c>
      <c r="B220" s="54" t="s">
        <v>65</v>
      </c>
      <c r="C220" s="120">
        <v>47031100</v>
      </c>
      <c r="D220" s="78" t="s">
        <v>52</v>
      </c>
      <c r="E220" s="55">
        <v>287654.286</v>
      </c>
      <c r="F220" s="55">
        <v>358824.559</v>
      </c>
      <c r="G220" s="56">
        <f t="shared" si="29"/>
        <v>0.24741600060845254</v>
      </c>
      <c r="H220" s="55">
        <v>193867.656</v>
      </c>
      <c r="I220" s="55">
        <v>253384.04</v>
      </c>
      <c r="J220" s="56">
        <f t="shared" si="30"/>
        <v>0.3069949120342179</v>
      </c>
      <c r="K220" s="54">
        <v>2</v>
      </c>
      <c r="L220" s="119">
        <f t="shared" si="31"/>
        <v>0.14840646046305309</v>
      </c>
      <c r="M220" s="72">
        <v>0.9938929823397666</v>
      </c>
      <c r="N220" s="58"/>
      <c r="O220" s="58"/>
      <c r="P220" s="58"/>
      <c r="Q220" s="58"/>
      <c r="R220" s="58"/>
      <c r="S220" s="58"/>
      <c r="T220" s="58"/>
      <c r="U220" s="58"/>
      <c r="V220" s="58"/>
      <c r="W220" s="58"/>
      <c r="X220" s="58"/>
      <c r="Y220" s="58"/>
      <c r="Z220" s="58"/>
    </row>
    <row r="221" spans="1:26" s="57" customFormat="1" ht="12.75">
      <c r="A221" s="57">
        <v>3</v>
      </c>
      <c r="B221" s="78" t="s">
        <v>250</v>
      </c>
      <c r="C221" s="120" t="s">
        <v>346</v>
      </c>
      <c r="D221" s="78" t="s">
        <v>52</v>
      </c>
      <c r="E221" s="55">
        <v>331361.117</v>
      </c>
      <c r="F221" s="55">
        <v>309017.2</v>
      </c>
      <c r="G221" s="56">
        <f t="shared" si="29"/>
        <v>-0.06743071487171506</v>
      </c>
      <c r="H221" s="55">
        <v>249536.992</v>
      </c>
      <c r="I221" s="55">
        <v>247906.141</v>
      </c>
      <c r="J221" s="56">
        <f t="shared" si="30"/>
        <v>-0.006535507969896484</v>
      </c>
      <c r="K221" s="54">
        <v>3</v>
      </c>
      <c r="L221" s="119">
        <f t="shared" si="31"/>
        <v>0.14519806737971563</v>
      </c>
      <c r="M221" s="72">
        <v>0.3878181041045958</v>
      </c>
      <c r="N221" s="58"/>
      <c r="O221" s="58"/>
      <c r="P221" s="58"/>
      <c r="Q221" s="58"/>
      <c r="R221" s="58"/>
      <c r="S221" s="58"/>
      <c r="T221" s="58"/>
      <c r="U221" s="58"/>
      <c r="V221" s="58"/>
      <c r="W221" s="58"/>
      <c r="X221" s="58"/>
      <c r="Y221" s="58"/>
      <c r="Z221" s="58"/>
    </row>
    <row r="222" spans="1:26" s="57" customFormat="1" ht="12.75">
      <c r="A222" s="57">
        <v>4</v>
      </c>
      <c r="B222" s="78" t="s">
        <v>331</v>
      </c>
      <c r="C222" s="120" t="s">
        <v>367</v>
      </c>
      <c r="D222" s="78" t="s">
        <v>52</v>
      </c>
      <c r="E222" s="55">
        <v>18423.543</v>
      </c>
      <c r="F222" s="55">
        <v>29499.048</v>
      </c>
      <c r="G222" s="56">
        <f t="shared" si="29"/>
        <v>0.6011604282629024</v>
      </c>
      <c r="H222" s="55">
        <v>100427.257</v>
      </c>
      <c r="I222" s="55">
        <v>138813.573</v>
      </c>
      <c r="J222" s="56">
        <f t="shared" si="30"/>
        <v>0.38223005533248816</v>
      </c>
      <c r="K222" s="54">
        <v>4</v>
      </c>
      <c r="L222" s="119">
        <f t="shared" si="31"/>
        <v>0.08130279647115751</v>
      </c>
      <c r="M222" s="72">
        <v>0.40636924850928374</v>
      </c>
      <c r="N222" s="58"/>
      <c r="O222" s="58"/>
      <c r="P222" s="58"/>
      <c r="Q222" s="58"/>
      <c r="R222" s="58"/>
      <c r="S222" s="58"/>
      <c r="T222" s="58"/>
      <c r="U222" s="58"/>
      <c r="V222" s="58"/>
      <c r="W222" s="58"/>
      <c r="X222" s="58"/>
      <c r="Y222" s="58"/>
      <c r="Z222" s="58"/>
    </row>
    <row r="223" spans="1:26" s="57" customFormat="1" ht="12.75">
      <c r="A223" s="57">
        <v>5</v>
      </c>
      <c r="B223" s="78" t="s">
        <v>259</v>
      </c>
      <c r="C223" s="75">
        <v>22042990</v>
      </c>
      <c r="D223" s="78" t="s">
        <v>58</v>
      </c>
      <c r="E223" s="55">
        <v>134481.663</v>
      </c>
      <c r="F223" s="55">
        <v>88865.232</v>
      </c>
      <c r="G223" s="56">
        <f t="shared" si="29"/>
        <v>-0.3392018657592002</v>
      </c>
      <c r="H223" s="55">
        <v>106976.988</v>
      </c>
      <c r="I223" s="55">
        <v>102814.746</v>
      </c>
      <c r="J223" s="56">
        <f t="shared" si="30"/>
        <v>-0.038907825671816436</v>
      </c>
      <c r="K223" s="54">
        <v>5</v>
      </c>
      <c r="L223" s="119">
        <f t="shared" si="31"/>
        <v>0.060218364729159125</v>
      </c>
      <c r="M223" s="72">
        <v>0.41923811497681923</v>
      </c>
      <c r="N223" s="58"/>
      <c r="O223" s="58"/>
      <c r="P223" s="58"/>
      <c r="Q223" s="58"/>
      <c r="R223" s="58"/>
      <c r="S223" s="58"/>
      <c r="T223" s="58"/>
      <c r="U223" s="58"/>
      <c r="V223" s="58"/>
      <c r="W223" s="58"/>
      <c r="X223" s="58"/>
      <c r="Y223" s="58"/>
      <c r="Z223" s="58"/>
    </row>
    <row r="224" spans="1:26" s="57" customFormat="1" ht="12.75">
      <c r="A224" s="57">
        <v>6</v>
      </c>
      <c r="B224" s="54" t="s">
        <v>62</v>
      </c>
      <c r="C224" s="120" t="s">
        <v>360</v>
      </c>
      <c r="D224" s="78" t="s">
        <v>52</v>
      </c>
      <c r="E224" s="55">
        <v>11501.361</v>
      </c>
      <c r="F224" s="55">
        <v>16646.442</v>
      </c>
      <c r="G224" s="56">
        <f t="shared" si="29"/>
        <v>0.4473454054698394</v>
      </c>
      <c r="H224" s="55">
        <v>63452.269</v>
      </c>
      <c r="I224" s="55">
        <v>62398.019</v>
      </c>
      <c r="J224" s="56">
        <f t="shared" si="30"/>
        <v>-0.01661485107805995</v>
      </c>
      <c r="K224" s="54">
        <v>6</v>
      </c>
      <c r="L224" s="119">
        <f t="shared" si="31"/>
        <v>0.036546378926219404</v>
      </c>
      <c r="M224" s="72">
        <v>0.25819793290765297</v>
      </c>
      <c r="N224" s="58"/>
      <c r="O224" s="58"/>
      <c r="P224" s="58"/>
      <c r="Q224" s="58"/>
      <c r="R224" s="58"/>
      <c r="S224" s="58"/>
      <c r="T224" s="58"/>
      <c r="U224" s="58"/>
      <c r="V224" s="58"/>
      <c r="W224" s="58"/>
      <c r="X224" s="58"/>
      <c r="Y224" s="58"/>
      <c r="Z224" s="58"/>
    </row>
    <row r="225" spans="1:26" s="57" customFormat="1" ht="12.75">
      <c r="A225" s="57">
        <v>7</v>
      </c>
      <c r="B225" s="54" t="s">
        <v>66</v>
      </c>
      <c r="C225" s="120">
        <v>20079990</v>
      </c>
      <c r="D225" s="78" t="s">
        <v>52</v>
      </c>
      <c r="E225" s="55">
        <v>64388.322</v>
      </c>
      <c r="F225" s="55">
        <v>70136.944</v>
      </c>
      <c r="G225" s="56">
        <f t="shared" si="29"/>
        <v>0.0892805064868751</v>
      </c>
      <c r="H225" s="55">
        <v>47440.482</v>
      </c>
      <c r="I225" s="55">
        <v>59260.406</v>
      </c>
      <c r="J225" s="56">
        <f t="shared" si="30"/>
        <v>0.24915269621417419</v>
      </c>
      <c r="K225" s="54">
        <v>7</v>
      </c>
      <c r="L225" s="119">
        <f t="shared" si="31"/>
        <v>0.03470868607219095</v>
      </c>
      <c r="M225" s="72">
        <v>0.5981631852684015</v>
      </c>
      <c r="N225" s="58"/>
      <c r="O225" s="58"/>
      <c r="P225" s="58"/>
      <c r="Q225" s="58"/>
      <c r="R225" s="58"/>
      <c r="S225" s="58"/>
      <c r="T225" s="58"/>
      <c r="U225" s="58"/>
      <c r="V225" s="58"/>
      <c r="W225" s="58"/>
      <c r="X225" s="58"/>
      <c r="Y225" s="58"/>
      <c r="Z225" s="58"/>
    </row>
    <row r="226" spans="1:26" s="57" customFormat="1" ht="12.75">
      <c r="A226" s="57">
        <v>8</v>
      </c>
      <c r="B226" s="78" t="s">
        <v>286</v>
      </c>
      <c r="C226" s="120">
        <v>20029010</v>
      </c>
      <c r="D226" s="78" t="s">
        <v>52</v>
      </c>
      <c r="E226" s="55">
        <v>55396.264</v>
      </c>
      <c r="F226" s="55">
        <v>54799.029</v>
      </c>
      <c r="G226" s="56">
        <f t="shared" si="29"/>
        <v>-0.01078114220843486</v>
      </c>
      <c r="H226" s="55">
        <v>57298.289</v>
      </c>
      <c r="I226" s="55">
        <v>54980.262</v>
      </c>
      <c r="J226" s="56">
        <f t="shared" si="30"/>
        <v>-0.0404554314004035</v>
      </c>
      <c r="K226" s="54">
        <v>8</v>
      </c>
      <c r="L226" s="119">
        <f t="shared" si="31"/>
        <v>0.032201815389601096</v>
      </c>
      <c r="M226" s="72">
        <v>0.598498655098941</v>
      </c>
      <c r="N226" s="58"/>
      <c r="O226" s="58"/>
      <c r="P226" s="58"/>
      <c r="Q226" s="58"/>
      <c r="R226" s="58"/>
      <c r="S226" s="58"/>
      <c r="T226" s="58"/>
      <c r="U226" s="58"/>
      <c r="V226" s="58"/>
      <c r="W226" s="58"/>
      <c r="X226" s="58"/>
      <c r="Y226" s="58"/>
      <c r="Z226" s="58"/>
    </row>
    <row r="227" spans="1:26" s="57" customFormat="1" ht="12.75">
      <c r="A227" s="57">
        <v>9</v>
      </c>
      <c r="B227" s="54" t="s">
        <v>67</v>
      </c>
      <c r="C227" s="120" t="s">
        <v>356</v>
      </c>
      <c r="D227" s="78" t="s">
        <v>52</v>
      </c>
      <c r="E227" s="55">
        <v>20713.036</v>
      </c>
      <c r="F227" s="55">
        <v>22186.911</v>
      </c>
      <c r="G227" s="56">
        <f t="shared" si="29"/>
        <v>0.07115687917502775</v>
      </c>
      <c r="H227" s="55">
        <v>54442.138</v>
      </c>
      <c r="I227" s="55">
        <v>52881.583</v>
      </c>
      <c r="J227" s="56">
        <f t="shared" si="30"/>
        <v>-0.02866446942256383</v>
      </c>
      <c r="K227" s="54">
        <v>9</v>
      </c>
      <c r="L227" s="119">
        <f t="shared" si="31"/>
        <v>0.030972623835002235</v>
      </c>
      <c r="M227" s="72">
        <v>0.41157586763829906</v>
      </c>
      <c r="N227" s="58"/>
      <c r="O227" s="58"/>
      <c r="P227" s="58"/>
      <c r="Q227" s="58"/>
      <c r="R227" s="58"/>
      <c r="S227" s="58"/>
      <c r="T227" s="58"/>
      <c r="U227" s="58"/>
      <c r="V227" s="58"/>
      <c r="W227" s="58"/>
      <c r="X227" s="58"/>
      <c r="Y227" s="58"/>
      <c r="Z227" s="58"/>
    </row>
    <row r="228" spans="1:13" s="58" customFormat="1" ht="12.75">
      <c r="A228" s="57">
        <v>10</v>
      </c>
      <c r="B228" s="54" t="s">
        <v>225</v>
      </c>
      <c r="C228" s="120" t="s">
        <v>352</v>
      </c>
      <c r="D228" s="78" t="s">
        <v>52</v>
      </c>
      <c r="E228" s="55">
        <v>58200.826</v>
      </c>
      <c r="F228" s="55">
        <v>58807.372</v>
      </c>
      <c r="G228" s="56"/>
      <c r="H228" s="55">
        <v>45111.512</v>
      </c>
      <c r="I228" s="55">
        <v>52361.249</v>
      </c>
      <c r="J228" s="56"/>
      <c r="K228" s="54">
        <v>10</v>
      </c>
      <c r="L228" s="119">
        <f>+I228/$I$240</f>
        <v>0.030667865385343836</v>
      </c>
      <c r="M228" s="72">
        <v>0.31654959044562475</v>
      </c>
    </row>
    <row r="229" spans="1:13" s="58" customFormat="1" ht="12.75">
      <c r="A229" s="57">
        <v>11</v>
      </c>
      <c r="B229" s="54" t="s">
        <v>75</v>
      </c>
      <c r="C229" s="120">
        <v>47032100</v>
      </c>
      <c r="D229" s="78" t="s">
        <v>52</v>
      </c>
      <c r="E229" s="55">
        <v>0</v>
      </c>
      <c r="F229" s="55">
        <v>48888.935</v>
      </c>
      <c r="G229" s="56" t="e">
        <f t="shared" si="29"/>
        <v>#DIV/0!</v>
      </c>
      <c r="H229" s="55">
        <v>0</v>
      </c>
      <c r="I229" s="55">
        <v>39171.077</v>
      </c>
      <c r="J229" s="56" t="e">
        <f t="shared" si="30"/>
        <v>#DIV/0!</v>
      </c>
      <c r="K229" s="54">
        <v>11</v>
      </c>
      <c r="L229" s="119">
        <f t="shared" si="31"/>
        <v>0.02294241140876792</v>
      </c>
      <c r="M229" s="72">
        <v>0.028081522092041136</v>
      </c>
    </row>
    <row r="230" spans="1:13" s="58" customFormat="1" ht="12.75">
      <c r="A230" s="57">
        <v>12</v>
      </c>
      <c r="B230" s="78" t="s">
        <v>261</v>
      </c>
      <c r="C230" s="120" t="s">
        <v>377</v>
      </c>
      <c r="D230" s="78" t="s">
        <v>52</v>
      </c>
      <c r="E230" s="55">
        <v>4640.925</v>
      </c>
      <c r="F230" s="55">
        <v>13568.053</v>
      </c>
      <c r="G230" s="56">
        <f t="shared" si="29"/>
        <v>1.923566530379181</v>
      </c>
      <c r="H230" s="55">
        <v>6898.198</v>
      </c>
      <c r="I230" s="55">
        <v>38257.803</v>
      </c>
      <c r="J230" s="56">
        <f t="shared" si="30"/>
        <v>4.546057535605676</v>
      </c>
      <c r="K230" s="54">
        <v>12</v>
      </c>
      <c r="L230" s="119">
        <f t="shared" si="31"/>
        <v>0.02240750888778462</v>
      </c>
      <c r="M230" s="72">
        <v>0.3213922993091206</v>
      </c>
    </row>
    <row r="231" spans="1:25" s="58" customFormat="1" ht="12.75">
      <c r="A231" s="57">
        <v>13</v>
      </c>
      <c r="B231" s="78" t="s">
        <v>252</v>
      </c>
      <c r="C231" s="120" t="s">
        <v>353</v>
      </c>
      <c r="D231" s="78" t="s">
        <v>52</v>
      </c>
      <c r="E231" s="55">
        <v>25728.021</v>
      </c>
      <c r="F231" s="55">
        <v>31071.238</v>
      </c>
      <c r="G231" s="56">
        <f t="shared" si="29"/>
        <v>0.20768083950180236</v>
      </c>
      <c r="H231" s="55">
        <v>23611.782</v>
      </c>
      <c r="I231" s="55">
        <v>29949.429</v>
      </c>
      <c r="J231" s="56">
        <f t="shared" si="30"/>
        <v>0.2684103639445765</v>
      </c>
      <c r="K231" s="54">
        <v>13</v>
      </c>
      <c r="L231" s="119">
        <f t="shared" si="31"/>
        <v>0.01754131298395714</v>
      </c>
      <c r="M231" s="72">
        <v>0.2406894406026445</v>
      </c>
      <c r="N231" s="115"/>
      <c r="O231" s="115"/>
      <c r="P231" s="115"/>
      <c r="Q231" s="115"/>
      <c r="R231" s="116"/>
      <c r="S231" s="116"/>
      <c r="T231" s="116"/>
      <c r="U231" s="116"/>
      <c r="V231" s="117"/>
      <c r="W231" s="117"/>
      <c r="X231" s="117"/>
      <c r="Y231" s="117"/>
    </row>
    <row r="232" spans="1:25" s="58" customFormat="1" ht="12.75">
      <c r="A232" s="57">
        <v>14</v>
      </c>
      <c r="B232" s="78" t="s">
        <v>289</v>
      </c>
      <c r="C232" s="120">
        <v>20079910</v>
      </c>
      <c r="D232" s="78" t="s">
        <v>52</v>
      </c>
      <c r="E232" s="55">
        <v>21201.94</v>
      </c>
      <c r="F232" s="55">
        <v>25083.68</v>
      </c>
      <c r="G232" s="56">
        <f t="shared" si="29"/>
        <v>0.18308418946568106</v>
      </c>
      <c r="H232" s="55">
        <v>18489.831</v>
      </c>
      <c r="I232" s="55">
        <v>26282.675</v>
      </c>
      <c r="J232" s="56">
        <f t="shared" si="30"/>
        <v>0.4214664806833552</v>
      </c>
      <c r="K232" s="54">
        <v>14</v>
      </c>
      <c r="L232" s="119">
        <f t="shared" si="31"/>
        <v>0.01539370344024341</v>
      </c>
      <c r="M232" s="72">
        <v>0.44698034622689364</v>
      </c>
      <c r="N232" s="115"/>
      <c r="O232" s="115"/>
      <c r="P232" s="115"/>
      <c r="Q232" s="115"/>
      <c r="R232" s="116"/>
      <c r="S232" s="116"/>
      <c r="T232" s="116"/>
      <c r="U232" s="116"/>
      <c r="V232" s="117"/>
      <c r="W232" s="117"/>
      <c r="X232" s="117"/>
      <c r="Y232" s="117"/>
    </row>
    <row r="233" spans="1:25" s="58" customFormat="1" ht="12.75">
      <c r="A233" s="57">
        <v>15</v>
      </c>
      <c r="B233" s="54" t="s">
        <v>79</v>
      </c>
      <c r="C233" s="120">
        <v>22042190</v>
      </c>
      <c r="D233" s="78" t="s">
        <v>58</v>
      </c>
      <c r="E233" s="55">
        <v>2206.022</v>
      </c>
      <c r="F233" s="55">
        <v>9950.801</v>
      </c>
      <c r="G233" s="56">
        <f t="shared" si="29"/>
        <v>3.5107442264855018</v>
      </c>
      <c r="H233" s="55">
        <v>4180.827</v>
      </c>
      <c r="I233" s="55">
        <v>19917.424</v>
      </c>
      <c r="J233" s="56">
        <f t="shared" si="30"/>
        <v>3.763991430403601</v>
      </c>
      <c r="K233" s="54">
        <v>15</v>
      </c>
      <c r="L233" s="119">
        <f t="shared" si="31"/>
        <v>0.011665590292829273</v>
      </c>
      <c r="M233" s="72">
        <v>0.20187864877348585</v>
      </c>
      <c r="N233" s="115"/>
      <c r="O233" s="115"/>
      <c r="P233" s="115"/>
      <c r="Q233" s="115"/>
      <c r="R233" s="116"/>
      <c r="S233" s="116"/>
      <c r="T233" s="116"/>
      <c r="U233" s="116"/>
      <c r="V233" s="117"/>
      <c r="W233" s="117"/>
      <c r="X233" s="117"/>
      <c r="Y233" s="117"/>
    </row>
    <row r="234" spans="1:25" s="58" customFormat="1" ht="12.75">
      <c r="A234" s="57">
        <v>16</v>
      </c>
      <c r="B234" s="78" t="s">
        <v>256</v>
      </c>
      <c r="C234" s="120" t="s">
        <v>358</v>
      </c>
      <c r="D234" s="78" t="s">
        <v>52</v>
      </c>
      <c r="E234" s="55">
        <v>3961.811</v>
      </c>
      <c r="F234" s="55">
        <v>4572.402</v>
      </c>
      <c r="G234" s="56">
        <f t="shared" si="29"/>
        <v>0.15411916419031596</v>
      </c>
      <c r="H234" s="55">
        <v>15177.211</v>
      </c>
      <c r="I234" s="55">
        <v>19756.061</v>
      </c>
      <c r="J234" s="56">
        <f t="shared" si="30"/>
        <v>0.3016924519267738</v>
      </c>
      <c r="K234" s="54">
        <v>16</v>
      </c>
      <c r="L234" s="119">
        <f t="shared" si="31"/>
        <v>0.011571080347847344</v>
      </c>
      <c r="M234" s="72">
        <v>0.05408169106739113</v>
      </c>
      <c r="N234" s="115"/>
      <c r="O234" s="115"/>
      <c r="P234" s="115"/>
      <c r="Q234" s="115"/>
      <c r="R234" s="116"/>
      <c r="S234" s="116"/>
      <c r="T234" s="116"/>
      <c r="U234" s="116"/>
      <c r="V234" s="117"/>
      <c r="W234" s="117"/>
      <c r="X234" s="117"/>
      <c r="Y234" s="117"/>
    </row>
    <row r="235" spans="1:25" s="58" customFormat="1" ht="12.75">
      <c r="A235" s="57">
        <v>17</v>
      </c>
      <c r="B235" s="54" t="s">
        <v>69</v>
      </c>
      <c r="C235" s="120" t="s">
        <v>378</v>
      </c>
      <c r="D235" s="78" t="s">
        <v>52</v>
      </c>
      <c r="E235" s="55">
        <v>3796.322</v>
      </c>
      <c r="F235" s="55">
        <v>3334.503</v>
      </c>
      <c r="G235" s="56">
        <f t="shared" si="29"/>
        <v>-0.12164905927368647</v>
      </c>
      <c r="H235" s="55">
        <v>18749.324</v>
      </c>
      <c r="I235" s="55">
        <v>19404.456</v>
      </c>
      <c r="J235" s="56">
        <f t="shared" si="30"/>
        <v>0.03494163309567842</v>
      </c>
      <c r="K235" s="54">
        <v>17</v>
      </c>
      <c r="L235" s="119">
        <f t="shared" si="31"/>
        <v>0.01136514609274938</v>
      </c>
      <c r="M235" s="72">
        <v>0.6008899614066402</v>
      </c>
      <c r="N235" s="115"/>
      <c r="O235" s="115"/>
      <c r="P235" s="115"/>
      <c r="Q235" s="115"/>
      <c r="R235" s="116"/>
      <c r="S235" s="116"/>
      <c r="T235" s="116"/>
      <c r="U235" s="116"/>
      <c r="V235" s="117"/>
      <c r="W235" s="117"/>
      <c r="X235" s="117"/>
      <c r="Y235" s="117"/>
    </row>
    <row r="236" spans="1:25" s="58" customFormat="1" ht="12.75">
      <c r="A236" s="57">
        <v>18</v>
      </c>
      <c r="B236" s="78" t="s">
        <v>285</v>
      </c>
      <c r="C236" s="120">
        <v>20097000</v>
      </c>
      <c r="D236" s="78" t="s">
        <v>52</v>
      </c>
      <c r="E236" s="55">
        <v>3226.008</v>
      </c>
      <c r="F236" s="55">
        <v>8902.592</v>
      </c>
      <c r="G236" s="56">
        <f t="shared" si="29"/>
        <v>1.7596310982489818</v>
      </c>
      <c r="H236" s="55">
        <v>3175.865</v>
      </c>
      <c r="I236" s="55">
        <v>17428.008</v>
      </c>
      <c r="J236" s="56">
        <f t="shared" si="30"/>
        <v>4.487641319766427</v>
      </c>
      <c r="K236" s="54">
        <v>18</v>
      </c>
      <c r="L236" s="119">
        <f t="shared" si="31"/>
        <v>0.01020754495903441</v>
      </c>
      <c r="M236" s="72">
        <v>0.1714410606109583</v>
      </c>
      <c r="N236" s="115"/>
      <c r="O236" s="115"/>
      <c r="P236" s="115"/>
      <c r="Q236" s="115"/>
      <c r="R236" s="116"/>
      <c r="S236" s="116"/>
      <c r="T236" s="116"/>
      <c r="U236" s="116"/>
      <c r="V236" s="117"/>
      <c r="W236" s="117"/>
      <c r="X236" s="117"/>
      <c r="Y236" s="117"/>
    </row>
    <row r="237" spans="1:26" s="59" customFormat="1" ht="12.75">
      <c r="A237" s="57">
        <v>19</v>
      </c>
      <c r="B237" s="78" t="s">
        <v>290</v>
      </c>
      <c r="C237" s="120">
        <v>20086010</v>
      </c>
      <c r="D237" s="78" t="s">
        <v>52</v>
      </c>
      <c r="E237" s="55">
        <v>4162.255</v>
      </c>
      <c r="F237" s="55">
        <v>5682.141</v>
      </c>
      <c r="G237" s="56">
        <f t="shared" si="29"/>
        <v>0.365159270635749</v>
      </c>
      <c r="H237" s="55">
        <v>11216.646</v>
      </c>
      <c r="I237" s="55">
        <v>16721.917</v>
      </c>
      <c r="J237" s="56">
        <f t="shared" si="30"/>
        <v>0.4908125833693958</v>
      </c>
      <c r="K237" s="54">
        <v>19</v>
      </c>
      <c r="L237" s="119">
        <f t="shared" si="31"/>
        <v>0.009793989053639509</v>
      </c>
      <c r="M237" s="72">
        <v>0.954957936412575</v>
      </c>
      <c r="N237" s="115"/>
      <c r="O237" s="115"/>
      <c r="P237" s="115"/>
      <c r="Q237" s="115"/>
      <c r="R237" s="116"/>
      <c r="S237" s="116"/>
      <c r="T237" s="116"/>
      <c r="U237" s="116"/>
      <c r="V237" s="117"/>
      <c r="W237" s="117"/>
      <c r="X237" s="117"/>
      <c r="Y237" s="117"/>
      <c r="Z237" s="58"/>
    </row>
    <row r="238" spans="1:26" ht="12.75">
      <c r="A238" s="57">
        <v>20</v>
      </c>
      <c r="B238" s="54" t="s">
        <v>68</v>
      </c>
      <c r="C238" s="120" t="s">
        <v>379</v>
      </c>
      <c r="D238" s="78" t="s">
        <v>52</v>
      </c>
      <c r="E238" s="55">
        <v>7404.379</v>
      </c>
      <c r="F238" s="55">
        <v>6878.109</v>
      </c>
      <c r="G238" s="56">
        <f t="shared" si="29"/>
        <v>-0.07107550815537664</v>
      </c>
      <c r="H238" s="55">
        <v>9102.323</v>
      </c>
      <c r="I238" s="55">
        <v>14977.02</v>
      </c>
      <c r="J238" s="56">
        <f t="shared" si="30"/>
        <v>0.6454063429742056</v>
      </c>
      <c r="K238" s="54">
        <v>20</v>
      </c>
      <c r="L238" s="119">
        <f t="shared" si="31"/>
        <v>0.008772006818126175</v>
      </c>
      <c r="M238" s="72">
        <v>0.4660593951249823</v>
      </c>
      <c r="N238" s="115"/>
      <c r="O238" s="115"/>
      <c r="P238" s="115"/>
      <c r="Q238" s="115"/>
      <c r="R238" s="116"/>
      <c r="S238" s="116"/>
      <c r="T238" s="116"/>
      <c r="U238" s="116"/>
      <c r="V238" s="117"/>
      <c r="W238" s="117"/>
      <c r="X238" s="117"/>
      <c r="Y238" s="117"/>
      <c r="Z238" s="58"/>
    </row>
    <row r="239" spans="1:26" ht="12.75">
      <c r="A239" s="57"/>
      <c r="B239" s="54" t="s">
        <v>114</v>
      </c>
      <c r="C239" s="120"/>
      <c r="G239" s="56"/>
      <c r="H239" s="55">
        <f>+H240-SUM(H219:H238)</f>
        <v>172897.40300000017</v>
      </c>
      <c r="I239" s="55">
        <f>+I240-SUM(I219:I238)</f>
        <v>181873.54099999997</v>
      </c>
      <c r="J239" s="56">
        <f>+(I239-H239)/H239</f>
        <v>0.051915979327924286</v>
      </c>
      <c r="K239" s="54">
        <v>21</v>
      </c>
      <c r="L239" s="119">
        <f t="shared" si="31"/>
        <v>0.10652292256328362</v>
      </c>
      <c r="M239" s="72"/>
      <c r="N239" s="115"/>
      <c r="O239" s="115"/>
      <c r="P239" s="115"/>
      <c r="Q239" s="115"/>
      <c r="R239" s="116"/>
      <c r="S239" s="116"/>
      <c r="T239" s="116"/>
      <c r="U239" s="116"/>
      <c r="V239" s="117"/>
      <c r="W239" s="117"/>
      <c r="X239" s="117"/>
      <c r="Y239" s="117"/>
      <c r="Z239" s="58"/>
    </row>
    <row r="240" spans="2:26" s="59" customFormat="1" ht="12.75">
      <c r="B240" s="70" t="s">
        <v>117</v>
      </c>
      <c r="C240" s="70"/>
      <c r="D240" s="70"/>
      <c r="E240" s="96"/>
      <c r="F240" s="71"/>
      <c r="G240" s="71"/>
      <c r="H240" s="71">
        <f>+'Exportacion_regional '!C15</f>
        <v>1370732.654</v>
      </c>
      <c r="I240" s="71">
        <f>+'Exportacion_regional '!D15</f>
        <v>1707365.294</v>
      </c>
      <c r="J240" s="97">
        <f>+(I240-H240)/H240</f>
        <v>0.24558592006811553</v>
      </c>
      <c r="K240" s="71"/>
      <c r="L240" s="97">
        <f>SUM(L219:L239)</f>
        <v>1</v>
      </c>
      <c r="M240" s="98"/>
      <c r="N240" s="115"/>
      <c r="O240" s="115"/>
      <c r="P240" s="115"/>
      <c r="Q240" s="115"/>
      <c r="R240" s="116"/>
      <c r="S240" s="116"/>
      <c r="T240" s="116"/>
      <c r="U240" s="116"/>
      <c r="V240" s="117"/>
      <c r="W240" s="117"/>
      <c r="X240" s="117"/>
      <c r="Y240" s="117"/>
      <c r="Z240" s="58"/>
    </row>
    <row r="241" spans="5:25" s="58" customFormat="1" ht="12.75">
      <c r="E241" s="99"/>
      <c r="F241" s="94"/>
      <c r="G241" s="94"/>
      <c r="H241" s="94"/>
      <c r="I241" s="99"/>
      <c r="J241" s="94"/>
      <c r="K241" s="94"/>
      <c r="L241" s="94"/>
      <c r="M241" s="95"/>
      <c r="N241" s="115"/>
      <c r="O241" s="115"/>
      <c r="P241" s="115"/>
      <c r="Q241" s="115"/>
      <c r="R241" s="116"/>
      <c r="S241" s="116"/>
      <c r="T241" s="116"/>
      <c r="U241" s="116"/>
      <c r="V241" s="117"/>
      <c r="W241" s="117"/>
      <c r="X241" s="117"/>
      <c r="Y241" s="117"/>
    </row>
    <row r="242" spans="2:25" s="58" customFormat="1" ht="21" customHeight="1">
      <c r="B242" s="229" t="s">
        <v>242</v>
      </c>
      <c r="C242" s="229"/>
      <c r="D242" s="229"/>
      <c r="E242" s="229"/>
      <c r="F242" s="229"/>
      <c r="G242" s="229"/>
      <c r="H242" s="229"/>
      <c r="I242" s="229"/>
      <c r="J242" s="229"/>
      <c r="K242" s="229"/>
      <c r="L242" s="229"/>
      <c r="M242" s="229"/>
      <c r="N242" s="115"/>
      <c r="O242" s="115"/>
      <c r="P242" s="115"/>
      <c r="Q242" s="115"/>
      <c r="R242" s="116"/>
      <c r="S242" s="116"/>
      <c r="T242" s="116"/>
      <c r="U242" s="116"/>
      <c r="V242" s="117"/>
      <c r="W242" s="117"/>
      <c r="X242" s="117"/>
      <c r="Y242" s="117"/>
    </row>
    <row r="243" spans="13:26" ht="12.75">
      <c r="M243" s="95"/>
      <c r="N243" s="115"/>
      <c r="O243" s="115"/>
      <c r="P243" s="115"/>
      <c r="Q243" s="115"/>
      <c r="R243" s="116"/>
      <c r="S243" s="116"/>
      <c r="T243" s="116"/>
      <c r="U243" s="116"/>
      <c r="V243" s="117"/>
      <c r="W243" s="117"/>
      <c r="X243" s="117"/>
      <c r="Y243" s="117"/>
      <c r="Z243" s="58"/>
    </row>
    <row r="244" spans="2:26" s="81" customFormat="1" ht="15.75" customHeight="1">
      <c r="B244" s="227" t="s">
        <v>105</v>
      </c>
      <c r="C244" s="227"/>
      <c r="D244" s="227"/>
      <c r="E244" s="227"/>
      <c r="F244" s="227"/>
      <c r="G244" s="227"/>
      <c r="H244" s="227"/>
      <c r="I244" s="227"/>
      <c r="J244" s="227"/>
      <c r="K244" s="227"/>
      <c r="L244" s="227"/>
      <c r="M244" s="227"/>
      <c r="N244" s="115"/>
      <c r="O244" s="115"/>
      <c r="P244" s="115"/>
      <c r="Q244" s="115"/>
      <c r="R244" s="116"/>
      <c r="S244" s="116"/>
      <c r="T244" s="116"/>
      <c r="U244" s="116"/>
      <c r="V244" s="117"/>
      <c r="W244" s="117"/>
      <c r="X244" s="117"/>
      <c r="Y244" s="117"/>
      <c r="Z244" s="58"/>
    </row>
    <row r="245" spans="2:26" s="81" customFormat="1" ht="15.75" customHeight="1">
      <c r="B245" s="224" t="s">
        <v>45</v>
      </c>
      <c r="C245" s="224"/>
      <c r="D245" s="224"/>
      <c r="E245" s="224"/>
      <c r="F245" s="224"/>
      <c r="G245" s="224"/>
      <c r="H245" s="224"/>
      <c r="I245" s="224"/>
      <c r="J245" s="224"/>
      <c r="K245" s="224"/>
      <c r="L245" s="224"/>
      <c r="M245" s="224"/>
      <c r="N245" s="115"/>
      <c r="O245" s="115"/>
      <c r="P245" s="115"/>
      <c r="Q245" s="115"/>
      <c r="R245" s="116"/>
      <c r="S245" s="116"/>
      <c r="T245" s="116"/>
      <c r="U245" s="116"/>
      <c r="V245" s="117"/>
      <c r="W245" s="117"/>
      <c r="X245" s="117"/>
      <c r="Y245" s="117"/>
      <c r="Z245" s="58"/>
    </row>
    <row r="246" spans="2:26" s="82" customFormat="1" ht="15.75" customHeight="1">
      <c r="B246" s="224" t="s">
        <v>37</v>
      </c>
      <c r="C246" s="224"/>
      <c r="D246" s="224"/>
      <c r="E246" s="224"/>
      <c r="F246" s="224"/>
      <c r="G246" s="224"/>
      <c r="H246" s="224"/>
      <c r="I246" s="224"/>
      <c r="J246" s="224"/>
      <c r="K246" s="224"/>
      <c r="L246" s="224"/>
      <c r="M246" s="224"/>
      <c r="N246" s="115"/>
      <c r="O246" s="115"/>
      <c r="P246" s="115"/>
      <c r="Q246" s="115"/>
      <c r="R246" s="116"/>
      <c r="S246" s="116"/>
      <c r="T246" s="116"/>
      <c r="U246" s="116"/>
      <c r="V246" s="117"/>
      <c r="W246" s="117"/>
      <c r="X246" s="117"/>
      <c r="Y246" s="117"/>
      <c r="Z246" s="58"/>
    </row>
    <row r="247" spans="2:26" s="82" customFormat="1" ht="15.75" customHeight="1">
      <c r="B247" s="83"/>
      <c r="C247" s="83"/>
      <c r="D247" s="83"/>
      <c r="E247" s="83"/>
      <c r="F247" s="83"/>
      <c r="G247" s="83"/>
      <c r="H247" s="83"/>
      <c r="I247" s="83"/>
      <c r="J247" s="83"/>
      <c r="K247" s="83"/>
      <c r="L247" s="83"/>
      <c r="M247" s="83"/>
      <c r="N247" s="115"/>
      <c r="O247" s="115"/>
      <c r="P247" s="115"/>
      <c r="Q247" s="115"/>
      <c r="R247" s="116"/>
      <c r="S247" s="116"/>
      <c r="T247" s="116"/>
      <c r="U247" s="116"/>
      <c r="V247" s="117"/>
      <c r="W247" s="117"/>
      <c r="X247" s="117"/>
      <c r="Y247" s="117"/>
      <c r="Z247" s="58"/>
    </row>
    <row r="248" spans="2:25" s="58" customFormat="1" ht="30.75" customHeight="1">
      <c r="B248" s="84" t="s">
        <v>166</v>
      </c>
      <c r="C248" s="84" t="s">
        <v>135</v>
      </c>
      <c r="D248" s="84" t="s">
        <v>51</v>
      </c>
      <c r="E248" s="225" t="s">
        <v>126</v>
      </c>
      <c r="F248" s="225"/>
      <c r="G248" s="225"/>
      <c r="H248" s="225" t="s">
        <v>127</v>
      </c>
      <c r="I248" s="225"/>
      <c r="J248" s="225"/>
      <c r="K248" s="225"/>
      <c r="L248" s="225"/>
      <c r="M248" s="225"/>
      <c r="N248" s="115"/>
      <c r="O248" s="115"/>
      <c r="P248" s="115"/>
      <c r="Q248" s="115"/>
      <c r="R248" s="116"/>
      <c r="S248" s="116"/>
      <c r="T248" s="116"/>
      <c r="U248" s="116"/>
      <c r="V248" s="117"/>
      <c r="W248" s="117"/>
      <c r="X248" s="117"/>
      <c r="Y248" s="117"/>
    </row>
    <row r="249" spans="2:25" s="58" customFormat="1" ht="15.75" customHeight="1">
      <c r="B249" s="86"/>
      <c r="C249" s="86"/>
      <c r="D249" s="86"/>
      <c r="E249" s="226" t="str">
        <f>+E217</f>
        <v>ene - dic</v>
      </c>
      <c r="F249" s="226"/>
      <c r="G249" s="86" t="s">
        <v>81</v>
      </c>
      <c r="H249" s="226" t="str">
        <f>+E249</f>
        <v>ene - dic</v>
      </c>
      <c r="I249" s="226"/>
      <c r="J249" s="86" t="s">
        <v>81</v>
      </c>
      <c r="K249" s="87"/>
      <c r="L249" s="118" t="s">
        <v>163</v>
      </c>
      <c r="M249" s="88" t="s">
        <v>128</v>
      </c>
      <c r="N249" s="115"/>
      <c r="O249" s="115"/>
      <c r="P249" s="115"/>
      <c r="Q249" s="115"/>
      <c r="R249" s="116"/>
      <c r="S249" s="116"/>
      <c r="T249" s="116"/>
      <c r="U249" s="116"/>
      <c r="V249" s="117"/>
      <c r="W249" s="117"/>
      <c r="X249" s="117"/>
      <c r="Y249" s="117"/>
    </row>
    <row r="250" spans="2:25" s="58" customFormat="1" ht="15.75">
      <c r="B250" s="89"/>
      <c r="C250" s="89"/>
      <c r="D250" s="89"/>
      <c r="E250" s="90">
        <f aca="true" t="shared" si="32" ref="E250:J250">+E218</f>
        <v>2010</v>
      </c>
      <c r="F250" s="90">
        <f t="shared" si="32"/>
        <v>2011</v>
      </c>
      <c r="G250" s="91" t="str">
        <f t="shared" si="32"/>
        <v>11/10</v>
      </c>
      <c r="H250" s="90">
        <f t="shared" si="32"/>
        <v>2010</v>
      </c>
      <c r="I250" s="90">
        <f t="shared" si="32"/>
        <v>2011</v>
      </c>
      <c r="J250" s="91" t="str">
        <f t="shared" si="32"/>
        <v>11/10</v>
      </c>
      <c r="K250" s="89"/>
      <c r="L250" s="90">
        <v>2011</v>
      </c>
      <c r="M250" s="173">
        <f>+M218</f>
        <v>2011</v>
      </c>
      <c r="N250" s="115"/>
      <c r="O250" s="115"/>
      <c r="P250" s="115"/>
      <c r="Q250" s="115"/>
      <c r="R250" s="116"/>
      <c r="S250" s="116"/>
      <c r="T250" s="116"/>
      <c r="U250" s="116"/>
      <c r="V250" s="117"/>
      <c r="W250" s="117"/>
      <c r="X250" s="117"/>
      <c r="Y250" s="117"/>
    </row>
    <row r="251" spans="1:26" s="57" customFormat="1" ht="12.75">
      <c r="A251" s="57">
        <v>1</v>
      </c>
      <c r="B251" s="78" t="s">
        <v>77</v>
      </c>
      <c r="C251" s="54">
        <v>47032900</v>
      </c>
      <c r="D251" s="78" t="s">
        <v>52</v>
      </c>
      <c r="E251" s="100">
        <v>1514458.69</v>
      </c>
      <c r="F251" s="100">
        <v>1732582.415</v>
      </c>
      <c r="G251" s="56">
        <f aca="true" t="shared" si="33" ref="G251:G270">+(F251-E251)/E251</f>
        <v>0.14402751718503468</v>
      </c>
      <c r="H251" s="55">
        <v>1050812.097</v>
      </c>
      <c r="I251" s="55">
        <v>1126596.865</v>
      </c>
      <c r="J251" s="56">
        <f aca="true" t="shared" si="34" ref="J251:J271">+(I251-H251)/H251</f>
        <v>0.07212018991441048</v>
      </c>
      <c r="K251" s="54">
        <v>1</v>
      </c>
      <c r="L251" s="119">
        <f aca="true" t="shared" si="35" ref="L251:L271">+I251/$I$272</f>
        <v>0.2573259371830259</v>
      </c>
      <c r="M251" s="72">
        <v>0.930619339822635</v>
      </c>
      <c r="N251" s="58"/>
      <c r="O251" s="58"/>
      <c r="P251" s="58"/>
      <c r="Q251" s="58"/>
      <c r="R251" s="94"/>
      <c r="S251" s="94"/>
      <c r="T251" s="94"/>
      <c r="U251" s="94"/>
      <c r="V251" s="58"/>
      <c r="W251" s="58"/>
      <c r="X251" s="58"/>
      <c r="Y251" s="58"/>
      <c r="Z251" s="58"/>
    </row>
    <row r="252" spans="1:26" s="57" customFormat="1" ht="12.75">
      <c r="A252" s="57">
        <v>2</v>
      </c>
      <c r="B252" s="54" t="s">
        <v>75</v>
      </c>
      <c r="C252" s="54">
        <v>47032100</v>
      </c>
      <c r="D252" s="78" t="s">
        <v>52</v>
      </c>
      <c r="E252" s="100">
        <v>1109713.569</v>
      </c>
      <c r="F252" s="100">
        <v>945244.538</v>
      </c>
      <c r="G252" s="56">
        <f t="shared" si="33"/>
        <v>-0.14820854281182533</v>
      </c>
      <c r="H252" s="55">
        <v>821994.244</v>
      </c>
      <c r="I252" s="55">
        <v>738985.142</v>
      </c>
      <c r="J252" s="56">
        <f t="shared" si="34"/>
        <v>-0.10098501614325169</v>
      </c>
      <c r="K252" s="54">
        <v>2</v>
      </c>
      <c r="L252" s="119">
        <f t="shared" si="35"/>
        <v>0.16879156168207646</v>
      </c>
      <c r="M252" s="72">
        <v>0.5297742411004721</v>
      </c>
      <c r="N252" s="58"/>
      <c r="O252" s="58"/>
      <c r="P252" s="58"/>
      <c r="Q252" s="58"/>
      <c r="R252" s="94"/>
      <c r="S252" s="94"/>
      <c r="T252" s="94"/>
      <c r="U252" s="94"/>
      <c r="V252" s="58"/>
      <c r="W252" s="58"/>
      <c r="X252" s="58"/>
      <c r="Y252" s="58"/>
      <c r="Z252" s="58"/>
    </row>
    <row r="253" spans="1:26" s="57" customFormat="1" ht="12.75">
      <c r="A253" s="57">
        <v>3</v>
      </c>
      <c r="B253" s="78" t="s">
        <v>292</v>
      </c>
      <c r="C253" s="54">
        <v>44071012</v>
      </c>
      <c r="D253" s="78" t="s">
        <v>60</v>
      </c>
      <c r="E253" s="100">
        <v>3342.356</v>
      </c>
      <c r="F253" s="100">
        <v>3282.822</v>
      </c>
      <c r="G253" s="56">
        <f t="shared" si="33"/>
        <v>-0.017811986514901495</v>
      </c>
      <c r="H253" s="55">
        <v>349630.327</v>
      </c>
      <c r="I253" s="55">
        <v>452053.354</v>
      </c>
      <c r="J253" s="56">
        <f t="shared" si="34"/>
        <v>0.29294663274447585</v>
      </c>
      <c r="K253" s="54">
        <v>3</v>
      </c>
      <c r="L253" s="119">
        <f t="shared" si="35"/>
        <v>0.10325348542025294</v>
      </c>
      <c r="M253" s="72">
        <v>0.9866597411909754</v>
      </c>
      <c r="N253" s="58"/>
      <c r="O253" s="58"/>
      <c r="P253" s="58"/>
      <c r="Q253" s="58"/>
      <c r="R253" s="94"/>
      <c r="S253" s="94"/>
      <c r="T253" s="94"/>
      <c r="U253" s="94"/>
      <c r="V253" s="58"/>
      <c r="W253" s="58"/>
      <c r="X253" s="58"/>
      <c r="Y253" s="58"/>
      <c r="Z253" s="58"/>
    </row>
    <row r="254" spans="1:26" s="57" customFormat="1" ht="12.75">
      <c r="A254" s="57">
        <v>4</v>
      </c>
      <c r="B254" s="54" t="s">
        <v>55</v>
      </c>
      <c r="C254" s="54">
        <v>44123910</v>
      </c>
      <c r="D254" s="78" t="s">
        <v>60</v>
      </c>
      <c r="E254" s="100">
        <v>1031.564</v>
      </c>
      <c r="F254" s="100">
        <v>1844.596</v>
      </c>
      <c r="G254" s="56">
        <f t="shared" si="33"/>
        <v>0.7881546855066675</v>
      </c>
      <c r="H254" s="55">
        <v>301772.991</v>
      </c>
      <c r="I254" s="55">
        <v>382202.702</v>
      </c>
      <c r="J254" s="56">
        <f t="shared" si="34"/>
        <v>0.26652388848145797</v>
      </c>
      <c r="K254" s="54">
        <v>4</v>
      </c>
      <c r="L254" s="119">
        <f t="shared" si="35"/>
        <v>0.08729890126761071</v>
      </c>
      <c r="M254" s="72">
        <v>0.9244887074188276</v>
      </c>
      <c r="N254" s="58"/>
      <c r="O254" s="58"/>
      <c r="P254" s="58"/>
      <c r="Q254" s="58"/>
      <c r="R254" s="94"/>
      <c r="S254" s="94"/>
      <c r="T254" s="94"/>
      <c r="U254" s="94"/>
      <c r="V254" s="58"/>
      <c r="W254" s="58"/>
      <c r="X254" s="58"/>
      <c r="Y254" s="58"/>
      <c r="Z254" s="58"/>
    </row>
    <row r="255" spans="1:26" s="57" customFormat="1" ht="12.75">
      <c r="A255" s="57">
        <v>5</v>
      </c>
      <c r="B255" s="78" t="s">
        <v>260</v>
      </c>
      <c r="C255" s="120">
        <v>44012200</v>
      </c>
      <c r="D255" s="78" t="s">
        <v>52</v>
      </c>
      <c r="E255" s="100">
        <v>2836945.108</v>
      </c>
      <c r="F255" s="100">
        <v>3198691.63</v>
      </c>
      <c r="G255" s="56">
        <f t="shared" si="33"/>
        <v>0.12751269701338186</v>
      </c>
      <c r="H255" s="55">
        <v>210870.93</v>
      </c>
      <c r="I255" s="55">
        <v>259530.212</v>
      </c>
      <c r="J255" s="56">
        <f t="shared" si="34"/>
        <v>0.23075386446107107</v>
      </c>
      <c r="K255" s="54">
        <v>5</v>
      </c>
      <c r="L255" s="119">
        <f t="shared" si="35"/>
        <v>0.05927928357071133</v>
      </c>
      <c r="M255" s="72">
        <v>0.6370908938944505</v>
      </c>
      <c r="N255" s="58"/>
      <c r="O255" s="58"/>
      <c r="P255" s="58"/>
      <c r="Q255" s="58"/>
      <c r="R255" s="94"/>
      <c r="S255" s="94"/>
      <c r="T255" s="94"/>
      <c r="U255" s="94"/>
      <c r="V255" s="58"/>
      <c r="W255" s="58"/>
      <c r="X255" s="58"/>
      <c r="Y255" s="58"/>
      <c r="Z255" s="58"/>
    </row>
    <row r="256" spans="1:26" s="57" customFormat="1" ht="12.75">
      <c r="A256" s="57">
        <v>6</v>
      </c>
      <c r="B256" s="78" t="s">
        <v>336</v>
      </c>
      <c r="C256" s="120">
        <v>44091020</v>
      </c>
      <c r="D256" s="78" t="s">
        <v>52</v>
      </c>
      <c r="E256" s="100">
        <v>116717.8</v>
      </c>
      <c r="F256" s="100">
        <v>128392.565</v>
      </c>
      <c r="G256" s="56">
        <f t="shared" si="33"/>
        <v>0.10002557450534537</v>
      </c>
      <c r="H256" s="55">
        <v>171160.932</v>
      </c>
      <c r="I256" s="55">
        <v>193524.482</v>
      </c>
      <c r="J256" s="56">
        <f t="shared" si="34"/>
        <v>0.1306580289011279</v>
      </c>
      <c r="K256" s="54">
        <v>6</v>
      </c>
      <c r="L256" s="119">
        <f t="shared" si="35"/>
        <v>0.044202917872054985</v>
      </c>
      <c r="M256" s="72">
        <v>0.980704801196428</v>
      </c>
      <c r="N256" s="58"/>
      <c r="O256" s="58"/>
      <c r="P256" s="58"/>
      <c r="Q256" s="58"/>
      <c r="R256" s="94"/>
      <c r="S256" s="94"/>
      <c r="T256" s="94"/>
      <c r="U256" s="94"/>
      <c r="V256" s="58"/>
      <c r="W256" s="58"/>
      <c r="X256" s="58"/>
      <c r="Y256" s="58"/>
      <c r="Z256" s="58"/>
    </row>
    <row r="257" spans="1:26" s="57" customFormat="1" ht="12.75">
      <c r="A257" s="57">
        <v>7</v>
      </c>
      <c r="B257" s="78" t="s">
        <v>337</v>
      </c>
      <c r="C257" s="120">
        <v>48010000</v>
      </c>
      <c r="D257" s="78" t="s">
        <v>52</v>
      </c>
      <c r="E257" s="100">
        <v>201941.446</v>
      </c>
      <c r="F257" s="100">
        <v>210287.556</v>
      </c>
      <c r="G257" s="56">
        <f t="shared" si="33"/>
        <v>0.0413293564313688</v>
      </c>
      <c r="H257" s="55">
        <v>120520.318</v>
      </c>
      <c r="I257" s="55">
        <v>140883.305</v>
      </c>
      <c r="J257" s="56">
        <f t="shared" si="34"/>
        <v>0.1689589551199159</v>
      </c>
      <c r="K257" s="54">
        <v>7</v>
      </c>
      <c r="L257" s="119">
        <f t="shared" si="35"/>
        <v>0.03217914909834857</v>
      </c>
      <c r="M257" s="72">
        <v>0.99796023639684</v>
      </c>
      <c r="N257" s="58"/>
      <c r="O257" s="58"/>
      <c r="P257" s="58"/>
      <c r="Q257" s="58"/>
      <c r="R257" s="94"/>
      <c r="S257" s="94"/>
      <c r="T257" s="94"/>
      <c r="U257" s="94"/>
      <c r="V257" s="58"/>
      <c r="W257" s="58"/>
      <c r="X257" s="58"/>
      <c r="Y257" s="58"/>
      <c r="Z257" s="58"/>
    </row>
    <row r="258" spans="1:26" s="57" customFormat="1" ht="12.75">
      <c r="A258" s="57">
        <v>8</v>
      </c>
      <c r="B258" s="54" t="s">
        <v>76</v>
      </c>
      <c r="C258" s="120">
        <v>44071013</v>
      </c>
      <c r="D258" s="78" t="s">
        <v>60</v>
      </c>
      <c r="E258" s="100">
        <v>368.341</v>
      </c>
      <c r="F258" s="100">
        <v>501.435</v>
      </c>
      <c r="G258" s="56">
        <f t="shared" si="33"/>
        <v>0.3613336554985733</v>
      </c>
      <c r="H258" s="55">
        <v>81486.42</v>
      </c>
      <c r="I258" s="55">
        <v>90385.972</v>
      </c>
      <c r="J258" s="56">
        <f t="shared" si="34"/>
        <v>0.10921515511418953</v>
      </c>
      <c r="K258" s="54">
        <v>8</v>
      </c>
      <c r="L258" s="119">
        <f t="shared" si="35"/>
        <v>0.02064505563229908</v>
      </c>
      <c r="M258" s="72">
        <v>0.9487326989350156</v>
      </c>
      <c r="N258" s="58"/>
      <c r="O258" s="58"/>
      <c r="P258" s="58"/>
      <c r="Q258" s="58"/>
      <c r="R258" s="94"/>
      <c r="S258" s="94"/>
      <c r="T258" s="94"/>
      <c r="U258" s="94"/>
      <c r="V258" s="58"/>
      <c r="W258" s="58"/>
      <c r="X258" s="58"/>
      <c r="Y258" s="58"/>
      <c r="Z258" s="58"/>
    </row>
    <row r="259" spans="1:26" s="57" customFormat="1" ht="12.75">
      <c r="A259" s="57">
        <v>9</v>
      </c>
      <c r="B259" s="54" t="s">
        <v>70</v>
      </c>
      <c r="C259" s="120">
        <v>44111400</v>
      </c>
      <c r="D259" s="78" t="s">
        <v>52</v>
      </c>
      <c r="E259" s="100">
        <v>83223.775</v>
      </c>
      <c r="F259" s="100">
        <v>142372.283</v>
      </c>
      <c r="G259" s="56">
        <f t="shared" si="33"/>
        <v>0.7107164749496163</v>
      </c>
      <c r="H259" s="55">
        <v>44720.703</v>
      </c>
      <c r="I259" s="55">
        <v>71256.135</v>
      </c>
      <c r="J259" s="56">
        <f t="shared" si="34"/>
        <v>0.5933590086900019</v>
      </c>
      <c r="K259" s="54">
        <v>9</v>
      </c>
      <c r="L259" s="119">
        <f t="shared" si="35"/>
        <v>0.016275610458862062</v>
      </c>
      <c r="M259" s="72">
        <v>0.8272419801615777</v>
      </c>
      <c r="N259" s="58"/>
      <c r="O259" s="58"/>
      <c r="P259" s="58"/>
      <c r="Q259" s="58"/>
      <c r="R259" s="94"/>
      <c r="S259" s="94"/>
      <c r="T259" s="94"/>
      <c r="U259" s="94"/>
      <c r="V259" s="58"/>
      <c r="W259" s="58"/>
      <c r="X259" s="58"/>
      <c r="Y259" s="58"/>
      <c r="Z259" s="58"/>
    </row>
    <row r="260" spans="1:21" s="58" customFormat="1" ht="12.75">
      <c r="A260" s="57">
        <v>10</v>
      </c>
      <c r="B260" s="54" t="s">
        <v>73</v>
      </c>
      <c r="C260" s="120">
        <v>44119320</v>
      </c>
      <c r="D260" s="78" t="s">
        <v>52</v>
      </c>
      <c r="E260" s="100">
        <v>80239.601</v>
      </c>
      <c r="F260" s="100">
        <v>76839.772</v>
      </c>
      <c r="G260" s="56">
        <f t="shared" si="33"/>
        <v>-0.042370960942340656</v>
      </c>
      <c r="H260" s="55">
        <v>72960.498</v>
      </c>
      <c r="I260" s="55">
        <v>71246.439</v>
      </c>
      <c r="J260" s="56">
        <f t="shared" si="34"/>
        <v>-0.02349297286868859</v>
      </c>
      <c r="K260" s="54">
        <v>10</v>
      </c>
      <c r="L260" s="119">
        <f t="shared" si="35"/>
        <v>0.016273395795956068</v>
      </c>
      <c r="M260" s="72">
        <v>0.9880476454979117</v>
      </c>
      <c r="R260" s="94"/>
      <c r="S260" s="94"/>
      <c r="T260" s="94"/>
      <c r="U260" s="94"/>
    </row>
    <row r="261" spans="1:21" s="58" customFormat="1" ht="12.75">
      <c r="A261" s="57">
        <v>11</v>
      </c>
      <c r="B261" s="54" t="s">
        <v>71</v>
      </c>
      <c r="C261" s="120">
        <v>44119310</v>
      </c>
      <c r="D261" s="78" t="s">
        <v>52</v>
      </c>
      <c r="E261" s="100">
        <v>109427.258</v>
      </c>
      <c r="F261" s="100">
        <v>129727.733</v>
      </c>
      <c r="G261" s="56">
        <f t="shared" si="33"/>
        <v>0.1855157057851161</v>
      </c>
      <c r="H261" s="55">
        <v>57208.448</v>
      </c>
      <c r="I261" s="55">
        <v>70189.921</v>
      </c>
      <c r="J261" s="56">
        <f t="shared" si="34"/>
        <v>0.22691531502480203</v>
      </c>
      <c r="K261" s="54">
        <v>11</v>
      </c>
      <c r="L261" s="119">
        <f t="shared" si="35"/>
        <v>0.01603207656904633</v>
      </c>
      <c r="M261" s="72">
        <v>0.999999843282367</v>
      </c>
      <c r="R261" s="94"/>
      <c r="S261" s="94"/>
      <c r="T261" s="94"/>
      <c r="U261" s="94"/>
    </row>
    <row r="262" spans="1:21" s="58" customFormat="1" ht="12.75">
      <c r="A262" s="57">
        <v>12</v>
      </c>
      <c r="B262" s="78" t="s">
        <v>321</v>
      </c>
      <c r="C262" s="120">
        <v>44182000</v>
      </c>
      <c r="D262" s="78" t="s">
        <v>52</v>
      </c>
      <c r="E262" s="100">
        <v>33715.457</v>
      </c>
      <c r="F262" s="100">
        <v>34803.683</v>
      </c>
      <c r="G262" s="56">
        <f t="shared" si="33"/>
        <v>0.032276768486335365</v>
      </c>
      <c r="H262" s="55">
        <v>60982.34</v>
      </c>
      <c r="I262" s="55">
        <v>66759.252</v>
      </c>
      <c r="J262" s="56">
        <f t="shared" si="34"/>
        <v>0.09473090078209523</v>
      </c>
      <c r="K262" s="54">
        <v>12</v>
      </c>
      <c r="L262" s="119">
        <f t="shared" si="35"/>
        <v>0.015248477623393522</v>
      </c>
      <c r="M262" s="72">
        <v>0.9875254289537682</v>
      </c>
      <c r="R262" s="94"/>
      <c r="S262" s="94"/>
      <c r="T262" s="94"/>
      <c r="U262" s="94"/>
    </row>
    <row r="263" spans="1:21" s="58" customFormat="1" ht="12.75">
      <c r="A263" s="57">
        <v>13</v>
      </c>
      <c r="B263" s="54" t="s">
        <v>59</v>
      </c>
      <c r="C263" s="120">
        <v>44071016</v>
      </c>
      <c r="D263" s="78" t="s">
        <v>60</v>
      </c>
      <c r="E263" s="100">
        <v>98.533</v>
      </c>
      <c r="F263" s="100">
        <v>90.659</v>
      </c>
      <c r="G263" s="56">
        <f t="shared" si="33"/>
        <v>-0.0799123136411151</v>
      </c>
      <c r="H263" s="55">
        <v>48197.957</v>
      </c>
      <c r="I263" s="55">
        <v>57880.428</v>
      </c>
      <c r="J263" s="56">
        <f t="shared" si="34"/>
        <v>0.20088965596612315</v>
      </c>
      <c r="K263" s="54">
        <v>13</v>
      </c>
      <c r="L263" s="119">
        <f t="shared" si="35"/>
        <v>0.013220465849294417</v>
      </c>
      <c r="M263" s="72">
        <v>0.9959383635029763</v>
      </c>
      <c r="R263" s="94"/>
      <c r="S263" s="94"/>
      <c r="T263" s="94"/>
      <c r="U263" s="94"/>
    </row>
    <row r="264" spans="1:21" s="58" customFormat="1" ht="12.75">
      <c r="A264" s="57">
        <v>14</v>
      </c>
      <c r="B264" s="78" t="s">
        <v>331</v>
      </c>
      <c r="C264" s="120" t="s">
        <v>367</v>
      </c>
      <c r="D264" s="78" t="s">
        <v>52</v>
      </c>
      <c r="E264" s="100">
        <v>11572.538</v>
      </c>
      <c r="F264" s="100">
        <v>11552.741</v>
      </c>
      <c r="G264" s="56">
        <f t="shared" si="33"/>
        <v>-0.001710687837015569</v>
      </c>
      <c r="H264" s="55">
        <v>61210.989</v>
      </c>
      <c r="I264" s="55">
        <v>55977.743</v>
      </c>
      <c r="J264" s="56">
        <f t="shared" si="34"/>
        <v>-0.08549520413728325</v>
      </c>
      <c r="K264" s="54">
        <v>14</v>
      </c>
      <c r="L264" s="119">
        <f t="shared" si="35"/>
        <v>0.012785873657535491</v>
      </c>
      <c r="M264" s="72">
        <v>0.16387182365917358</v>
      </c>
      <c r="R264" s="94"/>
      <c r="S264" s="94"/>
      <c r="T264" s="94"/>
      <c r="U264" s="94"/>
    </row>
    <row r="265" spans="1:21" s="58" customFormat="1" ht="12.75">
      <c r="A265" s="57">
        <v>15</v>
      </c>
      <c r="B265" s="54" t="s">
        <v>67</v>
      </c>
      <c r="C265" s="120" t="s">
        <v>356</v>
      </c>
      <c r="D265" s="78" t="s">
        <v>52</v>
      </c>
      <c r="E265" s="100">
        <v>17392.364</v>
      </c>
      <c r="F265" s="100">
        <v>19508.608</v>
      </c>
      <c r="G265" s="56">
        <f t="shared" si="33"/>
        <v>0.12167661624377218</v>
      </c>
      <c r="H265" s="55">
        <v>52040.136</v>
      </c>
      <c r="I265" s="55">
        <v>55886.027</v>
      </c>
      <c r="J265" s="56">
        <f t="shared" si="34"/>
        <v>0.07390240102370223</v>
      </c>
      <c r="K265" s="54">
        <v>15</v>
      </c>
      <c r="L265" s="119">
        <f t="shared" si="35"/>
        <v>0.012764924810269989</v>
      </c>
      <c r="M265" s="72">
        <v>0.43495937047463973</v>
      </c>
      <c r="R265" s="94"/>
      <c r="S265" s="94"/>
      <c r="T265" s="94"/>
      <c r="U265" s="94"/>
    </row>
    <row r="266" spans="1:21" s="58" customFormat="1" ht="12.75">
      <c r="A266" s="57">
        <v>16</v>
      </c>
      <c r="B266" s="54" t="s">
        <v>222</v>
      </c>
      <c r="C266" s="120">
        <v>11082000</v>
      </c>
      <c r="D266" s="78" t="s">
        <v>52</v>
      </c>
      <c r="E266" s="100">
        <v>13426.975</v>
      </c>
      <c r="F266" s="100">
        <v>16707.6</v>
      </c>
      <c r="G266" s="56">
        <f t="shared" si="33"/>
        <v>0.2443309084883228</v>
      </c>
      <c r="H266" s="55">
        <v>43304.628</v>
      </c>
      <c r="I266" s="55">
        <v>53659.377</v>
      </c>
      <c r="J266" s="56">
        <f t="shared" si="34"/>
        <v>0.23911414271934178</v>
      </c>
      <c r="K266" s="54">
        <v>16</v>
      </c>
      <c r="L266" s="119">
        <f t="shared" si="35"/>
        <v>0.012256335788030356</v>
      </c>
      <c r="M266" s="72">
        <v>0.9999999813639286</v>
      </c>
      <c r="R266" s="94"/>
      <c r="S266" s="94"/>
      <c r="T266" s="94"/>
      <c r="U266" s="94"/>
    </row>
    <row r="267" spans="1:21" s="58" customFormat="1" ht="12.75">
      <c r="A267" s="57">
        <v>17</v>
      </c>
      <c r="B267" s="78" t="s">
        <v>261</v>
      </c>
      <c r="C267" s="120" t="s">
        <v>377</v>
      </c>
      <c r="D267" s="78" t="s">
        <v>52</v>
      </c>
      <c r="E267" s="100">
        <v>8001.633</v>
      </c>
      <c r="F267" s="100">
        <v>16679.592</v>
      </c>
      <c r="G267" s="56">
        <f t="shared" si="33"/>
        <v>1.0845234966412483</v>
      </c>
      <c r="H267" s="55">
        <v>16996.537</v>
      </c>
      <c r="I267" s="55">
        <v>51325.098</v>
      </c>
      <c r="J267" s="56">
        <f t="shared" si="34"/>
        <v>2.019738550270564</v>
      </c>
      <c r="K267" s="54">
        <v>17</v>
      </c>
      <c r="L267" s="119">
        <f t="shared" si="35"/>
        <v>0.01172316323094033</v>
      </c>
      <c r="M267" s="72">
        <v>0.4311667154145246</v>
      </c>
      <c r="R267" s="94"/>
      <c r="S267" s="94"/>
      <c r="T267" s="94"/>
      <c r="U267" s="94"/>
    </row>
    <row r="268" spans="1:21" s="58" customFormat="1" ht="12.75">
      <c r="A268" s="57">
        <v>18</v>
      </c>
      <c r="B268" s="54" t="s">
        <v>74</v>
      </c>
      <c r="C268" s="120">
        <v>44071015</v>
      </c>
      <c r="D268" s="78" t="s">
        <v>60</v>
      </c>
      <c r="E268" s="100">
        <v>120.795</v>
      </c>
      <c r="F268" s="100">
        <v>113.127</v>
      </c>
      <c r="G268" s="56">
        <f t="shared" si="33"/>
        <v>-0.06347944865267607</v>
      </c>
      <c r="H268" s="55">
        <v>41167.879</v>
      </c>
      <c r="I268" s="55">
        <v>50553.94</v>
      </c>
      <c r="J268" s="56">
        <f t="shared" si="34"/>
        <v>0.2279947674739328</v>
      </c>
      <c r="K268" s="54">
        <v>18</v>
      </c>
      <c r="L268" s="119">
        <f t="shared" si="35"/>
        <v>0.011547023068268932</v>
      </c>
      <c r="M268" s="72">
        <v>0.9937749715646231</v>
      </c>
      <c r="R268" s="94"/>
      <c r="S268" s="94"/>
      <c r="T268" s="94"/>
      <c r="U268" s="94"/>
    </row>
    <row r="269" spans="1:26" s="59" customFormat="1" ht="12.75">
      <c r="A269" s="57">
        <v>19</v>
      </c>
      <c r="B269" s="54" t="s">
        <v>72</v>
      </c>
      <c r="C269" s="120" t="s">
        <v>380</v>
      </c>
      <c r="D269" s="78" t="s">
        <v>52</v>
      </c>
      <c r="E269" s="100">
        <v>27636.038</v>
      </c>
      <c r="F269" s="100">
        <v>24795.171</v>
      </c>
      <c r="G269" s="56">
        <f t="shared" si="33"/>
        <v>-0.10279574083665691</v>
      </c>
      <c r="H269" s="55">
        <v>49528.262</v>
      </c>
      <c r="I269" s="55">
        <v>50020.052</v>
      </c>
      <c r="J269" s="56">
        <f t="shared" si="34"/>
        <v>0.009929482282257367</v>
      </c>
      <c r="K269" s="54">
        <v>19</v>
      </c>
      <c r="L269" s="119">
        <f t="shared" si="35"/>
        <v>0.011425077735187633</v>
      </c>
      <c r="M269" s="72">
        <v>0.8969279996907198</v>
      </c>
      <c r="N269" s="58"/>
      <c r="O269" s="58"/>
      <c r="P269" s="58"/>
      <c r="Q269" s="58"/>
      <c r="R269" s="94"/>
      <c r="S269" s="94"/>
      <c r="T269" s="94"/>
      <c r="U269" s="94"/>
      <c r="V269" s="58"/>
      <c r="W269" s="58"/>
      <c r="X269" s="58"/>
      <c r="Y269" s="58"/>
      <c r="Z269" s="58"/>
    </row>
    <row r="270" spans="1:26" ht="12.75">
      <c r="A270" s="57">
        <v>20</v>
      </c>
      <c r="B270" s="54" t="s">
        <v>227</v>
      </c>
      <c r="C270" s="120">
        <v>44119220</v>
      </c>
      <c r="D270" s="78" t="s">
        <v>52</v>
      </c>
      <c r="E270" s="100">
        <v>28293.112</v>
      </c>
      <c r="F270" s="100">
        <v>27678.406</v>
      </c>
      <c r="G270" s="56">
        <f t="shared" si="33"/>
        <v>-0.02172634809490034</v>
      </c>
      <c r="H270" s="55">
        <v>23760.867</v>
      </c>
      <c r="I270" s="55">
        <v>24528.64</v>
      </c>
      <c r="J270" s="56">
        <f t="shared" si="34"/>
        <v>0.03231249937134033</v>
      </c>
      <c r="K270" s="54">
        <v>20</v>
      </c>
      <c r="L270" s="119">
        <f t="shared" si="35"/>
        <v>0.005602585513874172</v>
      </c>
      <c r="M270" s="72">
        <v>0.9999158605476629</v>
      </c>
      <c r="N270" s="58"/>
      <c r="O270" s="58"/>
      <c r="P270" s="58"/>
      <c r="Q270" s="58"/>
      <c r="R270" s="94"/>
      <c r="S270" s="94"/>
      <c r="T270" s="94"/>
      <c r="U270" s="94"/>
      <c r="V270" s="58"/>
      <c r="W270" s="58"/>
      <c r="X270" s="58"/>
      <c r="Y270" s="58"/>
      <c r="Z270" s="58"/>
    </row>
    <row r="271" spans="1:26" ht="12.75">
      <c r="A271" s="57"/>
      <c r="B271" s="54" t="s">
        <v>114</v>
      </c>
      <c r="C271" s="76"/>
      <c r="E271" s="100"/>
      <c r="F271" s="100"/>
      <c r="G271" s="56"/>
      <c r="H271" s="55">
        <f>+H272-SUM(H251:H270)</f>
        <v>264135.6929999995</v>
      </c>
      <c r="I271" s="55">
        <f>+I272-SUM(I251:I270)</f>
        <v>314647.8390000006</v>
      </c>
      <c r="J271" s="56">
        <f t="shared" si="34"/>
        <v>0.19123559344174362</v>
      </c>
      <c r="L271" s="119">
        <f t="shared" si="35"/>
        <v>0.07186869817296092</v>
      </c>
      <c r="M271" s="72"/>
      <c r="N271" s="58"/>
      <c r="O271" s="58"/>
      <c r="P271" s="58"/>
      <c r="Q271" s="58"/>
      <c r="R271" s="94"/>
      <c r="S271" s="94"/>
      <c r="T271" s="94"/>
      <c r="U271" s="94"/>
      <c r="V271" s="58"/>
      <c r="W271" s="58"/>
      <c r="X271" s="58"/>
      <c r="Y271" s="58"/>
      <c r="Z271" s="58"/>
    </row>
    <row r="272" spans="2:26" s="59" customFormat="1" ht="12.75">
      <c r="B272" s="70" t="s">
        <v>117</v>
      </c>
      <c r="C272" s="70"/>
      <c r="D272" s="70"/>
      <c r="E272" s="96"/>
      <c r="F272" s="71"/>
      <c r="G272" s="71"/>
      <c r="H272" s="71">
        <f>+'Exportacion_regional '!C16</f>
        <v>3944463.196</v>
      </c>
      <c r="I272" s="71">
        <f>+'Exportacion_regional '!D16</f>
        <v>4378092.925</v>
      </c>
      <c r="J272" s="97">
        <f>+(I272-H272)/H272</f>
        <v>0.10993377487708211</v>
      </c>
      <c r="K272" s="71"/>
      <c r="L272" s="97">
        <f>SUM(L251:L271)</f>
        <v>1.0000000000000002</v>
      </c>
      <c r="M272" s="98"/>
      <c r="N272" s="58"/>
      <c r="O272" s="58"/>
      <c r="P272" s="58"/>
      <c r="Q272" s="58"/>
      <c r="R272" s="94"/>
      <c r="S272" s="94"/>
      <c r="T272" s="94"/>
      <c r="U272" s="94"/>
      <c r="V272" s="58"/>
      <c r="W272" s="58"/>
      <c r="X272" s="58"/>
      <c r="Y272" s="58"/>
      <c r="Z272" s="58"/>
    </row>
    <row r="273" spans="5:21" s="58" customFormat="1" ht="12.75">
      <c r="E273" s="99"/>
      <c r="F273" s="94"/>
      <c r="G273" s="94"/>
      <c r="H273" s="94"/>
      <c r="I273" s="99"/>
      <c r="J273" s="94"/>
      <c r="K273" s="94"/>
      <c r="L273" s="94"/>
      <c r="M273" s="95"/>
      <c r="R273" s="94"/>
      <c r="S273" s="94"/>
      <c r="T273" s="94"/>
      <c r="U273" s="94"/>
    </row>
    <row r="274" spans="2:21" s="58" customFormat="1" ht="21" customHeight="1">
      <c r="B274" s="229" t="s">
        <v>242</v>
      </c>
      <c r="C274" s="229"/>
      <c r="D274" s="229"/>
      <c r="E274" s="229"/>
      <c r="F274" s="229"/>
      <c r="G274" s="229"/>
      <c r="H274" s="229"/>
      <c r="I274" s="229"/>
      <c r="J274" s="229"/>
      <c r="K274" s="229"/>
      <c r="L274" s="229"/>
      <c r="M274" s="229"/>
      <c r="R274" s="94"/>
      <c r="S274" s="94"/>
      <c r="T274" s="94"/>
      <c r="U274" s="94"/>
    </row>
    <row r="275" spans="13:26" ht="12.75">
      <c r="M275" s="95"/>
      <c r="N275" s="58"/>
      <c r="O275" s="58"/>
      <c r="P275" s="58"/>
      <c r="Q275" s="58"/>
      <c r="R275" s="94"/>
      <c r="S275" s="94"/>
      <c r="T275" s="94"/>
      <c r="U275" s="94"/>
      <c r="V275" s="58"/>
      <c r="W275" s="58"/>
      <c r="X275" s="58"/>
      <c r="Y275" s="58"/>
      <c r="Z275" s="58"/>
    </row>
    <row r="276" spans="2:26" s="81" customFormat="1" ht="15.75" customHeight="1">
      <c r="B276" s="227" t="s">
        <v>106</v>
      </c>
      <c r="C276" s="227"/>
      <c r="D276" s="227"/>
      <c r="E276" s="227"/>
      <c r="F276" s="227"/>
      <c r="G276" s="227"/>
      <c r="H276" s="227"/>
      <c r="I276" s="227"/>
      <c r="J276" s="227"/>
      <c r="K276" s="227"/>
      <c r="L276" s="227"/>
      <c r="M276" s="227"/>
      <c r="N276" s="58"/>
      <c r="O276" s="58"/>
      <c r="P276" s="58"/>
      <c r="Q276" s="58"/>
      <c r="R276" s="94"/>
      <c r="S276" s="94"/>
      <c r="T276" s="94"/>
      <c r="U276" s="94"/>
      <c r="V276" s="58"/>
      <c r="W276" s="58"/>
      <c r="X276" s="58"/>
      <c r="Y276" s="58"/>
      <c r="Z276" s="58"/>
    </row>
    <row r="277" spans="2:26" s="81" customFormat="1" ht="15.75" customHeight="1">
      <c r="B277" s="224" t="s">
        <v>45</v>
      </c>
      <c r="C277" s="224"/>
      <c r="D277" s="224"/>
      <c r="E277" s="224"/>
      <c r="F277" s="224"/>
      <c r="G277" s="224"/>
      <c r="H277" s="224"/>
      <c r="I277" s="224"/>
      <c r="J277" s="224"/>
      <c r="K277" s="224"/>
      <c r="L277" s="224"/>
      <c r="M277" s="224"/>
      <c r="N277" s="24"/>
      <c r="O277" s="58"/>
      <c r="P277" s="58"/>
      <c r="Q277" s="58"/>
      <c r="R277" s="94"/>
      <c r="S277" s="58"/>
      <c r="T277" s="94"/>
      <c r="U277" s="94"/>
      <c r="V277" s="58"/>
      <c r="W277" s="58"/>
      <c r="X277" s="58"/>
      <c r="Y277" s="58"/>
      <c r="Z277" s="58"/>
    </row>
    <row r="278" spans="2:26" s="82" customFormat="1" ht="15.75" customHeight="1">
      <c r="B278" s="224" t="s">
        <v>38</v>
      </c>
      <c r="C278" s="224"/>
      <c r="D278" s="224"/>
      <c r="E278" s="224"/>
      <c r="F278" s="224"/>
      <c r="G278" s="224"/>
      <c r="H278" s="224"/>
      <c r="I278" s="224"/>
      <c r="J278" s="224"/>
      <c r="K278" s="224"/>
      <c r="L278" s="224"/>
      <c r="M278" s="224"/>
      <c r="N278" s="58"/>
      <c r="O278" s="58"/>
      <c r="P278" s="58"/>
      <c r="Q278" s="58"/>
      <c r="R278" s="94"/>
      <c r="S278" s="94"/>
      <c r="T278" s="94"/>
      <c r="U278" s="94"/>
      <c r="V278" s="58"/>
      <c r="W278" s="58"/>
      <c r="X278" s="58"/>
      <c r="Y278" s="58"/>
      <c r="Z278" s="58"/>
    </row>
    <row r="279" spans="2:26" s="82" customFormat="1" ht="15.75" customHeight="1">
      <c r="B279" s="83"/>
      <c r="C279" s="83"/>
      <c r="D279" s="83"/>
      <c r="E279" s="83"/>
      <c r="F279" s="83"/>
      <c r="G279" s="83"/>
      <c r="H279" s="83"/>
      <c r="I279" s="83"/>
      <c r="J279" s="83"/>
      <c r="K279" s="83"/>
      <c r="L279" s="83"/>
      <c r="M279" s="83"/>
      <c r="N279" s="58"/>
      <c r="O279" s="58"/>
      <c r="P279" s="58"/>
      <c r="Q279" s="58"/>
      <c r="R279" s="94"/>
      <c r="S279" s="94"/>
      <c r="T279" s="94"/>
      <c r="U279" s="94"/>
      <c r="V279" s="58"/>
      <c r="W279" s="58"/>
      <c r="X279" s="58"/>
      <c r="Y279" s="58"/>
      <c r="Z279" s="58"/>
    </row>
    <row r="280" spans="2:21" s="58" customFormat="1" ht="30.75" customHeight="1">
      <c r="B280" s="84" t="s">
        <v>166</v>
      </c>
      <c r="C280" s="84" t="s">
        <v>135</v>
      </c>
      <c r="D280" s="84" t="s">
        <v>51</v>
      </c>
      <c r="E280" s="225" t="s">
        <v>126</v>
      </c>
      <c r="F280" s="225"/>
      <c r="G280" s="225"/>
      <c r="H280" s="225" t="s">
        <v>127</v>
      </c>
      <c r="I280" s="225"/>
      <c r="J280" s="225"/>
      <c r="K280" s="225"/>
      <c r="L280" s="225"/>
      <c r="M280" s="225"/>
      <c r="R280" s="94"/>
      <c r="S280" s="94"/>
      <c r="T280" s="94"/>
      <c r="U280" s="94"/>
    </row>
    <row r="281" spans="2:21" s="58" customFormat="1" ht="15.75" customHeight="1">
      <c r="B281" s="86"/>
      <c r="C281" s="86"/>
      <c r="D281" s="86"/>
      <c r="E281" s="226" t="str">
        <f>+E249</f>
        <v>ene - dic</v>
      </c>
      <c r="F281" s="226"/>
      <c r="G281" s="86" t="s">
        <v>81</v>
      </c>
      <c r="H281" s="226" t="str">
        <f>+E281</f>
        <v>ene - dic</v>
      </c>
      <c r="I281" s="226"/>
      <c r="J281" s="86" t="s">
        <v>81</v>
      </c>
      <c r="K281" s="87"/>
      <c r="L281" s="118" t="s">
        <v>163</v>
      </c>
      <c r="M281" s="88" t="s">
        <v>128</v>
      </c>
      <c r="R281" s="94"/>
      <c r="S281" s="94"/>
      <c r="T281" s="94"/>
      <c r="U281" s="94"/>
    </row>
    <row r="282" spans="2:21" s="58" customFormat="1" ht="15.75">
      <c r="B282" s="89"/>
      <c r="C282" s="89"/>
      <c r="D282" s="89"/>
      <c r="E282" s="90">
        <f aca="true" t="shared" si="36" ref="E282:J282">+E250</f>
        <v>2010</v>
      </c>
      <c r="F282" s="90">
        <f t="shared" si="36"/>
        <v>2011</v>
      </c>
      <c r="G282" s="91" t="str">
        <f t="shared" si="36"/>
        <v>11/10</v>
      </c>
      <c r="H282" s="90">
        <f t="shared" si="36"/>
        <v>2010</v>
      </c>
      <c r="I282" s="90">
        <f t="shared" si="36"/>
        <v>2011</v>
      </c>
      <c r="J282" s="91" t="str">
        <f t="shared" si="36"/>
        <v>11/10</v>
      </c>
      <c r="K282" s="89"/>
      <c r="L282" s="90">
        <v>2011</v>
      </c>
      <c r="M282" s="173">
        <f>+M250</f>
        <v>2011</v>
      </c>
      <c r="R282" s="94"/>
      <c r="S282" s="94"/>
      <c r="T282" s="94"/>
      <c r="U282" s="94"/>
    </row>
    <row r="283" spans="1:26" s="57" customFormat="1" ht="12.75">
      <c r="A283" s="57">
        <v>1</v>
      </c>
      <c r="B283" s="54" t="s">
        <v>75</v>
      </c>
      <c r="C283" s="76">
        <v>47032100</v>
      </c>
      <c r="D283" s="78" t="s">
        <v>52</v>
      </c>
      <c r="E283" s="55">
        <v>430745.578</v>
      </c>
      <c r="F283" s="55">
        <v>453735.941</v>
      </c>
      <c r="G283" s="56">
        <f aca="true" t="shared" si="37" ref="G283:G302">+(F283-E283)/E283</f>
        <v>0.0533734161746868</v>
      </c>
      <c r="H283" s="55">
        <v>310176.95</v>
      </c>
      <c r="I283" s="55">
        <v>340472.876</v>
      </c>
      <c r="J283" s="56">
        <f aca="true" t="shared" si="38" ref="J283:J303">+(I283-H283)/H283</f>
        <v>0.09767304114635203</v>
      </c>
      <c r="K283" s="54">
        <v>1</v>
      </c>
      <c r="L283" s="119">
        <f aca="true" t="shared" si="39" ref="L283:L303">+I283/$I$304</f>
        <v>0.6532912199585595</v>
      </c>
      <c r="M283" s="72">
        <v>0.24408306642002164</v>
      </c>
      <c r="N283" s="58"/>
      <c r="O283" s="58"/>
      <c r="P283" s="58"/>
      <c r="Q283" s="58"/>
      <c r="R283" s="94"/>
      <c r="S283" s="94"/>
      <c r="T283" s="94"/>
      <c r="U283" s="94"/>
      <c r="V283" s="58"/>
      <c r="W283" s="58"/>
      <c r="X283" s="58"/>
      <c r="Y283" s="58"/>
      <c r="Z283" s="58"/>
    </row>
    <row r="284" spans="1:26" s="57" customFormat="1" ht="12.75">
      <c r="A284" s="57">
        <v>2</v>
      </c>
      <c r="B284" s="54" t="s">
        <v>78</v>
      </c>
      <c r="C284" s="120">
        <v>10040000</v>
      </c>
      <c r="D284" s="78" t="s">
        <v>52</v>
      </c>
      <c r="E284" s="55">
        <v>59020.68</v>
      </c>
      <c r="F284" s="55">
        <v>136995.36</v>
      </c>
      <c r="G284" s="56">
        <f t="shared" si="37"/>
        <v>1.3211416744097153</v>
      </c>
      <c r="H284" s="55">
        <v>12304.826</v>
      </c>
      <c r="I284" s="55">
        <v>35610.041</v>
      </c>
      <c r="J284" s="56">
        <f t="shared" si="38"/>
        <v>1.8939898053007818</v>
      </c>
      <c r="K284" s="54">
        <v>2</v>
      </c>
      <c r="L284" s="119">
        <f t="shared" si="39"/>
        <v>0.06832769588278251</v>
      </c>
      <c r="M284" s="72">
        <v>0.9677197226025503</v>
      </c>
      <c r="N284" s="58"/>
      <c r="O284" s="58"/>
      <c r="P284" s="58"/>
      <c r="Q284" s="58"/>
      <c r="R284" s="94"/>
      <c r="S284" s="94"/>
      <c r="T284" s="94"/>
      <c r="U284" s="94"/>
      <c r="V284" s="58"/>
      <c r="W284" s="58"/>
      <c r="X284" s="58"/>
      <c r="Y284" s="58"/>
      <c r="Z284" s="58"/>
    </row>
    <row r="285" spans="1:26" s="57" customFormat="1" ht="12.75">
      <c r="A285" s="57">
        <v>3</v>
      </c>
      <c r="B285" s="78" t="s">
        <v>250</v>
      </c>
      <c r="C285" s="120" t="s">
        <v>346</v>
      </c>
      <c r="D285" s="78" t="s">
        <v>52</v>
      </c>
      <c r="E285" s="55">
        <v>27099.459</v>
      </c>
      <c r="F285" s="55">
        <v>32283.14</v>
      </c>
      <c r="G285" s="56">
        <f t="shared" si="37"/>
        <v>0.19128356031018925</v>
      </c>
      <c r="H285" s="55">
        <v>22693.594</v>
      </c>
      <c r="I285" s="55">
        <v>32037.607</v>
      </c>
      <c r="J285" s="56">
        <f t="shared" si="38"/>
        <v>0.41174672464837425</v>
      </c>
      <c r="K285" s="54">
        <v>3</v>
      </c>
      <c r="L285" s="119">
        <f t="shared" si="39"/>
        <v>0.06147299487546516</v>
      </c>
      <c r="M285" s="72">
        <v>0.05011882302176664</v>
      </c>
      <c r="N285" s="58"/>
      <c r="O285" s="58"/>
      <c r="P285" s="58"/>
      <c r="Q285" s="58"/>
      <c r="R285" s="94"/>
      <c r="S285" s="94"/>
      <c r="T285" s="94"/>
      <c r="U285" s="94"/>
      <c r="V285" s="58"/>
      <c r="W285" s="58"/>
      <c r="X285" s="58"/>
      <c r="Y285" s="58"/>
      <c r="Z285" s="58"/>
    </row>
    <row r="286" spans="1:26" s="57" customFormat="1" ht="12.75">
      <c r="A286" s="57">
        <v>4</v>
      </c>
      <c r="B286" s="54" t="s">
        <v>55</v>
      </c>
      <c r="C286" s="120">
        <v>44123910</v>
      </c>
      <c r="D286" s="78" t="s">
        <v>60</v>
      </c>
      <c r="E286" s="55">
        <v>68.986</v>
      </c>
      <c r="F286" s="55">
        <v>70.401</v>
      </c>
      <c r="G286" s="56">
        <f t="shared" si="37"/>
        <v>0.020511408111790683</v>
      </c>
      <c r="H286" s="55">
        <v>25571.788</v>
      </c>
      <c r="I286" s="55">
        <v>27206.248</v>
      </c>
      <c r="J286" s="56">
        <f t="shared" si="38"/>
        <v>0.06391653176539705</v>
      </c>
      <c r="K286" s="54">
        <v>4</v>
      </c>
      <c r="L286" s="119">
        <f t="shared" si="39"/>
        <v>0.052202698656133535</v>
      </c>
      <c r="M286" s="72">
        <v>0.0658076693744464</v>
      </c>
      <c r="N286" s="58"/>
      <c r="O286" s="58"/>
      <c r="P286" s="58"/>
      <c r="Q286" s="58"/>
      <c r="R286" s="94"/>
      <c r="S286" s="94"/>
      <c r="T286" s="94"/>
      <c r="U286" s="94"/>
      <c r="V286" s="58"/>
      <c r="W286" s="58"/>
      <c r="X286" s="58"/>
      <c r="Y286" s="58"/>
      <c r="Z286" s="58"/>
    </row>
    <row r="287" spans="1:26" s="57" customFormat="1" ht="12.75">
      <c r="A287" s="57">
        <v>5</v>
      </c>
      <c r="B287" s="78" t="s">
        <v>338</v>
      </c>
      <c r="C287" s="120" t="s">
        <v>367</v>
      </c>
      <c r="D287" s="78" t="s">
        <v>52</v>
      </c>
      <c r="E287" s="55">
        <v>3299.761</v>
      </c>
      <c r="F287" s="55">
        <v>3624.14</v>
      </c>
      <c r="G287" s="56">
        <f t="shared" si="37"/>
        <v>0.09830378624391278</v>
      </c>
      <c r="H287" s="55">
        <v>21425.135</v>
      </c>
      <c r="I287" s="55">
        <v>18542.586</v>
      </c>
      <c r="J287" s="56">
        <f t="shared" si="38"/>
        <v>-0.13454052914952458</v>
      </c>
      <c r="K287" s="54">
        <v>5</v>
      </c>
      <c r="L287" s="119">
        <f t="shared" si="39"/>
        <v>0.03557907100102302</v>
      </c>
      <c r="M287" s="72">
        <v>0.054282420482316705</v>
      </c>
      <c r="N287" s="58"/>
      <c r="O287" s="58"/>
      <c r="P287" s="58"/>
      <c r="Q287" s="58"/>
      <c r="R287" s="94"/>
      <c r="S287" s="94"/>
      <c r="T287" s="94"/>
      <c r="U287" s="94"/>
      <c r="V287" s="58"/>
      <c r="W287" s="58"/>
      <c r="X287" s="58"/>
      <c r="Y287" s="58"/>
      <c r="Z287" s="58"/>
    </row>
    <row r="288" spans="1:26" s="57" customFormat="1" ht="12.75">
      <c r="A288" s="57">
        <v>6</v>
      </c>
      <c r="B288" s="78" t="s">
        <v>260</v>
      </c>
      <c r="C288" s="120">
        <v>44012200</v>
      </c>
      <c r="D288" s="78" t="s">
        <v>52</v>
      </c>
      <c r="E288" s="55">
        <v>17.61</v>
      </c>
      <c r="F288" s="55">
        <v>181635.75</v>
      </c>
      <c r="G288" s="56">
        <f t="shared" si="37"/>
        <v>10313.352640545147</v>
      </c>
      <c r="H288" s="55">
        <v>17.271</v>
      </c>
      <c r="I288" s="55">
        <v>15068.286</v>
      </c>
      <c r="J288" s="56">
        <f t="shared" si="38"/>
        <v>871.461698801459</v>
      </c>
      <c r="K288" s="54">
        <v>6</v>
      </c>
      <c r="L288" s="119">
        <f t="shared" si="39"/>
        <v>0.028912667168307656</v>
      </c>
      <c r="M288" s="72">
        <v>0.03698940375079428</v>
      </c>
      <c r="N288" s="58"/>
      <c r="O288" s="58"/>
      <c r="P288" s="58"/>
      <c r="Q288" s="58"/>
      <c r="R288" s="94"/>
      <c r="S288" s="58"/>
      <c r="T288" s="94"/>
      <c r="U288" s="94"/>
      <c r="V288" s="58"/>
      <c r="W288" s="58"/>
      <c r="X288" s="58"/>
      <c r="Y288" s="58"/>
      <c r="Z288" s="58"/>
    </row>
    <row r="289" spans="1:26" s="57" customFormat="1" ht="12.75">
      <c r="A289" s="57">
        <v>7</v>
      </c>
      <c r="B289" s="78" t="s">
        <v>339</v>
      </c>
      <c r="C289" s="120">
        <v>12149000</v>
      </c>
      <c r="D289" s="78" t="s">
        <v>52</v>
      </c>
      <c r="E289" s="55">
        <v>6799.071</v>
      </c>
      <c r="F289" s="55">
        <v>10262.95</v>
      </c>
      <c r="G289" s="56">
        <f t="shared" si="37"/>
        <v>0.5094635723027456</v>
      </c>
      <c r="H289" s="55">
        <v>6034.639</v>
      </c>
      <c r="I289" s="55">
        <v>7487.838</v>
      </c>
      <c r="J289" s="56">
        <f t="shared" si="38"/>
        <v>0.24080959938117252</v>
      </c>
      <c r="K289" s="54">
        <v>7</v>
      </c>
      <c r="L289" s="119">
        <f t="shared" si="39"/>
        <v>0.014367484656463677</v>
      </c>
      <c r="M289" s="72">
        <v>0.6625857064039391</v>
      </c>
      <c r="N289" s="58"/>
      <c r="O289" s="58"/>
      <c r="P289" s="58"/>
      <c r="Q289" s="58"/>
      <c r="R289" s="94"/>
      <c r="S289" s="94"/>
      <c r="T289" s="94"/>
      <c r="U289" s="94"/>
      <c r="V289" s="58"/>
      <c r="W289" s="58"/>
      <c r="X289" s="58"/>
      <c r="Y289" s="58"/>
      <c r="Z289" s="58"/>
    </row>
    <row r="290" spans="1:26" s="57" customFormat="1" ht="12.75">
      <c r="A290" s="57">
        <v>8</v>
      </c>
      <c r="B290" s="54" t="s">
        <v>228</v>
      </c>
      <c r="C290" s="120">
        <v>12051000</v>
      </c>
      <c r="D290" s="78" t="s">
        <v>52</v>
      </c>
      <c r="E290" s="55">
        <v>2265.576</v>
      </c>
      <c r="F290" s="55">
        <v>2360.025</v>
      </c>
      <c r="G290" s="56">
        <f t="shared" si="37"/>
        <v>0.04168873610949272</v>
      </c>
      <c r="H290" s="55">
        <v>6624.386</v>
      </c>
      <c r="I290" s="55">
        <v>5510.85</v>
      </c>
      <c r="J290" s="56">
        <f t="shared" si="38"/>
        <v>-0.16809648471571553</v>
      </c>
      <c r="K290" s="54">
        <v>8</v>
      </c>
      <c r="L290" s="119">
        <f t="shared" si="39"/>
        <v>0.010574087315867793</v>
      </c>
      <c r="M290" s="72">
        <v>0.38530412446745693</v>
      </c>
      <c r="N290" s="58"/>
      <c r="O290" s="58"/>
      <c r="P290" s="58"/>
      <c r="Q290" s="58"/>
      <c r="R290" s="94"/>
      <c r="S290" s="94"/>
      <c r="T290" s="94"/>
      <c r="U290" s="94"/>
      <c r="V290" s="58"/>
      <c r="W290" s="58"/>
      <c r="X290" s="58"/>
      <c r="Y290" s="58"/>
      <c r="Z290" s="58"/>
    </row>
    <row r="291" spans="1:26" s="57" customFormat="1" ht="12.75">
      <c r="A291" s="57">
        <v>9</v>
      </c>
      <c r="B291" s="54" t="s">
        <v>164</v>
      </c>
      <c r="C291" s="120">
        <v>15141100</v>
      </c>
      <c r="D291" s="78" t="s">
        <v>52</v>
      </c>
      <c r="E291" s="55">
        <v>2728.51</v>
      </c>
      <c r="F291" s="55">
        <v>3992.16</v>
      </c>
      <c r="G291" s="56">
        <f t="shared" si="37"/>
        <v>0.4631282274941267</v>
      </c>
      <c r="H291" s="55">
        <v>2463.652</v>
      </c>
      <c r="I291" s="55">
        <v>5164.284</v>
      </c>
      <c r="J291" s="56">
        <f t="shared" si="38"/>
        <v>1.0961905334032565</v>
      </c>
      <c r="K291" s="54">
        <v>9</v>
      </c>
      <c r="L291" s="119">
        <f t="shared" si="39"/>
        <v>0.009909104755153738</v>
      </c>
      <c r="M291" s="72">
        <v>0.9746725523786911</v>
      </c>
      <c r="N291" s="58"/>
      <c r="O291" s="58"/>
      <c r="P291" s="58"/>
      <c r="Q291" s="58"/>
      <c r="R291" s="94"/>
      <c r="S291" s="94"/>
      <c r="T291" s="94"/>
      <c r="U291" s="94"/>
      <c r="V291" s="58"/>
      <c r="W291" s="58"/>
      <c r="X291" s="58"/>
      <c r="Y291" s="58"/>
      <c r="Z291" s="58"/>
    </row>
    <row r="292" spans="1:21" s="58" customFormat="1" ht="12.75">
      <c r="A292" s="57">
        <v>10</v>
      </c>
      <c r="B292" s="78" t="s">
        <v>308</v>
      </c>
      <c r="C292" s="120" t="s">
        <v>381</v>
      </c>
      <c r="D292" s="78" t="s">
        <v>52</v>
      </c>
      <c r="E292" s="55">
        <v>484.967</v>
      </c>
      <c r="F292" s="55">
        <v>319.361</v>
      </c>
      <c r="G292" s="56">
        <f t="shared" si="37"/>
        <v>-0.34147890475022014</v>
      </c>
      <c r="H292" s="55">
        <v>3835.662</v>
      </c>
      <c r="I292" s="55">
        <v>3528.322</v>
      </c>
      <c r="J292" s="56">
        <f t="shared" si="38"/>
        <v>-0.08012697677741148</v>
      </c>
      <c r="K292" s="54">
        <v>10</v>
      </c>
      <c r="L292" s="119">
        <f t="shared" si="39"/>
        <v>0.006770059955632486</v>
      </c>
      <c r="M292" s="72">
        <v>0.2160340959841041</v>
      </c>
      <c r="R292" s="94"/>
      <c r="S292" s="94"/>
      <c r="T292" s="94"/>
      <c r="U292" s="94"/>
    </row>
    <row r="293" spans="1:21" s="58" customFormat="1" ht="12.75">
      <c r="A293" s="57">
        <v>11</v>
      </c>
      <c r="B293" s="78" t="s">
        <v>291</v>
      </c>
      <c r="C293" s="120">
        <v>44101200</v>
      </c>
      <c r="D293" s="78" t="s">
        <v>52</v>
      </c>
      <c r="E293" s="55">
        <v>298.448</v>
      </c>
      <c r="F293" s="55">
        <v>7925.252</v>
      </c>
      <c r="G293" s="56">
        <f t="shared" si="37"/>
        <v>25.55488393287943</v>
      </c>
      <c r="H293" s="55">
        <v>125.865</v>
      </c>
      <c r="I293" s="55">
        <v>2982.241</v>
      </c>
      <c r="J293" s="56">
        <f t="shared" si="38"/>
        <v>22.693965756961827</v>
      </c>
      <c r="K293" s="54">
        <v>11</v>
      </c>
      <c r="L293" s="119">
        <f t="shared" si="39"/>
        <v>0.005722252779691133</v>
      </c>
      <c r="M293" s="72">
        <v>0.5116761512984063</v>
      </c>
      <c r="R293" s="94"/>
      <c r="S293" s="94"/>
      <c r="T293" s="94"/>
      <c r="U293" s="94"/>
    </row>
    <row r="294" spans="1:21" s="58" customFormat="1" ht="12.75">
      <c r="A294" s="57">
        <v>12</v>
      </c>
      <c r="B294" s="78" t="s">
        <v>340</v>
      </c>
      <c r="C294" s="120">
        <v>11042200</v>
      </c>
      <c r="D294" s="78" t="s">
        <v>52</v>
      </c>
      <c r="E294" s="55">
        <v>853.15</v>
      </c>
      <c r="F294" s="55">
        <v>6054.04</v>
      </c>
      <c r="G294" s="56">
        <f t="shared" si="37"/>
        <v>6.096102678309793</v>
      </c>
      <c r="H294" s="55">
        <v>348.544</v>
      </c>
      <c r="I294" s="55">
        <v>2902.798</v>
      </c>
      <c r="J294" s="56">
        <f t="shared" si="38"/>
        <v>7.328354526257804</v>
      </c>
      <c r="K294" s="54">
        <v>12</v>
      </c>
      <c r="L294" s="119">
        <f t="shared" si="39"/>
        <v>0.0055698194493274894</v>
      </c>
      <c r="M294" s="72">
        <v>0.5587515278673378</v>
      </c>
      <c r="R294" s="94"/>
      <c r="S294" s="94"/>
      <c r="T294" s="94"/>
      <c r="U294" s="94"/>
    </row>
    <row r="295" spans="1:21" s="58" customFormat="1" ht="12.75">
      <c r="A295" s="57">
        <v>13</v>
      </c>
      <c r="B295" s="54" t="s">
        <v>165</v>
      </c>
      <c r="C295" s="120" t="s">
        <v>382</v>
      </c>
      <c r="D295" s="78" t="s">
        <v>52</v>
      </c>
      <c r="E295" s="55">
        <v>700</v>
      </c>
      <c r="F295" s="55">
        <v>595</v>
      </c>
      <c r="G295" s="56">
        <f t="shared" si="37"/>
        <v>-0.15</v>
      </c>
      <c r="H295" s="55">
        <v>2531.85</v>
      </c>
      <c r="I295" s="55">
        <v>2515.55</v>
      </c>
      <c r="J295" s="56">
        <f t="shared" si="38"/>
        <v>-0.006437980133104144</v>
      </c>
      <c r="K295" s="54">
        <v>13</v>
      </c>
      <c r="L295" s="119">
        <f t="shared" si="39"/>
        <v>0.00482677723897969</v>
      </c>
      <c r="M295" s="72">
        <v>0.1560043101109311</v>
      </c>
      <c r="R295" s="94"/>
      <c r="S295" s="94"/>
      <c r="T295" s="94"/>
      <c r="U295" s="94"/>
    </row>
    <row r="296" spans="1:21" s="58" customFormat="1" ht="12.75">
      <c r="A296" s="57">
        <v>14</v>
      </c>
      <c r="B296" s="54" t="s">
        <v>212</v>
      </c>
      <c r="C296" s="120">
        <v>12092200</v>
      </c>
      <c r="D296" s="78" t="s">
        <v>52</v>
      </c>
      <c r="E296" s="55">
        <v>224</v>
      </c>
      <c r="F296" s="55">
        <v>538.5</v>
      </c>
      <c r="G296" s="56">
        <f t="shared" si="37"/>
        <v>1.4040178571428572</v>
      </c>
      <c r="H296" s="55">
        <v>784.451</v>
      </c>
      <c r="I296" s="55">
        <v>1910.227</v>
      </c>
      <c r="J296" s="56">
        <f t="shared" si="38"/>
        <v>1.4351132193087905</v>
      </c>
      <c r="K296" s="54">
        <v>14</v>
      </c>
      <c r="L296" s="119">
        <f t="shared" si="39"/>
        <v>0.00366529792883642</v>
      </c>
      <c r="M296" s="72">
        <v>0.5368998924360358</v>
      </c>
      <c r="R296" s="94"/>
      <c r="T296" s="94"/>
      <c r="U296" s="94"/>
    </row>
    <row r="297" spans="1:21" s="58" customFormat="1" ht="12.75">
      <c r="A297" s="57">
        <v>15</v>
      </c>
      <c r="B297" s="78" t="s">
        <v>341</v>
      </c>
      <c r="C297" s="120">
        <v>44071013</v>
      </c>
      <c r="D297" s="78" t="s">
        <v>60</v>
      </c>
      <c r="E297" s="55">
        <v>5.559</v>
      </c>
      <c r="F297" s="55">
        <v>6.855</v>
      </c>
      <c r="G297" s="56">
        <f t="shared" si="37"/>
        <v>0.23313545601726934</v>
      </c>
      <c r="H297" s="55">
        <v>1400.072</v>
      </c>
      <c r="I297" s="55">
        <v>1777.308</v>
      </c>
      <c r="J297" s="56">
        <f t="shared" si="38"/>
        <v>0.26944042877794866</v>
      </c>
      <c r="K297" s="54">
        <v>15</v>
      </c>
      <c r="L297" s="119">
        <f t="shared" si="39"/>
        <v>0.003410256127310733</v>
      </c>
      <c r="M297" s="72">
        <v>0.018655441528900023</v>
      </c>
      <c r="R297" s="94"/>
      <c r="S297" s="94"/>
      <c r="T297" s="94"/>
      <c r="U297" s="94"/>
    </row>
    <row r="298" spans="1:21" s="58" customFormat="1" ht="12.75">
      <c r="A298" s="57">
        <v>16</v>
      </c>
      <c r="B298" s="78" t="s">
        <v>342</v>
      </c>
      <c r="C298" s="120">
        <v>44071012</v>
      </c>
      <c r="D298" s="78" t="s">
        <v>60</v>
      </c>
      <c r="E298" s="55">
        <v>13.853</v>
      </c>
      <c r="F298" s="55">
        <v>7.31</v>
      </c>
      <c r="G298" s="56">
        <f t="shared" si="37"/>
        <v>-0.47231646574749153</v>
      </c>
      <c r="H298" s="55">
        <v>3223.65</v>
      </c>
      <c r="I298" s="55">
        <v>1739.788</v>
      </c>
      <c r="J298" s="56">
        <f t="shared" si="38"/>
        <v>-0.4603049338482776</v>
      </c>
      <c r="K298" s="54">
        <v>16</v>
      </c>
      <c r="L298" s="119">
        <f t="shared" si="39"/>
        <v>0.0033382636477311115</v>
      </c>
      <c r="M298" s="72">
        <v>0.0037972924271393966</v>
      </c>
      <c r="R298" s="94"/>
      <c r="S298" s="94"/>
      <c r="T298" s="94"/>
      <c r="U298" s="94"/>
    </row>
    <row r="299" spans="1:21" s="58" customFormat="1" ht="12.75">
      <c r="A299" s="57">
        <v>17</v>
      </c>
      <c r="B299" s="78" t="s">
        <v>293</v>
      </c>
      <c r="C299" s="120">
        <v>33012400</v>
      </c>
      <c r="D299" s="78" t="s">
        <v>52</v>
      </c>
      <c r="E299" s="55">
        <v>29.37</v>
      </c>
      <c r="F299" s="55">
        <v>28.25</v>
      </c>
      <c r="G299" s="56">
        <f t="shared" si="37"/>
        <v>-0.038134150493701086</v>
      </c>
      <c r="H299" s="55">
        <v>1110.49</v>
      </c>
      <c r="I299" s="55">
        <v>1125.2</v>
      </c>
      <c r="J299" s="56">
        <f t="shared" si="38"/>
        <v>0.013246404740249832</v>
      </c>
      <c r="K299" s="54">
        <v>17</v>
      </c>
      <c r="L299" s="119">
        <f t="shared" si="39"/>
        <v>0.002159006876945379</v>
      </c>
      <c r="M299" s="72">
        <v>1</v>
      </c>
      <c r="R299" s="94"/>
      <c r="S299" s="94"/>
      <c r="T299" s="94"/>
      <c r="U299" s="94"/>
    </row>
    <row r="300" spans="1:21" s="58" customFormat="1" ht="12.75">
      <c r="A300" s="57">
        <v>18</v>
      </c>
      <c r="B300" s="78" t="s">
        <v>294</v>
      </c>
      <c r="C300" s="120" t="s">
        <v>383</v>
      </c>
      <c r="D300" s="78" t="s">
        <v>52</v>
      </c>
      <c r="E300" s="55">
        <v>417.711</v>
      </c>
      <c r="F300" s="55">
        <v>101.539</v>
      </c>
      <c r="G300" s="56">
        <f t="shared" si="37"/>
        <v>-0.7569156665733007</v>
      </c>
      <c r="H300" s="55">
        <v>4886.204</v>
      </c>
      <c r="I300" s="55">
        <v>900.259</v>
      </c>
      <c r="J300" s="56">
        <f t="shared" si="38"/>
        <v>-0.8157549295936068</v>
      </c>
      <c r="K300" s="54">
        <v>18</v>
      </c>
      <c r="L300" s="119">
        <f t="shared" si="39"/>
        <v>0.0017273954603910147</v>
      </c>
      <c r="M300" s="72">
        <v>0.08794047087951608</v>
      </c>
      <c r="R300" s="94"/>
      <c r="S300" s="94"/>
      <c r="T300" s="94"/>
      <c r="U300" s="94"/>
    </row>
    <row r="301" spans="1:26" s="59" customFormat="1" ht="12.75">
      <c r="A301" s="57">
        <v>19</v>
      </c>
      <c r="B301" s="54" t="s">
        <v>236</v>
      </c>
      <c r="C301" s="120" t="s">
        <v>384</v>
      </c>
      <c r="D301" s="78" t="s">
        <v>52</v>
      </c>
      <c r="E301" s="55">
        <v>107.167</v>
      </c>
      <c r="F301" s="55">
        <v>98.825</v>
      </c>
      <c r="G301" s="56">
        <f t="shared" si="37"/>
        <v>-0.07784112646616961</v>
      </c>
      <c r="H301" s="55">
        <v>849.187</v>
      </c>
      <c r="I301" s="55">
        <v>850.91</v>
      </c>
      <c r="J301" s="56">
        <f t="shared" si="38"/>
        <v>0.0020289995018764493</v>
      </c>
      <c r="K301" s="54">
        <v>19</v>
      </c>
      <c r="L301" s="119">
        <f t="shared" si="39"/>
        <v>0.001632705778227508</v>
      </c>
      <c r="M301" s="72">
        <v>0.2781618844567882</v>
      </c>
      <c r="N301" s="58"/>
      <c r="O301" s="58"/>
      <c r="P301" s="58"/>
      <c r="Q301" s="58"/>
      <c r="R301" s="94"/>
      <c r="S301" s="94"/>
      <c r="T301" s="94"/>
      <c r="U301" s="94"/>
      <c r="V301" s="58"/>
      <c r="W301" s="58"/>
      <c r="X301" s="58"/>
      <c r="Y301" s="58"/>
      <c r="Z301" s="58"/>
    </row>
    <row r="302" spans="1:26" ht="12.75">
      <c r="A302" s="57">
        <v>20</v>
      </c>
      <c r="B302" s="54" t="s">
        <v>229</v>
      </c>
      <c r="C302" s="120">
        <v>44071090</v>
      </c>
      <c r="D302" s="78" t="s">
        <v>60</v>
      </c>
      <c r="E302" s="55">
        <v>2.226</v>
      </c>
      <c r="F302" s="55">
        <v>2.669</v>
      </c>
      <c r="G302" s="56">
        <f t="shared" si="37"/>
        <v>0.19901168014375564</v>
      </c>
      <c r="H302" s="55">
        <v>600.533</v>
      </c>
      <c r="I302" s="55">
        <v>719.023</v>
      </c>
      <c r="J302" s="56">
        <f t="shared" si="38"/>
        <v>0.19730805800846915</v>
      </c>
      <c r="K302" s="54">
        <v>20</v>
      </c>
      <c r="L302" s="119">
        <f t="shared" si="39"/>
        <v>0.0013796441536454826</v>
      </c>
      <c r="M302" s="72">
        <v>0.3343739362226533</v>
      </c>
      <c r="N302" s="58"/>
      <c r="O302" s="58"/>
      <c r="P302" s="58"/>
      <c r="Q302" s="58"/>
      <c r="R302" s="94"/>
      <c r="S302" s="94"/>
      <c r="T302" s="94"/>
      <c r="U302" s="94"/>
      <c r="V302" s="58"/>
      <c r="W302" s="58"/>
      <c r="X302" s="58"/>
      <c r="Y302" s="58"/>
      <c r="Z302" s="58"/>
    </row>
    <row r="303" spans="1:26" ht="12.75">
      <c r="A303" s="57"/>
      <c r="B303" s="54" t="s">
        <v>114</v>
      </c>
      <c r="C303" s="120"/>
      <c r="G303" s="56"/>
      <c r="H303" s="55">
        <f>+H304-SUM(H283:H302)</f>
        <v>23238.337</v>
      </c>
      <c r="I303" s="55">
        <f>+I304-SUM(I283:I302)</f>
        <v>13113.304999999993</v>
      </c>
      <c r="J303" s="56">
        <f t="shared" si="38"/>
        <v>-0.43570381133555325</v>
      </c>
      <c r="L303" s="119">
        <f t="shared" si="39"/>
        <v>0.025161496333524887</v>
      </c>
      <c r="M303" s="72"/>
      <c r="N303" s="58"/>
      <c r="O303" s="58"/>
      <c r="P303" s="58"/>
      <c r="Q303" s="58"/>
      <c r="R303" s="94"/>
      <c r="S303" s="94"/>
      <c r="T303" s="94"/>
      <c r="U303" s="94"/>
      <c r="V303" s="58"/>
      <c r="W303" s="58"/>
      <c r="X303" s="58"/>
      <c r="Y303" s="58"/>
      <c r="Z303" s="58"/>
    </row>
    <row r="304" spans="2:26" s="59" customFormat="1" ht="13.5" customHeight="1">
      <c r="B304" s="70" t="s">
        <v>117</v>
      </c>
      <c r="C304" s="70"/>
      <c r="D304" s="70"/>
      <c r="E304" s="96"/>
      <c r="F304" s="71"/>
      <c r="G304" s="71"/>
      <c r="H304" s="71">
        <f>+'Exportacion_regional '!C17</f>
        <v>450247.086</v>
      </c>
      <c r="I304" s="71">
        <f>+'Exportacion_regional '!D17</f>
        <v>521165.547</v>
      </c>
      <c r="J304" s="97">
        <f>+(I304-H304)/H304</f>
        <v>0.15751009435739027</v>
      </c>
      <c r="K304" s="71"/>
      <c r="L304" s="97">
        <f>SUM(L283:L303)</f>
        <v>1</v>
      </c>
      <c r="M304" s="98"/>
      <c r="N304" s="58"/>
      <c r="O304" s="58"/>
      <c r="P304" s="58"/>
      <c r="Q304" s="58"/>
      <c r="R304" s="94"/>
      <c r="S304" s="94"/>
      <c r="T304" s="94"/>
      <c r="U304" s="94"/>
      <c r="V304" s="58"/>
      <c r="W304" s="58"/>
      <c r="X304" s="58"/>
      <c r="Y304" s="58"/>
      <c r="Z304" s="58"/>
    </row>
    <row r="305" spans="5:21" s="58" customFormat="1" ht="12.75">
      <c r="E305" s="99"/>
      <c r="F305" s="94"/>
      <c r="G305" s="94"/>
      <c r="H305" s="94"/>
      <c r="I305" s="99"/>
      <c r="J305" s="94"/>
      <c r="K305" s="94"/>
      <c r="L305" s="94"/>
      <c r="M305" s="95"/>
      <c r="R305" s="94"/>
      <c r="S305" s="94"/>
      <c r="T305" s="94"/>
      <c r="U305" s="94"/>
    </row>
    <row r="306" spans="2:21" s="58" customFormat="1" ht="21" customHeight="1">
      <c r="B306" s="229" t="s">
        <v>242</v>
      </c>
      <c r="C306" s="229"/>
      <c r="D306" s="229"/>
      <c r="E306" s="229"/>
      <c r="F306" s="229"/>
      <c r="G306" s="229"/>
      <c r="H306" s="229"/>
      <c r="I306" s="229"/>
      <c r="J306" s="229"/>
      <c r="K306" s="229"/>
      <c r="L306" s="229"/>
      <c r="M306" s="229"/>
      <c r="R306" s="94"/>
      <c r="S306" s="94"/>
      <c r="T306" s="94"/>
      <c r="U306" s="94"/>
    </row>
    <row r="307" spans="13:26" ht="12.75">
      <c r="M307" s="95"/>
      <c r="N307" s="58"/>
      <c r="O307" s="58"/>
      <c r="P307" s="58"/>
      <c r="Q307" s="58"/>
      <c r="R307" s="94"/>
      <c r="S307" s="94"/>
      <c r="T307" s="94"/>
      <c r="U307" s="94"/>
      <c r="V307" s="58"/>
      <c r="W307" s="58"/>
      <c r="X307" s="58"/>
      <c r="Y307" s="58"/>
      <c r="Z307" s="58"/>
    </row>
    <row r="308" spans="2:26" s="81" customFormat="1" ht="15.75" customHeight="1">
      <c r="B308" s="227" t="s">
        <v>50</v>
      </c>
      <c r="C308" s="227"/>
      <c r="D308" s="227"/>
      <c r="E308" s="227"/>
      <c r="F308" s="227"/>
      <c r="G308" s="227"/>
      <c r="H308" s="227"/>
      <c r="I308" s="227"/>
      <c r="J308" s="227"/>
      <c r="K308" s="227"/>
      <c r="L308" s="227"/>
      <c r="M308" s="227"/>
      <c r="N308" s="58"/>
      <c r="O308" s="58"/>
      <c r="P308" s="58"/>
      <c r="Q308" s="58"/>
      <c r="R308" s="94"/>
      <c r="S308" s="94"/>
      <c r="T308" s="94"/>
      <c r="U308" s="94"/>
      <c r="V308" s="58"/>
      <c r="W308" s="58"/>
      <c r="X308" s="58"/>
      <c r="Y308" s="58"/>
      <c r="Z308" s="58"/>
    </row>
    <row r="309" spans="2:26" s="81" customFormat="1" ht="15.75" customHeight="1">
      <c r="B309" s="224" t="s">
        <v>45</v>
      </c>
      <c r="C309" s="224"/>
      <c r="D309" s="224"/>
      <c r="E309" s="224"/>
      <c r="F309" s="224"/>
      <c r="G309" s="224"/>
      <c r="H309" s="224"/>
      <c r="I309" s="224"/>
      <c r="J309" s="224"/>
      <c r="K309" s="224"/>
      <c r="L309" s="224"/>
      <c r="M309" s="224"/>
      <c r="N309" s="58"/>
      <c r="O309" s="58"/>
      <c r="P309" s="58"/>
      <c r="Q309" s="58"/>
      <c r="R309" s="94"/>
      <c r="S309" s="94"/>
      <c r="T309" s="94"/>
      <c r="U309" s="94"/>
      <c r="V309" s="58"/>
      <c r="W309" s="58"/>
      <c r="X309" s="58"/>
      <c r="Y309" s="58"/>
      <c r="Z309" s="58"/>
    </row>
    <row r="310" spans="2:26" s="82" customFormat="1" ht="15.75" customHeight="1">
      <c r="B310" s="224" t="s">
        <v>39</v>
      </c>
      <c r="C310" s="224"/>
      <c r="D310" s="224"/>
      <c r="E310" s="224"/>
      <c r="F310" s="224"/>
      <c r="G310" s="224"/>
      <c r="H310" s="224"/>
      <c r="I310" s="224"/>
      <c r="J310" s="224"/>
      <c r="K310" s="224"/>
      <c r="L310" s="224"/>
      <c r="M310" s="224"/>
      <c r="N310" s="58"/>
      <c r="O310" s="58"/>
      <c r="P310" s="58"/>
      <c r="Q310" s="58"/>
      <c r="R310" s="94"/>
      <c r="S310" s="94"/>
      <c r="T310" s="94"/>
      <c r="U310" s="94"/>
      <c r="V310" s="58"/>
      <c r="W310" s="58"/>
      <c r="X310" s="58"/>
      <c r="Y310" s="58"/>
      <c r="Z310" s="58"/>
    </row>
    <row r="311" spans="2:26" s="82" customFormat="1" ht="15.75" customHeight="1">
      <c r="B311" s="83"/>
      <c r="C311" s="83"/>
      <c r="D311" s="83"/>
      <c r="E311" s="83"/>
      <c r="F311" s="83"/>
      <c r="G311" s="83"/>
      <c r="H311" s="83"/>
      <c r="I311" s="83"/>
      <c r="J311" s="83"/>
      <c r="K311" s="83"/>
      <c r="L311" s="83"/>
      <c r="M311" s="83"/>
      <c r="N311" s="58"/>
      <c r="O311" s="58"/>
      <c r="P311" s="58"/>
      <c r="Q311" s="58"/>
      <c r="R311" s="94"/>
      <c r="S311" s="94"/>
      <c r="T311" s="94"/>
      <c r="U311" s="94"/>
      <c r="V311" s="58"/>
      <c r="W311" s="58"/>
      <c r="X311" s="58"/>
      <c r="Y311" s="58"/>
      <c r="Z311" s="58"/>
    </row>
    <row r="312" spans="2:21" s="58" customFormat="1" ht="30.75" customHeight="1">
      <c r="B312" s="84" t="s">
        <v>166</v>
      </c>
      <c r="C312" s="84" t="s">
        <v>135</v>
      </c>
      <c r="D312" s="84" t="s">
        <v>51</v>
      </c>
      <c r="E312" s="225" t="s">
        <v>126</v>
      </c>
      <c r="F312" s="225"/>
      <c r="G312" s="225"/>
      <c r="H312" s="225" t="s">
        <v>127</v>
      </c>
      <c r="I312" s="225"/>
      <c r="J312" s="225"/>
      <c r="K312" s="225"/>
      <c r="L312" s="225"/>
      <c r="M312" s="225"/>
      <c r="R312" s="94"/>
      <c r="S312" s="94"/>
      <c r="T312" s="94"/>
      <c r="U312" s="94"/>
    </row>
    <row r="313" spans="2:21" s="58" customFormat="1" ht="15.75" customHeight="1">
      <c r="B313" s="86"/>
      <c r="C313" s="86"/>
      <c r="D313" s="86"/>
      <c r="E313" s="226" t="str">
        <f>+E249</f>
        <v>ene - dic</v>
      </c>
      <c r="F313" s="226"/>
      <c r="G313" s="86" t="s">
        <v>81</v>
      </c>
      <c r="H313" s="226" t="str">
        <f>+E313</f>
        <v>ene - dic</v>
      </c>
      <c r="I313" s="226"/>
      <c r="J313" s="86" t="s">
        <v>81</v>
      </c>
      <c r="K313" s="87"/>
      <c r="L313" s="118" t="s">
        <v>163</v>
      </c>
      <c r="M313" s="88" t="s">
        <v>128</v>
      </c>
      <c r="T313" s="94"/>
      <c r="U313" s="94"/>
    </row>
    <row r="314" spans="2:21" s="58" customFormat="1" ht="15.75">
      <c r="B314" s="89"/>
      <c r="C314" s="89"/>
      <c r="D314" s="89"/>
      <c r="E314" s="90">
        <f aca="true" t="shared" si="40" ref="E314:J314">+E282</f>
        <v>2010</v>
      </c>
      <c r="F314" s="90">
        <f t="shared" si="40"/>
        <v>2011</v>
      </c>
      <c r="G314" s="91" t="str">
        <f t="shared" si="40"/>
        <v>11/10</v>
      </c>
      <c r="H314" s="90">
        <f t="shared" si="40"/>
        <v>2010</v>
      </c>
      <c r="I314" s="90">
        <f t="shared" si="40"/>
        <v>2011</v>
      </c>
      <c r="J314" s="91" t="str">
        <f t="shared" si="40"/>
        <v>11/10</v>
      </c>
      <c r="K314" s="89"/>
      <c r="L314" s="90">
        <v>2011</v>
      </c>
      <c r="M314" s="173">
        <f>+M250</f>
        <v>2011</v>
      </c>
      <c r="R314" s="94"/>
      <c r="T314" s="94"/>
      <c r="U314" s="94"/>
    </row>
    <row r="315" spans="1:21" s="58" customFormat="1" ht="12.75">
      <c r="A315" s="57"/>
      <c r="B315" s="54" t="s">
        <v>75</v>
      </c>
      <c r="C315" s="120">
        <v>47032100</v>
      </c>
      <c r="D315" s="78" t="s">
        <v>52</v>
      </c>
      <c r="E315" s="55">
        <v>0</v>
      </c>
      <c r="F315" s="55">
        <v>281004.959</v>
      </c>
      <c r="G315" s="56"/>
      <c r="H315" s="55">
        <v>0</v>
      </c>
      <c r="I315" s="55">
        <v>222233.07</v>
      </c>
      <c r="J315" s="56"/>
      <c r="K315" s="54"/>
      <c r="L315" s="119">
        <f aca="true" t="shared" si="41" ref="L315:L329">+I315/$I$330</f>
        <v>0.5630983529399269</v>
      </c>
      <c r="M315" s="72">
        <v>0.159317622662944</v>
      </c>
      <c r="R315" s="94"/>
      <c r="T315" s="94"/>
      <c r="U315" s="94"/>
    </row>
    <row r="316" spans="1:21" s="58" customFormat="1" ht="12.75">
      <c r="A316" s="57"/>
      <c r="B316" s="54" t="s">
        <v>77</v>
      </c>
      <c r="C316" s="120">
        <v>47032900</v>
      </c>
      <c r="D316" s="78" t="s">
        <v>52</v>
      </c>
      <c r="E316" s="55">
        <v>0</v>
      </c>
      <c r="F316" s="55">
        <v>115335.068</v>
      </c>
      <c r="G316" s="56"/>
      <c r="H316" s="55">
        <v>0</v>
      </c>
      <c r="I316" s="55">
        <v>72762.397</v>
      </c>
      <c r="J316" s="56"/>
      <c r="K316" s="54"/>
      <c r="L316" s="119">
        <f t="shared" si="41"/>
        <v>0.18436673671772197</v>
      </c>
      <c r="M316" s="72">
        <v>0.06010499049280816</v>
      </c>
      <c r="R316" s="94"/>
      <c r="S316" s="94"/>
      <c r="T316" s="94"/>
      <c r="U316" s="94"/>
    </row>
    <row r="317" spans="1:21" s="58" customFormat="1" ht="12.75">
      <c r="A317" s="57"/>
      <c r="B317" s="78" t="s">
        <v>298</v>
      </c>
      <c r="C317" s="120" t="s">
        <v>385</v>
      </c>
      <c r="D317" s="78" t="s">
        <v>52</v>
      </c>
      <c r="E317" s="55">
        <v>306.602</v>
      </c>
      <c r="F317" s="55">
        <v>5260.689</v>
      </c>
      <c r="G317" s="56">
        <f>+(F317-E317)/E317</f>
        <v>16.158038760347292</v>
      </c>
      <c r="H317" s="55">
        <v>1270.925</v>
      </c>
      <c r="I317" s="55">
        <v>23638.37</v>
      </c>
      <c r="J317" s="56">
        <f>+(I317-H317)/H317</f>
        <v>17.599342998209966</v>
      </c>
      <c r="K317" s="54"/>
      <c r="L317" s="119">
        <f t="shared" si="41"/>
        <v>0.05989534866788538</v>
      </c>
      <c r="M317" s="72">
        <v>0.5051739772241011</v>
      </c>
      <c r="R317" s="94"/>
      <c r="S317" s="94"/>
      <c r="T317" s="94"/>
      <c r="U317" s="94"/>
    </row>
    <row r="318" spans="1:21" s="58" customFormat="1" ht="12.75">
      <c r="A318" s="57"/>
      <c r="B318" s="78" t="s">
        <v>260</v>
      </c>
      <c r="C318" s="120">
        <v>44012200</v>
      </c>
      <c r="D318" s="78" t="s">
        <v>52</v>
      </c>
      <c r="E318" s="55">
        <v>130154.05</v>
      </c>
      <c r="F318" s="55">
        <v>304852.37</v>
      </c>
      <c r="G318" s="56">
        <f>+(F318-E318)/E318</f>
        <v>1.342242673201487</v>
      </c>
      <c r="H318" s="55">
        <v>8408.897</v>
      </c>
      <c r="I318" s="55">
        <v>21326.248</v>
      </c>
      <c r="J318" s="56">
        <f>+(I318-H318)/H318</f>
        <v>1.536152839070332</v>
      </c>
      <c r="K318" s="54"/>
      <c r="L318" s="119">
        <f t="shared" si="41"/>
        <v>0.05403685024550311</v>
      </c>
      <c r="M318" s="72">
        <v>0.05235135553981182</v>
      </c>
      <c r="R318" s="94"/>
      <c r="T318" s="94"/>
      <c r="U318" s="94"/>
    </row>
    <row r="319" spans="1:21" s="58" customFormat="1" ht="12.75">
      <c r="A319" s="57"/>
      <c r="B319" s="78" t="s">
        <v>307</v>
      </c>
      <c r="C319" s="120">
        <v>20098000</v>
      </c>
      <c r="D319" s="78" t="s">
        <v>52</v>
      </c>
      <c r="E319" s="55">
        <v>120.993</v>
      </c>
      <c r="F319" s="55">
        <v>3170.126</v>
      </c>
      <c r="G319" s="56">
        <f>+(F319-E319)/E319</f>
        <v>25.200904184539606</v>
      </c>
      <c r="H319" s="55">
        <v>597.424</v>
      </c>
      <c r="I319" s="55">
        <v>18520.82</v>
      </c>
      <c r="J319" s="56">
        <f>+(I319-H319)/H319</f>
        <v>30.00113152467929</v>
      </c>
      <c r="K319" s="54"/>
      <c r="L319" s="119">
        <f t="shared" si="41"/>
        <v>0.04692840375690646</v>
      </c>
      <c r="M319" s="72">
        <v>0.3100686450201681</v>
      </c>
      <c r="R319" s="94"/>
      <c r="S319" s="94"/>
      <c r="T319" s="94"/>
      <c r="U319" s="94"/>
    </row>
    <row r="320" spans="1:21" s="58" customFormat="1" ht="12.75">
      <c r="A320" s="57"/>
      <c r="B320" s="54" t="s">
        <v>296</v>
      </c>
      <c r="C320" s="120" t="s">
        <v>386</v>
      </c>
      <c r="D320" s="78" t="s">
        <v>52</v>
      </c>
      <c r="E320" s="55">
        <v>100</v>
      </c>
      <c r="F320" s="55">
        <v>2084</v>
      </c>
      <c r="G320" s="56">
        <f>+(F320-E320)/E320</f>
        <v>19.84</v>
      </c>
      <c r="H320" s="55">
        <v>385</v>
      </c>
      <c r="I320" s="55">
        <v>7479.798</v>
      </c>
      <c r="J320" s="56">
        <f>+(I320-H320)/H320</f>
        <v>18.428046753246754</v>
      </c>
      <c r="K320" s="54"/>
      <c r="L320" s="119">
        <f t="shared" si="41"/>
        <v>0.018952453539535584</v>
      </c>
      <c r="M320" s="72">
        <v>0.13957617185291363</v>
      </c>
      <c r="R320" s="94"/>
      <c r="S320" s="94"/>
      <c r="T320" s="94"/>
      <c r="U320" s="94"/>
    </row>
    <row r="321" spans="1:21" s="58" customFormat="1" ht="12.75">
      <c r="A321" s="57"/>
      <c r="B321" s="54" t="s">
        <v>295</v>
      </c>
      <c r="C321" s="120" t="s">
        <v>387</v>
      </c>
      <c r="D321" s="78" t="s">
        <v>52</v>
      </c>
      <c r="E321" s="55">
        <v>100</v>
      </c>
      <c r="F321" s="55">
        <v>5557.75</v>
      </c>
      <c r="G321" s="56">
        <f>+(F321-E321)/E321</f>
        <v>54.5775</v>
      </c>
      <c r="H321" s="55">
        <v>127.4</v>
      </c>
      <c r="I321" s="55">
        <v>7231.376</v>
      </c>
      <c r="J321" s="56">
        <f>+(I321-H321)/H321</f>
        <v>55.76119309262167</v>
      </c>
      <c r="K321" s="54"/>
      <c r="L321" s="119">
        <f t="shared" si="41"/>
        <v>0.018322997180794543</v>
      </c>
      <c r="M321" s="72">
        <v>0.5950620400770027</v>
      </c>
      <c r="R321" s="94"/>
      <c r="T321" s="94"/>
      <c r="U321" s="94"/>
    </row>
    <row r="322" spans="1:21" s="58" customFormat="1" ht="12.75">
      <c r="A322" s="57"/>
      <c r="B322" s="78" t="s">
        <v>343</v>
      </c>
      <c r="C322" s="120">
        <v>20089900</v>
      </c>
      <c r="D322" s="78" t="s">
        <v>52</v>
      </c>
      <c r="E322" s="55">
        <v>27.267</v>
      </c>
      <c r="F322" s="55">
        <v>1756.986</v>
      </c>
      <c r="G322" s="56">
        <f aca="true" t="shared" si="42" ref="G322:G328">+(F322-E322)/E322</f>
        <v>63.43635163384311</v>
      </c>
      <c r="H322" s="55">
        <v>117.125</v>
      </c>
      <c r="I322" s="55">
        <v>5938.427</v>
      </c>
      <c r="J322" s="56">
        <f aca="true" t="shared" si="43" ref="J322:J328">+(I322-H322)/H322</f>
        <v>49.70161792956243</v>
      </c>
      <c r="K322" s="54"/>
      <c r="L322" s="119">
        <f t="shared" si="41"/>
        <v>0.01504689856803936</v>
      </c>
      <c r="M322" s="72">
        <v>0.4977906991754771</v>
      </c>
      <c r="R322" s="94"/>
      <c r="S322" s="94"/>
      <c r="T322" s="94"/>
      <c r="U322" s="94"/>
    </row>
    <row r="323" spans="1:21" s="58" customFormat="1" ht="12.75">
      <c r="A323" s="57"/>
      <c r="B323" s="54" t="s">
        <v>172</v>
      </c>
      <c r="C323" s="120" t="s">
        <v>388</v>
      </c>
      <c r="D323" s="78" t="s">
        <v>52</v>
      </c>
      <c r="E323" s="55">
        <v>222.881</v>
      </c>
      <c r="F323" s="55">
        <v>961.982</v>
      </c>
      <c r="G323" s="56">
        <f t="shared" si="42"/>
        <v>3.3161238508441726</v>
      </c>
      <c r="H323" s="55">
        <v>806.024</v>
      </c>
      <c r="I323" s="55">
        <v>4249.943</v>
      </c>
      <c r="J323" s="56">
        <f t="shared" si="43"/>
        <v>4.2727251297728115</v>
      </c>
      <c r="K323" s="54"/>
      <c r="L323" s="119">
        <f t="shared" si="41"/>
        <v>0.010768585896728024</v>
      </c>
      <c r="M323" s="72">
        <v>0.15375882044780959</v>
      </c>
      <c r="R323" s="94"/>
      <c r="T323" s="94"/>
      <c r="U323" s="94"/>
    </row>
    <row r="324" spans="1:21" s="58" customFormat="1" ht="12.75">
      <c r="A324" s="57"/>
      <c r="B324" s="78" t="s">
        <v>291</v>
      </c>
      <c r="C324" s="120">
        <v>44101200</v>
      </c>
      <c r="D324" s="78" t="s">
        <v>52</v>
      </c>
      <c r="E324" s="55">
        <v>7279.826</v>
      </c>
      <c r="F324" s="55">
        <v>5350.968</v>
      </c>
      <c r="G324" s="56">
        <f t="shared" si="42"/>
        <v>-0.2649593547977658</v>
      </c>
      <c r="H324" s="55">
        <v>3290.881</v>
      </c>
      <c r="I324" s="55">
        <v>2608.614</v>
      </c>
      <c r="J324" s="56">
        <f t="shared" si="43"/>
        <v>-0.20732047132667508</v>
      </c>
      <c r="K324" s="54"/>
      <c r="L324" s="119">
        <f t="shared" si="41"/>
        <v>0.006609755455639588</v>
      </c>
      <c r="M324" s="72">
        <v>0.4475713303328406</v>
      </c>
      <c r="R324" s="94"/>
      <c r="S324" s="94"/>
      <c r="T324" s="94"/>
      <c r="U324" s="94"/>
    </row>
    <row r="325" spans="1:21" s="58" customFormat="1" ht="12.75">
      <c r="A325" s="57"/>
      <c r="B325" s="54" t="s">
        <v>165</v>
      </c>
      <c r="C325" s="120" t="s">
        <v>382</v>
      </c>
      <c r="D325" s="78" t="s">
        <v>52</v>
      </c>
      <c r="E325" s="55">
        <v>0</v>
      </c>
      <c r="F325" s="55">
        <v>499.35</v>
      </c>
      <c r="G325" s="56"/>
      <c r="H325" s="55">
        <v>0</v>
      </c>
      <c r="I325" s="55">
        <v>2287.315</v>
      </c>
      <c r="J325" s="56"/>
      <c r="K325" s="54"/>
      <c r="L325" s="119">
        <f t="shared" si="41"/>
        <v>0.005795641976933446</v>
      </c>
      <c r="M325" s="72">
        <v>0.14185009186117722</v>
      </c>
      <c r="R325" s="94"/>
      <c r="T325" s="94"/>
      <c r="U325" s="94"/>
    </row>
    <row r="326" spans="1:21" s="58" customFormat="1" ht="12.75">
      <c r="A326" s="57"/>
      <c r="B326" s="78" t="s">
        <v>261</v>
      </c>
      <c r="C326" s="120" t="s">
        <v>377</v>
      </c>
      <c r="D326" s="78" t="s">
        <v>52</v>
      </c>
      <c r="E326" s="55">
        <v>22.69</v>
      </c>
      <c r="F326" s="55">
        <v>1088.506</v>
      </c>
      <c r="G326" s="56">
        <f t="shared" si="42"/>
        <v>46.9729396209784</v>
      </c>
      <c r="H326" s="55">
        <v>36.502</v>
      </c>
      <c r="I326" s="55">
        <v>1115.32</v>
      </c>
      <c r="J326" s="56">
        <f t="shared" si="43"/>
        <v>29.5550380801052</v>
      </c>
      <c r="K326" s="54"/>
      <c r="L326" s="119">
        <f t="shared" si="41"/>
        <v>0.0028260188953919377</v>
      </c>
      <c r="M326" s="72">
        <v>0.009369467955738293</v>
      </c>
      <c r="R326" s="94"/>
      <c r="S326" s="94"/>
      <c r="T326" s="94"/>
      <c r="U326" s="94"/>
    </row>
    <row r="327" spans="1:21" s="58" customFormat="1" ht="12.75">
      <c r="A327" s="57"/>
      <c r="B327" s="54" t="s">
        <v>55</v>
      </c>
      <c r="C327" s="120">
        <v>44123910</v>
      </c>
      <c r="D327" s="78" t="s">
        <v>60</v>
      </c>
      <c r="E327" s="55">
        <v>0</v>
      </c>
      <c r="F327" s="55">
        <v>1.259</v>
      </c>
      <c r="G327" s="56"/>
      <c r="H327" s="55">
        <v>0</v>
      </c>
      <c r="I327" s="55">
        <v>941.661</v>
      </c>
      <c r="J327" s="56"/>
      <c r="K327" s="54"/>
      <c r="L327" s="119">
        <f t="shared" si="41"/>
        <v>0.002385998439061137</v>
      </c>
      <c r="M327" s="72">
        <v>0.002277731047324518</v>
      </c>
      <c r="R327" s="94"/>
      <c r="T327" s="94"/>
      <c r="U327" s="94"/>
    </row>
    <row r="328" spans="1:21" s="58" customFormat="1" ht="12.75">
      <c r="A328" s="57"/>
      <c r="B328" s="54" t="s">
        <v>297</v>
      </c>
      <c r="C328" s="120" t="s">
        <v>389</v>
      </c>
      <c r="D328" s="78" t="s">
        <v>52</v>
      </c>
      <c r="E328" s="55">
        <v>25</v>
      </c>
      <c r="F328" s="55">
        <v>150</v>
      </c>
      <c r="G328" s="56">
        <f t="shared" si="42"/>
        <v>5</v>
      </c>
      <c r="H328" s="55">
        <v>94.705</v>
      </c>
      <c r="I328" s="55">
        <v>623.593</v>
      </c>
      <c r="J328" s="56">
        <f t="shared" si="43"/>
        <v>5.58458370730162</v>
      </c>
      <c r="K328" s="54"/>
      <c r="L328" s="119">
        <f t="shared" si="41"/>
        <v>0.001580071729220443</v>
      </c>
      <c r="M328" s="72">
        <v>0.09673036526825914</v>
      </c>
      <c r="R328" s="94"/>
      <c r="S328" s="94"/>
      <c r="T328" s="94"/>
      <c r="U328" s="94"/>
    </row>
    <row r="329" spans="2:21" s="58" customFormat="1" ht="15.75">
      <c r="B329" t="s">
        <v>114</v>
      </c>
      <c r="C329"/>
      <c r="D329"/>
      <c r="E329" s="55"/>
      <c r="F329" s="55"/>
      <c r="G329" s="56"/>
      <c r="H329" s="55">
        <f>+H330-SUM(H315:H328)</f>
        <v>3696.0530000000035</v>
      </c>
      <c r="I329" s="55">
        <f>+I330-SUM(I315:I328)</f>
        <v>3704.244999999879</v>
      </c>
      <c r="J329" s="56">
        <f>+(I329-H329)/H329</f>
        <v>0.002216418433359965</v>
      </c>
      <c r="K329" s="86"/>
      <c r="L329" s="182">
        <f t="shared" si="41"/>
        <v>0.009385885990711874</v>
      </c>
      <c r="M329" s="72"/>
      <c r="N329" s="94"/>
      <c r="R329" s="94"/>
      <c r="S329" s="94"/>
      <c r="T329" s="94"/>
      <c r="U329" s="94"/>
    </row>
    <row r="330" spans="2:26" s="59" customFormat="1" ht="12.75">
      <c r="B330" s="70" t="s">
        <v>117</v>
      </c>
      <c r="C330" s="70"/>
      <c r="D330" s="70"/>
      <c r="E330" s="96"/>
      <c r="F330" s="71"/>
      <c r="G330" s="71"/>
      <c r="H330" s="71">
        <f>+'Exportacion_regional '!C18</f>
        <v>18830.936</v>
      </c>
      <c r="I330" s="71">
        <f>+'Exportacion_regional '!D18</f>
        <v>394661.197</v>
      </c>
      <c r="J330" s="97">
        <f>+(I330-H330)/H330</f>
        <v>19.958129590584342</v>
      </c>
      <c r="K330" s="71"/>
      <c r="L330" s="183">
        <f>SUM(L315:L329)</f>
        <v>0.9999999999999998</v>
      </c>
      <c r="M330" s="98"/>
      <c r="N330" s="58"/>
      <c r="O330" s="58"/>
      <c r="P330" s="58"/>
      <c r="Q330" s="58"/>
      <c r="R330" s="94"/>
      <c r="S330" s="58"/>
      <c r="T330" s="94"/>
      <c r="U330" s="58"/>
      <c r="V330" s="58"/>
      <c r="W330" s="58"/>
      <c r="X330" s="58"/>
      <c r="Y330" s="58"/>
      <c r="Z330" s="58"/>
    </row>
    <row r="331" spans="5:21" s="58" customFormat="1" ht="12.75">
      <c r="E331" s="99"/>
      <c r="F331" s="94"/>
      <c r="G331" s="94"/>
      <c r="H331" s="94"/>
      <c r="I331" s="99"/>
      <c r="J331" s="94"/>
      <c r="K331" s="94"/>
      <c r="L331" s="94"/>
      <c r="M331" s="95"/>
      <c r="R331" s="94"/>
      <c r="S331" s="94"/>
      <c r="T331" s="94"/>
      <c r="U331" s="94"/>
    </row>
    <row r="332" spans="2:20" s="58" customFormat="1" ht="21" customHeight="1">
      <c r="B332" s="229" t="s">
        <v>242</v>
      </c>
      <c r="C332" s="229"/>
      <c r="D332" s="229"/>
      <c r="E332" s="229"/>
      <c r="F332" s="229"/>
      <c r="G332" s="229"/>
      <c r="H332" s="229"/>
      <c r="I332" s="229"/>
      <c r="J332" s="229"/>
      <c r="K332" s="229"/>
      <c r="L332" s="229"/>
      <c r="M332" s="229"/>
      <c r="T332" s="94"/>
    </row>
    <row r="333" spans="13:26" ht="12.75">
      <c r="M333" s="95"/>
      <c r="N333" s="58"/>
      <c r="O333" s="58"/>
      <c r="P333" s="58"/>
      <c r="Q333" s="58"/>
      <c r="R333" s="94"/>
      <c r="S333" s="94"/>
      <c r="T333" s="94"/>
      <c r="U333" s="94"/>
      <c r="V333" s="58"/>
      <c r="W333" s="58"/>
      <c r="X333" s="58"/>
      <c r="Y333" s="58"/>
      <c r="Z333" s="58"/>
    </row>
    <row r="334" spans="2:26" s="81" customFormat="1" ht="15.75" customHeight="1">
      <c r="B334" s="227" t="s">
        <v>122</v>
      </c>
      <c r="C334" s="227"/>
      <c r="D334" s="227"/>
      <c r="E334" s="227"/>
      <c r="F334" s="227"/>
      <c r="G334" s="227"/>
      <c r="H334" s="227"/>
      <c r="I334" s="227"/>
      <c r="J334" s="227"/>
      <c r="K334" s="227"/>
      <c r="L334" s="227"/>
      <c r="M334" s="227"/>
      <c r="N334" s="58"/>
      <c r="O334" s="58"/>
      <c r="P334" s="58"/>
      <c r="Q334" s="58"/>
      <c r="R334" s="94"/>
      <c r="S334" s="94"/>
      <c r="T334" s="94"/>
      <c r="U334" s="94"/>
      <c r="V334" s="58"/>
      <c r="W334" s="58"/>
      <c r="X334" s="58"/>
      <c r="Y334" s="58"/>
      <c r="Z334" s="58"/>
    </row>
    <row r="335" spans="2:26" s="81" customFormat="1" ht="15.75" customHeight="1">
      <c r="B335" s="224" t="s">
        <v>45</v>
      </c>
      <c r="C335" s="224"/>
      <c r="D335" s="224"/>
      <c r="E335" s="224"/>
      <c r="F335" s="224"/>
      <c r="G335" s="224"/>
      <c r="H335" s="224"/>
      <c r="I335" s="224"/>
      <c r="J335" s="224"/>
      <c r="K335" s="224"/>
      <c r="L335" s="224"/>
      <c r="M335" s="224"/>
      <c r="N335" s="58"/>
      <c r="O335" s="58"/>
      <c r="P335" s="58"/>
      <c r="Q335" s="58"/>
      <c r="R335" s="94"/>
      <c r="S335" s="94"/>
      <c r="T335" s="94"/>
      <c r="U335" s="94"/>
      <c r="V335" s="58"/>
      <c r="W335" s="58"/>
      <c r="X335" s="58"/>
      <c r="Y335" s="58"/>
      <c r="Z335" s="58"/>
    </row>
    <row r="336" spans="2:26" s="82" customFormat="1" ht="15.75" customHeight="1">
      <c r="B336" s="224" t="s">
        <v>40</v>
      </c>
      <c r="C336" s="224"/>
      <c r="D336" s="224"/>
      <c r="E336" s="224"/>
      <c r="F336" s="224"/>
      <c r="G336" s="224"/>
      <c r="H336" s="224"/>
      <c r="I336" s="224"/>
      <c r="J336" s="224"/>
      <c r="K336" s="224"/>
      <c r="L336" s="224"/>
      <c r="M336" s="224"/>
      <c r="N336" s="58"/>
      <c r="O336" s="58"/>
      <c r="P336" s="58"/>
      <c r="Q336" s="58"/>
      <c r="R336" s="94"/>
      <c r="S336" s="58"/>
      <c r="T336" s="94"/>
      <c r="U336" s="58"/>
      <c r="V336" s="58"/>
      <c r="W336" s="58"/>
      <c r="X336" s="58"/>
      <c r="Y336" s="58"/>
      <c r="Z336" s="58"/>
    </row>
    <row r="337" spans="2:26" s="82" customFormat="1" ht="15.75" customHeight="1">
      <c r="B337" s="83"/>
      <c r="C337" s="83"/>
      <c r="D337" s="83"/>
      <c r="E337" s="83"/>
      <c r="F337" s="83"/>
      <c r="G337" s="83"/>
      <c r="H337" s="83"/>
      <c r="I337" s="83"/>
      <c r="J337" s="83"/>
      <c r="K337" s="83"/>
      <c r="L337" s="83"/>
      <c r="M337" s="83"/>
      <c r="N337" s="58"/>
      <c r="O337" s="58"/>
      <c r="P337" s="58"/>
      <c r="Q337" s="58"/>
      <c r="R337" s="94"/>
      <c r="S337" s="94"/>
      <c r="T337" s="94"/>
      <c r="U337" s="94"/>
      <c r="V337" s="58"/>
      <c r="W337" s="58"/>
      <c r="X337" s="58"/>
      <c r="Y337" s="58"/>
      <c r="Z337" s="58"/>
    </row>
    <row r="338" spans="2:21" s="58" customFormat="1" ht="30.75" customHeight="1">
      <c r="B338" s="84" t="s">
        <v>166</v>
      </c>
      <c r="C338" s="84" t="s">
        <v>135</v>
      </c>
      <c r="D338" s="84" t="s">
        <v>51</v>
      </c>
      <c r="E338" s="225" t="s">
        <v>126</v>
      </c>
      <c r="F338" s="225"/>
      <c r="G338" s="225"/>
      <c r="H338" s="225" t="s">
        <v>127</v>
      </c>
      <c r="I338" s="225"/>
      <c r="J338" s="225"/>
      <c r="K338" s="225"/>
      <c r="L338" s="225"/>
      <c r="M338" s="225"/>
      <c r="R338" s="94"/>
      <c r="S338" s="94"/>
      <c r="T338" s="94"/>
      <c r="U338" s="94"/>
    </row>
    <row r="339" spans="2:21" s="58" customFormat="1" ht="15.75" customHeight="1">
      <c r="B339" s="86"/>
      <c r="C339" s="86"/>
      <c r="D339" s="86"/>
      <c r="E339" s="226" t="str">
        <f>+E281</f>
        <v>ene - dic</v>
      </c>
      <c r="F339" s="226"/>
      <c r="G339" s="86" t="s">
        <v>81</v>
      </c>
      <c r="H339" s="226" t="str">
        <f>+E339</f>
        <v>ene - dic</v>
      </c>
      <c r="I339" s="226"/>
      <c r="J339" s="86" t="s">
        <v>81</v>
      </c>
      <c r="K339" s="87"/>
      <c r="L339" s="118" t="s">
        <v>163</v>
      </c>
      <c r="M339" s="88" t="s">
        <v>128</v>
      </c>
      <c r="R339" s="94"/>
      <c r="S339" s="94"/>
      <c r="T339" s="94"/>
      <c r="U339" s="94"/>
    </row>
    <row r="340" spans="2:21" s="58" customFormat="1" ht="15.75">
      <c r="B340" s="89"/>
      <c r="C340" s="89"/>
      <c r="D340" s="89"/>
      <c r="E340" s="90">
        <f aca="true" t="shared" si="44" ref="E340:J340">+E314</f>
        <v>2010</v>
      </c>
      <c r="F340" s="90">
        <f t="shared" si="44"/>
        <v>2011</v>
      </c>
      <c r="G340" s="91" t="str">
        <f t="shared" si="44"/>
        <v>11/10</v>
      </c>
      <c r="H340" s="90">
        <f t="shared" si="44"/>
        <v>2010</v>
      </c>
      <c r="I340" s="90">
        <f t="shared" si="44"/>
        <v>2011</v>
      </c>
      <c r="J340" s="91" t="str">
        <f t="shared" si="44"/>
        <v>11/10</v>
      </c>
      <c r="K340" s="89"/>
      <c r="L340" s="90">
        <v>2011</v>
      </c>
      <c r="M340" s="173">
        <f>+M282</f>
        <v>2011</v>
      </c>
      <c r="R340" s="94"/>
      <c r="S340" s="94"/>
      <c r="T340" s="94"/>
      <c r="U340" s="94"/>
    </row>
    <row r="341" spans="1:26" s="57" customFormat="1" ht="12.75">
      <c r="A341" s="57">
        <v>1</v>
      </c>
      <c r="B341" s="78" t="s">
        <v>260</v>
      </c>
      <c r="C341" s="120">
        <v>44012200</v>
      </c>
      <c r="D341" s="78" t="s">
        <v>52</v>
      </c>
      <c r="E341" s="55">
        <v>1181150.94</v>
      </c>
      <c r="F341" s="55">
        <v>924115.33</v>
      </c>
      <c r="G341" s="56"/>
      <c r="H341" s="55">
        <v>74757.34</v>
      </c>
      <c r="I341" s="55">
        <v>61745.392</v>
      </c>
      <c r="J341" s="56">
        <f aca="true" t="shared" si="45" ref="J341:J361">+(I341-H341)/H341</f>
        <v>-0.17405579171222516</v>
      </c>
      <c r="K341" s="54">
        <v>1</v>
      </c>
      <c r="L341" s="119">
        <f aca="true" t="shared" si="46" ref="L341:L361">+I341/$I$362</f>
        <v>0.18290198868518517</v>
      </c>
      <c r="M341" s="72">
        <v>0.15157166743709688</v>
      </c>
      <c r="N341" s="58"/>
      <c r="O341" s="58"/>
      <c r="P341" s="58"/>
      <c r="Q341" s="58"/>
      <c r="R341" s="94"/>
      <c r="S341" s="94"/>
      <c r="T341" s="94"/>
      <c r="U341" s="94"/>
      <c r="V341" s="58"/>
      <c r="W341" s="58"/>
      <c r="X341" s="58"/>
      <c r="Y341" s="58"/>
      <c r="Z341" s="58"/>
    </row>
    <row r="342" spans="1:26" s="57" customFormat="1" ht="12.75">
      <c r="A342" s="57">
        <v>2</v>
      </c>
      <c r="B342" s="54" t="s">
        <v>75</v>
      </c>
      <c r="C342" s="120">
        <v>47032100</v>
      </c>
      <c r="D342" s="78" t="s">
        <v>52</v>
      </c>
      <c r="E342" s="55">
        <v>4619.55</v>
      </c>
      <c r="F342" s="55">
        <v>70225.143</v>
      </c>
      <c r="G342" s="56">
        <f aca="true" t="shared" si="47" ref="G342:G360">+(F342-E342)/E342</f>
        <v>14.201728090398413</v>
      </c>
      <c r="H342" s="55">
        <v>3537.162</v>
      </c>
      <c r="I342" s="55">
        <v>53914.454</v>
      </c>
      <c r="J342" s="56">
        <f t="shared" si="45"/>
        <v>14.242291418939818</v>
      </c>
      <c r="K342" s="54">
        <v>2</v>
      </c>
      <c r="L342" s="119">
        <f t="shared" si="46"/>
        <v>0.15970521096498888</v>
      </c>
      <c r="M342" s="72">
        <v>0.038650965126165296</v>
      </c>
      <c r="N342" s="58"/>
      <c r="O342" s="58"/>
      <c r="P342" s="58"/>
      <c r="Q342" s="58"/>
      <c r="R342" s="94"/>
      <c r="S342" s="58"/>
      <c r="T342" s="94"/>
      <c r="U342" s="58"/>
      <c r="V342" s="58"/>
      <c r="W342" s="58"/>
      <c r="X342" s="58"/>
      <c r="Y342" s="58"/>
      <c r="Z342" s="58"/>
    </row>
    <row r="343" spans="1:26" s="57" customFormat="1" ht="12.75">
      <c r="A343" s="57">
        <v>3</v>
      </c>
      <c r="B343" s="54" t="s">
        <v>296</v>
      </c>
      <c r="C343" s="120" t="s">
        <v>386</v>
      </c>
      <c r="D343" s="78" t="s">
        <v>52</v>
      </c>
      <c r="E343" s="55">
        <v>5884.256</v>
      </c>
      <c r="F343" s="55">
        <v>8931.3</v>
      </c>
      <c r="G343" s="56">
        <f t="shared" si="47"/>
        <v>0.5178299516540407</v>
      </c>
      <c r="H343" s="55">
        <v>17966.859</v>
      </c>
      <c r="I343" s="55">
        <v>35129.995</v>
      </c>
      <c r="J343" s="56">
        <f t="shared" si="45"/>
        <v>0.9552663601356254</v>
      </c>
      <c r="K343" s="54">
        <v>3</v>
      </c>
      <c r="L343" s="119">
        <f t="shared" si="46"/>
        <v>0.10406195085781643</v>
      </c>
      <c r="M343" s="72">
        <v>0.6555404596904886</v>
      </c>
      <c r="N343" s="58"/>
      <c r="O343" s="58"/>
      <c r="P343" s="58"/>
      <c r="Q343" s="58"/>
      <c r="R343" s="94"/>
      <c r="S343" s="94"/>
      <c r="T343" s="94"/>
      <c r="U343" s="94"/>
      <c r="V343" s="58"/>
      <c r="W343" s="58"/>
      <c r="X343" s="58"/>
      <c r="Y343" s="58"/>
      <c r="Z343" s="58"/>
    </row>
    <row r="344" spans="1:26" s="57" customFormat="1" ht="12.75">
      <c r="A344" s="57">
        <v>4</v>
      </c>
      <c r="B344" s="54" t="s">
        <v>299</v>
      </c>
      <c r="C344" s="120" t="s">
        <v>390</v>
      </c>
      <c r="D344" s="78" t="s">
        <v>51</v>
      </c>
      <c r="E344" s="55">
        <v>9533.085</v>
      </c>
      <c r="F344" s="55">
        <v>10522.359</v>
      </c>
      <c r="G344" s="56">
        <f t="shared" si="47"/>
        <v>0.10377270317006523</v>
      </c>
      <c r="H344" s="55">
        <v>27200.3</v>
      </c>
      <c r="I344" s="55">
        <v>32857.447</v>
      </c>
      <c r="J344" s="56">
        <f t="shared" si="45"/>
        <v>0.2079810516795771</v>
      </c>
      <c r="K344" s="54">
        <v>4</v>
      </c>
      <c r="L344" s="119">
        <f t="shared" si="46"/>
        <v>0.09733021695640172</v>
      </c>
      <c r="M344" s="72">
        <v>0.8879382431233555</v>
      </c>
      <c r="N344" s="58"/>
      <c r="O344" s="58"/>
      <c r="P344" s="58"/>
      <c r="Q344" s="58"/>
      <c r="R344" s="94"/>
      <c r="S344" s="94"/>
      <c r="T344" s="94"/>
      <c r="U344" s="94"/>
      <c r="V344" s="58"/>
      <c r="W344" s="58"/>
      <c r="X344" s="58"/>
      <c r="Y344" s="58"/>
      <c r="Z344" s="58"/>
    </row>
    <row r="345" spans="1:26" s="57" customFormat="1" ht="12.75">
      <c r="A345" s="57">
        <v>5</v>
      </c>
      <c r="B345" s="78" t="s">
        <v>331</v>
      </c>
      <c r="C345" s="120" t="s">
        <v>367</v>
      </c>
      <c r="D345" s="78" t="s">
        <v>52</v>
      </c>
      <c r="E345" s="55">
        <v>2181.755</v>
      </c>
      <c r="F345" s="55">
        <v>4519.086</v>
      </c>
      <c r="G345" s="56">
        <f t="shared" si="47"/>
        <v>1.0713077316197281</v>
      </c>
      <c r="H345" s="55">
        <v>15187.065</v>
      </c>
      <c r="I345" s="55">
        <v>19652.187</v>
      </c>
      <c r="J345" s="56">
        <f t="shared" si="45"/>
        <v>0.29400822344541233</v>
      </c>
      <c r="K345" s="54">
        <v>5</v>
      </c>
      <c r="L345" s="119">
        <f t="shared" si="46"/>
        <v>0.05821364101653356</v>
      </c>
      <c r="M345" s="72">
        <v>0.0575307175671785</v>
      </c>
      <c r="N345" s="58"/>
      <c r="O345" s="58"/>
      <c r="P345" s="58"/>
      <c r="Q345" s="58"/>
      <c r="R345" s="94"/>
      <c r="S345" s="58"/>
      <c r="T345" s="94"/>
      <c r="U345" s="58"/>
      <c r="V345" s="58"/>
      <c r="W345" s="58"/>
      <c r="X345" s="58"/>
      <c r="Y345" s="58"/>
      <c r="Z345" s="58"/>
    </row>
    <row r="346" spans="1:26" s="57" customFormat="1" ht="12.75">
      <c r="A346" s="57">
        <v>6</v>
      </c>
      <c r="B346" s="54" t="s">
        <v>300</v>
      </c>
      <c r="C346" s="120">
        <v>23099090</v>
      </c>
      <c r="D346" s="78" t="s">
        <v>52</v>
      </c>
      <c r="E346" s="55">
        <v>10326.155</v>
      </c>
      <c r="F346" s="55">
        <v>9861.335</v>
      </c>
      <c r="G346" s="56">
        <f t="shared" si="47"/>
        <v>-0.04501385075083625</v>
      </c>
      <c r="H346" s="55">
        <v>15021.036</v>
      </c>
      <c r="I346" s="55">
        <v>15327.864</v>
      </c>
      <c r="J346" s="56">
        <f t="shared" si="45"/>
        <v>0.020426553800949515</v>
      </c>
      <c r="K346" s="54">
        <v>6</v>
      </c>
      <c r="L346" s="119">
        <f t="shared" si="46"/>
        <v>0.045404146238087806</v>
      </c>
      <c r="M346" s="72">
        <v>0.5203723968375825</v>
      </c>
      <c r="N346" s="58"/>
      <c r="O346" s="58"/>
      <c r="P346" s="58"/>
      <c r="Q346" s="58"/>
      <c r="R346" s="94"/>
      <c r="S346" s="94"/>
      <c r="T346" s="94"/>
      <c r="U346" s="94"/>
      <c r="V346" s="58"/>
      <c r="W346" s="58"/>
      <c r="X346" s="58"/>
      <c r="Y346" s="58"/>
      <c r="Z346" s="58"/>
    </row>
    <row r="347" spans="1:26" s="57" customFormat="1" ht="12.75">
      <c r="A347" s="57">
        <v>7</v>
      </c>
      <c r="B347" s="78" t="s">
        <v>298</v>
      </c>
      <c r="C347" s="120" t="s">
        <v>385</v>
      </c>
      <c r="D347" s="78" t="s">
        <v>52</v>
      </c>
      <c r="E347" s="55">
        <v>8747.574</v>
      </c>
      <c r="F347" s="55">
        <v>2387.749</v>
      </c>
      <c r="G347" s="56"/>
      <c r="H347" s="55">
        <v>35898.767</v>
      </c>
      <c r="I347" s="55">
        <v>11026.145</v>
      </c>
      <c r="J347" s="56">
        <f t="shared" si="45"/>
        <v>-0.6928544927462271</v>
      </c>
      <c r="K347" s="54">
        <v>7</v>
      </c>
      <c r="L347" s="119">
        <f t="shared" si="46"/>
        <v>0.032661608951016316</v>
      </c>
      <c r="M347" s="72">
        <v>0.2356389853911093</v>
      </c>
      <c r="N347" s="58"/>
      <c r="O347" s="58"/>
      <c r="P347" s="58"/>
      <c r="Q347" s="58"/>
      <c r="R347" s="58"/>
      <c r="S347" s="58"/>
      <c r="T347" s="94"/>
      <c r="U347" s="58"/>
      <c r="V347" s="58"/>
      <c r="W347" s="58"/>
      <c r="X347" s="58"/>
      <c r="Y347" s="58"/>
      <c r="Z347" s="58"/>
    </row>
    <row r="348" spans="1:26" s="57" customFormat="1" ht="12.75">
      <c r="A348" s="57">
        <v>8</v>
      </c>
      <c r="B348" s="54" t="s">
        <v>301</v>
      </c>
      <c r="C348" s="120">
        <v>14049020</v>
      </c>
      <c r="D348" s="78" t="s">
        <v>52</v>
      </c>
      <c r="E348" s="55">
        <v>2907.219</v>
      </c>
      <c r="F348" s="55">
        <v>3135.962</v>
      </c>
      <c r="G348" s="56">
        <f t="shared" si="47"/>
        <v>0.07868103503726412</v>
      </c>
      <c r="H348" s="55">
        <v>9530.324</v>
      </c>
      <c r="I348" s="55">
        <v>10229.855</v>
      </c>
      <c r="J348" s="56">
        <f t="shared" si="45"/>
        <v>0.07340054755745964</v>
      </c>
      <c r="K348" s="54">
        <v>8</v>
      </c>
      <c r="L348" s="119">
        <f t="shared" si="46"/>
        <v>0.03030284144055778</v>
      </c>
      <c r="M348" s="72">
        <v>0.720027413514367</v>
      </c>
      <c r="N348" s="58"/>
      <c r="O348" s="58"/>
      <c r="P348" s="58"/>
      <c r="Q348" s="58"/>
      <c r="R348" s="94"/>
      <c r="S348" s="58"/>
      <c r="T348" s="94"/>
      <c r="U348" s="94"/>
      <c r="V348" s="58"/>
      <c r="W348" s="58"/>
      <c r="X348" s="58"/>
      <c r="Y348" s="58"/>
      <c r="Z348" s="58"/>
    </row>
    <row r="349" spans="1:26" s="57" customFormat="1" ht="12.75">
      <c r="A349" s="57">
        <v>9</v>
      </c>
      <c r="B349" s="54" t="s">
        <v>77</v>
      </c>
      <c r="C349" s="120">
        <v>47032900</v>
      </c>
      <c r="D349" s="78" t="s">
        <v>52</v>
      </c>
      <c r="E349" s="55">
        <v>0</v>
      </c>
      <c r="F349" s="55">
        <v>14278.331</v>
      </c>
      <c r="G349" s="56"/>
      <c r="H349" s="55">
        <v>0</v>
      </c>
      <c r="I349" s="55">
        <v>9743.841</v>
      </c>
      <c r="J349" s="56"/>
      <c r="K349" s="54">
        <v>9</v>
      </c>
      <c r="L349" s="119">
        <f t="shared" si="46"/>
        <v>0.02886317243450723</v>
      </c>
      <c r="M349" s="72">
        <v>0.008048847960141202</v>
      </c>
      <c r="N349" s="58"/>
      <c r="O349" s="58"/>
      <c r="P349" s="58"/>
      <c r="Q349" s="58"/>
      <c r="R349" s="94"/>
      <c r="S349" s="94"/>
      <c r="T349" s="94"/>
      <c r="U349" s="94"/>
      <c r="V349" s="58"/>
      <c r="W349" s="58"/>
      <c r="X349" s="58"/>
      <c r="Y349" s="58"/>
      <c r="Z349" s="58"/>
    </row>
    <row r="350" spans="1:21" s="58" customFormat="1" ht="12.75">
      <c r="A350" s="57">
        <v>10</v>
      </c>
      <c r="B350" s="78" t="s">
        <v>307</v>
      </c>
      <c r="C350" s="120">
        <v>20098000</v>
      </c>
      <c r="D350" s="78" t="s">
        <v>52</v>
      </c>
      <c r="E350" s="55">
        <v>3065.984</v>
      </c>
      <c r="F350" s="55">
        <v>1239.028</v>
      </c>
      <c r="G350" s="56">
        <f t="shared" si="47"/>
        <v>-0.5958791696238467</v>
      </c>
      <c r="H350" s="55">
        <v>16529.266</v>
      </c>
      <c r="I350" s="55">
        <v>8183.984</v>
      </c>
      <c r="J350" s="56">
        <f t="shared" si="45"/>
        <v>-0.5048791640233752</v>
      </c>
      <c r="K350" s="54">
        <v>10</v>
      </c>
      <c r="L350" s="119">
        <f t="shared" si="46"/>
        <v>0.024242569372103697</v>
      </c>
      <c r="M350" s="72">
        <v>0.1370132008057276</v>
      </c>
      <c r="R350" s="94"/>
      <c r="S350" s="94"/>
      <c r="T350" s="94"/>
      <c r="U350" s="94"/>
    </row>
    <row r="351" spans="1:20" s="58" customFormat="1" ht="12.75">
      <c r="A351" s="57">
        <v>11</v>
      </c>
      <c r="B351" s="54" t="s">
        <v>302</v>
      </c>
      <c r="C351" s="120">
        <v>16025000</v>
      </c>
      <c r="D351" s="78" t="s">
        <v>52</v>
      </c>
      <c r="E351" s="100">
        <v>1682.065</v>
      </c>
      <c r="F351" s="55">
        <v>1537.711</v>
      </c>
      <c r="G351" s="56">
        <f t="shared" si="47"/>
        <v>-0.08581951351463828</v>
      </c>
      <c r="H351" s="55">
        <v>6737.405</v>
      </c>
      <c r="I351" s="55">
        <v>7635.376</v>
      </c>
      <c r="J351" s="56">
        <f t="shared" si="45"/>
        <v>0.13328143402393064</v>
      </c>
      <c r="K351" s="54">
        <v>11</v>
      </c>
      <c r="L351" s="119">
        <f t="shared" si="46"/>
        <v>0.022617484633657106</v>
      </c>
      <c r="M351" s="72">
        <v>0.8521384385016807</v>
      </c>
      <c r="R351" s="94"/>
      <c r="T351" s="94"/>
    </row>
    <row r="352" spans="1:21" s="58" customFormat="1" ht="12.75">
      <c r="A352" s="57">
        <v>12</v>
      </c>
      <c r="B352" s="54" t="s">
        <v>303</v>
      </c>
      <c r="C352" s="120">
        <v>11071000</v>
      </c>
      <c r="D352" s="78" t="s">
        <v>52</v>
      </c>
      <c r="E352" s="55">
        <v>19027.95</v>
      </c>
      <c r="F352" s="55">
        <v>10022</v>
      </c>
      <c r="G352" s="56">
        <f t="shared" si="47"/>
        <v>-0.47330111756652715</v>
      </c>
      <c r="H352" s="55">
        <v>9547.331</v>
      </c>
      <c r="I352" s="55">
        <v>6001.522</v>
      </c>
      <c r="J352" s="56">
        <f t="shared" si="45"/>
        <v>-0.37139269603201147</v>
      </c>
      <c r="K352" s="54">
        <v>12</v>
      </c>
      <c r="L352" s="119">
        <f t="shared" si="46"/>
        <v>0.01777768791131636</v>
      </c>
      <c r="M352" s="72">
        <v>0.21469347221909207</v>
      </c>
      <c r="R352" s="94"/>
      <c r="S352" s="94"/>
      <c r="T352" s="94"/>
      <c r="U352" s="94"/>
    </row>
    <row r="353" spans="1:21" s="58" customFormat="1" ht="12.75">
      <c r="A353" s="57">
        <v>13</v>
      </c>
      <c r="B353" s="54" t="s">
        <v>297</v>
      </c>
      <c r="C353" s="120" t="s">
        <v>389</v>
      </c>
      <c r="D353" s="78" t="s">
        <v>52</v>
      </c>
      <c r="E353" s="55">
        <v>2654.2</v>
      </c>
      <c r="F353" s="55">
        <v>1631.25</v>
      </c>
      <c r="G353" s="56">
        <f t="shared" si="47"/>
        <v>-0.3854080325521814</v>
      </c>
      <c r="H353" s="55">
        <v>8251.274</v>
      </c>
      <c r="I353" s="55">
        <v>5758.436</v>
      </c>
      <c r="J353" s="56">
        <f t="shared" si="45"/>
        <v>-0.30211552785666795</v>
      </c>
      <c r="K353" s="54">
        <v>13</v>
      </c>
      <c r="L353" s="119">
        <f t="shared" si="46"/>
        <v>0.017057619394761685</v>
      </c>
      <c r="M353" s="72">
        <v>0.8932358407709726</v>
      </c>
      <c r="R353" s="94"/>
      <c r="T353" s="94"/>
      <c r="U353" s="94"/>
    </row>
    <row r="354" spans="1:21" s="58" customFormat="1" ht="12.75">
      <c r="A354" s="57">
        <v>14</v>
      </c>
      <c r="B354" s="78" t="s">
        <v>308</v>
      </c>
      <c r="C354" s="120" t="s">
        <v>381</v>
      </c>
      <c r="D354" s="78" t="s">
        <v>52</v>
      </c>
      <c r="E354" s="55">
        <v>597.262</v>
      </c>
      <c r="F354" s="55">
        <v>421.27</v>
      </c>
      <c r="G354" s="56">
        <f t="shared" si="47"/>
        <v>-0.2946646530333421</v>
      </c>
      <c r="H354" s="55">
        <v>5116.872</v>
      </c>
      <c r="I354" s="55">
        <v>5061.351</v>
      </c>
      <c r="J354" s="56">
        <f t="shared" si="45"/>
        <v>-0.010850574335258071</v>
      </c>
      <c r="K354" s="54">
        <v>14</v>
      </c>
      <c r="L354" s="119">
        <f t="shared" si="46"/>
        <v>0.014992716595495103</v>
      </c>
      <c r="M354" s="72">
        <v>0.3098992630897183</v>
      </c>
      <c r="R354" s="94"/>
      <c r="S354" s="94"/>
      <c r="T354" s="94"/>
      <c r="U354" s="94"/>
    </row>
    <row r="355" spans="1:20" s="58" customFormat="1" ht="12.75">
      <c r="A355" s="57">
        <v>15</v>
      </c>
      <c r="B355" s="54" t="s">
        <v>67</v>
      </c>
      <c r="C355" s="120" t="s">
        <v>356</v>
      </c>
      <c r="D355" s="78" t="s">
        <v>52</v>
      </c>
      <c r="E355" s="55">
        <v>1240.169</v>
      </c>
      <c r="F355" s="55">
        <v>1769.177</v>
      </c>
      <c r="G355" s="56">
        <f t="shared" si="47"/>
        <v>0.4265612186726162</v>
      </c>
      <c r="H355" s="55">
        <v>3602.484</v>
      </c>
      <c r="I355" s="55">
        <v>5054.861</v>
      </c>
      <c r="J355" s="56">
        <f t="shared" si="45"/>
        <v>0.4031598752416388</v>
      </c>
      <c r="K355" s="54">
        <v>15</v>
      </c>
      <c r="L355" s="119">
        <f t="shared" si="46"/>
        <v>0.014973491939725378</v>
      </c>
      <c r="M355" s="72">
        <v>0.03934184046392863</v>
      </c>
      <c r="T355" s="94"/>
    </row>
    <row r="356" spans="1:21" s="58" customFormat="1" ht="12.75">
      <c r="A356" s="57">
        <v>16</v>
      </c>
      <c r="B356" s="54" t="s">
        <v>295</v>
      </c>
      <c r="C356" s="120" t="s">
        <v>387</v>
      </c>
      <c r="D356" s="78" t="s">
        <v>52</v>
      </c>
      <c r="E356" s="55">
        <v>6899</v>
      </c>
      <c r="F356" s="55">
        <v>3941</v>
      </c>
      <c r="G356" s="56">
        <f t="shared" si="47"/>
        <v>-0.4287577909842006</v>
      </c>
      <c r="H356" s="55">
        <v>6975.665</v>
      </c>
      <c r="I356" s="55">
        <v>4571.914</v>
      </c>
      <c r="J356" s="56">
        <f t="shared" si="45"/>
        <v>-0.34459094580946764</v>
      </c>
      <c r="K356" s="54">
        <v>16</v>
      </c>
      <c r="L356" s="119">
        <f t="shared" si="46"/>
        <v>0.013542907990569395</v>
      </c>
      <c r="M356" s="72">
        <v>0.3762178141333834</v>
      </c>
      <c r="R356" s="94"/>
      <c r="S356" s="94"/>
      <c r="T356" s="94"/>
      <c r="U356" s="94"/>
    </row>
    <row r="357" spans="1:20" s="58" customFormat="1" ht="12.75">
      <c r="A357" s="57">
        <v>17</v>
      </c>
      <c r="B357" s="78" t="s">
        <v>294</v>
      </c>
      <c r="C357" s="120" t="s">
        <v>383</v>
      </c>
      <c r="D357" s="78" t="s">
        <v>52</v>
      </c>
      <c r="E357" s="55">
        <v>342.464</v>
      </c>
      <c r="F357" s="55">
        <v>718.519</v>
      </c>
      <c r="G357" s="56">
        <f t="shared" si="47"/>
        <v>1.0980862222014578</v>
      </c>
      <c r="H357" s="55">
        <v>1825.239</v>
      </c>
      <c r="I357" s="55">
        <v>4260.493</v>
      </c>
      <c r="J357" s="56">
        <f t="shared" si="45"/>
        <v>1.3342110266107619</v>
      </c>
      <c r="K357" s="54">
        <v>17</v>
      </c>
      <c r="L357" s="119">
        <f t="shared" si="46"/>
        <v>0.012620417771083399</v>
      </c>
      <c r="M357" s="72">
        <v>0.41617996665279894</v>
      </c>
      <c r="R357" s="94"/>
      <c r="T357" s="94"/>
    </row>
    <row r="358" spans="1:21" s="58" customFormat="1" ht="12.75">
      <c r="A358" s="57">
        <v>18</v>
      </c>
      <c r="B358" s="78" t="s">
        <v>292</v>
      </c>
      <c r="C358" s="120">
        <v>44071012</v>
      </c>
      <c r="D358" s="78" t="s">
        <v>60</v>
      </c>
      <c r="E358" s="55">
        <v>11.763</v>
      </c>
      <c r="F358" s="55">
        <v>12.605</v>
      </c>
      <c r="G358" s="56">
        <f t="shared" si="47"/>
        <v>0.07158037915497752</v>
      </c>
      <c r="H358" s="55">
        <v>2628.537</v>
      </c>
      <c r="I358" s="55">
        <v>3004.902</v>
      </c>
      <c r="J358" s="56">
        <f t="shared" si="45"/>
        <v>0.1431842123584337</v>
      </c>
      <c r="K358" s="54">
        <v>18</v>
      </c>
      <c r="L358" s="119">
        <f t="shared" si="46"/>
        <v>0.008901110411673964</v>
      </c>
      <c r="M358" s="72">
        <v>0.006558552886268917</v>
      </c>
      <c r="T358" s="94"/>
      <c r="U358" s="94"/>
    </row>
    <row r="359" spans="1:26" s="59" customFormat="1" ht="12.75">
      <c r="A359" s="57">
        <v>19</v>
      </c>
      <c r="B359" s="78" t="s">
        <v>306</v>
      </c>
      <c r="C359" s="120">
        <v>12119040</v>
      </c>
      <c r="D359" s="78" t="s">
        <v>52</v>
      </c>
      <c r="E359" s="55">
        <v>1.1</v>
      </c>
      <c r="F359" s="55">
        <v>648.503</v>
      </c>
      <c r="G359" s="56">
        <f t="shared" si="47"/>
        <v>588.5481818181818</v>
      </c>
      <c r="H359" s="55">
        <v>8.3</v>
      </c>
      <c r="I359" s="55">
        <v>2926.472</v>
      </c>
      <c r="J359" s="56">
        <f t="shared" si="45"/>
        <v>351.5869879518072</v>
      </c>
      <c r="K359" s="54">
        <v>19</v>
      </c>
      <c r="L359" s="119">
        <f t="shared" si="46"/>
        <v>0.008668785334321163</v>
      </c>
      <c r="M359" s="72">
        <v>0.11756942759070117</v>
      </c>
      <c r="N359" s="58"/>
      <c r="O359" s="58"/>
      <c r="P359" s="58"/>
      <c r="Q359" s="58"/>
      <c r="R359" s="58"/>
      <c r="S359" s="58"/>
      <c r="T359" s="94"/>
      <c r="U359" s="58"/>
      <c r="V359" s="58"/>
      <c r="W359" s="58"/>
      <c r="X359" s="58"/>
      <c r="Y359" s="58"/>
      <c r="Z359" s="58"/>
    </row>
    <row r="360" spans="1:26" ht="12.75">
      <c r="A360" s="57">
        <v>20</v>
      </c>
      <c r="B360" s="54" t="s">
        <v>55</v>
      </c>
      <c r="C360" s="120">
        <v>44123910</v>
      </c>
      <c r="D360" s="78" t="s">
        <v>60</v>
      </c>
      <c r="E360" s="55">
        <v>113.455</v>
      </c>
      <c r="F360" s="55">
        <v>3.768</v>
      </c>
      <c r="G360" s="56">
        <f t="shared" si="47"/>
        <v>-0.9667885945969767</v>
      </c>
      <c r="H360" s="55">
        <v>621.831</v>
      </c>
      <c r="I360" s="55">
        <v>2645.426</v>
      </c>
      <c r="J360" s="56">
        <f t="shared" si="45"/>
        <v>3.2542523611720866</v>
      </c>
      <c r="L360" s="119">
        <f t="shared" si="46"/>
        <v>0.007836271835791319</v>
      </c>
      <c r="M360" s="72">
        <v>0.00639887277226041</v>
      </c>
      <c r="N360" s="58"/>
      <c r="O360" s="58"/>
      <c r="P360" s="58"/>
      <c r="Q360" s="58"/>
      <c r="R360" s="94"/>
      <c r="S360" s="94"/>
      <c r="T360" s="94"/>
      <c r="U360" s="94"/>
      <c r="V360" s="58"/>
      <c r="W360" s="58"/>
      <c r="X360" s="58"/>
      <c r="Y360" s="58"/>
      <c r="Z360" s="58"/>
    </row>
    <row r="361" spans="1:26" ht="12.75">
      <c r="A361" s="57"/>
      <c r="B361" s="54" t="s">
        <v>114</v>
      </c>
      <c r="C361" s="120"/>
      <c r="G361" s="56"/>
      <c r="H361" s="55">
        <f>+H362-SUM(H341:H360)</f>
        <v>34909.68000000002</v>
      </c>
      <c r="I361" s="55">
        <f>+I362-SUM(I341:I360)</f>
        <v>32855.40200000006</v>
      </c>
      <c r="J361" s="56">
        <f t="shared" si="45"/>
        <v>-0.058845512190313996</v>
      </c>
      <c r="L361" s="119">
        <f t="shared" si="46"/>
        <v>0.09732415926440667</v>
      </c>
      <c r="M361" s="72"/>
      <c r="N361" s="58"/>
      <c r="O361" s="58"/>
      <c r="P361" s="58"/>
      <c r="Q361" s="58"/>
      <c r="R361" s="94"/>
      <c r="S361" s="94"/>
      <c r="T361" s="94"/>
      <c r="U361" s="94"/>
      <c r="V361" s="58"/>
      <c r="W361" s="58"/>
      <c r="X361" s="58"/>
      <c r="Y361" s="58"/>
      <c r="Z361" s="58"/>
    </row>
    <row r="362" spans="2:26" s="59" customFormat="1" ht="12.75">
      <c r="B362" s="70" t="s">
        <v>117</v>
      </c>
      <c r="C362" s="70"/>
      <c r="D362" s="70"/>
      <c r="E362" s="96"/>
      <c r="F362" s="71"/>
      <c r="G362" s="71"/>
      <c r="H362" s="71">
        <f>+'Exportacion_regional '!C19</f>
        <v>295852.737</v>
      </c>
      <c r="I362" s="71">
        <f>+'Exportacion_regional '!D19</f>
        <v>337587.319</v>
      </c>
      <c r="J362" s="97">
        <f>+(I362-H362)/H362</f>
        <v>0.1410653909211595</v>
      </c>
      <c r="K362" s="71"/>
      <c r="L362" s="97">
        <f>SUM(L341:L361)</f>
        <v>1</v>
      </c>
      <c r="M362" s="98"/>
      <c r="N362" s="58"/>
      <c r="O362" s="58"/>
      <c r="P362" s="58"/>
      <c r="Q362" s="58"/>
      <c r="R362" s="58"/>
      <c r="S362" s="58"/>
      <c r="T362" s="58"/>
      <c r="U362" s="58"/>
      <c r="V362" s="58"/>
      <c r="W362" s="58"/>
      <c r="X362" s="58"/>
      <c r="Y362" s="58"/>
      <c r="Z362" s="58"/>
    </row>
    <row r="363" spans="5:21" s="58" customFormat="1" ht="12.75">
      <c r="E363" s="99"/>
      <c r="F363" s="94"/>
      <c r="G363" s="94"/>
      <c r="H363" s="94"/>
      <c r="I363" s="99"/>
      <c r="J363" s="94"/>
      <c r="K363" s="94"/>
      <c r="L363" s="94"/>
      <c r="M363" s="95"/>
      <c r="T363" s="94"/>
      <c r="U363" s="94"/>
    </row>
    <row r="364" spans="2:21" s="58" customFormat="1" ht="21" customHeight="1">
      <c r="B364" s="229" t="s">
        <v>242</v>
      </c>
      <c r="C364" s="229"/>
      <c r="D364" s="229"/>
      <c r="E364" s="229"/>
      <c r="F364" s="229"/>
      <c r="G364" s="229"/>
      <c r="H364" s="229"/>
      <c r="I364" s="229"/>
      <c r="J364" s="229"/>
      <c r="K364" s="229"/>
      <c r="L364" s="229"/>
      <c r="M364" s="229"/>
      <c r="T364" s="94"/>
      <c r="U364" s="94"/>
    </row>
    <row r="365" spans="13:26" ht="12.75">
      <c r="M365" s="95"/>
      <c r="N365" s="58"/>
      <c r="O365" s="58"/>
      <c r="P365" s="58"/>
      <c r="Q365" s="58"/>
      <c r="R365" s="94"/>
      <c r="S365" s="58"/>
      <c r="T365" s="94"/>
      <c r="U365" s="58"/>
      <c r="V365" s="58"/>
      <c r="W365" s="58"/>
      <c r="X365" s="58"/>
      <c r="Y365" s="58"/>
      <c r="Z365" s="58"/>
    </row>
    <row r="366" spans="2:26" s="81" customFormat="1" ht="15.75" customHeight="1">
      <c r="B366" s="227" t="s">
        <v>131</v>
      </c>
      <c r="C366" s="227"/>
      <c r="D366" s="227"/>
      <c r="E366" s="227"/>
      <c r="F366" s="227"/>
      <c r="G366" s="227"/>
      <c r="H366" s="227"/>
      <c r="I366" s="227"/>
      <c r="J366" s="227"/>
      <c r="K366" s="227"/>
      <c r="L366" s="227"/>
      <c r="M366" s="227"/>
      <c r="N366" s="58"/>
      <c r="O366" s="58"/>
      <c r="P366" s="58"/>
      <c r="Q366" s="58"/>
      <c r="R366" s="94"/>
      <c r="S366" s="58"/>
      <c r="T366" s="94"/>
      <c r="U366" s="58"/>
      <c r="V366" s="58"/>
      <c r="W366" s="58"/>
      <c r="X366" s="58"/>
      <c r="Y366" s="58"/>
      <c r="Z366" s="58"/>
    </row>
    <row r="367" spans="2:26" s="81" customFormat="1" ht="15.75" customHeight="1">
      <c r="B367" s="224" t="s">
        <v>45</v>
      </c>
      <c r="C367" s="224"/>
      <c r="D367" s="224"/>
      <c r="E367" s="224"/>
      <c r="F367" s="224"/>
      <c r="G367" s="224"/>
      <c r="H367" s="224"/>
      <c r="I367" s="224"/>
      <c r="J367" s="224"/>
      <c r="K367" s="224"/>
      <c r="L367" s="224"/>
      <c r="M367" s="224"/>
      <c r="N367" s="58"/>
      <c r="O367" s="58"/>
      <c r="P367" s="58"/>
      <c r="Q367" s="58"/>
      <c r="R367" s="94"/>
      <c r="S367" s="58"/>
      <c r="T367" s="94"/>
      <c r="U367" s="58"/>
      <c r="V367" s="58"/>
      <c r="W367" s="58"/>
      <c r="X367" s="58"/>
      <c r="Y367" s="58"/>
      <c r="Z367" s="58"/>
    </row>
    <row r="368" spans="2:26" s="82" customFormat="1" ht="15.75" customHeight="1">
      <c r="B368" s="224" t="s">
        <v>223</v>
      </c>
      <c r="C368" s="224"/>
      <c r="D368" s="224"/>
      <c r="E368" s="224"/>
      <c r="F368" s="224"/>
      <c r="G368" s="224"/>
      <c r="H368" s="224"/>
      <c r="I368" s="224"/>
      <c r="J368" s="224"/>
      <c r="K368" s="224"/>
      <c r="L368" s="224"/>
      <c r="M368" s="224"/>
      <c r="N368" s="58"/>
      <c r="O368" s="58"/>
      <c r="P368" s="58"/>
      <c r="Q368" s="58"/>
      <c r="R368" s="94"/>
      <c r="S368" s="94"/>
      <c r="T368" s="94"/>
      <c r="U368" s="94"/>
      <c r="V368" s="58"/>
      <c r="W368" s="58"/>
      <c r="X368" s="58"/>
      <c r="Y368" s="58"/>
      <c r="Z368" s="58"/>
    </row>
    <row r="369" spans="2:26" s="82" customFormat="1" ht="15.75" customHeight="1">
      <c r="B369" s="83"/>
      <c r="C369" s="83"/>
      <c r="D369" s="83"/>
      <c r="E369" s="83"/>
      <c r="F369" s="83"/>
      <c r="G369" s="83"/>
      <c r="H369" s="83"/>
      <c r="I369" s="83"/>
      <c r="J369" s="83"/>
      <c r="K369" s="83"/>
      <c r="L369" s="83"/>
      <c r="M369" s="83"/>
      <c r="N369" s="58"/>
      <c r="O369" s="58"/>
      <c r="P369" s="58"/>
      <c r="Q369" s="58"/>
      <c r="R369" s="94"/>
      <c r="S369" s="94"/>
      <c r="T369" s="94"/>
      <c r="U369" s="94"/>
      <c r="V369" s="58"/>
      <c r="W369" s="58"/>
      <c r="X369" s="58"/>
      <c r="Y369" s="58"/>
      <c r="Z369" s="58"/>
    </row>
    <row r="370" spans="2:21" s="58" customFormat="1" ht="30.75" customHeight="1">
      <c r="B370" s="84" t="s">
        <v>166</v>
      </c>
      <c r="C370" s="84" t="s">
        <v>135</v>
      </c>
      <c r="D370" s="84" t="s">
        <v>51</v>
      </c>
      <c r="E370" s="225" t="s">
        <v>126</v>
      </c>
      <c r="F370" s="225"/>
      <c r="G370" s="225"/>
      <c r="H370" s="225" t="s">
        <v>127</v>
      </c>
      <c r="I370" s="225"/>
      <c r="J370" s="225"/>
      <c r="K370" s="225"/>
      <c r="L370" s="225"/>
      <c r="M370" s="225"/>
      <c r="R370" s="94"/>
      <c r="S370" s="94"/>
      <c r="T370" s="94"/>
      <c r="U370" s="94"/>
    </row>
    <row r="371" spans="2:20" s="58" customFormat="1" ht="15.75" customHeight="1">
      <c r="B371" s="86"/>
      <c r="C371" s="86"/>
      <c r="D371" s="86"/>
      <c r="E371" s="226" t="str">
        <f>+E339</f>
        <v>ene - dic</v>
      </c>
      <c r="F371" s="226"/>
      <c r="G371" s="86" t="s">
        <v>81</v>
      </c>
      <c r="H371" s="226" t="str">
        <f>+E371</f>
        <v>ene - dic</v>
      </c>
      <c r="I371" s="226"/>
      <c r="J371" s="86" t="s">
        <v>81</v>
      </c>
      <c r="K371" s="87"/>
      <c r="L371" s="118" t="s">
        <v>163</v>
      </c>
      <c r="M371" s="88" t="s">
        <v>128</v>
      </c>
      <c r="R371" s="94"/>
      <c r="T371" s="94"/>
    </row>
    <row r="372" spans="2:21" s="58" customFormat="1" ht="15.75">
      <c r="B372" s="89"/>
      <c r="C372" s="89"/>
      <c r="D372" s="89"/>
      <c r="E372" s="90">
        <f aca="true" t="shared" si="48" ref="E372:J372">+E340</f>
        <v>2010</v>
      </c>
      <c r="F372" s="90">
        <f t="shared" si="48"/>
        <v>2011</v>
      </c>
      <c r="G372" s="91" t="str">
        <f t="shared" si="48"/>
        <v>11/10</v>
      </c>
      <c r="H372" s="90">
        <f t="shared" si="48"/>
        <v>2010</v>
      </c>
      <c r="I372" s="90">
        <f t="shared" si="48"/>
        <v>2011</v>
      </c>
      <c r="J372" s="91" t="str">
        <f t="shared" si="48"/>
        <v>11/10</v>
      </c>
      <c r="K372" s="89"/>
      <c r="L372" s="90">
        <v>2011</v>
      </c>
      <c r="M372" s="173">
        <f>+M340</f>
        <v>2011</v>
      </c>
      <c r="R372" s="94"/>
      <c r="S372" s="94"/>
      <c r="T372" s="94"/>
      <c r="U372" s="94"/>
    </row>
    <row r="373" spans="1:26" s="57" customFormat="1" ht="12.75">
      <c r="A373" s="57">
        <v>1</v>
      </c>
      <c r="B373" s="54" t="s">
        <v>300</v>
      </c>
      <c r="C373" s="120">
        <v>23099090</v>
      </c>
      <c r="D373" s="78" t="s">
        <v>52</v>
      </c>
      <c r="E373" s="132">
        <v>0</v>
      </c>
      <c r="F373" s="132">
        <v>2972.415</v>
      </c>
      <c r="G373" s="56"/>
      <c r="H373" s="55">
        <v>0</v>
      </c>
      <c r="I373" s="55">
        <v>4791.069</v>
      </c>
      <c r="J373" s="56"/>
      <c r="K373" s="54">
        <v>1</v>
      </c>
      <c r="L373" s="119">
        <f aca="true" t="shared" si="49" ref="L373:L378">+I373/$I$379</f>
        <v>0.6010173115832846</v>
      </c>
      <c r="M373" s="72">
        <v>0.16265410881413353</v>
      </c>
      <c r="N373" s="58"/>
      <c r="O373" s="58"/>
      <c r="P373" s="58"/>
      <c r="Q373" s="58"/>
      <c r="R373" s="94"/>
      <c r="S373" s="94"/>
      <c r="T373" s="94"/>
      <c r="U373" s="94"/>
      <c r="V373" s="58"/>
      <c r="W373" s="58"/>
      <c r="X373" s="58"/>
      <c r="Y373" s="58"/>
      <c r="Z373" s="58"/>
    </row>
    <row r="374" spans="2:26" s="57" customFormat="1" ht="12.75">
      <c r="B374" s="54" t="s">
        <v>304</v>
      </c>
      <c r="C374" s="120">
        <v>51011100</v>
      </c>
      <c r="D374" s="78" t="s">
        <v>52</v>
      </c>
      <c r="E374" s="132">
        <v>468.56</v>
      </c>
      <c r="F374" s="132">
        <v>462.684</v>
      </c>
      <c r="G374" s="56">
        <f>+(F374-E374)/E374</f>
        <v>-0.012540549769506523</v>
      </c>
      <c r="H374" s="55">
        <v>1005.413</v>
      </c>
      <c r="I374" s="55">
        <v>1702.163</v>
      </c>
      <c r="J374" s="56">
        <f aca="true" t="shared" si="50" ref="J374:J379">+(I374-H374)/H374</f>
        <v>0.6929987975090833</v>
      </c>
      <c r="K374" s="54"/>
      <c r="L374" s="119">
        <f t="shared" si="49"/>
        <v>0.21352842760906562</v>
      </c>
      <c r="M374" s="72">
        <v>0.11808582477269962</v>
      </c>
      <c r="N374" s="58"/>
      <c r="O374" s="58"/>
      <c r="P374" s="58"/>
      <c r="Q374" s="58"/>
      <c r="R374" s="94"/>
      <c r="S374" s="94"/>
      <c r="T374" s="94"/>
      <c r="U374" s="94"/>
      <c r="V374" s="58"/>
      <c r="W374" s="58"/>
      <c r="X374" s="58"/>
      <c r="Y374" s="58"/>
      <c r="Z374" s="58"/>
    </row>
    <row r="375" spans="2:26" s="57" customFormat="1" ht="12.75">
      <c r="B375" s="54" t="s">
        <v>62</v>
      </c>
      <c r="C375" s="120" t="s">
        <v>360</v>
      </c>
      <c r="D375" s="78" t="s">
        <v>52</v>
      </c>
      <c r="E375" s="132">
        <v>16.26</v>
      </c>
      <c r="F375" s="132">
        <v>116.22</v>
      </c>
      <c r="G375" s="56">
        <f>+(F375-E375)/E375</f>
        <v>6.147601476014759</v>
      </c>
      <c r="H375" s="55">
        <v>96.498</v>
      </c>
      <c r="I375" s="55">
        <v>690.151</v>
      </c>
      <c r="J375" s="56">
        <f t="shared" si="50"/>
        <v>6.15197206159713</v>
      </c>
      <c r="K375" s="54"/>
      <c r="L375" s="119">
        <f t="shared" si="49"/>
        <v>0.0865762314436539</v>
      </c>
      <c r="M375" s="72">
        <v>0.0028557887646104532</v>
      </c>
      <c r="N375" s="58"/>
      <c r="O375" s="58"/>
      <c r="P375" s="58"/>
      <c r="Q375" s="58"/>
      <c r="R375" s="94"/>
      <c r="S375" s="94"/>
      <c r="T375" s="94"/>
      <c r="U375" s="94"/>
      <c r="V375" s="58"/>
      <c r="W375" s="58"/>
      <c r="X375" s="58"/>
      <c r="Y375" s="58"/>
      <c r="Z375" s="58"/>
    </row>
    <row r="376" spans="2:26" s="57" customFormat="1" ht="12.75">
      <c r="B376" s="78" t="s">
        <v>306</v>
      </c>
      <c r="C376" s="120">
        <v>12119040</v>
      </c>
      <c r="D376" s="78" t="s">
        <v>52</v>
      </c>
      <c r="E376" s="132">
        <v>0</v>
      </c>
      <c r="F376" s="132">
        <v>120</v>
      </c>
      <c r="G376" s="56"/>
      <c r="H376" s="55">
        <v>0</v>
      </c>
      <c r="I376" s="55">
        <v>568.2</v>
      </c>
      <c r="J376" s="56"/>
      <c r="K376" s="54"/>
      <c r="L376" s="119">
        <f t="shared" si="49"/>
        <v>0.07127804597295975</v>
      </c>
      <c r="M376" s="72">
        <v>0.02282712725665457</v>
      </c>
      <c r="N376" s="58"/>
      <c r="O376" s="58"/>
      <c r="P376" s="58"/>
      <c r="Q376" s="58"/>
      <c r="R376" s="94"/>
      <c r="S376" s="94"/>
      <c r="T376" s="94"/>
      <c r="U376" s="94"/>
      <c r="V376" s="58"/>
      <c r="W376" s="58"/>
      <c r="X376" s="58"/>
      <c r="Y376" s="58"/>
      <c r="Z376" s="58"/>
    </row>
    <row r="377" spans="2:26" s="57" customFormat="1" ht="12.75">
      <c r="B377" s="54" t="s">
        <v>305</v>
      </c>
      <c r="C377" s="120" t="s">
        <v>391</v>
      </c>
      <c r="D377" s="78" t="s">
        <v>52</v>
      </c>
      <c r="E377" s="132">
        <v>9.37</v>
      </c>
      <c r="F377" s="132">
        <v>17.714</v>
      </c>
      <c r="G377" s="56">
        <f>+(F377-E377)/E377</f>
        <v>0.8905016008537887</v>
      </c>
      <c r="H377" s="55">
        <v>35.606</v>
      </c>
      <c r="I377" s="55">
        <v>93.101</v>
      </c>
      <c r="J377" s="56">
        <f t="shared" si="50"/>
        <v>1.6147559400101106</v>
      </c>
      <c r="K377" s="54"/>
      <c r="L377" s="119">
        <f t="shared" si="49"/>
        <v>0.011679087219515182</v>
      </c>
      <c r="M377" s="72">
        <v>0.258897237532188</v>
      </c>
      <c r="N377" s="58"/>
      <c r="O377" s="58"/>
      <c r="P377" s="58"/>
      <c r="Q377" s="58"/>
      <c r="R377" s="94"/>
      <c r="S377" s="94"/>
      <c r="T377" s="94"/>
      <c r="U377" s="94"/>
      <c r="V377" s="58"/>
      <c r="W377" s="58"/>
      <c r="X377" s="58"/>
      <c r="Y377" s="58"/>
      <c r="Z377" s="58"/>
    </row>
    <row r="378" spans="2:26" s="57" customFormat="1" ht="12.75">
      <c r="B378" s="54" t="s">
        <v>114</v>
      </c>
      <c r="C378" s="120"/>
      <c r="D378" s="54"/>
      <c r="E378" s="55"/>
      <c r="F378" s="55"/>
      <c r="G378" s="56"/>
      <c r="H378" s="55">
        <f>+H379-SUM(H373:H377)</f>
        <v>1168.722</v>
      </c>
      <c r="I378" s="55">
        <f>+I379-SUM(I373:I377)</f>
        <v>126.91500000000087</v>
      </c>
      <c r="J378" s="56">
        <f t="shared" si="50"/>
        <v>-0.8914070240827152</v>
      </c>
      <c r="K378" s="54"/>
      <c r="L378" s="119">
        <f t="shared" si="49"/>
        <v>0.01592089617152103</v>
      </c>
      <c r="M378" s="72"/>
      <c r="N378" s="58"/>
      <c r="O378" s="58"/>
      <c r="P378" s="58"/>
      <c r="Q378" s="58"/>
      <c r="R378" s="94"/>
      <c r="S378" s="94"/>
      <c r="T378" s="94"/>
      <c r="U378" s="94"/>
      <c r="V378" s="58"/>
      <c r="W378" s="58"/>
      <c r="X378" s="58"/>
      <c r="Y378" s="58"/>
      <c r="Z378" s="58"/>
    </row>
    <row r="379" spans="2:26" s="59" customFormat="1" ht="12.75">
      <c r="B379" s="70" t="s">
        <v>117</v>
      </c>
      <c r="C379" s="70"/>
      <c r="D379" s="70"/>
      <c r="E379" s="96"/>
      <c r="F379" s="71"/>
      <c r="G379" s="71"/>
      <c r="H379" s="71">
        <f>+'Exportacion_regional '!C20</f>
        <v>2306.239</v>
      </c>
      <c r="I379" s="71">
        <f>+'Exportacion_regional '!D20</f>
        <v>7971.599</v>
      </c>
      <c r="J379" s="97">
        <f t="shared" si="50"/>
        <v>2.4565363780596896</v>
      </c>
      <c r="K379" s="71"/>
      <c r="L379" s="97">
        <f>SUM(L373:L378)</f>
        <v>1</v>
      </c>
      <c r="M379" s="98"/>
      <c r="N379" s="58"/>
      <c r="O379" s="58"/>
      <c r="P379" s="58"/>
      <c r="Q379" s="58"/>
      <c r="R379" s="58"/>
      <c r="S379" s="58"/>
      <c r="T379" s="94"/>
      <c r="U379" s="58"/>
      <c r="V379" s="58"/>
      <c r="W379" s="58"/>
      <c r="X379" s="58"/>
      <c r="Y379" s="58"/>
      <c r="Z379" s="58"/>
    </row>
    <row r="380" spans="2:26" s="59" customFormat="1" ht="12.75">
      <c r="B380" s="26"/>
      <c r="C380" s="26"/>
      <c r="D380" s="26"/>
      <c r="E380" s="101"/>
      <c r="F380" s="102"/>
      <c r="G380" s="102"/>
      <c r="H380" s="103"/>
      <c r="I380" s="101"/>
      <c r="J380" s="102"/>
      <c r="K380" s="102"/>
      <c r="L380" s="102"/>
      <c r="M380" s="95"/>
      <c r="N380" s="58"/>
      <c r="O380" s="58"/>
      <c r="P380" s="58"/>
      <c r="Q380" s="58"/>
      <c r="R380" s="58"/>
      <c r="S380" s="58"/>
      <c r="T380" s="94"/>
      <c r="U380" s="94"/>
      <c r="V380" s="58"/>
      <c r="W380" s="58"/>
      <c r="X380" s="58"/>
      <c r="Y380" s="58"/>
      <c r="Z380" s="58"/>
    </row>
    <row r="381" spans="2:20" s="58" customFormat="1" ht="21" customHeight="1">
      <c r="B381" s="229" t="s">
        <v>242</v>
      </c>
      <c r="C381" s="229"/>
      <c r="D381" s="229"/>
      <c r="E381" s="229"/>
      <c r="F381" s="229"/>
      <c r="G381" s="229"/>
      <c r="H381" s="229"/>
      <c r="I381" s="229"/>
      <c r="J381" s="229"/>
      <c r="K381" s="229"/>
      <c r="L381" s="229"/>
      <c r="M381" s="229"/>
      <c r="R381" s="94"/>
      <c r="T381" s="94"/>
    </row>
    <row r="382" spans="13:26" ht="12.75">
      <c r="M382" s="95"/>
      <c r="N382" s="58"/>
      <c r="O382" s="58"/>
      <c r="P382" s="58"/>
      <c r="Q382" s="58"/>
      <c r="R382" s="94"/>
      <c r="S382" s="94"/>
      <c r="T382" s="94"/>
      <c r="U382" s="94"/>
      <c r="V382" s="58"/>
      <c r="W382" s="58"/>
      <c r="X382" s="58"/>
      <c r="Y382" s="58"/>
      <c r="Z382" s="58"/>
    </row>
    <row r="383" spans="2:26" s="81" customFormat="1" ht="15.75" customHeight="1">
      <c r="B383" s="227" t="s">
        <v>132</v>
      </c>
      <c r="C383" s="227"/>
      <c r="D383" s="227"/>
      <c r="E383" s="227"/>
      <c r="F383" s="227"/>
      <c r="G383" s="227"/>
      <c r="H383" s="227"/>
      <c r="I383" s="227"/>
      <c r="J383" s="227"/>
      <c r="K383" s="227"/>
      <c r="L383" s="227"/>
      <c r="M383" s="227"/>
      <c r="N383" s="58"/>
      <c r="O383" s="58"/>
      <c r="P383" s="58"/>
      <c r="Q383" s="58"/>
      <c r="R383" s="94"/>
      <c r="S383" s="94"/>
      <c r="T383" s="94"/>
      <c r="U383" s="94"/>
      <c r="V383" s="58"/>
      <c r="W383" s="58"/>
      <c r="X383" s="58"/>
      <c r="Y383" s="58"/>
      <c r="Z383" s="58"/>
    </row>
    <row r="384" spans="2:26" s="81" customFormat="1" ht="15.75" customHeight="1">
      <c r="B384" s="224" t="s">
        <v>45</v>
      </c>
      <c r="C384" s="224"/>
      <c r="D384" s="224"/>
      <c r="E384" s="224"/>
      <c r="F384" s="224"/>
      <c r="G384" s="224"/>
      <c r="H384" s="224"/>
      <c r="I384" s="224"/>
      <c r="J384" s="224"/>
      <c r="K384" s="224"/>
      <c r="L384" s="224"/>
      <c r="M384" s="224"/>
      <c r="N384" s="58"/>
      <c r="O384" s="117"/>
      <c r="P384" s="58"/>
      <c r="Q384" s="58"/>
      <c r="R384" s="58"/>
      <c r="S384" s="58"/>
      <c r="T384" s="94"/>
      <c r="U384" s="58"/>
      <c r="V384" s="58"/>
      <c r="W384" s="58"/>
      <c r="X384" s="58"/>
      <c r="Y384" s="58"/>
      <c r="Z384" s="58"/>
    </row>
    <row r="385" spans="2:26" s="82" customFormat="1" ht="15.75" customHeight="1">
      <c r="B385" s="224" t="s">
        <v>41</v>
      </c>
      <c r="C385" s="224"/>
      <c r="D385" s="224"/>
      <c r="E385" s="224"/>
      <c r="F385" s="224"/>
      <c r="G385" s="224"/>
      <c r="H385" s="224"/>
      <c r="I385" s="224"/>
      <c r="J385" s="224"/>
      <c r="K385" s="224"/>
      <c r="L385" s="224"/>
      <c r="M385" s="224"/>
      <c r="N385" s="58"/>
      <c r="O385" s="58"/>
      <c r="P385" s="58"/>
      <c r="Q385" s="58"/>
      <c r="R385" s="94"/>
      <c r="S385" s="58"/>
      <c r="T385" s="94"/>
      <c r="U385" s="58"/>
      <c r="V385" s="58"/>
      <c r="W385" s="58"/>
      <c r="X385" s="58"/>
      <c r="Y385" s="58"/>
      <c r="Z385" s="58"/>
    </row>
    <row r="386" spans="2:26" s="82" customFormat="1" ht="15.75" customHeight="1">
      <c r="B386" s="83"/>
      <c r="C386" s="83"/>
      <c r="D386" s="83"/>
      <c r="E386" s="83"/>
      <c r="F386" s="83"/>
      <c r="G386" s="83"/>
      <c r="H386" s="83"/>
      <c r="I386" s="83"/>
      <c r="J386" s="83"/>
      <c r="K386" s="83"/>
      <c r="L386" s="83"/>
      <c r="M386" s="83"/>
      <c r="N386" s="58"/>
      <c r="O386" s="58"/>
      <c r="P386" s="58"/>
      <c r="Q386" s="58"/>
      <c r="R386" s="94"/>
      <c r="S386" s="94"/>
      <c r="T386" s="94"/>
      <c r="U386" s="94"/>
      <c r="V386" s="58"/>
      <c r="W386" s="58"/>
      <c r="X386" s="58"/>
      <c r="Y386" s="58"/>
      <c r="Z386" s="58"/>
    </row>
    <row r="387" spans="2:20" s="58" customFormat="1" ht="30.75" customHeight="1">
      <c r="B387" s="84" t="s">
        <v>166</v>
      </c>
      <c r="C387" s="84" t="s">
        <v>135</v>
      </c>
      <c r="D387" s="84" t="s">
        <v>51</v>
      </c>
      <c r="E387" s="225" t="s">
        <v>126</v>
      </c>
      <c r="F387" s="225"/>
      <c r="G387" s="225"/>
      <c r="H387" s="225" t="s">
        <v>127</v>
      </c>
      <c r="I387" s="225"/>
      <c r="J387" s="225"/>
      <c r="K387" s="225"/>
      <c r="L387" s="225"/>
      <c r="M387" s="225"/>
      <c r="R387" s="94"/>
      <c r="T387" s="94"/>
    </row>
    <row r="388" spans="2:21" s="58" customFormat="1" ht="15.75" customHeight="1">
      <c r="B388" s="86"/>
      <c r="C388" s="86"/>
      <c r="D388" s="86"/>
      <c r="E388" s="226" t="str">
        <f>+E371</f>
        <v>ene - dic</v>
      </c>
      <c r="F388" s="226"/>
      <c r="G388" s="86" t="s">
        <v>81</v>
      </c>
      <c r="H388" s="226" t="str">
        <f>+E388</f>
        <v>ene - dic</v>
      </c>
      <c r="I388" s="226"/>
      <c r="J388" s="86" t="s">
        <v>81</v>
      </c>
      <c r="K388" s="87"/>
      <c r="L388" s="118" t="s">
        <v>163</v>
      </c>
      <c r="M388" s="88" t="s">
        <v>128</v>
      </c>
      <c r="R388" s="94"/>
      <c r="S388" s="94"/>
      <c r="T388" s="94"/>
      <c r="U388" s="94"/>
    </row>
    <row r="389" spans="2:20" s="58" customFormat="1" ht="15.75">
      <c r="B389" s="89"/>
      <c r="C389" s="89"/>
      <c r="D389" s="89"/>
      <c r="E389" s="90">
        <f aca="true" t="shared" si="51" ref="E389:J389">+E372</f>
        <v>2010</v>
      </c>
      <c r="F389" s="90">
        <f t="shared" si="51"/>
        <v>2011</v>
      </c>
      <c r="G389" s="91" t="str">
        <f t="shared" si="51"/>
        <v>11/10</v>
      </c>
      <c r="H389" s="90">
        <f t="shared" si="51"/>
        <v>2010</v>
      </c>
      <c r="I389" s="90">
        <f t="shared" si="51"/>
        <v>2011</v>
      </c>
      <c r="J389" s="91" t="str">
        <f t="shared" si="51"/>
        <v>11/10</v>
      </c>
      <c r="K389" s="89"/>
      <c r="L389" s="90">
        <v>2011</v>
      </c>
      <c r="M389" s="173">
        <v>2011</v>
      </c>
      <c r="R389" s="94"/>
      <c r="T389" s="94"/>
    </row>
    <row r="390" spans="1:26" s="57" customFormat="1" ht="12.75">
      <c r="A390" s="57">
        <v>1</v>
      </c>
      <c r="B390" s="78" t="s">
        <v>319</v>
      </c>
      <c r="C390" s="120" t="s">
        <v>392</v>
      </c>
      <c r="D390" s="78" t="s">
        <v>52</v>
      </c>
      <c r="E390" s="55">
        <v>4711.898</v>
      </c>
      <c r="F390" s="55">
        <v>4346.764</v>
      </c>
      <c r="G390" s="56">
        <f aca="true" t="shared" si="52" ref="G390:G406">+(F390-E390)/E390</f>
        <v>-0.07749191514756898</v>
      </c>
      <c r="H390" s="55">
        <v>22078.243</v>
      </c>
      <c r="I390" s="55">
        <v>29830.516</v>
      </c>
      <c r="J390" s="56">
        <f aca="true" t="shared" si="53" ref="J390:J408">+(I390-H390)/H390</f>
        <v>0.35112726134955585</v>
      </c>
      <c r="K390" s="54"/>
      <c r="L390" s="119">
        <f aca="true" t="shared" si="54" ref="L390:L407">+I390/$I$408</f>
        <v>0.3527799722173134</v>
      </c>
      <c r="M390" s="72">
        <v>0.880435295264202</v>
      </c>
      <c r="N390" s="58"/>
      <c r="O390" s="58"/>
      <c r="P390" s="58"/>
      <c r="Q390" s="58"/>
      <c r="R390" s="94"/>
      <c r="S390" s="94"/>
      <c r="T390" s="94"/>
      <c r="U390" s="94"/>
      <c r="V390" s="58"/>
      <c r="W390" s="58"/>
      <c r="X390" s="58"/>
      <c r="Y390" s="58"/>
      <c r="Z390" s="58"/>
    </row>
    <row r="391" spans="1:26" s="57" customFormat="1" ht="12.75">
      <c r="A391" s="57">
        <v>2</v>
      </c>
      <c r="B391" s="54" t="s">
        <v>309</v>
      </c>
      <c r="C391" s="76">
        <v>51052910</v>
      </c>
      <c r="D391" s="78" t="s">
        <v>52</v>
      </c>
      <c r="E391" s="55">
        <v>2099.189</v>
      </c>
      <c r="F391" s="55">
        <v>2219.079</v>
      </c>
      <c r="G391" s="56">
        <f t="shared" si="52"/>
        <v>0.05711253250660152</v>
      </c>
      <c r="H391" s="55">
        <v>9934.119</v>
      </c>
      <c r="I391" s="55">
        <v>14016.558</v>
      </c>
      <c r="J391" s="56">
        <f t="shared" si="53"/>
        <v>0.41095128818166965</v>
      </c>
      <c r="K391" s="54"/>
      <c r="L391" s="119">
        <f t="shared" si="54"/>
        <v>0.16576183066435599</v>
      </c>
      <c r="M391" s="72">
        <v>0.9999998573116372</v>
      </c>
      <c r="N391" s="58"/>
      <c r="O391" s="58"/>
      <c r="P391" s="58"/>
      <c r="Q391" s="58"/>
      <c r="R391" s="58"/>
      <c r="S391" s="58"/>
      <c r="T391" s="94"/>
      <c r="U391" s="94"/>
      <c r="V391" s="58"/>
      <c r="W391" s="58"/>
      <c r="X391" s="58"/>
      <c r="Y391" s="58"/>
      <c r="Z391" s="58"/>
    </row>
    <row r="392" spans="1:26" s="57" customFormat="1" ht="12.75">
      <c r="A392" s="57">
        <v>3</v>
      </c>
      <c r="B392" s="54" t="s">
        <v>304</v>
      </c>
      <c r="C392" s="120">
        <v>51011100</v>
      </c>
      <c r="D392" s="78" t="s">
        <v>52</v>
      </c>
      <c r="E392" s="55">
        <v>3423.625</v>
      </c>
      <c r="F392" s="55">
        <v>2918.904</v>
      </c>
      <c r="G392" s="56">
        <f t="shared" si="52"/>
        <v>-0.1474229800284786</v>
      </c>
      <c r="H392" s="55">
        <v>9686.878</v>
      </c>
      <c r="I392" s="55">
        <v>11356.781</v>
      </c>
      <c r="J392" s="56">
        <f t="shared" si="53"/>
        <v>0.17238815230252721</v>
      </c>
      <c r="K392" s="54"/>
      <c r="L392" s="119">
        <f t="shared" si="54"/>
        <v>0.13430692535315555</v>
      </c>
      <c r="M392" s="72">
        <v>0.7878651169999139</v>
      </c>
      <c r="N392" s="58"/>
      <c r="O392" s="58"/>
      <c r="P392" s="58"/>
      <c r="Q392" s="58"/>
      <c r="R392" s="94"/>
      <c r="S392" s="58"/>
      <c r="T392" s="94"/>
      <c r="U392" s="58"/>
      <c r="V392" s="58"/>
      <c r="W392" s="58"/>
      <c r="X392" s="58"/>
      <c r="Y392" s="58"/>
      <c r="Z392" s="58"/>
    </row>
    <row r="393" spans="1:26" s="57" customFormat="1" ht="12.75">
      <c r="A393" s="57">
        <v>4</v>
      </c>
      <c r="B393" s="54" t="s">
        <v>310</v>
      </c>
      <c r="C393" s="120">
        <v>41021000</v>
      </c>
      <c r="D393" s="78" t="s">
        <v>52</v>
      </c>
      <c r="E393" s="55">
        <v>2195.385</v>
      </c>
      <c r="F393" s="55">
        <v>2119.924</v>
      </c>
      <c r="G393" s="56">
        <f t="shared" si="52"/>
        <v>-0.03437255879948175</v>
      </c>
      <c r="H393" s="55">
        <v>2726.76</v>
      </c>
      <c r="I393" s="55">
        <v>8107.547</v>
      </c>
      <c r="J393" s="56">
        <f t="shared" si="53"/>
        <v>1.9733262186624414</v>
      </c>
      <c r="K393" s="54"/>
      <c r="L393" s="119">
        <f t="shared" si="54"/>
        <v>0.09588101678866576</v>
      </c>
      <c r="M393" s="72">
        <v>0.9700988723346516</v>
      </c>
      <c r="N393" s="58"/>
      <c r="O393" s="58"/>
      <c r="P393" s="58"/>
      <c r="Q393" s="58"/>
      <c r="R393" s="94"/>
      <c r="S393" s="58"/>
      <c r="T393" s="94"/>
      <c r="U393" s="58"/>
      <c r="V393" s="58"/>
      <c r="W393" s="58"/>
      <c r="X393" s="58"/>
      <c r="Y393" s="58"/>
      <c r="Z393" s="58"/>
    </row>
    <row r="394" spans="1:26" s="57" customFormat="1" ht="12.75">
      <c r="A394" s="57">
        <v>5</v>
      </c>
      <c r="B394" s="78" t="s">
        <v>320</v>
      </c>
      <c r="C394" s="120" t="s">
        <v>393</v>
      </c>
      <c r="D394" s="78" t="s">
        <v>52</v>
      </c>
      <c r="E394" s="55">
        <v>619.276</v>
      </c>
      <c r="F394" s="55">
        <v>620.488</v>
      </c>
      <c r="G394" s="56">
        <f t="shared" si="52"/>
        <v>0.0019571241255919862</v>
      </c>
      <c r="H394" s="55">
        <v>3888.325</v>
      </c>
      <c r="I394" s="55">
        <v>4987.633</v>
      </c>
      <c r="J394" s="56">
        <f t="shared" si="53"/>
        <v>0.2827201944281921</v>
      </c>
      <c r="K394" s="54"/>
      <c r="L394" s="119">
        <f t="shared" si="54"/>
        <v>0.05898446514200945</v>
      </c>
      <c r="M394" s="72">
        <v>0.8568996059999069</v>
      </c>
      <c r="N394" s="58"/>
      <c r="O394" s="58"/>
      <c r="P394" s="58"/>
      <c r="Q394" s="58"/>
      <c r="R394" s="58"/>
      <c r="S394" s="58"/>
      <c r="T394" s="94"/>
      <c r="U394" s="94"/>
      <c r="V394" s="58"/>
      <c r="W394" s="58"/>
      <c r="X394" s="58"/>
      <c r="Y394" s="58"/>
      <c r="Z394" s="58"/>
    </row>
    <row r="395" spans="1:26" s="57" customFormat="1" ht="12.75">
      <c r="A395" s="57">
        <v>6</v>
      </c>
      <c r="B395" s="54" t="s">
        <v>311</v>
      </c>
      <c r="C395" s="120" t="s">
        <v>394</v>
      </c>
      <c r="D395" s="78" t="s">
        <v>52</v>
      </c>
      <c r="E395" s="55">
        <v>918.558</v>
      </c>
      <c r="F395" s="55">
        <v>545.815</v>
      </c>
      <c r="G395" s="56">
        <f t="shared" si="52"/>
        <v>-0.4057914688021877</v>
      </c>
      <c r="H395" s="55">
        <v>3808.334</v>
      </c>
      <c r="I395" s="55">
        <v>3694.533</v>
      </c>
      <c r="J395" s="56">
        <f t="shared" si="53"/>
        <v>-0.02988209542545374</v>
      </c>
      <c r="K395" s="54"/>
      <c r="L395" s="119">
        <f t="shared" si="54"/>
        <v>0.04369207857805569</v>
      </c>
      <c r="M395" s="72">
        <v>0.806774574850302</v>
      </c>
      <c r="N395" s="58"/>
      <c r="O395" s="58"/>
      <c r="P395" s="58"/>
      <c r="Q395" s="58"/>
      <c r="R395" s="94"/>
      <c r="S395" s="58"/>
      <c r="T395" s="94"/>
      <c r="U395" s="58"/>
      <c r="V395" s="58"/>
      <c r="W395" s="58"/>
      <c r="X395" s="58"/>
      <c r="Y395" s="58"/>
      <c r="Z395" s="58"/>
    </row>
    <row r="396" spans="2:26" s="57" customFormat="1" ht="12.75">
      <c r="B396" s="78" t="s">
        <v>345</v>
      </c>
      <c r="C396" s="120" t="s">
        <v>395</v>
      </c>
      <c r="D396" s="78" t="s">
        <v>52</v>
      </c>
      <c r="E396" s="55">
        <v>361.758</v>
      </c>
      <c r="F396" s="55">
        <v>411.923</v>
      </c>
      <c r="G396" s="56">
        <f t="shared" si="52"/>
        <v>0.13867005014401898</v>
      </c>
      <c r="H396" s="55">
        <v>1875.93</v>
      </c>
      <c r="I396" s="55">
        <v>2744.502</v>
      </c>
      <c r="J396" s="56">
        <f t="shared" si="53"/>
        <v>0.46300874766116</v>
      </c>
      <c r="K396" s="54"/>
      <c r="L396" s="119">
        <f t="shared" si="54"/>
        <v>0.03245687534571514</v>
      </c>
      <c r="M396" s="72">
        <v>0.1167207783715811</v>
      </c>
      <c r="N396" s="58"/>
      <c r="O396" s="58"/>
      <c r="P396" s="58"/>
      <c r="Q396" s="58"/>
      <c r="R396" s="94"/>
      <c r="S396" s="58"/>
      <c r="T396" s="94"/>
      <c r="U396" s="58"/>
      <c r="V396" s="58"/>
      <c r="W396" s="58"/>
      <c r="X396" s="58"/>
      <c r="Y396" s="58"/>
      <c r="Z396" s="58"/>
    </row>
    <row r="397" spans="2:26" s="57" customFormat="1" ht="12.75">
      <c r="B397" s="54" t="s">
        <v>312</v>
      </c>
      <c r="C397" s="120">
        <v>44079920</v>
      </c>
      <c r="D397" s="78" t="s">
        <v>60</v>
      </c>
      <c r="E397" s="55">
        <v>65.06</v>
      </c>
      <c r="F397" s="55">
        <v>111.218</v>
      </c>
      <c r="G397" s="56">
        <f t="shared" si="52"/>
        <v>0.7094681832154934</v>
      </c>
      <c r="H397" s="55">
        <v>2253.792</v>
      </c>
      <c r="I397" s="55">
        <v>2623.689</v>
      </c>
      <c r="J397" s="56">
        <f t="shared" si="53"/>
        <v>0.1641220662776334</v>
      </c>
      <c r="K397" s="54"/>
      <c r="L397" s="119">
        <f t="shared" si="54"/>
        <v>0.03102812343329464</v>
      </c>
      <c r="M397" s="72">
        <v>0.982276861193518</v>
      </c>
      <c r="N397" s="58"/>
      <c r="O397" s="58"/>
      <c r="P397" s="58"/>
      <c r="Q397" s="58"/>
      <c r="R397" s="94"/>
      <c r="S397" s="58"/>
      <c r="T397" s="94"/>
      <c r="U397" s="58"/>
      <c r="V397" s="58"/>
      <c r="W397" s="58"/>
      <c r="X397" s="58"/>
      <c r="Y397" s="58"/>
      <c r="Z397" s="58"/>
    </row>
    <row r="398" spans="2:26" s="57" customFormat="1" ht="12.75">
      <c r="B398" s="54" t="s">
        <v>313</v>
      </c>
      <c r="C398" s="120">
        <v>15050000</v>
      </c>
      <c r="D398" s="78" t="s">
        <v>52</v>
      </c>
      <c r="E398" s="55">
        <v>254.489</v>
      </c>
      <c r="F398" s="55">
        <v>234.213</v>
      </c>
      <c r="G398" s="56">
        <f t="shared" si="52"/>
        <v>-0.07967338470425052</v>
      </c>
      <c r="H398" s="55">
        <v>814.3</v>
      </c>
      <c r="I398" s="55">
        <v>1011.487</v>
      </c>
      <c r="J398" s="56">
        <f t="shared" si="53"/>
        <v>0.24215522534692377</v>
      </c>
      <c r="K398" s="54"/>
      <c r="L398" s="119">
        <f t="shared" si="54"/>
        <v>0.011961990726482024</v>
      </c>
      <c r="M398" s="72">
        <v>0.9604396334805108</v>
      </c>
      <c r="N398" s="58"/>
      <c r="O398" s="58"/>
      <c r="P398" s="58"/>
      <c r="Q398" s="58"/>
      <c r="R398" s="94"/>
      <c r="S398" s="58"/>
      <c r="T398" s="94"/>
      <c r="U398" s="58"/>
      <c r="V398" s="58"/>
      <c r="W398" s="58"/>
      <c r="X398" s="58"/>
      <c r="Y398" s="58"/>
      <c r="Z398" s="58"/>
    </row>
    <row r="399" spans="2:26" s="57" customFormat="1" ht="12.75">
      <c r="B399" s="78" t="s">
        <v>294</v>
      </c>
      <c r="C399" s="120" t="s">
        <v>383</v>
      </c>
      <c r="D399" s="78" t="s">
        <v>52</v>
      </c>
      <c r="E399" s="55">
        <v>311.516</v>
      </c>
      <c r="F399" s="55">
        <v>127.643</v>
      </c>
      <c r="G399" s="56">
        <f t="shared" si="52"/>
        <v>-0.5902521860835399</v>
      </c>
      <c r="H399" s="55">
        <v>1417.446</v>
      </c>
      <c r="I399" s="55">
        <v>769.53</v>
      </c>
      <c r="J399" s="56">
        <f t="shared" si="53"/>
        <v>-0.4571010112554552</v>
      </c>
      <c r="K399" s="54"/>
      <c r="L399" s="119">
        <f t="shared" si="54"/>
        <v>0.009100572448039088</v>
      </c>
      <c r="M399" s="72">
        <v>0.07517040157989423</v>
      </c>
      <c r="N399" s="58"/>
      <c r="O399" s="58"/>
      <c r="P399" s="58"/>
      <c r="Q399" s="58"/>
      <c r="R399" s="94"/>
      <c r="S399" s="58"/>
      <c r="T399" s="94"/>
      <c r="U399" s="58"/>
      <c r="V399" s="58"/>
      <c r="W399" s="58"/>
      <c r="X399" s="58"/>
      <c r="Y399" s="58"/>
      <c r="Z399" s="58"/>
    </row>
    <row r="400" spans="1:26" s="57" customFormat="1" ht="12.75">
      <c r="A400" s="57">
        <v>7</v>
      </c>
      <c r="B400" s="54" t="s">
        <v>314</v>
      </c>
      <c r="C400" s="120" t="s">
        <v>396</v>
      </c>
      <c r="D400" s="78" t="s">
        <v>52</v>
      </c>
      <c r="E400" s="55">
        <v>333.998</v>
      </c>
      <c r="F400" s="55">
        <v>185.751</v>
      </c>
      <c r="G400" s="56">
        <f t="shared" si="52"/>
        <v>-0.4438559512332409</v>
      </c>
      <c r="H400" s="55">
        <v>991.609</v>
      </c>
      <c r="I400" s="55">
        <v>634.863</v>
      </c>
      <c r="J400" s="56">
        <f t="shared" si="53"/>
        <v>-0.35976478632202813</v>
      </c>
      <c r="K400" s="54"/>
      <c r="L400" s="119">
        <f t="shared" si="54"/>
        <v>0.007507981139240107</v>
      </c>
      <c r="M400" s="72">
        <v>0.1979457218596072</v>
      </c>
      <c r="N400" s="58"/>
      <c r="O400" s="58"/>
      <c r="P400" s="58"/>
      <c r="Q400" s="58"/>
      <c r="R400" s="58"/>
      <c r="S400" s="58"/>
      <c r="T400" s="94"/>
      <c r="U400" s="58"/>
      <c r="V400" s="58"/>
      <c r="W400" s="58"/>
      <c r="X400" s="58"/>
      <c r="Y400" s="58"/>
      <c r="Z400" s="58"/>
    </row>
    <row r="401" spans="1:26" s="57" customFormat="1" ht="12.75">
      <c r="A401" s="57">
        <v>8</v>
      </c>
      <c r="B401" s="54" t="s">
        <v>315</v>
      </c>
      <c r="C401" s="120">
        <v>51031000</v>
      </c>
      <c r="D401" s="78" t="s">
        <v>52</v>
      </c>
      <c r="E401" s="55">
        <v>184.143</v>
      </c>
      <c r="F401" s="55">
        <v>197.377</v>
      </c>
      <c r="G401" s="56">
        <f t="shared" si="52"/>
        <v>0.07186805906279364</v>
      </c>
      <c r="H401" s="55">
        <v>182.021</v>
      </c>
      <c r="I401" s="55">
        <v>610.785</v>
      </c>
      <c r="J401" s="56">
        <f t="shared" si="53"/>
        <v>2.355574356804984</v>
      </c>
      <c r="K401" s="54"/>
      <c r="L401" s="119">
        <f t="shared" si="54"/>
        <v>0.007223231248522545</v>
      </c>
      <c r="M401" s="72">
        <v>0.9999983627653548</v>
      </c>
      <c r="N401" s="58"/>
      <c r="O401" s="58"/>
      <c r="P401" s="58"/>
      <c r="Q401" s="58"/>
      <c r="R401" s="58"/>
      <c r="S401" s="94"/>
      <c r="T401" s="94"/>
      <c r="U401" s="94"/>
      <c r="V401" s="58"/>
      <c r="W401" s="58"/>
      <c r="X401" s="58"/>
      <c r="Y401" s="58"/>
      <c r="Z401" s="58"/>
    </row>
    <row r="402" spans="1:26" s="57" customFormat="1" ht="12.75">
      <c r="A402" s="57">
        <v>9</v>
      </c>
      <c r="B402" s="54" t="s">
        <v>299</v>
      </c>
      <c r="C402" s="120" t="s">
        <v>390</v>
      </c>
      <c r="D402" s="78" t="s">
        <v>51</v>
      </c>
      <c r="E402" s="55">
        <v>34.02</v>
      </c>
      <c r="F402" s="55">
        <v>167.796</v>
      </c>
      <c r="G402" s="56">
        <f t="shared" si="52"/>
        <v>3.9322751322751315</v>
      </c>
      <c r="H402" s="55">
        <v>130.451</v>
      </c>
      <c r="I402" s="55">
        <v>592.556</v>
      </c>
      <c r="J402" s="56">
        <f t="shared" si="53"/>
        <v>3.542364566005627</v>
      </c>
      <c r="K402" s="54"/>
      <c r="L402" s="119">
        <f t="shared" si="54"/>
        <v>0.007007652472964342</v>
      </c>
      <c r="M402" s="72">
        <v>0.016013208013154614</v>
      </c>
      <c r="N402" s="58"/>
      <c r="O402" s="58"/>
      <c r="P402" s="58"/>
      <c r="Q402" s="58"/>
      <c r="R402" s="58"/>
      <c r="S402" s="94"/>
      <c r="T402" s="94"/>
      <c r="U402" s="94"/>
      <c r="V402" s="58"/>
      <c r="W402" s="58"/>
      <c r="X402" s="58"/>
      <c r="Y402" s="58"/>
      <c r="Z402" s="58"/>
    </row>
    <row r="403" spans="1:26" s="57" customFormat="1" ht="12.75">
      <c r="A403" s="57">
        <v>10</v>
      </c>
      <c r="B403" s="54" t="s">
        <v>316</v>
      </c>
      <c r="C403" s="120">
        <v>23011000</v>
      </c>
      <c r="D403" s="78" t="s">
        <v>52</v>
      </c>
      <c r="E403" s="55">
        <v>465.5</v>
      </c>
      <c r="F403" s="55">
        <v>414.5</v>
      </c>
      <c r="G403" s="56">
        <f t="shared" si="52"/>
        <v>-0.10955961331901182</v>
      </c>
      <c r="H403" s="55">
        <v>528.897</v>
      </c>
      <c r="I403" s="55">
        <v>554.188</v>
      </c>
      <c r="J403" s="56">
        <f t="shared" si="53"/>
        <v>0.04781838429788775</v>
      </c>
      <c r="K403" s="54"/>
      <c r="L403" s="119">
        <f t="shared" si="54"/>
        <v>0.006553906987166044</v>
      </c>
      <c r="M403" s="72">
        <v>0.1991935040376916</v>
      </c>
      <c r="N403" s="58"/>
      <c r="O403" s="58"/>
      <c r="P403" s="58"/>
      <c r="Q403" s="58"/>
      <c r="R403" s="94"/>
      <c r="S403" s="58"/>
      <c r="T403" s="94"/>
      <c r="U403" s="58"/>
      <c r="V403" s="58"/>
      <c r="W403" s="58"/>
      <c r="X403" s="58"/>
      <c r="Y403" s="58"/>
      <c r="Z403" s="58"/>
    </row>
    <row r="404" spans="1:26" s="57" customFormat="1" ht="12.75">
      <c r="A404" s="57">
        <v>11</v>
      </c>
      <c r="B404" s="54" t="s">
        <v>317</v>
      </c>
      <c r="C404" s="120" t="s">
        <v>397</v>
      </c>
      <c r="D404" s="78" t="s">
        <v>52</v>
      </c>
      <c r="E404" s="55">
        <v>284.036</v>
      </c>
      <c r="F404" s="55">
        <v>177.827</v>
      </c>
      <c r="G404" s="56">
        <f t="shared" si="52"/>
        <v>-0.3739279527947162</v>
      </c>
      <c r="H404" s="55">
        <v>312.217</v>
      </c>
      <c r="I404" s="55">
        <v>405.411</v>
      </c>
      <c r="J404" s="56">
        <f t="shared" si="53"/>
        <v>0.29849111355243313</v>
      </c>
      <c r="K404" s="54"/>
      <c r="L404" s="119">
        <f t="shared" si="54"/>
        <v>0.004794448789172579</v>
      </c>
      <c r="M404" s="72">
        <v>0.761127955767913</v>
      </c>
      <c r="N404" s="58"/>
      <c r="O404" s="58"/>
      <c r="P404" s="58"/>
      <c r="Q404" s="58"/>
      <c r="R404" s="94"/>
      <c r="S404" s="94"/>
      <c r="T404" s="94"/>
      <c r="U404" s="94"/>
      <c r="V404" s="58"/>
      <c r="W404" s="58"/>
      <c r="X404" s="58"/>
      <c r="Y404" s="58"/>
      <c r="Z404" s="58"/>
    </row>
    <row r="405" spans="1:26" s="57" customFormat="1" ht="12.75">
      <c r="A405" s="57">
        <v>12</v>
      </c>
      <c r="B405" s="54" t="s">
        <v>318</v>
      </c>
      <c r="C405" s="120" t="s">
        <v>398</v>
      </c>
      <c r="D405" s="78" t="s">
        <v>52</v>
      </c>
      <c r="E405" s="55">
        <v>35.261</v>
      </c>
      <c r="F405" s="55">
        <v>32.492</v>
      </c>
      <c r="G405" s="56">
        <f t="shared" si="52"/>
        <v>-0.07852868608377542</v>
      </c>
      <c r="H405" s="55">
        <v>325.366</v>
      </c>
      <c r="I405" s="55">
        <v>350.764</v>
      </c>
      <c r="J405" s="56">
        <f t="shared" si="53"/>
        <v>0.07805978498060653</v>
      </c>
      <c r="K405" s="54"/>
      <c r="L405" s="119">
        <f t="shared" si="54"/>
        <v>0.004148185508250468</v>
      </c>
      <c r="M405" s="72">
        <v>0.9999971490884211</v>
      </c>
      <c r="N405" s="58"/>
      <c r="O405" s="58"/>
      <c r="P405" s="58"/>
      <c r="Q405" s="58"/>
      <c r="R405" s="58"/>
      <c r="S405" s="58"/>
      <c r="T405" s="94"/>
      <c r="U405" s="58"/>
      <c r="V405" s="58"/>
      <c r="W405" s="58"/>
      <c r="X405" s="58"/>
      <c r="Y405" s="58"/>
      <c r="Z405" s="58"/>
    </row>
    <row r="406" spans="1:26" s="57" customFormat="1" ht="12.75">
      <c r="A406" s="57">
        <v>13</v>
      </c>
      <c r="B406" s="54" t="s">
        <v>344</v>
      </c>
      <c r="C406" s="120" t="s">
        <v>399</v>
      </c>
      <c r="D406" s="78" t="s">
        <v>52</v>
      </c>
      <c r="E406" s="55">
        <v>42.399</v>
      </c>
      <c r="F406" s="55">
        <v>56.4</v>
      </c>
      <c r="G406" s="56">
        <f t="shared" si="52"/>
        <v>0.3302200523597254</v>
      </c>
      <c r="H406" s="55">
        <v>169.971</v>
      </c>
      <c r="I406" s="55">
        <v>259.939</v>
      </c>
      <c r="J406" s="56">
        <f t="shared" si="53"/>
        <v>0.5293138241229387</v>
      </c>
      <c r="K406" s="54"/>
      <c r="L406" s="119">
        <f t="shared" si="54"/>
        <v>0.003074075996479452</v>
      </c>
      <c r="M406" s="72">
        <v>1</v>
      </c>
      <c r="N406" s="58"/>
      <c r="O406" s="58"/>
      <c r="P406" s="58"/>
      <c r="Q406" s="58"/>
      <c r="R406" s="94"/>
      <c r="S406" s="58"/>
      <c r="T406" s="94"/>
      <c r="U406" s="94"/>
      <c r="V406" s="58"/>
      <c r="W406" s="58"/>
      <c r="X406" s="58"/>
      <c r="Y406" s="58"/>
      <c r="Z406" s="58"/>
    </row>
    <row r="407" spans="1:21" s="58" customFormat="1" ht="12.75">
      <c r="A407" s="57"/>
      <c r="B407" s="54" t="s">
        <v>114</v>
      </c>
      <c r="C407" s="120"/>
      <c r="D407" s="54"/>
      <c r="E407" s="55"/>
      <c r="F407" s="55"/>
      <c r="G407" s="56"/>
      <c r="H407" s="55">
        <f>+H408-SUM(H390:H406)</f>
        <v>2691.959999999999</v>
      </c>
      <c r="I407" s="55">
        <f>+I408-SUM(I390:I406)</f>
        <v>2007.1350000000384</v>
      </c>
      <c r="J407" s="56">
        <f t="shared" si="53"/>
        <v>-0.2543964249097167</v>
      </c>
      <c r="K407" s="54"/>
      <c r="L407" s="119">
        <f t="shared" si="54"/>
        <v>0.023736667161118195</v>
      </c>
      <c r="M407" s="72"/>
      <c r="T407" s="94"/>
      <c r="U407" s="94"/>
    </row>
    <row r="408" spans="2:26" s="59" customFormat="1" ht="12.75">
      <c r="B408" s="70" t="s">
        <v>117</v>
      </c>
      <c r="C408" s="70"/>
      <c r="D408" s="70"/>
      <c r="E408" s="96"/>
      <c r="F408" s="71"/>
      <c r="G408" s="71"/>
      <c r="H408" s="71">
        <f>+'Exportacion_regional '!C21</f>
        <v>63816.619</v>
      </c>
      <c r="I408" s="71">
        <f>+'Exportacion_regional '!D21</f>
        <v>84558.417</v>
      </c>
      <c r="J408" s="97">
        <f t="shared" si="53"/>
        <v>0.3250218881072343</v>
      </c>
      <c r="K408" s="71"/>
      <c r="L408" s="97">
        <f>SUM(L390:L407)</f>
        <v>1.0000000000000007</v>
      </c>
      <c r="M408" s="98"/>
      <c r="N408" s="58"/>
      <c r="O408" s="58"/>
      <c r="P408" s="58"/>
      <c r="Q408" s="58"/>
      <c r="R408" s="58"/>
      <c r="S408" s="58"/>
      <c r="T408" s="58"/>
      <c r="U408" s="58"/>
      <c r="V408" s="58"/>
      <c r="W408" s="58"/>
      <c r="X408" s="58"/>
      <c r="Y408" s="58"/>
      <c r="Z408" s="58"/>
    </row>
    <row r="409" spans="2:26" s="59" customFormat="1" ht="12.75">
      <c r="B409" s="26"/>
      <c r="C409" s="26"/>
      <c r="D409" s="26"/>
      <c r="E409" s="101"/>
      <c r="F409" s="102"/>
      <c r="G409" s="102"/>
      <c r="H409" s="103"/>
      <c r="I409" s="101"/>
      <c r="J409" s="102"/>
      <c r="K409" s="102"/>
      <c r="L409" s="102"/>
      <c r="M409" s="95"/>
      <c r="N409" s="58"/>
      <c r="O409" s="58"/>
      <c r="P409" s="58"/>
      <c r="Q409" s="58"/>
      <c r="R409" s="58"/>
      <c r="S409" s="58"/>
      <c r="T409" s="58"/>
      <c r="U409" s="94"/>
      <c r="V409" s="58"/>
      <c r="W409" s="58"/>
      <c r="X409" s="58"/>
      <c r="Y409" s="58"/>
      <c r="Z409" s="58"/>
    </row>
    <row r="410" spans="2:13" s="58" customFormat="1" ht="21" customHeight="1">
      <c r="B410" s="229" t="s">
        <v>242</v>
      </c>
      <c r="C410" s="229"/>
      <c r="D410" s="229"/>
      <c r="E410" s="229"/>
      <c r="F410" s="229"/>
      <c r="G410" s="229"/>
      <c r="H410" s="229"/>
      <c r="I410" s="229"/>
      <c r="J410" s="229"/>
      <c r="K410" s="229"/>
      <c r="L410" s="229"/>
      <c r="M410" s="229"/>
    </row>
    <row r="411" spans="5:26" ht="12.75" customHeight="1" hidden="1">
      <c r="E411" s="55">
        <v>9.975</v>
      </c>
      <c r="F411" s="55">
        <v>6.633</v>
      </c>
      <c r="M411" s="95"/>
      <c r="N411" s="58"/>
      <c r="O411" s="58"/>
      <c r="P411" s="58"/>
      <c r="Q411" s="58"/>
      <c r="R411" s="94"/>
      <c r="S411" s="94"/>
      <c r="T411" s="94"/>
      <c r="U411" s="94"/>
      <c r="V411" s="58"/>
      <c r="W411" s="58"/>
      <c r="X411" s="58"/>
      <c r="Y411" s="58"/>
      <c r="Z411" s="58"/>
    </row>
    <row r="412" spans="5:26" ht="12.75" customHeight="1" hidden="1">
      <c r="E412" s="55">
        <v>14.6</v>
      </c>
      <c r="F412" s="55">
        <v>11.586</v>
      </c>
      <c r="H412" s="94">
        <f>+H408+H379+H362+H304+H272+H240+H208+H176+H144+H112+H80+H60+H41</f>
        <v>12275628.276</v>
      </c>
      <c r="I412" s="94">
        <f>+I408+I379+I362+I304+I272+I240+I208+I176+I144+I112+I80+I60+I41</f>
        <v>13747324.02</v>
      </c>
      <c r="M412" s="95"/>
      <c r="N412" s="58"/>
      <c r="O412" s="58"/>
      <c r="P412" s="58"/>
      <c r="Q412" s="58"/>
      <c r="R412" s="94"/>
      <c r="S412" s="94"/>
      <c r="T412" s="94"/>
      <c r="U412" s="94"/>
      <c r="V412" s="58"/>
      <c r="W412" s="58"/>
      <c r="X412" s="58"/>
      <c r="Y412" s="58"/>
      <c r="Z412" s="58"/>
    </row>
    <row r="413" spans="5:26" ht="12.75" customHeight="1" hidden="1">
      <c r="E413" s="55">
        <v>0</v>
      </c>
      <c r="F413" s="55">
        <v>0</v>
      </c>
      <c r="M413" s="95"/>
      <c r="N413" s="58"/>
      <c r="O413" s="58"/>
      <c r="P413" s="58"/>
      <c r="Q413" s="58"/>
      <c r="R413" s="94"/>
      <c r="S413" s="58"/>
      <c r="T413" s="94"/>
      <c r="U413" s="58"/>
      <c r="V413" s="58"/>
      <c r="W413" s="58"/>
      <c r="X413" s="58"/>
      <c r="Y413" s="58"/>
      <c r="Z413" s="58"/>
    </row>
    <row r="414" spans="13:26" ht="12.75">
      <c r="M414" s="95"/>
      <c r="N414" s="58"/>
      <c r="O414" s="58"/>
      <c r="P414" s="58"/>
      <c r="Q414" s="58"/>
      <c r="R414" s="58"/>
      <c r="S414" s="58"/>
      <c r="T414" s="58"/>
      <c r="U414" s="58"/>
      <c r="V414" s="58"/>
      <c r="W414" s="58"/>
      <c r="X414" s="58"/>
      <c r="Y414" s="58"/>
      <c r="Z414" s="58"/>
    </row>
    <row r="415" spans="13:26" ht="12.75">
      <c r="M415" s="95"/>
      <c r="N415" s="58"/>
      <c r="O415" s="58"/>
      <c r="P415" s="58"/>
      <c r="Q415" s="58"/>
      <c r="R415" s="58"/>
      <c r="S415" s="94"/>
      <c r="T415" s="58"/>
      <c r="U415" s="94"/>
      <c r="V415" s="58"/>
      <c r="W415" s="58"/>
      <c r="X415" s="58"/>
      <c r="Y415" s="58"/>
      <c r="Z415" s="58"/>
    </row>
    <row r="416" spans="8:26" ht="12.75" customHeight="1" hidden="1">
      <c r="H416" s="55">
        <f>+H408+H379+H362+H304+H272+H240+H208+H176+H144+H112+H80+H60+H41</f>
        <v>12275628.276</v>
      </c>
      <c r="I416" s="55">
        <f>+I408+I379+I362+I304+I272+I240+I208+I176+I144+I112+I80+I60+I41</f>
        <v>13747324.02</v>
      </c>
      <c r="M416" s="95"/>
      <c r="N416" s="58"/>
      <c r="O416" s="58"/>
      <c r="P416" s="58"/>
      <c r="Q416" s="58"/>
      <c r="R416" s="94"/>
      <c r="S416" s="58"/>
      <c r="T416" s="94"/>
      <c r="U416" s="58"/>
      <c r="V416" s="58"/>
      <c r="W416" s="58"/>
      <c r="X416" s="58"/>
      <c r="Y416" s="58"/>
      <c r="Z416" s="58"/>
    </row>
    <row r="417" spans="13:26" ht="12.75">
      <c r="M417" s="95"/>
      <c r="N417" s="58"/>
      <c r="O417" s="58"/>
      <c r="P417" s="58"/>
      <c r="Q417" s="58"/>
      <c r="R417" s="58"/>
      <c r="S417" s="58"/>
      <c r="T417" s="58"/>
      <c r="U417" s="58"/>
      <c r="V417" s="58"/>
      <c r="W417" s="58"/>
      <c r="X417" s="58"/>
      <c r="Y417" s="58"/>
      <c r="Z417" s="58"/>
    </row>
    <row r="418" spans="13:26" ht="12.75">
      <c r="M418" s="95"/>
      <c r="N418" s="58"/>
      <c r="O418" s="58"/>
      <c r="P418" s="58"/>
      <c r="Q418" s="58"/>
      <c r="R418" s="58"/>
      <c r="S418" s="94"/>
      <c r="T418" s="58"/>
      <c r="U418" s="94"/>
      <c r="V418" s="58"/>
      <c r="W418" s="58"/>
      <c r="X418" s="58"/>
      <c r="Y418" s="58"/>
      <c r="Z418" s="58"/>
    </row>
    <row r="419" spans="13:26" ht="12.75">
      <c r="M419" s="95"/>
      <c r="N419" s="58"/>
      <c r="O419" s="58"/>
      <c r="P419" s="58"/>
      <c r="Q419" s="58"/>
      <c r="R419" s="58"/>
      <c r="S419" s="94"/>
      <c r="T419" s="58"/>
      <c r="U419" s="94"/>
      <c r="V419" s="58"/>
      <c r="W419" s="58"/>
      <c r="X419" s="58"/>
      <c r="Y419" s="58"/>
      <c r="Z419" s="58"/>
    </row>
    <row r="420" spans="13:26" ht="12.75">
      <c r="M420" s="95"/>
      <c r="N420" s="58"/>
      <c r="O420" s="58"/>
      <c r="P420" s="58"/>
      <c r="Q420" s="58"/>
      <c r="R420" s="58"/>
      <c r="S420" s="58"/>
      <c r="T420" s="58"/>
      <c r="U420" s="58"/>
      <c r="V420" s="58"/>
      <c r="W420" s="58"/>
      <c r="X420" s="58"/>
      <c r="Y420" s="58"/>
      <c r="Z420" s="58"/>
    </row>
    <row r="421" spans="13:26" ht="12.75">
      <c r="M421" s="95"/>
      <c r="N421" s="58"/>
      <c r="O421" s="58"/>
      <c r="P421" s="58"/>
      <c r="Q421" s="58"/>
      <c r="R421" s="58"/>
      <c r="S421" s="58"/>
      <c r="T421" s="58"/>
      <c r="U421" s="58"/>
      <c r="V421" s="58"/>
      <c r="W421" s="58"/>
      <c r="X421" s="58"/>
      <c r="Y421" s="58"/>
      <c r="Z421" s="58"/>
    </row>
    <row r="422" spans="13:26" ht="12.75">
      <c r="M422" s="95"/>
      <c r="N422" s="58"/>
      <c r="O422" s="58"/>
      <c r="P422" s="58"/>
      <c r="Q422" s="58"/>
      <c r="R422" s="58"/>
      <c r="S422" s="58"/>
      <c r="T422" s="58"/>
      <c r="U422" s="58"/>
      <c r="V422" s="58"/>
      <c r="W422" s="58"/>
      <c r="X422" s="58"/>
      <c r="Y422" s="58"/>
      <c r="Z422" s="58"/>
    </row>
    <row r="423" spans="13:26" ht="12.75">
      <c r="M423" s="95"/>
      <c r="N423" s="58"/>
      <c r="O423" s="58"/>
      <c r="P423" s="58"/>
      <c r="Q423" s="58"/>
      <c r="R423" s="58"/>
      <c r="S423" s="94"/>
      <c r="T423" s="58"/>
      <c r="U423" s="94"/>
      <c r="V423" s="58"/>
      <c r="W423" s="58"/>
      <c r="X423" s="58"/>
      <c r="Y423" s="58"/>
      <c r="Z423" s="58"/>
    </row>
    <row r="424" spans="13:26" ht="12.75">
      <c r="M424" s="95"/>
      <c r="N424" s="58"/>
      <c r="O424" s="58"/>
      <c r="P424" s="58"/>
      <c r="Q424" s="58"/>
      <c r="R424" s="58"/>
      <c r="S424" s="58"/>
      <c r="T424" s="58"/>
      <c r="U424" s="58"/>
      <c r="V424" s="58"/>
      <c r="W424" s="58"/>
      <c r="X424" s="58"/>
      <c r="Y424" s="58"/>
      <c r="Z424" s="58"/>
    </row>
    <row r="425" spans="13:26" ht="12.75">
      <c r="M425" s="95"/>
      <c r="N425" s="58"/>
      <c r="O425" s="58"/>
      <c r="P425" s="58"/>
      <c r="Q425" s="58"/>
      <c r="R425" s="58"/>
      <c r="S425" s="58"/>
      <c r="T425" s="58"/>
      <c r="U425" s="58"/>
      <c r="V425" s="58"/>
      <c r="W425" s="58"/>
      <c r="X425" s="58"/>
      <c r="Y425" s="58"/>
      <c r="Z425" s="58"/>
    </row>
    <row r="426" spans="13:26" ht="12.75">
      <c r="M426" s="95"/>
      <c r="N426" s="58"/>
      <c r="O426" s="58"/>
      <c r="P426" s="58"/>
      <c r="Q426" s="58"/>
      <c r="R426" s="58"/>
      <c r="S426" s="94"/>
      <c r="T426" s="58"/>
      <c r="U426" s="94"/>
      <c r="V426" s="58"/>
      <c r="W426" s="58"/>
      <c r="X426" s="58"/>
      <c r="Y426" s="58"/>
      <c r="Z426" s="58"/>
    </row>
    <row r="427" spans="13:26" ht="12.75">
      <c r="M427" s="95"/>
      <c r="N427" s="58"/>
      <c r="O427" s="58"/>
      <c r="P427" s="58"/>
      <c r="Q427" s="58"/>
      <c r="R427" s="58"/>
      <c r="S427" s="94"/>
      <c r="T427" s="58"/>
      <c r="U427" s="94"/>
      <c r="V427" s="58"/>
      <c r="W427" s="58"/>
      <c r="X427" s="58"/>
      <c r="Y427" s="58"/>
      <c r="Z427" s="58"/>
    </row>
    <row r="428" spans="13:26" ht="12.75">
      <c r="M428" s="95"/>
      <c r="N428" s="58"/>
      <c r="O428" s="58"/>
      <c r="P428" s="58"/>
      <c r="Q428" s="58"/>
      <c r="R428" s="58"/>
      <c r="S428" s="94"/>
      <c r="T428" s="58"/>
      <c r="U428" s="94"/>
      <c r="V428" s="58"/>
      <c r="W428" s="58"/>
      <c r="X428" s="58"/>
      <c r="Y428" s="58"/>
      <c r="Z428" s="58"/>
    </row>
    <row r="429" spans="13:26" ht="12.75">
      <c r="M429" s="95"/>
      <c r="N429" s="58"/>
      <c r="O429" s="58"/>
      <c r="P429" s="58"/>
      <c r="Q429" s="58"/>
      <c r="R429" s="58"/>
      <c r="S429" s="94"/>
      <c r="T429" s="58"/>
      <c r="U429" s="94"/>
      <c r="V429" s="58"/>
      <c r="W429" s="58"/>
      <c r="X429" s="58"/>
      <c r="Y429" s="58"/>
      <c r="Z429" s="58"/>
    </row>
    <row r="430" spans="13:26" ht="12.75">
      <c r="M430" s="95"/>
      <c r="N430" s="58"/>
      <c r="O430" s="58"/>
      <c r="P430" s="58"/>
      <c r="Q430" s="58"/>
      <c r="R430" s="58"/>
      <c r="S430" s="58"/>
      <c r="T430" s="58"/>
      <c r="U430" s="94"/>
      <c r="V430" s="58"/>
      <c r="W430" s="58"/>
      <c r="X430" s="58"/>
      <c r="Y430" s="58"/>
      <c r="Z430" s="58"/>
    </row>
    <row r="431" spans="13:26" ht="12.75">
      <c r="M431" s="95"/>
      <c r="N431" s="58"/>
      <c r="O431" s="58"/>
      <c r="P431" s="58"/>
      <c r="Q431" s="58"/>
      <c r="R431" s="58"/>
      <c r="S431" s="58"/>
      <c r="T431" s="58"/>
      <c r="U431" s="58"/>
      <c r="V431" s="58"/>
      <c r="W431" s="58"/>
      <c r="X431" s="58"/>
      <c r="Y431" s="58"/>
      <c r="Z431" s="58"/>
    </row>
    <row r="432" spans="13:26" ht="12.75">
      <c r="M432" s="95"/>
      <c r="N432" s="58"/>
      <c r="O432" s="58"/>
      <c r="P432" s="58"/>
      <c r="Q432" s="58"/>
      <c r="R432" s="58"/>
      <c r="S432" s="94"/>
      <c r="T432" s="58"/>
      <c r="U432" s="94"/>
      <c r="V432" s="58"/>
      <c r="W432" s="58"/>
      <c r="X432" s="58"/>
      <c r="Y432" s="58"/>
      <c r="Z432" s="58"/>
    </row>
    <row r="433" spans="13:26" ht="12.75">
      <c r="M433" s="95"/>
      <c r="N433" s="58"/>
      <c r="O433" s="58"/>
      <c r="P433" s="58"/>
      <c r="Q433" s="58"/>
      <c r="R433" s="58"/>
      <c r="S433" s="94"/>
      <c r="T433" s="58"/>
      <c r="U433" s="94"/>
      <c r="V433" s="58"/>
      <c r="W433" s="58"/>
      <c r="X433" s="58"/>
      <c r="Y433" s="58"/>
      <c r="Z433" s="58"/>
    </row>
    <row r="434" spans="13:26" ht="12.75">
      <c r="M434" s="95"/>
      <c r="N434" s="58"/>
      <c r="O434" s="58"/>
      <c r="P434" s="58"/>
      <c r="Q434" s="58"/>
      <c r="R434" s="58"/>
      <c r="S434" s="94"/>
      <c r="T434" s="58"/>
      <c r="U434" s="94"/>
      <c r="V434" s="58"/>
      <c r="W434" s="58"/>
      <c r="X434" s="58"/>
      <c r="Y434" s="58"/>
      <c r="Z434" s="58"/>
    </row>
    <row r="435" spans="13:26" ht="12.75">
      <c r="M435" s="95"/>
      <c r="N435" s="58"/>
      <c r="O435" s="58"/>
      <c r="P435" s="58"/>
      <c r="Q435" s="58"/>
      <c r="R435" s="58"/>
      <c r="S435" s="94"/>
      <c r="T435" s="58"/>
      <c r="U435" s="94"/>
      <c r="V435" s="58"/>
      <c r="W435" s="58"/>
      <c r="X435" s="58"/>
      <c r="Y435" s="58"/>
      <c r="Z435" s="58"/>
    </row>
    <row r="436" spans="13:26" ht="12.75">
      <c r="M436" s="95"/>
      <c r="N436" s="58"/>
      <c r="O436" s="58"/>
      <c r="P436" s="58"/>
      <c r="Q436" s="58"/>
      <c r="R436" s="58"/>
      <c r="S436" s="58"/>
      <c r="T436" s="58"/>
      <c r="U436" s="58"/>
      <c r="V436" s="58"/>
      <c r="W436" s="58"/>
      <c r="X436" s="58"/>
      <c r="Y436" s="58"/>
      <c r="Z436" s="58"/>
    </row>
    <row r="437" spans="13:26" ht="12.75">
      <c r="M437" s="95"/>
      <c r="N437" s="58"/>
      <c r="O437" s="58"/>
      <c r="P437" s="58"/>
      <c r="Q437" s="58"/>
      <c r="R437" s="58"/>
      <c r="S437" s="58"/>
      <c r="T437" s="58"/>
      <c r="U437" s="58"/>
      <c r="V437" s="58"/>
      <c r="W437" s="58"/>
      <c r="X437" s="58"/>
      <c r="Y437" s="58"/>
      <c r="Z437" s="58"/>
    </row>
    <row r="438" spans="13:26" ht="12.75">
      <c r="M438" s="95"/>
      <c r="N438" s="58"/>
      <c r="O438" s="58"/>
      <c r="P438" s="58"/>
      <c r="Q438" s="58"/>
      <c r="R438" s="58"/>
      <c r="S438" s="94"/>
      <c r="T438" s="58"/>
      <c r="U438" s="94"/>
      <c r="V438" s="58"/>
      <c r="W438" s="58"/>
      <c r="X438" s="58"/>
      <c r="Y438" s="58"/>
      <c r="Z438" s="58"/>
    </row>
    <row r="439" spans="13:26" ht="12.75">
      <c r="M439" s="95"/>
      <c r="N439" s="58"/>
      <c r="O439" s="58"/>
      <c r="P439" s="58"/>
      <c r="Q439" s="58"/>
      <c r="R439" s="58"/>
      <c r="S439" s="94"/>
      <c r="T439" s="58"/>
      <c r="U439" s="94"/>
      <c r="V439" s="58"/>
      <c r="W439" s="58"/>
      <c r="X439" s="58"/>
      <c r="Y439" s="58"/>
      <c r="Z439" s="58"/>
    </row>
    <row r="440" spans="13:26" ht="12.75">
      <c r="M440" s="95"/>
      <c r="N440" s="58"/>
      <c r="O440" s="58"/>
      <c r="P440" s="58"/>
      <c r="Q440" s="58"/>
      <c r="R440" s="58"/>
      <c r="S440" s="58"/>
      <c r="T440" s="58"/>
      <c r="U440" s="94"/>
      <c r="V440" s="58"/>
      <c r="W440" s="58"/>
      <c r="X440" s="58"/>
      <c r="Y440" s="58"/>
      <c r="Z440" s="58"/>
    </row>
    <row r="441" spans="13:26" ht="12.75">
      <c r="M441" s="95"/>
      <c r="N441" s="58"/>
      <c r="O441" s="58"/>
      <c r="P441" s="58"/>
      <c r="Q441" s="58"/>
      <c r="R441" s="58"/>
      <c r="S441" s="58"/>
      <c r="T441" s="58"/>
      <c r="U441" s="58"/>
      <c r="V441" s="58"/>
      <c r="W441" s="58"/>
      <c r="X441" s="58"/>
      <c r="Y441" s="58"/>
      <c r="Z441" s="58"/>
    </row>
    <row r="442" spans="13:26" ht="12.75">
      <c r="M442" s="95"/>
      <c r="N442" s="58"/>
      <c r="O442" s="58"/>
      <c r="P442" s="58"/>
      <c r="Q442" s="58"/>
      <c r="R442" s="58"/>
      <c r="S442" s="94"/>
      <c r="T442" s="58"/>
      <c r="U442" s="94"/>
      <c r="V442" s="58"/>
      <c r="W442" s="58"/>
      <c r="X442" s="58"/>
      <c r="Y442" s="58"/>
      <c r="Z442" s="58"/>
    </row>
    <row r="443" spans="13:26" ht="12.75">
      <c r="M443" s="95"/>
      <c r="N443" s="58"/>
      <c r="O443" s="58"/>
      <c r="P443" s="58"/>
      <c r="Q443" s="58"/>
      <c r="R443" s="58"/>
      <c r="S443" s="58"/>
      <c r="T443" s="58"/>
      <c r="U443" s="94"/>
      <c r="V443" s="58"/>
      <c r="W443" s="58"/>
      <c r="X443" s="58"/>
      <c r="Y443" s="58"/>
      <c r="Z443" s="58"/>
    </row>
    <row r="444" spans="13:26" ht="12.75">
      <c r="M444" s="95"/>
      <c r="N444" s="58"/>
      <c r="O444" s="58"/>
      <c r="P444" s="58"/>
      <c r="Q444" s="58"/>
      <c r="R444" s="58"/>
      <c r="S444" s="94"/>
      <c r="T444" s="58"/>
      <c r="U444" s="94"/>
      <c r="V444" s="58"/>
      <c r="W444" s="58"/>
      <c r="X444" s="58"/>
      <c r="Y444" s="58"/>
      <c r="Z444" s="58"/>
    </row>
    <row r="445" spans="13:26" ht="12.75">
      <c r="M445" s="95"/>
      <c r="N445" s="58"/>
      <c r="O445" s="58"/>
      <c r="P445" s="58"/>
      <c r="Q445" s="58"/>
      <c r="R445" s="58"/>
      <c r="S445" s="94"/>
      <c r="T445" s="58"/>
      <c r="U445" s="94"/>
      <c r="V445" s="58"/>
      <c r="W445" s="58"/>
      <c r="X445" s="58"/>
      <c r="Y445" s="58"/>
      <c r="Z445" s="58"/>
    </row>
    <row r="446" spans="13:26" ht="12.75">
      <c r="M446" s="95"/>
      <c r="N446" s="58"/>
      <c r="O446" s="58"/>
      <c r="P446" s="58"/>
      <c r="Q446" s="58"/>
      <c r="R446" s="58"/>
      <c r="S446" s="94"/>
      <c r="T446" s="58"/>
      <c r="U446" s="94"/>
      <c r="V446" s="58"/>
      <c r="W446" s="58"/>
      <c r="X446" s="58"/>
      <c r="Y446" s="58"/>
      <c r="Z446" s="58"/>
    </row>
    <row r="447" spans="13:26" ht="12.75">
      <c r="M447" s="95"/>
      <c r="N447" s="58"/>
      <c r="O447" s="58"/>
      <c r="P447" s="58"/>
      <c r="Q447" s="58"/>
      <c r="R447" s="58"/>
      <c r="S447" s="94"/>
      <c r="T447" s="58"/>
      <c r="U447" s="94"/>
      <c r="V447" s="58"/>
      <c r="W447" s="58"/>
      <c r="X447" s="58"/>
      <c r="Y447" s="58"/>
      <c r="Z447" s="58"/>
    </row>
    <row r="448" spans="13:26" ht="12.75">
      <c r="M448" s="95"/>
      <c r="N448" s="58"/>
      <c r="O448" s="58"/>
      <c r="P448" s="58"/>
      <c r="Q448" s="58"/>
      <c r="R448" s="58"/>
      <c r="S448" s="94"/>
      <c r="T448" s="58"/>
      <c r="U448" s="94"/>
      <c r="V448" s="58"/>
      <c r="W448" s="58"/>
      <c r="X448" s="58"/>
      <c r="Y448" s="58"/>
      <c r="Z448" s="58"/>
    </row>
    <row r="449" spans="13:26" ht="12.75">
      <c r="M449" s="95"/>
      <c r="N449" s="58"/>
      <c r="O449" s="58"/>
      <c r="P449" s="58"/>
      <c r="Q449" s="58"/>
      <c r="R449" s="58"/>
      <c r="S449" s="94"/>
      <c r="T449" s="58"/>
      <c r="U449" s="94"/>
      <c r="V449" s="58"/>
      <c r="W449" s="58"/>
      <c r="X449" s="58"/>
      <c r="Y449" s="58"/>
      <c r="Z449" s="58"/>
    </row>
    <row r="450" spans="13:26" ht="12.75">
      <c r="M450" s="95"/>
      <c r="N450" s="58"/>
      <c r="O450" s="58"/>
      <c r="P450" s="58"/>
      <c r="Q450" s="58"/>
      <c r="R450" s="58"/>
      <c r="S450" s="58"/>
      <c r="T450" s="58"/>
      <c r="U450" s="94"/>
      <c r="V450" s="58"/>
      <c r="W450" s="58"/>
      <c r="X450" s="58"/>
      <c r="Y450" s="58"/>
      <c r="Z450" s="58"/>
    </row>
    <row r="451" spans="13:26" ht="12.75">
      <c r="M451" s="95"/>
      <c r="N451" s="58"/>
      <c r="O451" s="58"/>
      <c r="P451" s="58"/>
      <c r="Q451" s="58"/>
      <c r="R451" s="58"/>
      <c r="S451" s="58"/>
      <c r="T451" s="58"/>
      <c r="U451" s="58"/>
      <c r="V451" s="58"/>
      <c r="W451" s="58"/>
      <c r="X451" s="58"/>
      <c r="Y451" s="58"/>
      <c r="Z451" s="58"/>
    </row>
    <row r="452" spans="13:26" ht="12.75">
      <c r="M452" s="95"/>
      <c r="N452" s="58"/>
      <c r="O452" s="58"/>
      <c r="P452" s="58"/>
      <c r="Q452" s="58"/>
      <c r="R452" s="58"/>
      <c r="S452" s="58"/>
      <c r="T452" s="58"/>
      <c r="U452" s="94"/>
      <c r="V452" s="58"/>
      <c r="W452" s="58"/>
      <c r="X452" s="58"/>
      <c r="Y452" s="58"/>
      <c r="Z452" s="58"/>
    </row>
    <row r="453" spans="13:26" ht="12.75">
      <c r="M453" s="95"/>
      <c r="N453" s="58"/>
      <c r="O453" s="58"/>
      <c r="P453" s="58"/>
      <c r="Q453" s="58"/>
      <c r="R453" s="58"/>
      <c r="S453" s="58"/>
      <c r="T453" s="58"/>
      <c r="U453" s="58"/>
      <c r="V453" s="58"/>
      <c r="W453" s="58"/>
      <c r="X453" s="58"/>
      <c r="Y453" s="58"/>
      <c r="Z453" s="58"/>
    </row>
    <row r="454" spans="13:26" ht="12.75">
      <c r="M454" s="95"/>
      <c r="N454" s="58"/>
      <c r="O454" s="58"/>
      <c r="P454" s="58"/>
      <c r="Q454" s="58"/>
      <c r="R454" s="58"/>
      <c r="S454" s="94"/>
      <c r="T454" s="58"/>
      <c r="U454" s="94"/>
      <c r="V454" s="58"/>
      <c r="W454" s="58"/>
      <c r="X454" s="58"/>
      <c r="Y454" s="58"/>
      <c r="Z454" s="58"/>
    </row>
    <row r="455" spans="13:26" ht="12.75">
      <c r="M455" s="95"/>
      <c r="N455" s="58"/>
      <c r="O455" s="58"/>
      <c r="P455" s="58"/>
      <c r="Q455" s="58"/>
      <c r="R455" s="58"/>
      <c r="S455" s="58"/>
      <c r="T455" s="58"/>
      <c r="U455" s="58"/>
      <c r="V455" s="58"/>
      <c r="W455" s="58"/>
      <c r="X455" s="58"/>
      <c r="Y455" s="58"/>
      <c r="Z455" s="58"/>
    </row>
    <row r="456" spans="13:26" ht="12.75">
      <c r="M456" s="95"/>
      <c r="N456" s="58"/>
      <c r="O456" s="58"/>
      <c r="P456" s="58"/>
      <c r="Q456" s="58"/>
      <c r="R456" s="58"/>
      <c r="S456" s="58"/>
      <c r="T456" s="58"/>
      <c r="U456" s="58"/>
      <c r="V456" s="58"/>
      <c r="W456" s="58"/>
      <c r="X456" s="58"/>
      <c r="Y456" s="58"/>
      <c r="Z456" s="58"/>
    </row>
    <row r="457" spans="13:26" ht="12.75">
      <c r="M457" s="95"/>
      <c r="N457" s="58"/>
      <c r="O457" s="58"/>
      <c r="P457" s="58"/>
      <c r="Q457" s="58"/>
      <c r="R457" s="58"/>
      <c r="S457" s="58"/>
      <c r="T457" s="58"/>
      <c r="U457" s="58"/>
      <c r="V457" s="58"/>
      <c r="W457" s="58"/>
      <c r="X457" s="58"/>
      <c r="Y457" s="58"/>
      <c r="Z457" s="58"/>
    </row>
    <row r="458" spans="13:26" ht="12.75">
      <c r="M458" s="95"/>
      <c r="N458" s="58"/>
      <c r="O458" s="58"/>
      <c r="P458" s="58"/>
      <c r="Q458" s="58"/>
      <c r="R458" s="58"/>
      <c r="S458" s="58"/>
      <c r="T458" s="58"/>
      <c r="U458" s="58"/>
      <c r="V458" s="58"/>
      <c r="W458" s="58"/>
      <c r="X458" s="58"/>
      <c r="Y458" s="58"/>
      <c r="Z458" s="58"/>
    </row>
    <row r="459" spans="13:26" ht="12.75">
      <c r="M459" s="95"/>
      <c r="N459" s="58"/>
      <c r="O459" s="58"/>
      <c r="P459" s="58"/>
      <c r="Q459" s="58"/>
      <c r="R459" s="58"/>
      <c r="S459" s="58"/>
      <c r="T459" s="58"/>
      <c r="U459" s="58"/>
      <c r="V459" s="58"/>
      <c r="W459" s="58"/>
      <c r="X459" s="58"/>
      <c r="Y459" s="58"/>
      <c r="Z459" s="58"/>
    </row>
    <row r="460" spans="13:26" ht="12.75">
      <c r="M460" s="95"/>
      <c r="N460" s="58"/>
      <c r="O460" s="58"/>
      <c r="P460" s="58"/>
      <c r="Q460" s="58"/>
      <c r="R460" s="58"/>
      <c r="S460" s="58"/>
      <c r="T460" s="58"/>
      <c r="U460" s="58"/>
      <c r="V460" s="58"/>
      <c r="W460" s="58"/>
      <c r="X460" s="58"/>
      <c r="Y460" s="58"/>
      <c r="Z460" s="58"/>
    </row>
    <row r="461" spans="13:26" ht="12.75">
      <c r="M461" s="95"/>
      <c r="N461" s="58"/>
      <c r="O461" s="58"/>
      <c r="P461" s="58"/>
      <c r="Q461" s="58"/>
      <c r="R461" s="58"/>
      <c r="S461" s="58"/>
      <c r="T461" s="58"/>
      <c r="U461" s="58"/>
      <c r="V461" s="58"/>
      <c r="W461" s="58"/>
      <c r="X461" s="58"/>
      <c r="Y461" s="58"/>
      <c r="Z461" s="58"/>
    </row>
    <row r="462" spans="13:26" ht="12.75">
      <c r="M462" s="95"/>
      <c r="N462" s="58"/>
      <c r="O462" s="58"/>
      <c r="P462" s="58"/>
      <c r="Q462" s="58"/>
      <c r="R462" s="58"/>
      <c r="S462" s="58"/>
      <c r="T462" s="58"/>
      <c r="U462" s="58"/>
      <c r="V462" s="58"/>
      <c r="W462" s="58"/>
      <c r="X462" s="58"/>
      <c r="Y462" s="58"/>
      <c r="Z462" s="58"/>
    </row>
    <row r="463" spans="13:26" ht="12.75">
      <c r="M463" s="95"/>
      <c r="N463" s="58"/>
      <c r="O463" s="58"/>
      <c r="P463" s="58"/>
      <c r="Q463" s="58"/>
      <c r="R463" s="58"/>
      <c r="S463" s="58"/>
      <c r="T463" s="58"/>
      <c r="U463" s="58"/>
      <c r="V463" s="58"/>
      <c r="W463" s="58"/>
      <c r="X463" s="58"/>
      <c r="Y463" s="58"/>
      <c r="Z463" s="58"/>
    </row>
    <row r="464" spans="13:26" ht="12.75">
      <c r="M464" s="95"/>
      <c r="N464" s="58"/>
      <c r="O464" s="58"/>
      <c r="P464" s="58"/>
      <c r="Q464" s="58"/>
      <c r="R464" s="58"/>
      <c r="S464" s="58"/>
      <c r="T464" s="58"/>
      <c r="U464" s="58"/>
      <c r="V464" s="58"/>
      <c r="W464" s="58"/>
      <c r="X464" s="58"/>
      <c r="Y464" s="58"/>
      <c r="Z464" s="58"/>
    </row>
    <row r="465" spans="13:26" ht="12.75">
      <c r="M465" s="95"/>
      <c r="N465" s="58"/>
      <c r="O465" s="58"/>
      <c r="P465" s="58"/>
      <c r="Q465" s="58"/>
      <c r="R465" s="58"/>
      <c r="S465" s="58"/>
      <c r="T465" s="58"/>
      <c r="U465" s="58"/>
      <c r="V465" s="58"/>
      <c r="W465" s="58"/>
      <c r="X465" s="58"/>
      <c r="Y465" s="58"/>
      <c r="Z465" s="58"/>
    </row>
    <row r="466" spans="13:26" ht="12.75">
      <c r="M466" s="95"/>
      <c r="N466" s="58"/>
      <c r="O466" s="58"/>
      <c r="P466" s="58"/>
      <c r="Q466" s="58"/>
      <c r="R466" s="58"/>
      <c r="S466" s="58"/>
      <c r="T466" s="58"/>
      <c r="U466" s="58"/>
      <c r="V466" s="58"/>
      <c r="W466" s="58"/>
      <c r="X466" s="58"/>
      <c r="Y466" s="58"/>
      <c r="Z466" s="58"/>
    </row>
    <row r="467" spans="13:26" ht="12.75">
      <c r="M467" s="95"/>
      <c r="N467" s="58"/>
      <c r="O467" s="58"/>
      <c r="P467" s="58"/>
      <c r="Q467" s="58"/>
      <c r="R467" s="58"/>
      <c r="S467" s="58"/>
      <c r="T467" s="58"/>
      <c r="U467" s="58"/>
      <c r="V467" s="58"/>
      <c r="W467" s="58"/>
      <c r="X467" s="58"/>
      <c r="Y467" s="58"/>
      <c r="Z467" s="58"/>
    </row>
    <row r="468" spans="13:26" ht="12.75">
      <c r="M468" s="95"/>
      <c r="N468" s="58"/>
      <c r="O468" s="58"/>
      <c r="P468" s="58"/>
      <c r="Q468" s="58"/>
      <c r="R468" s="58"/>
      <c r="S468" s="58"/>
      <c r="T468" s="58"/>
      <c r="U468" s="58"/>
      <c r="V468" s="58"/>
      <c r="W468" s="58"/>
      <c r="X468" s="58"/>
      <c r="Y468" s="58"/>
      <c r="Z468" s="58"/>
    </row>
    <row r="469" spans="13:26" ht="12.75">
      <c r="M469" s="95"/>
      <c r="N469" s="58"/>
      <c r="O469" s="58"/>
      <c r="P469" s="58"/>
      <c r="Q469" s="58"/>
      <c r="R469" s="58"/>
      <c r="S469" s="58"/>
      <c r="T469" s="58"/>
      <c r="U469" s="58"/>
      <c r="V469" s="58"/>
      <c r="W469" s="58"/>
      <c r="X469" s="58"/>
      <c r="Y469" s="58"/>
      <c r="Z469" s="58"/>
    </row>
    <row r="470" spans="13:26" ht="12.75">
      <c r="M470" s="95"/>
      <c r="N470" s="58"/>
      <c r="O470" s="58"/>
      <c r="P470" s="58"/>
      <c r="Q470" s="58"/>
      <c r="R470" s="58"/>
      <c r="S470" s="58"/>
      <c r="T470" s="58"/>
      <c r="U470" s="58"/>
      <c r="V470" s="58"/>
      <c r="W470" s="58"/>
      <c r="X470" s="58"/>
      <c r="Y470" s="58"/>
      <c r="Z470" s="58"/>
    </row>
    <row r="471" spans="13:26" ht="12.75">
      <c r="M471" s="95"/>
      <c r="N471" s="58"/>
      <c r="O471" s="58"/>
      <c r="P471" s="58"/>
      <c r="Q471" s="58"/>
      <c r="R471" s="58"/>
      <c r="S471" s="58"/>
      <c r="T471" s="58"/>
      <c r="U471" s="58"/>
      <c r="V471" s="58"/>
      <c r="W471" s="58"/>
      <c r="X471" s="58"/>
      <c r="Y471" s="58"/>
      <c r="Z471" s="58"/>
    </row>
    <row r="472" spans="13:26" ht="12.75">
      <c r="M472" s="95"/>
      <c r="N472" s="58"/>
      <c r="O472" s="58"/>
      <c r="P472" s="58"/>
      <c r="Q472" s="58"/>
      <c r="R472" s="58"/>
      <c r="S472" s="58"/>
      <c r="T472" s="58"/>
      <c r="U472" s="58"/>
      <c r="V472" s="58"/>
      <c r="W472" s="58"/>
      <c r="X472" s="58"/>
      <c r="Y472" s="58"/>
      <c r="Z472" s="58"/>
    </row>
    <row r="473" spans="13:26" ht="12.75">
      <c r="M473" s="95"/>
      <c r="N473" s="58"/>
      <c r="O473" s="58"/>
      <c r="P473" s="58"/>
      <c r="Q473" s="58"/>
      <c r="R473" s="58"/>
      <c r="S473" s="58"/>
      <c r="T473" s="58"/>
      <c r="U473" s="58"/>
      <c r="V473" s="58"/>
      <c r="W473" s="58"/>
      <c r="X473" s="58"/>
      <c r="Y473" s="58"/>
      <c r="Z473" s="58"/>
    </row>
    <row r="474" spans="13:26" ht="12.75">
      <c r="M474" s="95"/>
      <c r="N474" s="58"/>
      <c r="O474" s="58"/>
      <c r="P474" s="58"/>
      <c r="Q474" s="58"/>
      <c r="R474" s="58"/>
      <c r="S474" s="58"/>
      <c r="T474" s="58"/>
      <c r="U474" s="58"/>
      <c r="V474" s="58"/>
      <c r="W474" s="58"/>
      <c r="X474" s="58"/>
      <c r="Y474" s="58"/>
      <c r="Z474" s="58"/>
    </row>
    <row r="475" spans="13:26" ht="12.75">
      <c r="M475" s="95"/>
      <c r="N475" s="58"/>
      <c r="O475" s="58"/>
      <c r="P475" s="58"/>
      <c r="Q475" s="58"/>
      <c r="R475" s="58"/>
      <c r="S475" s="58"/>
      <c r="T475" s="58"/>
      <c r="U475" s="58"/>
      <c r="V475" s="58"/>
      <c r="W475" s="58"/>
      <c r="X475" s="58"/>
      <c r="Y475" s="58"/>
      <c r="Z475" s="58"/>
    </row>
    <row r="476" spans="13:26" ht="12.75">
      <c r="M476" s="95"/>
      <c r="N476" s="58"/>
      <c r="O476" s="58"/>
      <c r="P476" s="58"/>
      <c r="Q476" s="58"/>
      <c r="R476" s="58"/>
      <c r="S476" s="58"/>
      <c r="T476" s="58"/>
      <c r="U476" s="58"/>
      <c r="V476" s="58"/>
      <c r="W476" s="58"/>
      <c r="X476" s="58"/>
      <c r="Y476" s="58"/>
      <c r="Z476" s="58"/>
    </row>
    <row r="477" spans="13:26" ht="12.75">
      <c r="M477" s="95"/>
      <c r="N477" s="58"/>
      <c r="O477" s="58"/>
      <c r="P477" s="58"/>
      <c r="Q477" s="58"/>
      <c r="R477" s="58"/>
      <c r="S477" s="58"/>
      <c r="T477" s="58"/>
      <c r="U477" s="58"/>
      <c r="V477" s="58"/>
      <c r="W477" s="58"/>
      <c r="X477" s="58"/>
      <c r="Y477" s="58"/>
      <c r="Z477" s="58"/>
    </row>
    <row r="478" spans="13:26" ht="12.75">
      <c r="M478" s="95"/>
      <c r="N478" s="58"/>
      <c r="O478" s="58"/>
      <c r="P478" s="58"/>
      <c r="Q478" s="58"/>
      <c r="R478" s="58"/>
      <c r="S478" s="58"/>
      <c r="T478" s="58"/>
      <c r="U478" s="58"/>
      <c r="V478" s="58"/>
      <c r="W478" s="58"/>
      <c r="X478" s="58"/>
      <c r="Y478" s="58"/>
      <c r="Z478" s="58"/>
    </row>
    <row r="479" spans="13:26" ht="12.75">
      <c r="M479" s="95"/>
      <c r="N479" s="58"/>
      <c r="O479" s="58"/>
      <c r="P479" s="58"/>
      <c r="Q479" s="58"/>
      <c r="R479" s="58"/>
      <c r="S479" s="58"/>
      <c r="T479" s="58"/>
      <c r="U479" s="58"/>
      <c r="V479" s="58"/>
      <c r="W479" s="58"/>
      <c r="X479" s="58"/>
      <c r="Y479" s="58"/>
      <c r="Z479" s="58"/>
    </row>
    <row r="480" spans="13:26" ht="12.75">
      <c r="M480" s="95"/>
      <c r="N480" s="58"/>
      <c r="O480" s="58"/>
      <c r="P480" s="58"/>
      <c r="Q480" s="58"/>
      <c r="R480" s="58"/>
      <c r="S480" s="58"/>
      <c r="T480" s="58"/>
      <c r="U480" s="58"/>
      <c r="V480" s="58"/>
      <c r="W480" s="58"/>
      <c r="X480" s="58"/>
      <c r="Y480" s="58"/>
      <c r="Z480" s="58"/>
    </row>
    <row r="481" spans="13:26" ht="12.75">
      <c r="M481" s="95"/>
      <c r="N481" s="58"/>
      <c r="O481" s="58"/>
      <c r="P481" s="58"/>
      <c r="Q481" s="58"/>
      <c r="R481" s="58"/>
      <c r="S481" s="58"/>
      <c r="T481" s="58"/>
      <c r="U481" s="58"/>
      <c r="V481" s="58"/>
      <c r="W481" s="58"/>
      <c r="X481" s="58"/>
      <c r="Y481" s="58"/>
      <c r="Z481" s="58"/>
    </row>
    <row r="482" spans="13:26" ht="12.75">
      <c r="M482" s="95"/>
      <c r="N482" s="58"/>
      <c r="O482" s="58"/>
      <c r="P482" s="58"/>
      <c r="Q482" s="58"/>
      <c r="R482" s="58"/>
      <c r="S482" s="58"/>
      <c r="T482" s="58"/>
      <c r="U482" s="58"/>
      <c r="V482" s="58"/>
      <c r="W482" s="58"/>
      <c r="X482" s="58"/>
      <c r="Y482" s="58"/>
      <c r="Z482" s="58"/>
    </row>
    <row r="483" spans="13:26" ht="12.75">
      <c r="M483" s="95"/>
      <c r="N483" s="58"/>
      <c r="O483" s="58"/>
      <c r="P483" s="58"/>
      <c r="Q483" s="58"/>
      <c r="R483" s="58"/>
      <c r="S483" s="58"/>
      <c r="T483" s="58"/>
      <c r="U483" s="58"/>
      <c r="V483" s="58"/>
      <c r="W483" s="58"/>
      <c r="X483" s="58"/>
      <c r="Y483" s="58"/>
      <c r="Z483" s="58"/>
    </row>
    <row r="484" spans="13:26" ht="12.75">
      <c r="M484" s="95"/>
      <c r="N484" s="58"/>
      <c r="O484" s="58"/>
      <c r="P484" s="58"/>
      <c r="Q484" s="58"/>
      <c r="R484" s="58"/>
      <c r="S484" s="58"/>
      <c r="T484" s="58"/>
      <c r="U484" s="58"/>
      <c r="V484" s="58"/>
      <c r="W484" s="58"/>
      <c r="X484" s="58"/>
      <c r="Y484" s="58"/>
      <c r="Z484" s="58"/>
    </row>
    <row r="485" spans="13:26" ht="12.75">
      <c r="M485" s="95"/>
      <c r="N485" s="58"/>
      <c r="O485" s="58"/>
      <c r="P485" s="58"/>
      <c r="Q485" s="58"/>
      <c r="R485" s="58"/>
      <c r="S485" s="58"/>
      <c r="T485" s="58"/>
      <c r="U485" s="58"/>
      <c r="V485" s="58"/>
      <c r="W485" s="58"/>
      <c r="X485" s="58"/>
      <c r="Y485" s="58"/>
      <c r="Z485" s="58"/>
    </row>
    <row r="486" spans="13:26" ht="12.75">
      <c r="M486" s="95"/>
      <c r="N486" s="58"/>
      <c r="O486" s="58"/>
      <c r="P486" s="58"/>
      <c r="Q486" s="58"/>
      <c r="R486" s="58"/>
      <c r="S486" s="58"/>
      <c r="T486" s="58"/>
      <c r="U486" s="58"/>
      <c r="V486" s="58"/>
      <c r="W486" s="58"/>
      <c r="X486" s="58"/>
      <c r="Y486" s="58"/>
      <c r="Z486" s="58"/>
    </row>
    <row r="487" spans="13:26" ht="12.75">
      <c r="M487" s="95"/>
      <c r="N487" s="58"/>
      <c r="O487" s="58"/>
      <c r="P487" s="58"/>
      <c r="Q487" s="58"/>
      <c r="R487" s="58"/>
      <c r="S487" s="58"/>
      <c r="T487" s="58"/>
      <c r="U487" s="58"/>
      <c r="V487" s="58"/>
      <c r="W487" s="58"/>
      <c r="X487" s="58"/>
      <c r="Y487" s="58"/>
      <c r="Z487" s="58"/>
    </row>
    <row r="488" spans="13:26" ht="12.75">
      <c r="M488" s="95"/>
      <c r="N488" s="58"/>
      <c r="O488" s="58"/>
      <c r="P488" s="58"/>
      <c r="Q488" s="58"/>
      <c r="R488" s="58"/>
      <c r="S488" s="58"/>
      <c r="T488" s="58"/>
      <c r="U488" s="58"/>
      <c r="V488" s="58"/>
      <c r="W488" s="58"/>
      <c r="X488" s="58"/>
      <c r="Y488" s="58"/>
      <c r="Z488" s="58"/>
    </row>
    <row r="489" spans="13:26" ht="12.75">
      <c r="M489" s="95"/>
      <c r="N489" s="58"/>
      <c r="O489" s="58"/>
      <c r="P489" s="58"/>
      <c r="Q489" s="58"/>
      <c r="R489" s="58"/>
      <c r="S489" s="58"/>
      <c r="T489" s="58"/>
      <c r="U489" s="58"/>
      <c r="V489" s="58"/>
      <c r="W489" s="58"/>
      <c r="X489" s="58"/>
      <c r="Y489" s="58"/>
      <c r="Z489" s="58"/>
    </row>
    <row r="490" spans="13:26" ht="12.75">
      <c r="M490" s="95"/>
      <c r="N490" s="58"/>
      <c r="O490" s="58"/>
      <c r="P490" s="58"/>
      <c r="Q490" s="58"/>
      <c r="R490" s="58"/>
      <c r="S490" s="58"/>
      <c r="T490" s="58"/>
      <c r="U490" s="58"/>
      <c r="V490" s="58"/>
      <c r="W490" s="58"/>
      <c r="X490" s="58"/>
      <c r="Y490" s="58"/>
      <c r="Z490" s="58"/>
    </row>
    <row r="491" spans="13:26" ht="12.75">
      <c r="M491" s="95"/>
      <c r="N491" s="58"/>
      <c r="O491" s="58"/>
      <c r="P491" s="58"/>
      <c r="Q491" s="58"/>
      <c r="R491" s="58"/>
      <c r="S491" s="58"/>
      <c r="T491" s="58"/>
      <c r="U491" s="58"/>
      <c r="V491" s="58"/>
      <c r="W491" s="58"/>
      <c r="X491" s="58"/>
      <c r="Y491" s="58"/>
      <c r="Z491" s="58"/>
    </row>
    <row r="492" spans="13:26" ht="12.75">
      <c r="M492" s="95"/>
      <c r="N492" s="58"/>
      <c r="O492" s="58"/>
      <c r="P492" s="58"/>
      <c r="Q492" s="58"/>
      <c r="R492" s="58"/>
      <c r="S492" s="58"/>
      <c r="T492" s="58"/>
      <c r="U492" s="58"/>
      <c r="V492" s="58"/>
      <c r="W492" s="58"/>
      <c r="X492" s="58"/>
      <c r="Y492" s="58"/>
      <c r="Z492" s="58"/>
    </row>
    <row r="493" spans="13:26" ht="12.75">
      <c r="M493" s="95"/>
      <c r="N493" s="58"/>
      <c r="O493" s="58"/>
      <c r="P493" s="58"/>
      <c r="Q493" s="58"/>
      <c r="R493" s="58"/>
      <c r="S493" s="58"/>
      <c r="T493" s="58"/>
      <c r="U493" s="58"/>
      <c r="V493" s="58"/>
      <c r="W493" s="58"/>
      <c r="X493" s="58"/>
      <c r="Y493" s="58"/>
      <c r="Z493" s="58"/>
    </row>
    <row r="494" spans="13:26" ht="12.75">
      <c r="M494" s="95"/>
      <c r="N494" s="58"/>
      <c r="O494" s="58"/>
      <c r="P494" s="58"/>
      <c r="Q494" s="58"/>
      <c r="R494" s="58"/>
      <c r="S494" s="58"/>
      <c r="T494" s="58"/>
      <c r="U494" s="58"/>
      <c r="V494" s="58"/>
      <c r="W494" s="58"/>
      <c r="X494" s="58"/>
      <c r="Y494" s="58"/>
      <c r="Z494" s="58"/>
    </row>
    <row r="495" spans="13:26" ht="12.75">
      <c r="M495" s="95"/>
      <c r="N495" s="58"/>
      <c r="O495" s="58"/>
      <c r="P495" s="58"/>
      <c r="Q495" s="58"/>
      <c r="R495" s="58"/>
      <c r="S495" s="58"/>
      <c r="T495" s="58"/>
      <c r="U495" s="58"/>
      <c r="V495" s="58"/>
      <c r="W495" s="58"/>
      <c r="X495" s="58"/>
      <c r="Y495" s="58"/>
      <c r="Z495" s="58"/>
    </row>
    <row r="496" spans="13:26" ht="12.75">
      <c r="M496" s="95"/>
      <c r="N496" s="58"/>
      <c r="O496" s="58"/>
      <c r="P496" s="58"/>
      <c r="Q496" s="58"/>
      <c r="R496" s="58"/>
      <c r="S496" s="58"/>
      <c r="T496" s="58"/>
      <c r="U496" s="58"/>
      <c r="V496" s="58"/>
      <c r="W496" s="58"/>
      <c r="X496" s="58"/>
      <c r="Y496" s="58"/>
      <c r="Z496" s="58"/>
    </row>
    <row r="497" spans="13:26" ht="12.75">
      <c r="M497" s="95"/>
      <c r="N497" s="58"/>
      <c r="O497" s="58"/>
      <c r="P497" s="58"/>
      <c r="Q497" s="58"/>
      <c r="R497" s="58"/>
      <c r="S497" s="58"/>
      <c r="T497" s="58"/>
      <c r="U497" s="58"/>
      <c r="V497" s="58"/>
      <c r="W497" s="58"/>
      <c r="X497" s="58"/>
      <c r="Y497" s="58"/>
      <c r="Z497" s="58"/>
    </row>
    <row r="498" spans="13:26" ht="12.75">
      <c r="M498" s="95"/>
      <c r="N498" s="58"/>
      <c r="O498" s="58"/>
      <c r="P498" s="58"/>
      <c r="Q498" s="58"/>
      <c r="R498" s="58"/>
      <c r="S498" s="58"/>
      <c r="T498" s="58"/>
      <c r="U498" s="58"/>
      <c r="V498" s="58"/>
      <c r="W498" s="58"/>
      <c r="X498" s="58"/>
      <c r="Y498" s="58"/>
      <c r="Z498" s="58"/>
    </row>
    <row r="499" spans="13:26" ht="12.75">
      <c r="M499" s="95"/>
      <c r="N499" s="58"/>
      <c r="O499" s="58"/>
      <c r="P499" s="58"/>
      <c r="Q499" s="58"/>
      <c r="R499" s="58"/>
      <c r="S499" s="58"/>
      <c r="T499" s="58"/>
      <c r="U499" s="58"/>
      <c r="V499" s="58"/>
      <c r="W499" s="58"/>
      <c r="X499" s="58"/>
      <c r="Y499" s="58"/>
      <c r="Z499" s="58"/>
    </row>
    <row r="500" spans="13:26" ht="12.75">
      <c r="M500" s="95"/>
      <c r="N500" s="58"/>
      <c r="O500" s="58"/>
      <c r="P500" s="58"/>
      <c r="Q500" s="58"/>
      <c r="R500" s="58"/>
      <c r="S500" s="58"/>
      <c r="T500" s="58"/>
      <c r="U500" s="58"/>
      <c r="V500" s="58"/>
      <c r="W500" s="58"/>
      <c r="X500" s="58"/>
      <c r="Y500" s="58"/>
      <c r="Z500" s="58"/>
    </row>
    <row r="501" spans="13:26" ht="12.75">
      <c r="M501" s="95"/>
      <c r="N501" s="58"/>
      <c r="O501" s="58"/>
      <c r="P501" s="58"/>
      <c r="Q501" s="58"/>
      <c r="R501" s="58"/>
      <c r="S501" s="58"/>
      <c r="T501" s="58"/>
      <c r="U501" s="58"/>
      <c r="V501" s="58"/>
      <c r="W501" s="58"/>
      <c r="X501" s="58"/>
      <c r="Y501" s="58"/>
      <c r="Z501" s="58"/>
    </row>
    <row r="502" spans="13:26" ht="12.75">
      <c r="M502" s="95"/>
      <c r="N502" s="58"/>
      <c r="O502" s="58"/>
      <c r="P502" s="58"/>
      <c r="Q502" s="58"/>
      <c r="R502" s="58"/>
      <c r="S502" s="58"/>
      <c r="T502" s="58"/>
      <c r="U502" s="58"/>
      <c r="V502" s="58"/>
      <c r="W502" s="58"/>
      <c r="X502" s="58"/>
      <c r="Y502" s="58"/>
      <c r="Z502" s="58"/>
    </row>
    <row r="503" spans="13:26" ht="12.75">
      <c r="M503" s="95"/>
      <c r="N503" s="58"/>
      <c r="O503" s="58"/>
      <c r="P503" s="58"/>
      <c r="Q503" s="58"/>
      <c r="R503" s="58"/>
      <c r="S503" s="58"/>
      <c r="T503" s="58"/>
      <c r="U503" s="58"/>
      <c r="V503" s="58"/>
      <c r="W503" s="58"/>
      <c r="X503" s="58"/>
      <c r="Y503" s="58"/>
      <c r="Z503" s="58"/>
    </row>
    <row r="504" spans="13:26" ht="12.75">
      <c r="M504" s="95"/>
      <c r="N504" s="58"/>
      <c r="O504" s="58"/>
      <c r="P504" s="58"/>
      <c r="Q504" s="58"/>
      <c r="R504" s="58"/>
      <c r="S504" s="58"/>
      <c r="T504" s="58"/>
      <c r="U504" s="58"/>
      <c r="V504" s="58"/>
      <c r="W504" s="58"/>
      <c r="X504" s="58"/>
      <c r="Y504" s="58"/>
      <c r="Z504" s="58"/>
    </row>
    <row r="505" spans="13:26" ht="12.75">
      <c r="M505" s="95"/>
      <c r="N505" s="58"/>
      <c r="O505" s="58"/>
      <c r="P505" s="58"/>
      <c r="Q505" s="58"/>
      <c r="R505" s="58"/>
      <c r="S505" s="58"/>
      <c r="T505" s="58"/>
      <c r="U505" s="58"/>
      <c r="V505" s="58"/>
      <c r="W505" s="58"/>
      <c r="X505" s="58"/>
      <c r="Y505" s="58"/>
      <c r="Z505" s="58"/>
    </row>
    <row r="506" spans="13:26" ht="12.75">
      <c r="M506" s="95"/>
      <c r="N506" s="58"/>
      <c r="O506" s="58"/>
      <c r="P506" s="58"/>
      <c r="Q506" s="58"/>
      <c r="R506" s="58"/>
      <c r="S506" s="58"/>
      <c r="T506" s="58"/>
      <c r="U506" s="58"/>
      <c r="V506" s="58"/>
      <c r="W506" s="58"/>
      <c r="X506" s="58"/>
      <c r="Y506" s="58"/>
      <c r="Z506" s="58"/>
    </row>
    <row r="507" spans="13:26" ht="12.75">
      <c r="M507" s="95"/>
      <c r="N507" s="58"/>
      <c r="O507" s="58"/>
      <c r="P507" s="58"/>
      <c r="Q507" s="58"/>
      <c r="R507" s="58"/>
      <c r="S507" s="58"/>
      <c r="T507" s="58"/>
      <c r="U507" s="58"/>
      <c r="V507" s="58"/>
      <c r="W507" s="58"/>
      <c r="X507" s="58"/>
      <c r="Y507" s="58"/>
      <c r="Z507" s="58"/>
    </row>
    <row r="508" spans="13:26" ht="12.75">
      <c r="M508" s="95"/>
      <c r="N508" s="58"/>
      <c r="O508" s="58"/>
      <c r="P508" s="58"/>
      <c r="Q508" s="58"/>
      <c r="R508" s="58"/>
      <c r="S508" s="58"/>
      <c r="T508" s="58"/>
      <c r="U508" s="58"/>
      <c r="V508" s="58"/>
      <c r="W508" s="58"/>
      <c r="X508" s="58"/>
      <c r="Y508" s="58"/>
      <c r="Z508" s="58"/>
    </row>
    <row r="509" spans="13:26" ht="12.75">
      <c r="M509" s="95"/>
      <c r="N509" s="58"/>
      <c r="O509" s="58"/>
      <c r="P509" s="58"/>
      <c r="Q509" s="58"/>
      <c r="R509" s="58"/>
      <c r="S509" s="58"/>
      <c r="T509" s="58"/>
      <c r="U509" s="58"/>
      <c r="V509" s="58"/>
      <c r="W509" s="58"/>
      <c r="X509" s="58"/>
      <c r="Y509" s="58"/>
      <c r="Z509" s="58"/>
    </row>
    <row r="510" spans="13:26" ht="12.75">
      <c r="M510" s="95"/>
      <c r="N510" s="58"/>
      <c r="O510" s="58"/>
      <c r="P510" s="58"/>
      <c r="Q510" s="58"/>
      <c r="R510" s="58"/>
      <c r="S510" s="58"/>
      <c r="T510" s="58"/>
      <c r="U510" s="58"/>
      <c r="V510" s="58"/>
      <c r="W510" s="58"/>
      <c r="X510" s="58"/>
      <c r="Y510" s="58"/>
      <c r="Z510" s="58"/>
    </row>
    <row r="511" spans="13:26" ht="12.75">
      <c r="M511" s="95"/>
      <c r="N511" s="58"/>
      <c r="O511" s="58"/>
      <c r="P511" s="58"/>
      <c r="Q511" s="58"/>
      <c r="R511" s="58"/>
      <c r="S511" s="58"/>
      <c r="T511" s="58"/>
      <c r="U511" s="58"/>
      <c r="V511" s="58"/>
      <c r="W511" s="58"/>
      <c r="X511" s="58"/>
      <c r="Y511" s="58"/>
      <c r="Z511" s="58"/>
    </row>
    <row r="512" spans="13:26" ht="12.75">
      <c r="M512" s="95"/>
      <c r="N512" s="58"/>
      <c r="O512" s="58"/>
      <c r="P512" s="58"/>
      <c r="Q512" s="58"/>
      <c r="R512" s="58"/>
      <c r="S512" s="58"/>
      <c r="T512" s="58"/>
      <c r="U512" s="58"/>
      <c r="V512" s="58"/>
      <c r="W512" s="58"/>
      <c r="X512" s="58"/>
      <c r="Y512" s="58"/>
      <c r="Z512" s="58"/>
    </row>
    <row r="513" spans="13:26" ht="12.75">
      <c r="M513" s="95"/>
      <c r="N513" s="58"/>
      <c r="O513" s="58"/>
      <c r="P513" s="58"/>
      <c r="Q513" s="58"/>
      <c r="R513" s="58"/>
      <c r="S513" s="58"/>
      <c r="T513" s="58"/>
      <c r="U513" s="58"/>
      <c r="V513" s="58"/>
      <c r="W513" s="58"/>
      <c r="X513" s="58"/>
      <c r="Y513" s="58"/>
      <c r="Z513" s="58"/>
    </row>
    <row r="514" spans="13:26" ht="12.75">
      <c r="M514" s="95"/>
      <c r="N514" s="58"/>
      <c r="O514" s="58"/>
      <c r="P514" s="58"/>
      <c r="Q514" s="58"/>
      <c r="R514" s="58"/>
      <c r="S514" s="58"/>
      <c r="T514" s="58"/>
      <c r="U514" s="58"/>
      <c r="V514" s="58"/>
      <c r="W514" s="58"/>
      <c r="X514" s="58"/>
      <c r="Y514" s="58"/>
      <c r="Z514" s="58"/>
    </row>
    <row r="515" spans="13:26" ht="12.75">
      <c r="M515" s="95"/>
      <c r="N515" s="58"/>
      <c r="O515" s="58"/>
      <c r="P515" s="58"/>
      <c r="Q515" s="58"/>
      <c r="R515" s="58"/>
      <c r="S515" s="58"/>
      <c r="T515" s="58"/>
      <c r="U515" s="58"/>
      <c r="V515" s="58"/>
      <c r="W515" s="58"/>
      <c r="X515" s="58"/>
      <c r="Y515" s="58"/>
      <c r="Z515" s="58"/>
    </row>
    <row r="516" spans="13:26" ht="12.75">
      <c r="M516" s="95"/>
      <c r="N516" s="58"/>
      <c r="O516" s="58"/>
      <c r="P516" s="58"/>
      <c r="Q516" s="58"/>
      <c r="R516" s="58"/>
      <c r="S516" s="58"/>
      <c r="T516" s="58"/>
      <c r="U516" s="58"/>
      <c r="V516" s="58"/>
      <c r="W516" s="58"/>
      <c r="X516" s="58"/>
      <c r="Y516" s="58"/>
      <c r="Z516" s="58"/>
    </row>
    <row r="517" spans="13:26" ht="12.75">
      <c r="M517" s="95"/>
      <c r="N517" s="58"/>
      <c r="O517" s="58"/>
      <c r="P517" s="58"/>
      <c r="Q517" s="58"/>
      <c r="R517" s="58"/>
      <c r="S517" s="58"/>
      <c r="T517" s="58"/>
      <c r="U517" s="58"/>
      <c r="V517" s="58"/>
      <c r="W517" s="58"/>
      <c r="X517" s="58"/>
      <c r="Y517" s="58"/>
      <c r="Z517" s="58"/>
    </row>
    <row r="518" spans="13:26" ht="12.75">
      <c r="M518" s="95"/>
      <c r="N518" s="58"/>
      <c r="O518" s="58"/>
      <c r="P518" s="58"/>
      <c r="Q518" s="58"/>
      <c r="R518" s="58"/>
      <c r="S518" s="58"/>
      <c r="T518" s="58"/>
      <c r="U518" s="58"/>
      <c r="V518" s="58"/>
      <c r="W518" s="58"/>
      <c r="X518" s="58"/>
      <c r="Y518" s="58"/>
      <c r="Z518" s="58"/>
    </row>
    <row r="519" spans="13:26" ht="12.75">
      <c r="M519" s="95"/>
      <c r="N519" s="58"/>
      <c r="O519" s="58"/>
      <c r="P519" s="58"/>
      <c r="Q519" s="58"/>
      <c r="R519" s="58"/>
      <c r="S519" s="58"/>
      <c r="T519" s="58"/>
      <c r="U519" s="58"/>
      <c r="V519" s="58"/>
      <c r="W519" s="58"/>
      <c r="X519" s="58"/>
      <c r="Y519" s="58"/>
      <c r="Z519" s="58"/>
    </row>
    <row r="520" spans="13:26" ht="12.75">
      <c r="M520" s="95"/>
      <c r="N520" s="58"/>
      <c r="O520" s="58"/>
      <c r="P520" s="58"/>
      <c r="Q520" s="58"/>
      <c r="R520" s="58"/>
      <c r="S520" s="58"/>
      <c r="T520" s="58"/>
      <c r="U520" s="58"/>
      <c r="V520" s="58"/>
      <c r="W520" s="58"/>
      <c r="X520" s="58"/>
      <c r="Y520" s="58"/>
      <c r="Z520" s="58"/>
    </row>
    <row r="521" spans="13:26" ht="12.75">
      <c r="M521" s="95"/>
      <c r="N521" s="58"/>
      <c r="O521" s="58"/>
      <c r="P521" s="58"/>
      <c r="Q521" s="58"/>
      <c r="R521" s="58"/>
      <c r="S521" s="58"/>
      <c r="T521" s="58"/>
      <c r="U521" s="58"/>
      <c r="V521" s="58"/>
      <c r="W521" s="58"/>
      <c r="X521" s="58"/>
      <c r="Y521" s="58"/>
      <c r="Z521" s="58"/>
    </row>
    <row r="522" spans="13:26" ht="12.75">
      <c r="M522" s="95"/>
      <c r="N522" s="58"/>
      <c r="O522" s="58"/>
      <c r="P522" s="58"/>
      <c r="Q522" s="58"/>
      <c r="R522" s="58"/>
      <c r="S522" s="58"/>
      <c r="T522" s="58"/>
      <c r="U522" s="58"/>
      <c r="V522" s="58"/>
      <c r="W522" s="58"/>
      <c r="X522" s="58"/>
      <c r="Y522" s="58"/>
      <c r="Z522" s="58"/>
    </row>
    <row r="523" spans="13:26" ht="12.75">
      <c r="M523" s="95"/>
      <c r="N523" s="58"/>
      <c r="O523" s="58"/>
      <c r="P523" s="58"/>
      <c r="Q523" s="58"/>
      <c r="R523" s="58"/>
      <c r="S523" s="58"/>
      <c r="T523" s="58"/>
      <c r="U523" s="58"/>
      <c r="V523" s="58"/>
      <c r="W523" s="58"/>
      <c r="X523" s="58"/>
      <c r="Y523" s="58"/>
      <c r="Z523" s="58"/>
    </row>
    <row r="524" spans="13:26" ht="12.75">
      <c r="M524" s="95"/>
      <c r="N524" s="58"/>
      <c r="O524" s="58"/>
      <c r="P524" s="58"/>
      <c r="Q524" s="58"/>
      <c r="R524" s="58"/>
      <c r="S524" s="58"/>
      <c r="T524" s="58"/>
      <c r="U524" s="58"/>
      <c r="V524" s="58"/>
      <c r="W524" s="58"/>
      <c r="X524" s="58"/>
      <c r="Y524" s="58"/>
      <c r="Z524" s="58"/>
    </row>
    <row r="525" spans="13:26" ht="12.75">
      <c r="M525" s="95"/>
      <c r="N525" s="58"/>
      <c r="O525" s="58"/>
      <c r="P525" s="58"/>
      <c r="Q525" s="58"/>
      <c r="R525" s="58"/>
      <c r="S525" s="58"/>
      <c r="T525" s="58"/>
      <c r="U525" s="58"/>
      <c r="V525" s="58"/>
      <c r="W525" s="58"/>
      <c r="X525" s="58"/>
      <c r="Y525" s="58"/>
      <c r="Z525" s="58"/>
    </row>
    <row r="526" spans="13:26" ht="12.75">
      <c r="M526" s="95"/>
      <c r="N526" s="58"/>
      <c r="O526" s="58"/>
      <c r="P526" s="58"/>
      <c r="Q526" s="58"/>
      <c r="R526" s="58"/>
      <c r="S526" s="58"/>
      <c r="T526" s="58"/>
      <c r="U526" s="58"/>
      <c r="V526" s="58"/>
      <c r="W526" s="58"/>
      <c r="X526" s="58"/>
      <c r="Y526" s="58"/>
      <c r="Z526" s="58"/>
    </row>
    <row r="527" spans="13:26" ht="12.75">
      <c r="M527" s="95"/>
      <c r="N527" s="58"/>
      <c r="O527" s="58"/>
      <c r="P527" s="58"/>
      <c r="Q527" s="58"/>
      <c r="R527" s="58"/>
      <c r="S527" s="58"/>
      <c r="T527" s="58"/>
      <c r="U527" s="58"/>
      <c r="V527" s="58"/>
      <c r="W527" s="58"/>
      <c r="X527" s="58"/>
      <c r="Y527" s="58"/>
      <c r="Z527" s="58"/>
    </row>
    <row r="528" spans="13:26" ht="12.75">
      <c r="M528" s="95"/>
      <c r="N528" s="58"/>
      <c r="O528" s="58"/>
      <c r="P528" s="58"/>
      <c r="Q528" s="58"/>
      <c r="R528" s="58"/>
      <c r="S528" s="58"/>
      <c r="T528" s="58"/>
      <c r="U528" s="58"/>
      <c r="V528" s="58"/>
      <c r="W528" s="58"/>
      <c r="X528" s="58"/>
      <c r="Y528" s="58"/>
      <c r="Z528" s="58"/>
    </row>
    <row r="529" spans="13:26" ht="12.75">
      <c r="M529" s="95"/>
      <c r="N529" s="58"/>
      <c r="O529" s="58"/>
      <c r="P529" s="58"/>
      <c r="Q529" s="58"/>
      <c r="R529" s="58"/>
      <c r="S529" s="58"/>
      <c r="T529" s="58"/>
      <c r="U529" s="58"/>
      <c r="V529" s="58"/>
      <c r="W529" s="58"/>
      <c r="X529" s="58"/>
      <c r="Y529" s="58"/>
      <c r="Z529" s="58"/>
    </row>
    <row r="530" spans="13:26" ht="12.75">
      <c r="M530" s="95"/>
      <c r="N530" s="58"/>
      <c r="O530" s="58"/>
      <c r="P530" s="58"/>
      <c r="Q530" s="58"/>
      <c r="R530" s="58"/>
      <c r="S530" s="58"/>
      <c r="T530" s="58"/>
      <c r="U530" s="58"/>
      <c r="V530" s="58"/>
      <c r="W530" s="58"/>
      <c r="X530" s="58"/>
      <c r="Y530" s="58"/>
      <c r="Z530" s="58"/>
    </row>
    <row r="531" spans="13:26" ht="12.75">
      <c r="M531" s="95"/>
      <c r="N531" s="58"/>
      <c r="O531" s="58"/>
      <c r="P531" s="58"/>
      <c r="Q531" s="58"/>
      <c r="R531" s="58"/>
      <c r="S531" s="58"/>
      <c r="T531" s="58"/>
      <c r="U531" s="58"/>
      <c r="V531" s="58"/>
      <c r="W531" s="58"/>
      <c r="X531" s="58"/>
      <c r="Y531" s="58"/>
      <c r="Z531" s="58"/>
    </row>
    <row r="532" spans="13:26" ht="12.75">
      <c r="M532" s="95"/>
      <c r="N532" s="58"/>
      <c r="O532" s="58"/>
      <c r="P532" s="58"/>
      <c r="Q532" s="58"/>
      <c r="R532" s="58"/>
      <c r="S532" s="58"/>
      <c r="T532" s="58"/>
      <c r="U532" s="58"/>
      <c r="V532" s="58"/>
      <c r="W532" s="58"/>
      <c r="X532" s="58"/>
      <c r="Y532" s="58"/>
      <c r="Z532" s="58"/>
    </row>
    <row r="533" spans="13:26" ht="12.75">
      <c r="M533" s="95"/>
      <c r="N533" s="58"/>
      <c r="O533" s="58"/>
      <c r="P533" s="58"/>
      <c r="Q533" s="58"/>
      <c r="R533" s="58"/>
      <c r="S533" s="58"/>
      <c r="T533" s="58"/>
      <c r="U533" s="58"/>
      <c r="V533" s="58"/>
      <c r="W533" s="58"/>
      <c r="X533" s="58"/>
      <c r="Y533" s="58"/>
      <c r="Z533" s="58"/>
    </row>
    <row r="534" spans="13:26" ht="12.75">
      <c r="M534" s="95"/>
      <c r="N534" s="58"/>
      <c r="O534" s="58"/>
      <c r="P534" s="58"/>
      <c r="Q534" s="58"/>
      <c r="R534" s="58"/>
      <c r="S534" s="58"/>
      <c r="T534" s="58"/>
      <c r="U534" s="58"/>
      <c r="V534" s="58"/>
      <c r="W534" s="58"/>
      <c r="X534" s="58"/>
      <c r="Y534" s="58"/>
      <c r="Z534" s="58"/>
    </row>
    <row r="535" spans="13:26" ht="12.75">
      <c r="M535" s="95"/>
      <c r="N535" s="58"/>
      <c r="O535" s="58"/>
      <c r="P535" s="58"/>
      <c r="Q535" s="58"/>
      <c r="R535" s="58"/>
      <c r="S535" s="58"/>
      <c r="T535" s="58"/>
      <c r="U535" s="58"/>
      <c r="V535" s="58"/>
      <c r="W535" s="58"/>
      <c r="X535" s="58"/>
      <c r="Y535" s="58"/>
      <c r="Z535" s="58"/>
    </row>
    <row r="536" spans="13:26" ht="12.75">
      <c r="M536" s="95"/>
      <c r="N536" s="58"/>
      <c r="O536" s="58"/>
      <c r="P536" s="58"/>
      <c r="Q536" s="58"/>
      <c r="R536" s="58"/>
      <c r="S536" s="58"/>
      <c r="T536" s="58"/>
      <c r="U536" s="58"/>
      <c r="V536" s="58"/>
      <c r="W536" s="58"/>
      <c r="X536" s="58"/>
      <c r="Y536" s="58"/>
      <c r="Z536" s="58"/>
    </row>
    <row r="537" spans="13:26" ht="12.75">
      <c r="M537" s="95"/>
      <c r="N537" s="58"/>
      <c r="O537" s="58"/>
      <c r="P537" s="58"/>
      <c r="Q537" s="58"/>
      <c r="R537" s="58"/>
      <c r="S537" s="58"/>
      <c r="T537" s="58"/>
      <c r="U537" s="58"/>
      <c r="V537" s="58"/>
      <c r="W537" s="58"/>
      <c r="X537" s="58"/>
      <c r="Y537" s="58"/>
      <c r="Z537" s="58"/>
    </row>
    <row r="538" spans="13:26" ht="12.75">
      <c r="M538" s="95"/>
      <c r="N538" s="58"/>
      <c r="O538" s="58"/>
      <c r="P538" s="58"/>
      <c r="Q538" s="58"/>
      <c r="R538" s="58"/>
      <c r="S538" s="58"/>
      <c r="T538" s="58"/>
      <c r="U538" s="58"/>
      <c r="V538" s="58"/>
      <c r="W538" s="58"/>
      <c r="X538" s="58"/>
      <c r="Y538" s="58"/>
      <c r="Z538" s="58"/>
    </row>
    <row r="539" spans="13:26" ht="12.75">
      <c r="M539" s="95"/>
      <c r="N539" s="58"/>
      <c r="O539" s="58"/>
      <c r="P539" s="58"/>
      <c r="Q539" s="58"/>
      <c r="R539" s="58"/>
      <c r="S539" s="58"/>
      <c r="T539" s="58"/>
      <c r="U539" s="58"/>
      <c r="V539" s="58"/>
      <c r="W539" s="58"/>
      <c r="X539" s="58"/>
      <c r="Y539" s="58"/>
      <c r="Z539" s="58"/>
    </row>
    <row r="540" spans="13:26" ht="12.75">
      <c r="M540" s="95"/>
      <c r="N540" s="58"/>
      <c r="O540" s="58"/>
      <c r="P540" s="58"/>
      <c r="Q540" s="58"/>
      <c r="R540" s="58"/>
      <c r="S540" s="58"/>
      <c r="T540" s="58"/>
      <c r="U540" s="58"/>
      <c r="V540" s="58"/>
      <c r="W540" s="58"/>
      <c r="X540" s="58"/>
      <c r="Y540" s="58"/>
      <c r="Z540" s="58"/>
    </row>
    <row r="541" spans="13:26" ht="12.75">
      <c r="M541" s="95"/>
      <c r="N541" s="58"/>
      <c r="O541" s="58"/>
      <c r="P541" s="58"/>
      <c r="Q541" s="58"/>
      <c r="R541" s="58"/>
      <c r="S541" s="58"/>
      <c r="T541" s="58"/>
      <c r="U541" s="58"/>
      <c r="V541" s="58"/>
      <c r="W541" s="58"/>
      <c r="X541" s="58"/>
      <c r="Y541" s="58"/>
      <c r="Z541" s="58"/>
    </row>
    <row r="542" spans="13:26" ht="12.75">
      <c r="M542" s="95"/>
      <c r="N542" s="58"/>
      <c r="O542" s="58"/>
      <c r="P542" s="58"/>
      <c r="Q542" s="58"/>
      <c r="R542" s="58"/>
      <c r="S542" s="58"/>
      <c r="T542" s="58"/>
      <c r="U542" s="58"/>
      <c r="V542" s="58"/>
      <c r="W542" s="58"/>
      <c r="X542" s="58"/>
      <c r="Y542" s="58"/>
      <c r="Z542" s="58"/>
    </row>
    <row r="543" spans="13:26" ht="12.75">
      <c r="M543" s="95"/>
      <c r="N543" s="58"/>
      <c r="O543" s="58"/>
      <c r="P543" s="58"/>
      <c r="Q543" s="58"/>
      <c r="R543" s="58"/>
      <c r="S543" s="58"/>
      <c r="T543" s="58"/>
      <c r="U543" s="58"/>
      <c r="V543" s="58"/>
      <c r="W543" s="58"/>
      <c r="X543" s="58"/>
      <c r="Y543" s="58"/>
      <c r="Z543" s="58"/>
    </row>
    <row r="544" spans="13:26" ht="12.75">
      <c r="M544" s="95"/>
      <c r="N544" s="58"/>
      <c r="O544" s="58"/>
      <c r="P544" s="58"/>
      <c r="Q544" s="58"/>
      <c r="R544" s="58"/>
      <c r="S544" s="58"/>
      <c r="T544" s="58"/>
      <c r="U544" s="58"/>
      <c r="V544" s="58"/>
      <c r="W544" s="58"/>
      <c r="X544" s="58"/>
      <c r="Y544" s="58"/>
      <c r="Z544" s="58"/>
    </row>
    <row r="545" spans="13:26" ht="12.75">
      <c r="M545" s="95"/>
      <c r="N545" s="58"/>
      <c r="O545" s="58"/>
      <c r="P545" s="58"/>
      <c r="Q545" s="58"/>
      <c r="R545" s="58"/>
      <c r="S545" s="58"/>
      <c r="T545" s="58"/>
      <c r="U545" s="58"/>
      <c r="V545" s="58"/>
      <c r="W545" s="58"/>
      <c r="X545" s="58"/>
      <c r="Y545" s="58"/>
      <c r="Z545" s="58"/>
    </row>
    <row r="546" spans="13:26" ht="12.75">
      <c r="M546" s="95"/>
      <c r="N546" s="58"/>
      <c r="O546" s="58"/>
      <c r="P546" s="58"/>
      <c r="Q546" s="58"/>
      <c r="R546" s="58"/>
      <c r="S546" s="58"/>
      <c r="T546" s="58"/>
      <c r="U546" s="58"/>
      <c r="V546" s="58"/>
      <c r="W546" s="58"/>
      <c r="X546" s="58"/>
      <c r="Y546" s="58"/>
      <c r="Z546" s="58"/>
    </row>
    <row r="547" spans="13:26" ht="12.75">
      <c r="M547" s="95"/>
      <c r="N547" s="58"/>
      <c r="O547" s="58"/>
      <c r="P547" s="58"/>
      <c r="Q547" s="58"/>
      <c r="R547" s="58"/>
      <c r="S547" s="58"/>
      <c r="T547" s="58"/>
      <c r="U547" s="58"/>
      <c r="V547" s="58"/>
      <c r="W547" s="58"/>
      <c r="X547" s="58"/>
      <c r="Y547" s="58"/>
      <c r="Z547" s="58"/>
    </row>
    <row r="548" spans="13:26" ht="12.75">
      <c r="M548" s="95"/>
      <c r="N548" s="58"/>
      <c r="O548" s="58"/>
      <c r="P548" s="58"/>
      <c r="Q548" s="58"/>
      <c r="R548" s="58"/>
      <c r="S548" s="58"/>
      <c r="T548" s="58"/>
      <c r="U548" s="58"/>
      <c r="V548" s="58"/>
      <c r="W548" s="58"/>
      <c r="X548" s="58"/>
      <c r="Y548" s="58"/>
      <c r="Z548" s="58"/>
    </row>
    <row r="549" spans="13:26" ht="12.75">
      <c r="M549" s="95"/>
      <c r="N549" s="58"/>
      <c r="O549" s="58"/>
      <c r="P549" s="58"/>
      <c r="Q549" s="58"/>
      <c r="R549" s="58"/>
      <c r="S549" s="58"/>
      <c r="T549" s="58"/>
      <c r="U549" s="58"/>
      <c r="V549" s="58"/>
      <c r="W549" s="58"/>
      <c r="X549" s="58"/>
      <c r="Y549" s="58"/>
      <c r="Z549" s="58"/>
    </row>
    <row r="550" spans="13:26" ht="12.75">
      <c r="M550" s="95"/>
      <c r="N550" s="58"/>
      <c r="O550" s="58"/>
      <c r="P550" s="58"/>
      <c r="Q550" s="58"/>
      <c r="R550" s="58"/>
      <c r="S550" s="58"/>
      <c r="T550" s="58"/>
      <c r="U550" s="58"/>
      <c r="V550" s="58"/>
      <c r="W550" s="58"/>
      <c r="X550" s="58"/>
      <c r="Y550" s="58"/>
      <c r="Z550" s="58"/>
    </row>
    <row r="551" spans="13:26" ht="12.75">
      <c r="M551" s="95"/>
      <c r="N551" s="58"/>
      <c r="O551" s="58"/>
      <c r="P551" s="58"/>
      <c r="Q551" s="58"/>
      <c r="R551" s="58"/>
      <c r="S551" s="58"/>
      <c r="T551" s="58"/>
      <c r="U551" s="58"/>
      <c r="V551" s="58"/>
      <c r="W551" s="58"/>
      <c r="X551" s="58"/>
      <c r="Y551" s="58"/>
      <c r="Z551" s="58"/>
    </row>
    <row r="552" spans="13:26" ht="12.75">
      <c r="M552" s="95"/>
      <c r="N552" s="58"/>
      <c r="O552" s="58"/>
      <c r="P552" s="58"/>
      <c r="Q552" s="58"/>
      <c r="R552" s="58"/>
      <c r="S552" s="58"/>
      <c r="T552" s="58"/>
      <c r="U552" s="58"/>
      <c r="V552" s="58"/>
      <c r="W552" s="58"/>
      <c r="X552" s="58"/>
      <c r="Y552" s="58"/>
      <c r="Z552" s="58"/>
    </row>
    <row r="553" spans="13:26" ht="12.75">
      <c r="M553" s="95"/>
      <c r="N553" s="58"/>
      <c r="O553" s="58"/>
      <c r="P553" s="58"/>
      <c r="Q553" s="58"/>
      <c r="R553" s="58"/>
      <c r="S553" s="58"/>
      <c r="T553" s="58"/>
      <c r="U553" s="58"/>
      <c r="V553" s="58"/>
      <c r="W553" s="58"/>
      <c r="X553" s="58"/>
      <c r="Y553" s="58"/>
      <c r="Z553" s="58"/>
    </row>
    <row r="554" spans="13:26" ht="12.75">
      <c r="M554" s="95"/>
      <c r="N554" s="58"/>
      <c r="O554" s="58"/>
      <c r="P554" s="58"/>
      <c r="Q554" s="58"/>
      <c r="R554" s="58"/>
      <c r="S554" s="58"/>
      <c r="T554" s="58"/>
      <c r="U554" s="58"/>
      <c r="V554" s="58"/>
      <c r="W554" s="58"/>
      <c r="X554" s="58"/>
      <c r="Y554" s="58"/>
      <c r="Z554" s="58"/>
    </row>
    <row r="555" spans="13:26" ht="12.75">
      <c r="M555" s="95"/>
      <c r="N555" s="58"/>
      <c r="O555" s="58"/>
      <c r="P555" s="58"/>
      <c r="Q555" s="58"/>
      <c r="R555" s="58"/>
      <c r="S555" s="58"/>
      <c r="T555" s="58"/>
      <c r="U555" s="58"/>
      <c r="V555" s="58"/>
      <c r="W555" s="58"/>
      <c r="X555" s="58"/>
      <c r="Y555" s="58"/>
      <c r="Z555" s="58"/>
    </row>
    <row r="556" spans="13:26" ht="12.75">
      <c r="M556" s="95"/>
      <c r="N556" s="58"/>
      <c r="O556" s="58"/>
      <c r="P556" s="58"/>
      <c r="Q556" s="58"/>
      <c r="R556" s="58"/>
      <c r="S556" s="58"/>
      <c r="T556" s="58"/>
      <c r="U556" s="58"/>
      <c r="V556" s="58"/>
      <c r="W556" s="58"/>
      <c r="X556" s="58"/>
      <c r="Y556" s="58"/>
      <c r="Z556" s="58"/>
    </row>
    <row r="557" spans="13:26" ht="12.75">
      <c r="M557" s="95"/>
      <c r="N557" s="58"/>
      <c r="O557" s="58"/>
      <c r="P557" s="58"/>
      <c r="Q557" s="58"/>
      <c r="R557" s="58"/>
      <c r="S557" s="58"/>
      <c r="T557" s="58"/>
      <c r="U557" s="58"/>
      <c r="V557" s="58"/>
      <c r="W557" s="58"/>
      <c r="X557" s="58"/>
      <c r="Y557" s="58"/>
      <c r="Z557" s="58"/>
    </row>
    <row r="558" spans="13:26" ht="12.75">
      <c r="M558" s="95"/>
      <c r="N558" s="58"/>
      <c r="O558" s="58"/>
      <c r="P558" s="58"/>
      <c r="Q558" s="58"/>
      <c r="R558" s="58"/>
      <c r="S558" s="58"/>
      <c r="T558" s="58"/>
      <c r="U558" s="58"/>
      <c r="V558" s="58"/>
      <c r="W558" s="58"/>
      <c r="X558" s="58"/>
      <c r="Y558" s="58"/>
      <c r="Z558" s="58"/>
    </row>
    <row r="559" spans="13:26" ht="12.75">
      <c r="M559" s="95"/>
      <c r="N559" s="58"/>
      <c r="O559" s="58"/>
      <c r="P559" s="58"/>
      <c r="Q559" s="58"/>
      <c r="R559" s="58"/>
      <c r="S559" s="58"/>
      <c r="T559" s="58"/>
      <c r="U559" s="58"/>
      <c r="V559" s="58"/>
      <c r="W559" s="58"/>
      <c r="X559" s="58"/>
      <c r="Y559" s="58"/>
      <c r="Z559" s="58"/>
    </row>
    <row r="560" spans="13:26" ht="12.75">
      <c r="M560" s="95"/>
      <c r="N560" s="58"/>
      <c r="O560" s="58"/>
      <c r="P560" s="58"/>
      <c r="Q560" s="58"/>
      <c r="R560" s="58"/>
      <c r="S560" s="58"/>
      <c r="T560" s="58"/>
      <c r="U560" s="58"/>
      <c r="V560" s="58"/>
      <c r="W560" s="58"/>
      <c r="X560" s="58"/>
      <c r="Y560" s="58"/>
      <c r="Z560" s="58"/>
    </row>
    <row r="561" spans="13:26" ht="12.75">
      <c r="M561" s="95"/>
      <c r="N561" s="58"/>
      <c r="O561" s="58"/>
      <c r="P561" s="58"/>
      <c r="Q561" s="58"/>
      <c r="R561" s="58"/>
      <c r="S561" s="58"/>
      <c r="T561" s="58"/>
      <c r="U561" s="58"/>
      <c r="V561" s="58"/>
      <c r="W561" s="58"/>
      <c r="X561" s="58"/>
      <c r="Y561" s="58"/>
      <c r="Z561" s="58"/>
    </row>
    <row r="562" spans="13:26" ht="12.75">
      <c r="M562" s="95"/>
      <c r="N562" s="58"/>
      <c r="O562" s="58"/>
      <c r="P562" s="58"/>
      <c r="Q562" s="58"/>
      <c r="R562" s="58"/>
      <c r="S562" s="58"/>
      <c r="T562" s="58"/>
      <c r="U562" s="58"/>
      <c r="V562" s="58"/>
      <c r="W562" s="58"/>
      <c r="X562" s="58"/>
      <c r="Y562" s="58"/>
      <c r="Z562" s="58"/>
    </row>
    <row r="563" spans="13:26" ht="12.75">
      <c r="M563" s="95"/>
      <c r="N563" s="58"/>
      <c r="O563" s="58"/>
      <c r="P563" s="58"/>
      <c r="Q563" s="58"/>
      <c r="R563" s="58"/>
      <c r="S563" s="58"/>
      <c r="T563" s="58"/>
      <c r="U563" s="58"/>
      <c r="V563" s="58"/>
      <c r="W563" s="58"/>
      <c r="X563" s="58"/>
      <c r="Y563" s="58"/>
      <c r="Z563" s="58"/>
    </row>
    <row r="564" spans="13:26" ht="12.75">
      <c r="M564" s="95"/>
      <c r="N564" s="58"/>
      <c r="O564" s="58"/>
      <c r="P564" s="58"/>
      <c r="Q564" s="58"/>
      <c r="R564" s="58"/>
      <c r="S564" s="58"/>
      <c r="T564" s="58"/>
      <c r="U564" s="58"/>
      <c r="V564" s="58"/>
      <c r="W564" s="58"/>
      <c r="X564" s="58"/>
      <c r="Y564" s="58"/>
      <c r="Z564" s="58"/>
    </row>
    <row r="565" spans="13:26" ht="12.75">
      <c r="M565" s="95"/>
      <c r="N565" s="58"/>
      <c r="O565" s="58"/>
      <c r="P565" s="58"/>
      <c r="Q565" s="58"/>
      <c r="R565" s="58"/>
      <c r="S565" s="58"/>
      <c r="T565" s="58"/>
      <c r="U565" s="58"/>
      <c r="V565" s="58"/>
      <c r="W565" s="58"/>
      <c r="X565" s="58"/>
      <c r="Y565" s="58"/>
      <c r="Z565" s="58"/>
    </row>
    <row r="566" spans="13:26" ht="12.75">
      <c r="M566" s="95"/>
      <c r="N566" s="58"/>
      <c r="O566" s="58"/>
      <c r="P566" s="58"/>
      <c r="Q566" s="58"/>
      <c r="R566" s="58"/>
      <c r="S566" s="58"/>
      <c r="T566" s="58"/>
      <c r="U566" s="58"/>
      <c r="V566" s="58"/>
      <c r="W566" s="58"/>
      <c r="X566" s="58"/>
      <c r="Y566" s="58"/>
      <c r="Z566" s="58"/>
    </row>
    <row r="567" spans="13:26" ht="12.75">
      <c r="M567" s="95"/>
      <c r="N567" s="58"/>
      <c r="O567" s="58"/>
      <c r="P567" s="58"/>
      <c r="Q567" s="58"/>
      <c r="R567" s="58"/>
      <c r="S567" s="58"/>
      <c r="T567" s="58"/>
      <c r="U567" s="58"/>
      <c r="V567" s="58"/>
      <c r="W567" s="58"/>
      <c r="X567" s="58"/>
      <c r="Y567" s="58"/>
      <c r="Z567" s="58"/>
    </row>
    <row r="568" spans="13:26" ht="12.75">
      <c r="M568" s="95"/>
      <c r="N568" s="58"/>
      <c r="O568" s="58"/>
      <c r="P568" s="58"/>
      <c r="Q568" s="58"/>
      <c r="R568" s="58"/>
      <c r="S568" s="58"/>
      <c r="T568" s="58"/>
      <c r="U568" s="58"/>
      <c r="V568" s="58"/>
      <c r="W568" s="58"/>
      <c r="X568" s="58"/>
      <c r="Y568" s="58"/>
      <c r="Z568" s="58"/>
    </row>
    <row r="569" spans="13:26" ht="12.75">
      <c r="M569" s="95"/>
      <c r="N569" s="58"/>
      <c r="O569" s="58"/>
      <c r="P569" s="58"/>
      <c r="Q569" s="58"/>
      <c r="R569" s="58"/>
      <c r="S569" s="58"/>
      <c r="T569" s="58"/>
      <c r="U569" s="58"/>
      <c r="V569" s="58"/>
      <c r="W569" s="58"/>
      <c r="X569" s="58"/>
      <c r="Y569" s="58"/>
      <c r="Z569" s="58"/>
    </row>
    <row r="570" spans="13:26" ht="12.75">
      <c r="M570" s="95"/>
      <c r="N570" s="58"/>
      <c r="O570" s="58"/>
      <c r="P570" s="58"/>
      <c r="Q570" s="58"/>
      <c r="R570" s="58"/>
      <c r="S570" s="58"/>
      <c r="T570" s="58"/>
      <c r="U570" s="58"/>
      <c r="V570" s="58"/>
      <c r="W570" s="58"/>
      <c r="X570" s="58"/>
      <c r="Y570" s="58"/>
      <c r="Z570" s="58"/>
    </row>
    <row r="571" spans="13:26" ht="12.75">
      <c r="M571" s="95"/>
      <c r="N571" s="58"/>
      <c r="O571" s="58"/>
      <c r="P571" s="58"/>
      <c r="Q571" s="58"/>
      <c r="R571" s="58"/>
      <c r="S571" s="58"/>
      <c r="T571" s="58"/>
      <c r="U571" s="58"/>
      <c r="V571" s="58"/>
      <c r="W571" s="58"/>
      <c r="X571" s="58"/>
      <c r="Y571" s="58"/>
      <c r="Z571" s="58"/>
    </row>
    <row r="572" spans="13:26" ht="12.75">
      <c r="M572" s="95"/>
      <c r="N572" s="58"/>
      <c r="O572" s="58"/>
      <c r="P572" s="58"/>
      <c r="Q572" s="58"/>
      <c r="R572" s="58"/>
      <c r="S572" s="58"/>
      <c r="T572" s="58"/>
      <c r="U572" s="58"/>
      <c r="V572" s="58"/>
      <c r="W572" s="58"/>
      <c r="X572" s="58"/>
      <c r="Y572" s="58"/>
      <c r="Z572" s="58"/>
    </row>
    <row r="573" spans="13:26" ht="12.75">
      <c r="M573" s="95"/>
      <c r="N573" s="58"/>
      <c r="O573" s="58"/>
      <c r="P573" s="58"/>
      <c r="Q573" s="58"/>
      <c r="R573" s="58"/>
      <c r="S573" s="58"/>
      <c r="T573" s="58"/>
      <c r="U573" s="58"/>
      <c r="V573" s="58"/>
      <c r="W573" s="58"/>
      <c r="X573" s="58"/>
      <c r="Y573" s="58"/>
      <c r="Z573" s="58"/>
    </row>
    <row r="574" spans="13:26" ht="12.75">
      <c r="M574" s="95"/>
      <c r="N574" s="58"/>
      <c r="O574" s="58"/>
      <c r="P574" s="58"/>
      <c r="Q574" s="58"/>
      <c r="R574" s="58"/>
      <c r="S574" s="58"/>
      <c r="T574" s="58"/>
      <c r="U574" s="58"/>
      <c r="V574" s="58"/>
      <c r="W574" s="58"/>
      <c r="X574" s="58"/>
      <c r="Y574" s="58"/>
      <c r="Z574" s="58"/>
    </row>
    <row r="575" spans="13:26" ht="12.75">
      <c r="M575" s="95"/>
      <c r="N575" s="58"/>
      <c r="O575" s="58"/>
      <c r="P575" s="58"/>
      <c r="Q575" s="58"/>
      <c r="R575" s="58"/>
      <c r="S575" s="58"/>
      <c r="T575" s="58"/>
      <c r="U575" s="58"/>
      <c r="V575" s="58"/>
      <c r="W575" s="58"/>
      <c r="X575" s="58"/>
      <c r="Y575" s="58"/>
      <c r="Z575" s="58"/>
    </row>
    <row r="576" spans="13:26" ht="12.75">
      <c r="M576" s="95"/>
      <c r="N576" s="58"/>
      <c r="O576" s="58"/>
      <c r="P576" s="58"/>
      <c r="Q576" s="58"/>
      <c r="R576" s="58"/>
      <c r="S576" s="58"/>
      <c r="T576" s="58"/>
      <c r="U576" s="58"/>
      <c r="V576" s="58"/>
      <c r="W576" s="58"/>
      <c r="X576" s="58"/>
      <c r="Y576" s="58"/>
      <c r="Z576" s="58"/>
    </row>
    <row r="577" spans="13:26" ht="12.75">
      <c r="M577" s="95"/>
      <c r="N577" s="58"/>
      <c r="O577" s="58"/>
      <c r="P577" s="58"/>
      <c r="Q577" s="58"/>
      <c r="R577" s="58"/>
      <c r="S577" s="58"/>
      <c r="T577" s="58"/>
      <c r="U577" s="58"/>
      <c r="V577" s="58"/>
      <c r="W577" s="58"/>
      <c r="X577" s="58"/>
      <c r="Y577" s="58"/>
      <c r="Z577" s="58"/>
    </row>
    <row r="578" spans="13:26" ht="12.75">
      <c r="M578" s="95"/>
      <c r="N578" s="58"/>
      <c r="O578" s="58"/>
      <c r="P578" s="58"/>
      <c r="Q578" s="58"/>
      <c r="R578" s="58"/>
      <c r="S578" s="58"/>
      <c r="T578" s="58"/>
      <c r="U578" s="58"/>
      <c r="V578" s="58"/>
      <c r="W578" s="58"/>
      <c r="X578" s="58"/>
      <c r="Y578" s="58"/>
      <c r="Z578" s="58"/>
    </row>
    <row r="579" spans="13:26" ht="12.75">
      <c r="M579" s="95"/>
      <c r="N579" s="58"/>
      <c r="O579" s="58"/>
      <c r="P579" s="58"/>
      <c r="Q579" s="58"/>
      <c r="R579" s="58"/>
      <c r="S579" s="58"/>
      <c r="T579" s="58"/>
      <c r="U579" s="58"/>
      <c r="V579" s="58"/>
      <c r="W579" s="58"/>
      <c r="X579" s="58"/>
      <c r="Y579" s="58"/>
      <c r="Z579" s="58"/>
    </row>
    <row r="580" spans="13:26" ht="12.75">
      <c r="M580" s="95"/>
      <c r="N580" s="58"/>
      <c r="O580" s="58"/>
      <c r="P580" s="58"/>
      <c r="Q580" s="58"/>
      <c r="R580" s="58"/>
      <c r="S580" s="58"/>
      <c r="T580" s="58"/>
      <c r="U580" s="58"/>
      <c r="V580" s="58"/>
      <c r="W580" s="58"/>
      <c r="X580" s="58"/>
      <c r="Y580" s="58"/>
      <c r="Z580" s="58"/>
    </row>
    <row r="581" spans="13:26" ht="12.75">
      <c r="M581" s="95"/>
      <c r="N581" s="58"/>
      <c r="O581" s="58"/>
      <c r="P581" s="58"/>
      <c r="Q581" s="58"/>
      <c r="R581" s="58"/>
      <c r="S581" s="58"/>
      <c r="T581" s="58"/>
      <c r="U581" s="58"/>
      <c r="V581" s="58"/>
      <c r="W581" s="58"/>
      <c r="X581" s="58"/>
      <c r="Y581" s="58"/>
      <c r="Z581" s="58"/>
    </row>
    <row r="582" spans="13:26" ht="12.75">
      <c r="M582" s="95"/>
      <c r="N582" s="58"/>
      <c r="O582" s="58"/>
      <c r="P582" s="58"/>
      <c r="Q582" s="58"/>
      <c r="R582" s="58"/>
      <c r="S582" s="58"/>
      <c r="T582" s="58"/>
      <c r="U582" s="58"/>
      <c r="V582" s="58"/>
      <c r="W582" s="58"/>
      <c r="X582" s="58"/>
      <c r="Y582" s="58"/>
      <c r="Z582" s="58"/>
    </row>
    <row r="583" spans="13:26" ht="12.75">
      <c r="M583" s="95"/>
      <c r="N583" s="58"/>
      <c r="O583" s="58"/>
      <c r="P583" s="58"/>
      <c r="Q583" s="58"/>
      <c r="R583" s="58"/>
      <c r="S583" s="58"/>
      <c r="T583" s="58"/>
      <c r="U583" s="58"/>
      <c r="V583" s="58"/>
      <c r="W583" s="58"/>
      <c r="X583" s="58"/>
      <c r="Y583" s="58"/>
      <c r="Z583" s="58"/>
    </row>
    <row r="584" spans="13:26" ht="12.75">
      <c r="M584" s="95"/>
      <c r="N584" s="58"/>
      <c r="O584" s="58"/>
      <c r="P584" s="58"/>
      <c r="Q584" s="58"/>
      <c r="R584" s="58"/>
      <c r="S584" s="58"/>
      <c r="T584" s="58"/>
      <c r="U584" s="58"/>
      <c r="V584" s="58"/>
      <c r="W584" s="58"/>
      <c r="X584" s="58"/>
      <c r="Y584" s="58"/>
      <c r="Z584" s="58"/>
    </row>
    <row r="585" spans="13:26" ht="12.75">
      <c r="M585" s="95"/>
      <c r="N585" s="58"/>
      <c r="O585" s="58"/>
      <c r="P585" s="58"/>
      <c r="Q585" s="58"/>
      <c r="R585" s="58"/>
      <c r="S585" s="58"/>
      <c r="T585" s="58"/>
      <c r="U585" s="58"/>
      <c r="V585" s="58"/>
      <c r="W585" s="58"/>
      <c r="X585" s="58"/>
      <c r="Y585" s="58"/>
      <c r="Z585" s="58"/>
    </row>
    <row r="586" spans="13:26" ht="12.75">
      <c r="M586" s="95"/>
      <c r="N586" s="58"/>
      <c r="O586" s="58"/>
      <c r="P586" s="58"/>
      <c r="Q586" s="58"/>
      <c r="R586" s="58"/>
      <c r="S586" s="58"/>
      <c r="T586" s="58"/>
      <c r="U586" s="58"/>
      <c r="V586" s="58"/>
      <c r="W586" s="58"/>
      <c r="X586" s="58"/>
      <c r="Y586" s="58"/>
      <c r="Z586" s="58"/>
    </row>
    <row r="587" spans="13:26" ht="12.75">
      <c r="M587" s="95"/>
      <c r="N587" s="58"/>
      <c r="O587" s="58"/>
      <c r="P587" s="58"/>
      <c r="Q587" s="58"/>
      <c r="R587" s="58"/>
      <c r="S587" s="58"/>
      <c r="T587" s="58"/>
      <c r="U587" s="58"/>
      <c r="V587" s="58"/>
      <c r="W587" s="58"/>
      <c r="X587" s="58"/>
      <c r="Y587" s="58"/>
      <c r="Z587" s="58"/>
    </row>
    <row r="588" spans="13:26" ht="12.75">
      <c r="M588" s="95"/>
      <c r="N588" s="58"/>
      <c r="O588" s="58"/>
      <c r="P588" s="58"/>
      <c r="Q588" s="58"/>
      <c r="R588" s="58"/>
      <c r="S588" s="58"/>
      <c r="T588" s="58"/>
      <c r="U588" s="58"/>
      <c r="V588" s="58"/>
      <c r="W588" s="58"/>
      <c r="X588" s="58"/>
      <c r="Y588" s="58"/>
      <c r="Z588" s="58"/>
    </row>
    <row r="589" spans="13:26" ht="12.75">
      <c r="M589" s="95"/>
      <c r="N589" s="58"/>
      <c r="O589" s="58"/>
      <c r="P589" s="58"/>
      <c r="Q589" s="58"/>
      <c r="R589" s="58"/>
      <c r="S589" s="58"/>
      <c r="T589" s="58"/>
      <c r="U589" s="58"/>
      <c r="V589" s="58"/>
      <c r="W589" s="58"/>
      <c r="X589" s="58"/>
      <c r="Y589" s="58"/>
      <c r="Z589" s="58"/>
    </row>
    <row r="590" spans="13:26" ht="12.75">
      <c r="M590" s="95"/>
      <c r="N590" s="58"/>
      <c r="O590" s="58"/>
      <c r="P590" s="58"/>
      <c r="Q590" s="58"/>
      <c r="R590" s="58"/>
      <c r="S590" s="58"/>
      <c r="T590" s="58"/>
      <c r="U590" s="58"/>
      <c r="V590" s="58"/>
      <c r="W590" s="58"/>
      <c r="X590" s="58"/>
      <c r="Y590" s="58"/>
      <c r="Z590" s="58"/>
    </row>
    <row r="591" spans="13:26" ht="12.75">
      <c r="M591" s="95"/>
      <c r="N591" s="58"/>
      <c r="O591" s="58"/>
      <c r="P591" s="58"/>
      <c r="Q591" s="58"/>
      <c r="R591" s="58"/>
      <c r="S591" s="58"/>
      <c r="T591" s="58"/>
      <c r="U591" s="58"/>
      <c r="V591" s="58"/>
      <c r="W591" s="58"/>
      <c r="X591" s="58"/>
      <c r="Y591" s="58"/>
      <c r="Z591" s="58"/>
    </row>
    <row r="592" spans="13:26" ht="12.75">
      <c r="M592" s="95"/>
      <c r="N592" s="58"/>
      <c r="O592" s="58"/>
      <c r="P592" s="58"/>
      <c r="Q592" s="58"/>
      <c r="R592" s="58"/>
      <c r="S592" s="58"/>
      <c r="T592" s="58"/>
      <c r="U592" s="58"/>
      <c r="V592" s="58"/>
      <c r="W592" s="58"/>
      <c r="X592" s="58"/>
      <c r="Y592" s="58"/>
      <c r="Z592" s="58"/>
    </row>
    <row r="593" spans="13:26" ht="12.75">
      <c r="M593" s="95"/>
      <c r="N593" s="58"/>
      <c r="O593" s="58"/>
      <c r="P593" s="58"/>
      <c r="Q593" s="58"/>
      <c r="R593" s="58"/>
      <c r="S593" s="58"/>
      <c r="T593" s="58"/>
      <c r="U593" s="58"/>
      <c r="V593" s="58"/>
      <c r="W593" s="58"/>
      <c r="X593" s="58"/>
      <c r="Y593" s="58"/>
      <c r="Z593" s="58"/>
    </row>
    <row r="594" spans="13:26" ht="12.75">
      <c r="M594" s="95"/>
      <c r="N594" s="58"/>
      <c r="O594" s="58"/>
      <c r="P594" s="58"/>
      <c r="Q594" s="58"/>
      <c r="R594" s="58"/>
      <c r="S594" s="58"/>
      <c r="T594" s="58"/>
      <c r="U594" s="58"/>
      <c r="V594" s="58"/>
      <c r="W594" s="58"/>
      <c r="X594" s="58"/>
      <c r="Y594" s="58"/>
      <c r="Z594" s="58"/>
    </row>
    <row r="595" spans="13:26" ht="12.75">
      <c r="M595" s="95"/>
      <c r="N595" s="58"/>
      <c r="O595" s="58"/>
      <c r="P595" s="58"/>
      <c r="Q595" s="58"/>
      <c r="R595" s="58"/>
      <c r="S595" s="58"/>
      <c r="T595" s="58"/>
      <c r="U595" s="58"/>
      <c r="V595" s="58"/>
      <c r="W595" s="58"/>
      <c r="X595" s="58"/>
      <c r="Y595" s="58"/>
      <c r="Z595" s="58"/>
    </row>
    <row r="596" spans="13:26" ht="12.75">
      <c r="M596" s="95"/>
      <c r="N596" s="58"/>
      <c r="O596" s="58"/>
      <c r="P596" s="58"/>
      <c r="Q596" s="58"/>
      <c r="R596" s="58"/>
      <c r="S596" s="58"/>
      <c r="T596" s="58"/>
      <c r="U596" s="58"/>
      <c r="V596" s="58"/>
      <c r="W596" s="58"/>
      <c r="X596" s="58"/>
      <c r="Y596" s="58"/>
      <c r="Z596" s="58"/>
    </row>
    <row r="597" spans="13:26" ht="12.75">
      <c r="M597" s="95"/>
      <c r="N597" s="58"/>
      <c r="O597" s="58"/>
      <c r="P597" s="58"/>
      <c r="Q597" s="58"/>
      <c r="R597" s="58"/>
      <c r="S597" s="58"/>
      <c r="T597" s="58"/>
      <c r="U597" s="58"/>
      <c r="V597" s="58"/>
      <c r="W597" s="58"/>
      <c r="X597" s="58"/>
      <c r="Y597" s="58"/>
      <c r="Z597" s="58"/>
    </row>
    <row r="598" spans="13:26" ht="12.75">
      <c r="M598" s="95"/>
      <c r="N598" s="58"/>
      <c r="O598" s="58"/>
      <c r="P598" s="58"/>
      <c r="Q598" s="58"/>
      <c r="R598" s="58"/>
      <c r="S598" s="58"/>
      <c r="T598" s="58"/>
      <c r="U598" s="58"/>
      <c r="V598" s="58"/>
      <c r="W598" s="58"/>
      <c r="X598" s="58"/>
      <c r="Y598" s="58"/>
      <c r="Z598" s="58"/>
    </row>
    <row r="599" spans="13:26" ht="12.75">
      <c r="M599" s="95"/>
      <c r="N599" s="58"/>
      <c r="O599" s="58"/>
      <c r="P599" s="58"/>
      <c r="Q599" s="58"/>
      <c r="R599" s="58"/>
      <c r="S599" s="58"/>
      <c r="T599" s="58"/>
      <c r="U599" s="58"/>
      <c r="V599" s="58"/>
      <c r="W599" s="58"/>
      <c r="X599" s="58"/>
      <c r="Y599" s="58"/>
      <c r="Z599" s="58"/>
    </row>
    <row r="600" spans="13:26" ht="12.75">
      <c r="M600" s="95"/>
      <c r="N600" s="58"/>
      <c r="O600" s="58"/>
      <c r="P600" s="58"/>
      <c r="Q600" s="58"/>
      <c r="R600" s="58"/>
      <c r="S600" s="58"/>
      <c r="T600" s="58"/>
      <c r="U600" s="58"/>
      <c r="V600" s="58"/>
      <c r="W600" s="58"/>
      <c r="X600" s="58"/>
      <c r="Y600" s="58"/>
      <c r="Z600" s="58"/>
    </row>
    <row r="601" spans="13:26" ht="12.75">
      <c r="M601" s="95"/>
      <c r="N601" s="58"/>
      <c r="O601" s="58"/>
      <c r="P601" s="58"/>
      <c r="Q601" s="58"/>
      <c r="R601" s="58"/>
      <c r="S601" s="58"/>
      <c r="T601" s="58"/>
      <c r="U601" s="58"/>
      <c r="V601" s="58"/>
      <c r="W601" s="58"/>
      <c r="X601" s="58"/>
      <c r="Y601" s="58"/>
      <c r="Z601" s="58"/>
    </row>
    <row r="602" spans="13:26" ht="12.75">
      <c r="M602" s="95"/>
      <c r="N602" s="58"/>
      <c r="O602" s="58"/>
      <c r="P602" s="58"/>
      <c r="Q602" s="58"/>
      <c r="R602" s="58"/>
      <c r="S602" s="58"/>
      <c r="T602" s="58"/>
      <c r="U602" s="58"/>
      <c r="V602" s="58"/>
      <c r="W602" s="58"/>
      <c r="X602" s="58"/>
      <c r="Y602" s="58"/>
      <c r="Z602" s="58"/>
    </row>
    <row r="603" spans="13:26" ht="12.75">
      <c r="M603" s="95"/>
      <c r="N603" s="58"/>
      <c r="O603" s="58"/>
      <c r="P603" s="58"/>
      <c r="Q603" s="58"/>
      <c r="R603" s="58"/>
      <c r="S603" s="58"/>
      <c r="T603" s="58"/>
      <c r="U603" s="58"/>
      <c r="V603" s="58"/>
      <c r="W603" s="58"/>
      <c r="X603" s="58"/>
      <c r="Y603" s="58"/>
      <c r="Z603" s="58"/>
    </row>
    <row r="604" spans="13:26" ht="12.75">
      <c r="M604" s="95"/>
      <c r="N604" s="58"/>
      <c r="O604" s="58"/>
      <c r="P604" s="58"/>
      <c r="Q604" s="58"/>
      <c r="R604" s="58"/>
      <c r="S604" s="58"/>
      <c r="T604" s="58"/>
      <c r="U604" s="58"/>
      <c r="V604" s="58"/>
      <c r="W604" s="58"/>
      <c r="X604" s="58"/>
      <c r="Y604" s="58"/>
      <c r="Z604" s="58"/>
    </row>
    <row r="605" spans="13:26" ht="12.75">
      <c r="M605" s="95"/>
      <c r="N605" s="58"/>
      <c r="O605" s="58"/>
      <c r="P605" s="58"/>
      <c r="Q605" s="58"/>
      <c r="R605" s="58"/>
      <c r="S605" s="58"/>
      <c r="T605" s="58"/>
      <c r="U605" s="58"/>
      <c r="V605" s="58"/>
      <c r="W605" s="58"/>
      <c r="X605" s="58"/>
      <c r="Y605" s="58"/>
      <c r="Z605" s="58"/>
    </row>
    <row r="606" spans="13:26" ht="12.75">
      <c r="M606" s="95"/>
      <c r="N606" s="58"/>
      <c r="O606" s="58"/>
      <c r="P606" s="58"/>
      <c r="Q606" s="58"/>
      <c r="R606" s="58"/>
      <c r="S606" s="58"/>
      <c r="T606" s="58"/>
      <c r="U606" s="58"/>
      <c r="V606" s="58"/>
      <c r="W606" s="58"/>
      <c r="X606" s="58"/>
      <c r="Y606" s="58"/>
      <c r="Z606" s="58"/>
    </row>
    <row r="607" spans="13:26" ht="12.75">
      <c r="M607" s="95"/>
      <c r="N607" s="58"/>
      <c r="O607" s="58"/>
      <c r="P607" s="58"/>
      <c r="Q607" s="58"/>
      <c r="R607" s="58"/>
      <c r="S607" s="58"/>
      <c r="T607" s="58"/>
      <c r="U607" s="58"/>
      <c r="V607" s="58"/>
      <c r="W607" s="58"/>
      <c r="X607" s="58"/>
      <c r="Y607" s="58"/>
      <c r="Z607" s="58"/>
    </row>
    <row r="608" spans="13:26" ht="12.75">
      <c r="M608" s="95"/>
      <c r="N608" s="58"/>
      <c r="O608" s="58"/>
      <c r="P608" s="58"/>
      <c r="Q608" s="58"/>
      <c r="R608" s="58"/>
      <c r="S608" s="58"/>
      <c r="T608" s="58"/>
      <c r="U608" s="58"/>
      <c r="V608" s="58"/>
      <c r="W608" s="58"/>
      <c r="X608" s="58"/>
      <c r="Y608" s="58"/>
      <c r="Z608" s="58"/>
    </row>
    <row r="609" spans="13:26" ht="12.75">
      <c r="M609" s="95"/>
      <c r="N609" s="58"/>
      <c r="O609" s="58"/>
      <c r="P609" s="58"/>
      <c r="Q609" s="58"/>
      <c r="R609" s="58"/>
      <c r="S609" s="58"/>
      <c r="T609" s="58"/>
      <c r="U609" s="58"/>
      <c r="V609" s="58"/>
      <c r="W609" s="58"/>
      <c r="X609" s="58"/>
      <c r="Y609" s="58"/>
      <c r="Z609" s="58"/>
    </row>
    <row r="610" spans="13:26" ht="12.75">
      <c r="M610" s="95"/>
      <c r="N610" s="58"/>
      <c r="O610" s="58"/>
      <c r="P610" s="58"/>
      <c r="Q610" s="58"/>
      <c r="R610" s="58"/>
      <c r="S610" s="58"/>
      <c r="T610" s="58"/>
      <c r="U610" s="58"/>
      <c r="V610" s="58"/>
      <c r="W610" s="58"/>
      <c r="X610" s="58"/>
      <c r="Y610" s="58"/>
      <c r="Z610" s="58"/>
    </row>
    <row r="611" spans="13:26" ht="12.75">
      <c r="M611" s="95"/>
      <c r="N611" s="58"/>
      <c r="O611" s="58"/>
      <c r="P611" s="58"/>
      <c r="Q611" s="58"/>
      <c r="R611" s="58"/>
      <c r="S611" s="58"/>
      <c r="T611" s="58"/>
      <c r="U611" s="58"/>
      <c r="V611" s="58"/>
      <c r="W611" s="58"/>
      <c r="X611" s="58"/>
      <c r="Y611" s="58"/>
      <c r="Z611" s="58"/>
    </row>
    <row r="612" spans="13:26" ht="12.75">
      <c r="M612" s="95"/>
      <c r="N612" s="58"/>
      <c r="O612" s="58"/>
      <c r="P612" s="58"/>
      <c r="Q612" s="58"/>
      <c r="R612" s="58"/>
      <c r="S612" s="58"/>
      <c r="T612" s="58"/>
      <c r="U612" s="58"/>
      <c r="V612" s="58"/>
      <c r="W612" s="58"/>
      <c r="X612" s="58"/>
      <c r="Y612" s="58"/>
      <c r="Z612" s="58"/>
    </row>
    <row r="613" spans="13:26" ht="12.75">
      <c r="M613" s="95"/>
      <c r="N613" s="58"/>
      <c r="O613" s="58"/>
      <c r="P613" s="58"/>
      <c r="Q613" s="58"/>
      <c r="R613" s="58"/>
      <c r="S613" s="58"/>
      <c r="T613" s="58"/>
      <c r="U613" s="58"/>
      <c r="V613" s="58"/>
      <c r="W613" s="58"/>
      <c r="X613" s="58"/>
      <c r="Y613" s="58"/>
      <c r="Z613" s="58"/>
    </row>
    <row r="614" spans="13:26" ht="12.75">
      <c r="M614" s="95"/>
      <c r="N614" s="58"/>
      <c r="O614" s="58"/>
      <c r="P614" s="58"/>
      <c r="Q614" s="58"/>
      <c r="R614" s="58"/>
      <c r="S614" s="58"/>
      <c r="T614" s="58"/>
      <c r="U614" s="58"/>
      <c r="V614" s="58"/>
      <c r="W614" s="58"/>
      <c r="X614" s="58"/>
      <c r="Y614" s="58"/>
      <c r="Z614" s="58"/>
    </row>
    <row r="615" spans="13:26" ht="12.75">
      <c r="M615" s="95"/>
      <c r="N615" s="58"/>
      <c r="O615" s="58"/>
      <c r="P615" s="58"/>
      <c r="Q615" s="58"/>
      <c r="R615" s="58"/>
      <c r="S615" s="58"/>
      <c r="T615" s="58"/>
      <c r="U615" s="58"/>
      <c r="V615" s="58"/>
      <c r="W615" s="58"/>
      <c r="X615" s="58"/>
      <c r="Y615" s="58"/>
      <c r="Z615" s="58"/>
    </row>
    <row r="616" spans="13:26" ht="12.75">
      <c r="M616" s="95"/>
      <c r="N616" s="58"/>
      <c r="O616" s="58"/>
      <c r="P616" s="58"/>
      <c r="Q616" s="58"/>
      <c r="R616" s="58"/>
      <c r="S616" s="58"/>
      <c r="T616" s="58"/>
      <c r="U616" s="58"/>
      <c r="V616" s="58"/>
      <c r="W616" s="58"/>
      <c r="X616" s="58"/>
      <c r="Y616" s="58"/>
      <c r="Z616" s="58"/>
    </row>
    <row r="617" spans="13:26" ht="12.75">
      <c r="M617" s="95"/>
      <c r="N617" s="58"/>
      <c r="O617" s="58"/>
      <c r="P617" s="58"/>
      <c r="Q617" s="58"/>
      <c r="R617" s="58"/>
      <c r="S617" s="58"/>
      <c r="T617" s="58"/>
      <c r="U617" s="58"/>
      <c r="V617" s="58"/>
      <c r="W617" s="58"/>
      <c r="X617" s="58"/>
      <c r="Y617" s="58"/>
      <c r="Z617" s="58"/>
    </row>
    <row r="618" spans="13:26" ht="12.75">
      <c r="M618" s="95"/>
      <c r="N618" s="58"/>
      <c r="O618" s="58"/>
      <c r="P618" s="58"/>
      <c r="Q618" s="58"/>
      <c r="R618" s="58"/>
      <c r="S618" s="58"/>
      <c r="T618" s="58"/>
      <c r="U618" s="58"/>
      <c r="V618" s="58"/>
      <c r="W618" s="58"/>
      <c r="X618" s="58"/>
      <c r="Y618" s="58"/>
      <c r="Z618" s="58"/>
    </row>
    <row r="619" spans="13:26" ht="12.75">
      <c r="M619" s="95"/>
      <c r="N619" s="58"/>
      <c r="O619" s="58"/>
      <c r="P619" s="58"/>
      <c r="Q619" s="58"/>
      <c r="R619" s="58"/>
      <c r="S619" s="58"/>
      <c r="T619" s="58"/>
      <c r="U619" s="58"/>
      <c r="V619" s="58"/>
      <c r="W619" s="58"/>
      <c r="X619" s="58"/>
      <c r="Y619" s="58"/>
      <c r="Z619" s="58"/>
    </row>
    <row r="620" spans="13:26" ht="12.75">
      <c r="M620" s="95"/>
      <c r="N620" s="58"/>
      <c r="O620" s="58"/>
      <c r="P620" s="58"/>
      <c r="Q620" s="58"/>
      <c r="R620" s="58"/>
      <c r="S620" s="58"/>
      <c r="T620" s="58"/>
      <c r="U620" s="58"/>
      <c r="V620" s="58"/>
      <c r="W620" s="58"/>
      <c r="X620" s="58"/>
      <c r="Y620" s="58"/>
      <c r="Z620" s="58"/>
    </row>
    <row r="621" spans="13:26" ht="12.75">
      <c r="M621" s="95"/>
      <c r="N621" s="58"/>
      <c r="O621" s="58"/>
      <c r="P621" s="58"/>
      <c r="Q621" s="58"/>
      <c r="R621" s="58"/>
      <c r="S621" s="58"/>
      <c r="T621" s="58"/>
      <c r="U621" s="58"/>
      <c r="V621" s="58"/>
      <c r="W621" s="58"/>
      <c r="X621" s="58"/>
      <c r="Y621" s="58"/>
      <c r="Z621" s="58"/>
    </row>
    <row r="622" spans="13:26" ht="12.75">
      <c r="M622" s="95"/>
      <c r="N622" s="58"/>
      <c r="O622" s="58"/>
      <c r="P622" s="58"/>
      <c r="Q622" s="58"/>
      <c r="R622" s="58"/>
      <c r="S622" s="58"/>
      <c r="T622" s="58"/>
      <c r="U622" s="58"/>
      <c r="V622" s="58"/>
      <c r="W622" s="58"/>
      <c r="X622" s="58"/>
      <c r="Y622" s="58"/>
      <c r="Z622" s="58"/>
    </row>
    <row r="623" spans="13:26" ht="12.75">
      <c r="M623" s="95"/>
      <c r="N623" s="58"/>
      <c r="O623" s="58"/>
      <c r="P623" s="58"/>
      <c r="Q623" s="58"/>
      <c r="R623" s="58"/>
      <c r="S623" s="58"/>
      <c r="T623" s="58"/>
      <c r="U623" s="58"/>
      <c r="V623" s="58"/>
      <c r="W623" s="58"/>
      <c r="X623" s="58"/>
      <c r="Y623" s="58"/>
      <c r="Z623" s="58"/>
    </row>
    <row r="624" spans="13:26" ht="12.75">
      <c r="M624" s="95"/>
      <c r="N624" s="58"/>
      <c r="O624" s="58"/>
      <c r="P624" s="58"/>
      <c r="Q624" s="58"/>
      <c r="R624" s="58"/>
      <c r="S624" s="58"/>
      <c r="T624" s="58"/>
      <c r="U624" s="58"/>
      <c r="V624" s="58"/>
      <c r="W624" s="58"/>
      <c r="X624" s="58"/>
      <c r="Y624" s="58"/>
      <c r="Z624" s="58"/>
    </row>
    <row r="625" spans="13:26" ht="12.75">
      <c r="M625" s="95"/>
      <c r="N625" s="58"/>
      <c r="O625" s="58"/>
      <c r="P625" s="58"/>
      <c r="Q625" s="58"/>
      <c r="R625" s="58"/>
      <c r="S625" s="58"/>
      <c r="T625" s="58"/>
      <c r="U625" s="58"/>
      <c r="V625" s="58"/>
      <c r="W625" s="58"/>
      <c r="X625" s="58"/>
      <c r="Y625" s="58"/>
      <c r="Z625" s="58"/>
    </row>
    <row r="626" spans="13:26" ht="12.75">
      <c r="M626" s="95"/>
      <c r="N626" s="58"/>
      <c r="O626" s="58"/>
      <c r="P626" s="58"/>
      <c r="Q626" s="58"/>
      <c r="R626" s="58"/>
      <c r="S626" s="58"/>
      <c r="T626" s="58"/>
      <c r="U626" s="58"/>
      <c r="V626" s="58"/>
      <c r="W626" s="58"/>
      <c r="X626" s="58"/>
      <c r="Y626" s="58"/>
      <c r="Z626" s="58"/>
    </row>
    <row r="627" spans="13:26" ht="12.75">
      <c r="M627" s="95"/>
      <c r="N627" s="58"/>
      <c r="O627" s="58"/>
      <c r="P627" s="58"/>
      <c r="Q627" s="58"/>
      <c r="R627" s="58"/>
      <c r="S627" s="58"/>
      <c r="T627" s="58"/>
      <c r="U627" s="58"/>
      <c r="V627" s="58"/>
      <c r="W627" s="58"/>
      <c r="X627" s="58"/>
      <c r="Y627" s="58"/>
      <c r="Z627" s="58"/>
    </row>
    <row r="628" spans="13:26" ht="12.75">
      <c r="M628" s="95"/>
      <c r="N628" s="58"/>
      <c r="O628" s="58"/>
      <c r="P628" s="58"/>
      <c r="Q628" s="58"/>
      <c r="R628" s="58"/>
      <c r="S628" s="58"/>
      <c r="T628" s="58"/>
      <c r="U628" s="58"/>
      <c r="V628" s="58"/>
      <c r="W628" s="58"/>
      <c r="X628" s="58"/>
      <c r="Y628" s="58"/>
      <c r="Z628" s="58"/>
    </row>
    <row r="629" spans="13:26" ht="12.75">
      <c r="M629" s="95"/>
      <c r="N629" s="58"/>
      <c r="O629" s="58"/>
      <c r="P629" s="58"/>
      <c r="Q629" s="58"/>
      <c r="R629" s="58"/>
      <c r="S629" s="58"/>
      <c r="T629" s="58"/>
      <c r="U629" s="58"/>
      <c r="V629" s="58"/>
      <c r="W629" s="58"/>
      <c r="X629" s="58"/>
      <c r="Y629" s="58"/>
      <c r="Z629" s="58"/>
    </row>
    <row r="630" spans="13:26" ht="12.75">
      <c r="M630" s="95"/>
      <c r="N630" s="58"/>
      <c r="O630" s="58"/>
      <c r="P630" s="58"/>
      <c r="Q630" s="58"/>
      <c r="R630" s="58"/>
      <c r="S630" s="58"/>
      <c r="T630" s="58"/>
      <c r="U630" s="58"/>
      <c r="V630" s="58"/>
      <c r="W630" s="58"/>
      <c r="X630" s="58"/>
      <c r="Y630" s="58"/>
      <c r="Z630" s="58"/>
    </row>
    <row r="631" spans="13:26" ht="12.75">
      <c r="M631" s="95"/>
      <c r="N631" s="58"/>
      <c r="O631" s="58"/>
      <c r="P631" s="58"/>
      <c r="Q631" s="58"/>
      <c r="R631" s="58"/>
      <c r="S631" s="58"/>
      <c r="T631" s="58"/>
      <c r="U631" s="58"/>
      <c r="V631" s="58"/>
      <c r="W631" s="58"/>
      <c r="X631" s="58"/>
      <c r="Y631" s="58"/>
      <c r="Z631" s="58"/>
    </row>
    <row r="632" spans="13:26" ht="12.75">
      <c r="M632" s="95"/>
      <c r="N632" s="58"/>
      <c r="O632" s="58"/>
      <c r="P632" s="58"/>
      <c r="Q632" s="58"/>
      <c r="R632" s="58"/>
      <c r="S632" s="58"/>
      <c r="T632" s="58"/>
      <c r="U632" s="58"/>
      <c r="V632" s="58"/>
      <c r="W632" s="58"/>
      <c r="X632" s="58"/>
      <c r="Y632" s="58"/>
      <c r="Z632" s="58"/>
    </row>
    <row r="633" spans="13:26" ht="12.75">
      <c r="M633" s="95"/>
      <c r="N633" s="58"/>
      <c r="O633" s="58"/>
      <c r="P633" s="58"/>
      <c r="Q633" s="58"/>
      <c r="R633" s="58"/>
      <c r="S633" s="58"/>
      <c r="T633" s="58"/>
      <c r="U633" s="58"/>
      <c r="V633" s="58"/>
      <c r="W633" s="58"/>
      <c r="X633" s="58"/>
      <c r="Y633" s="58"/>
      <c r="Z633" s="58"/>
    </row>
    <row r="634" spans="13:26" ht="12.75">
      <c r="M634" s="95"/>
      <c r="N634" s="58"/>
      <c r="O634" s="58"/>
      <c r="P634" s="58"/>
      <c r="Q634" s="58"/>
      <c r="R634" s="58"/>
      <c r="S634" s="58"/>
      <c r="T634" s="58"/>
      <c r="U634" s="58"/>
      <c r="V634" s="58"/>
      <c r="W634" s="58"/>
      <c r="X634" s="58"/>
      <c r="Y634" s="58"/>
      <c r="Z634" s="58"/>
    </row>
    <row r="635" spans="13:26" ht="12.75">
      <c r="M635" s="95"/>
      <c r="N635" s="58"/>
      <c r="O635" s="58"/>
      <c r="P635" s="58"/>
      <c r="Q635" s="58"/>
      <c r="R635" s="58"/>
      <c r="S635" s="58"/>
      <c r="T635" s="58"/>
      <c r="U635" s="58"/>
      <c r="V635" s="58"/>
      <c r="W635" s="58"/>
      <c r="X635" s="58"/>
      <c r="Y635" s="58"/>
      <c r="Z635" s="58"/>
    </row>
    <row r="636" spans="13:26" ht="12.75">
      <c r="M636" s="95"/>
      <c r="N636" s="58"/>
      <c r="O636" s="58"/>
      <c r="P636" s="58"/>
      <c r="Q636" s="58"/>
      <c r="R636" s="58"/>
      <c r="S636" s="58"/>
      <c r="T636" s="58"/>
      <c r="U636" s="58"/>
      <c r="V636" s="58"/>
      <c r="W636" s="58"/>
      <c r="X636" s="58"/>
      <c r="Y636" s="58"/>
      <c r="Z636" s="58"/>
    </row>
    <row r="637" spans="13:26" ht="12.75">
      <c r="M637" s="95"/>
      <c r="N637" s="58"/>
      <c r="O637" s="58"/>
      <c r="P637" s="58"/>
      <c r="Q637" s="58"/>
      <c r="R637" s="58"/>
      <c r="S637" s="58"/>
      <c r="T637" s="58"/>
      <c r="U637" s="58"/>
      <c r="V637" s="58"/>
      <c r="W637" s="58"/>
      <c r="X637" s="58"/>
      <c r="Y637" s="58"/>
      <c r="Z637" s="58"/>
    </row>
    <row r="638" spans="13:26" ht="12.75">
      <c r="M638" s="95"/>
      <c r="N638" s="58"/>
      <c r="O638" s="58"/>
      <c r="P638" s="58"/>
      <c r="Q638" s="58"/>
      <c r="R638" s="58"/>
      <c r="S638" s="58"/>
      <c r="T638" s="58"/>
      <c r="U638" s="58"/>
      <c r="V638" s="58"/>
      <c r="W638" s="58"/>
      <c r="X638" s="58"/>
      <c r="Y638" s="58"/>
      <c r="Z638" s="58"/>
    </row>
    <row r="639" spans="13:26" ht="12.75">
      <c r="M639" s="95"/>
      <c r="N639" s="58"/>
      <c r="O639" s="58"/>
      <c r="P639" s="58"/>
      <c r="Q639" s="58"/>
      <c r="R639" s="58"/>
      <c r="S639" s="58"/>
      <c r="T639" s="58"/>
      <c r="U639" s="58"/>
      <c r="V639" s="58"/>
      <c r="W639" s="58"/>
      <c r="X639" s="58"/>
      <c r="Y639" s="58"/>
      <c r="Z639" s="58"/>
    </row>
    <row r="640" spans="13:26" ht="12.75">
      <c r="M640" s="95"/>
      <c r="N640" s="58"/>
      <c r="O640" s="58"/>
      <c r="P640" s="58"/>
      <c r="Q640" s="58"/>
      <c r="R640" s="58"/>
      <c r="S640" s="58"/>
      <c r="T640" s="58"/>
      <c r="U640" s="58"/>
      <c r="V640" s="58"/>
      <c r="W640" s="58"/>
      <c r="X640" s="58"/>
      <c r="Y640" s="58"/>
      <c r="Z640" s="58"/>
    </row>
    <row r="641" spans="13:26" ht="12.75">
      <c r="M641" s="95"/>
      <c r="N641" s="58"/>
      <c r="O641" s="58"/>
      <c r="P641" s="58"/>
      <c r="Q641" s="58"/>
      <c r="R641" s="58"/>
      <c r="S641" s="58"/>
      <c r="T641" s="58"/>
      <c r="U641" s="58"/>
      <c r="V641" s="58"/>
      <c r="W641" s="58"/>
      <c r="X641" s="58"/>
      <c r="Y641" s="58"/>
      <c r="Z641" s="58"/>
    </row>
    <row r="642" spans="13:26" ht="12.75">
      <c r="M642" s="95"/>
      <c r="N642" s="58"/>
      <c r="O642" s="58"/>
      <c r="P642" s="58"/>
      <c r="Q642" s="58"/>
      <c r="R642" s="58"/>
      <c r="S642" s="58"/>
      <c r="T642" s="58"/>
      <c r="U642" s="58"/>
      <c r="V642" s="58"/>
      <c r="W642" s="58"/>
      <c r="X642" s="58"/>
      <c r="Y642" s="58"/>
      <c r="Z642" s="58"/>
    </row>
    <row r="643" spans="13:26" ht="12.75">
      <c r="M643" s="95"/>
      <c r="N643" s="58"/>
      <c r="O643" s="58"/>
      <c r="P643" s="58"/>
      <c r="Q643" s="58"/>
      <c r="R643" s="58"/>
      <c r="S643" s="58"/>
      <c r="T643" s="58"/>
      <c r="U643" s="58"/>
      <c r="V643" s="58"/>
      <c r="W643" s="58"/>
      <c r="X643" s="58"/>
      <c r="Y643" s="58"/>
      <c r="Z643" s="58"/>
    </row>
    <row r="644" spans="13:26" ht="12.75">
      <c r="M644" s="95"/>
      <c r="N644" s="58"/>
      <c r="O644" s="58"/>
      <c r="P644" s="58"/>
      <c r="Q644" s="58"/>
      <c r="R644" s="58"/>
      <c r="S644" s="58"/>
      <c r="T644" s="58"/>
      <c r="U644" s="58"/>
      <c r="V644" s="58"/>
      <c r="W644" s="58"/>
      <c r="X644" s="58"/>
      <c r="Y644" s="58"/>
      <c r="Z644" s="58"/>
    </row>
    <row r="645" spans="13:26" ht="12.75">
      <c r="M645" s="95"/>
      <c r="N645" s="58"/>
      <c r="O645" s="58"/>
      <c r="P645" s="58"/>
      <c r="Q645" s="58"/>
      <c r="R645" s="58"/>
      <c r="S645" s="58"/>
      <c r="T645" s="58"/>
      <c r="U645" s="58"/>
      <c r="V645" s="58"/>
      <c r="W645" s="58"/>
      <c r="X645" s="58"/>
      <c r="Y645" s="58"/>
      <c r="Z645" s="58"/>
    </row>
    <row r="646" spans="13:26" ht="12.75">
      <c r="M646" s="95"/>
      <c r="N646" s="58"/>
      <c r="O646" s="58"/>
      <c r="P646" s="58"/>
      <c r="Q646" s="58"/>
      <c r="R646" s="58"/>
      <c r="S646" s="58"/>
      <c r="T646" s="58"/>
      <c r="U646" s="58"/>
      <c r="V646" s="58"/>
      <c r="W646" s="58"/>
      <c r="X646" s="58"/>
      <c r="Y646" s="58"/>
      <c r="Z646" s="58"/>
    </row>
    <row r="647" spans="13:26" ht="12.75">
      <c r="M647" s="95"/>
      <c r="N647" s="58"/>
      <c r="O647" s="58"/>
      <c r="P647" s="58"/>
      <c r="Q647" s="58"/>
      <c r="R647" s="58"/>
      <c r="S647" s="58"/>
      <c r="T647" s="58"/>
      <c r="U647" s="58"/>
      <c r="V647" s="58"/>
      <c r="W647" s="58"/>
      <c r="X647" s="58"/>
      <c r="Y647" s="58"/>
      <c r="Z647" s="58"/>
    </row>
    <row r="648" spans="13:26" ht="12.75">
      <c r="M648" s="95"/>
      <c r="N648" s="58"/>
      <c r="O648" s="58"/>
      <c r="P648" s="58"/>
      <c r="Q648" s="58"/>
      <c r="R648" s="58"/>
      <c r="S648" s="58"/>
      <c r="T648" s="58"/>
      <c r="U648" s="58"/>
      <c r="V648" s="58"/>
      <c r="W648" s="58"/>
      <c r="X648" s="58"/>
      <c r="Y648" s="58"/>
      <c r="Z648" s="58"/>
    </row>
    <row r="649" spans="13:26" ht="12.75">
      <c r="M649" s="95"/>
      <c r="N649" s="58"/>
      <c r="O649" s="58"/>
      <c r="P649" s="58"/>
      <c r="Q649" s="58"/>
      <c r="R649" s="58"/>
      <c r="S649" s="58"/>
      <c r="T649" s="58"/>
      <c r="U649" s="58"/>
      <c r="V649" s="58"/>
      <c r="W649" s="58"/>
      <c r="X649" s="58"/>
      <c r="Y649" s="58"/>
      <c r="Z649" s="58"/>
    </row>
    <row r="650" spans="13:26" ht="12.75">
      <c r="M650" s="95"/>
      <c r="N650" s="58"/>
      <c r="O650" s="58"/>
      <c r="P650" s="58"/>
      <c r="Q650" s="58"/>
      <c r="R650" s="58"/>
      <c r="S650" s="58"/>
      <c r="T650" s="58"/>
      <c r="U650" s="58"/>
      <c r="V650" s="58"/>
      <c r="W650" s="58"/>
      <c r="X650" s="58"/>
      <c r="Y650" s="58"/>
      <c r="Z650" s="58"/>
    </row>
    <row r="651" spans="13:26" ht="12.75">
      <c r="M651" s="95"/>
      <c r="N651" s="58"/>
      <c r="O651" s="58"/>
      <c r="P651" s="58"/>
      <c r="Q651" s="58"/>
      <c r="R651" s="58"/>
      <c r="S651" s="58"/>
      <c r="T651" s="58"/>
      <c r="U651" s="58"/>
      <c r="V651" s="58"/>
      <c r="W651" s="58"/>
      <c r="X651" s="58"/>
      <c r="Y651" s="58"/>
      <c r="Z651" s="58"/>
    </row>
    <row r="652" spans="13:26" ht="12.75">
      <c r="M652" s="95"/>
      <c r="N652" s="58"/>
      <c r="O652" s="58"/>
      <c r="P652" s="58"/>
      <c r="Q652" s="58"/>
      <c r="R652" s="58"/>
      <c r="S652" s="58"/>
      <c r="T652" s="58"/>
      <c r="U652" s="58"/>
      <c r="V652" s="58"/>
      <c r="W652" s="58"/>
      <c r="X652" s="58"/>
      <c r="Y652" s="58"/>
      <c r="Z652" s="58"/>
    </row>
    <row r="653" spans="13:26" ht="12.75">
      <c r="M653" s="95"/>
      <c r="N653" s="58"/>
      <c r="O653" s="58"/>
      <c r="P653" s="58"/>
      <c r="Q653" s="58"/>
      <c r="R653" s="58"/>
      <c r="S653" s="58"/>
      <c r="T653" s="58"/>
      <c r="U653" s="58"/>
      <c r="V653" s="58"/>
      <c r="W653" s="58"/>
      <c r="X653" s="58"/>
      <c r="Y653" s="58"/>
      <c r="Z653" s="58"/>
    </row>
    <row r="654" spans="13:26" ht="12.75">
      <c r="M654" s="95"/>
      <c r="N654" s="58"/>
      <c r="O654" s="58"/>
      <c r="P654" s="58"/>
      <c r="Q654" s="58"/>
      <c r="R654" s="58"/>
      <c r="S654" s="58"/>
      <c r="T654" s="58"/>
      <c r="U654" s="58"/>
      <c r="V654" s="58"/>
      <c r="W654" s="58"/>
      <c r="X654" s="58"/>
      <c r="Y654" s="58"/>
      <c r="Z654" s="58"/>
    </row>
    <row r="655" spans="13:26" ht="12.75">
      <c r="M655" s="95"/>
      <c r="N655" s="58"/>
      <c r="O655" s="58"/>
      <c r="P655" s="58"/>
      <c r="Q655" s="58"/>
      <c r="R655" s="58"/>
      <c r="S655" s="58"/>
      <c r="T655" s="58"/>
      <c r="U655" s="58"/>
      <c r="V655" s="58"/>
      <c r="W655" s="58"/>
      <c r="X655" s="58"/>
      <c r="Y655" s="58"/>
      <c r="Z655" s="58"/>
    </row>
    <row r="656" spans="13:26" ht="12.75">
      <c r="M656" s="95"/>
      <c r="N656" s="58"/>
      <c r="O656" s="58"/>
      <c r="P656" s="58"/>
      <c r="Q656" s="58"/>
      <c r="R656" s="58"/>
      <c r="S656" s="58"/>
      <c r="T656" s="58"/>
      <c r="U656" s="58"/>
      <c r="V656" s="58"/>
      <c r="W656" s="58"/>
      <c r="X656" s="58"/>
      <c r="Y656" s="58"/>
      <c r="Z656" s="58"/>
    </row>
    <row r="657" spans="13:26" ht="12.75">
      <c r="M657" s="95"/>
      <c r="N657" s="58"/>
      <c r="O657" s="58"/>
      <c r="P657" s="58"/>
      <c r="Q657" s="58"/>
      <c r="R657" s="58"/>
      <c r="S657" s="58"/>
      <c r="T657" s="58"/>
      <c r="U657" s="58"/>
      <c r="V657" s="58"/>
      <c r="W657" s="58"/>
      <c r="X657" s="58"/>
      <c r="Y657" s="58"/>
      <c r="Z657" s="58"/>
    </row>
    <row r="658" spans="13:26" ht="12.75">
      <c r="M658" s="95"/>
      <c r="N658" s="58"/>
      <c r="O658" s="58"/>
      <c r="P658" s="58"/>
      <c r="Q658" s="58"/>
      <c r="R658" s="58"/>
      <c r="S658" s="58"/>
      <c r="T658" s="58"/>
      <c r="U658" s="58"/>
      <c r="V658" s="58"/>
      <c r="W658" s="58"/>
      <c r="X658" s="58"/>
      <c r="Y658" s="58"/>
      <c r="Z658" s="58"/>
    </row>
    <row r="659" spans="13:26" ht="12.75">
      <c r="M659" s="95"/>
      <c r="N659" s="58"/>
      <c r="O659" s="58"/>
      <c r="P659" s="58"/>
      <c r="Q659" s="58"/>
      <c r="R659" s="58"/>
      <c r="S659" s="58"/>
      <c r="T659" s="58"/>
      <c r="U659" s="58"/>
      <c r="V659" s="58"/>
      <c r="W659" s="58"/>
      <c r="X659" s="58"/>
      <c r="Y659" s="58"/>
      <c r="Z659" s="58"/>
    </row>
    <row r="660" spans="13:26" ht="12.75">
      <c r="M660" s="95"/>
      <c r="N660" s="58"/>
      <c r="O660" s="58"/>
      <c r="P660" s="58"/>
      <c r="Q660" s="58"/>
      <c r="R660" s="58"/>
      <c r="S660" s="58"/>
      <c r="T660" s="58"/>
      <c r="U660" s="58"/>
      <c r="V660" s="58"/>
      <c r="W660" s="58"/>
      <c r="X660" s="58"/>
      <c r="Y660" s="58"/>
      <c r="Z660" s="58"/>
    </row>
    <row r="661" spans="13:26" ht="12.75">
      <c r="M661" s="95"/>
      <c r="N661" s="58"/>
      <c r="O661" s="58"/>
      <c r="P661" s="58"/>
      <c r="Q661" s="58"/>
      <c r="R661" s="58"/>
      <c r="S661" s="58"/>
      <c r="T661" s="58"/>
      <c r="U661" s="58"/>
      <c r="V661" s="58"/>
      <c r="W661" s="58"/>
      <c r="X661" s="58"/>
      <c r="Y661" s="58"/>
      <c r="Z661" s="58"/>
    </row>
    <row r="662" spans="13:26" ht="12.75">
      <c r="M662" s="95"/>
      <c r="N662" s="58"/>
      <c r="O662" s="58"/>
      <c r="P662" s="58"/>
      <c r="Q662" s="58"/>
      <c r="R662" s="58"/>
      <c r="S662" s="58"/>
      <c r="T662" s="58"/>
      <c r="U662" s="58"/>
      <c r="V662" s="58"/>
      <c r="W662" s="58"/>
      <c r="X662" s="58"/>
      <c r="Y662" s="58"/>
      <c r="Z662" s="58"/>
    </row>
    <row r="663" spans="13:26" ht="12.75">
      <c r="M663" s="95"/>
      <c r="N663" s="58"/>
      <c r="O663" s="58"/>
      <c r="P663" s="58"/>
      <c r="Q663" s="58"/>
      <c r="R663" s="58"/>
      <c r="S663" s="58"/>
      <c r="T663" s="58"/>
      <c r="U663" s="58"/>
      <c r="V663" s="58"/>
      <c r="W663" s="58"/>
      <c r="X663" s="58"/>
      <c r="Y663" s="58"/>
      <c r="Z663" s="58"/>
    </row>
    <row r="664" spans="13:26" ht="12.75">
      <c r="M664" s="95"/>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2012-01-12T12:44:18Z</cp:lastPrinted>
  <dcterms:created xsi:type="dcterms:W3CDTF">2008-04-15T15:00:43Z</dcterms:created>
  <dcterms:modified xsi:type="dcterms:W3CDTF">2012-01-12T13:02:12Z</dcterms:modified>
  <cp:category/>
  <cp:version/>
  <cp:contentType/>
  <cp:contentStatus/>
</cp:coreProperties>
</file>