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45" windowHeight="12060" activeTab="4"/>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'Principales_productos'!$B$1:$M$415</definedName>
    <definedName name="_xlnm.Print_Area" localSheetId="4">'Principales_rubros'!$A$1:$G$170</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<sst xmlns="http://schemas.openxmlformats.org/spreadsheetml/2006/main" count="1365" uniqueCount="401">
  <si>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</si>
  <si>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</si>
  <si>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</si>
  <si>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</si>
  <si>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</si>
  <si>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</si>
  <si>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</si>
  <si>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</si>
  <si>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</si>
  <si>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</si>
  <si>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</si>
  <si>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</si>
  <si>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</si>
  <si>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</si>
  <si>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</si>
  <si>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</si>
  <si>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</si>
  <si>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</si>
  <si>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</si>
  <si>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</si>
  <si>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</si>
  <si>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</si>
  <si>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</si>
  <si>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</si>
  <si>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</si>
  <si>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</si>
  <si>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</si>
  <si>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</si>
  <si>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</si>
  <si>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</si>
  <si>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</si>
  <si>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</si>
  <si>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</si>
  <si>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</si>
  <si>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</si>
  <si>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</si>
  <si>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</si>
  <si>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</si>
  <si>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</si>
  <si>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</si>
  <si>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</si>
  <si>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</si>
  <si>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</si>
  <si>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</si>
  <si>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</si>
  <si>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</si>
  <si>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</si>
  <si>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</si>
  <si>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</si>
  <si>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</si>
  <si>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</si>
  <si>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</si>
  <si>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</si>
  <si>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</si>
  <si>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</si>
  <si>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</si>
  <si>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</si>
  <si>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</si>
  <si>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</si>
  <si>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</si>
  <si>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</si>
  <si>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</si>
  <si>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</si>
  <si>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</si>
  <si>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</si>
  <si>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</si>
  <si>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</si>
  <si>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</si>
  <si>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</si>
  <si>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</si>
  <si>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</si>
  <si>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</si>
  <si>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</si>
  <si>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</si>
  <si>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</si>
  <si>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</si>
  <si>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</si>
  <si>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</si>
  <si>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</si>
  <si>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</si>
  <si>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</si>
  <si>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</si>
  <si>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</si>
  <si>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</si>
  <si>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</si>
  <si>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</si>
  <si>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</si>
  <si>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</si>
  <si>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</si>
  <si>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</si>
  <si>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</si>
  <si>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</si>
  <si>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</si>
  <si>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</si>
  <si>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</si>
  <si>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</si>
  <si>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</si>
  <si>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</si>
  <si>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</si>
  <si>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</si>
  <si>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</si>
  <si>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</si>
  <si>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</si>
  <si>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</si>
  <si>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</si>
  <si>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</si>
  <si>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</si>
  <si>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</si>
  <si>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</si>
  <si>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</si>
  <si>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</si>
  <si>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</si>
  <si>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</si>
  <si>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</si>
  <si>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</si>
  <si>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</si>
  <si>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</si>
  <si>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</si>
  <si>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</si>
  <si>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</si>
  <si>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</si>
  <si>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</si>
  <si>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</si>
  <si>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</si>
  <si>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</si>
  <si>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</si>
  <si>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</si>
  <si>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</si>
  <si>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</si>
  <si>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</si>
  <si>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</si>
  <si>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</si>
  <si>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</si>
  <si>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</si>
  <si>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</si>
  <si>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</si>
  <si>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</si>
  <si>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</si>
  <si>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</si>
  <si>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</si>
  <si>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</si>
  <si>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</si>
  <si>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</si>
  <si>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</si>
  <si>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</si>
  <si>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</si>
  <si>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</si>
  <si>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</si>
  <si>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</si>
  <si>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</si>
  <si>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</si>
  <si>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</si>
  <si>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</si>
  <si>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</si>
  <si>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</si>
  <si>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</si>
  <si>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</si>
  <si>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</si>
  <si>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</si>
  <si>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</si>
  <si>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</si>
  <si>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</si>
  <si>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</si>
  <si>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</si>
  <si>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</si>
  <si>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</si>
  <si>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</si>
  <si>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</si>
  <si>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</si>
  <si>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</si>
  <si>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</si>
  <si>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</si>
  <si>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</si>
  <si>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</si>
  <si>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</si>
  <si>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</si>
  <si>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</si>
  <si>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</si>
  <si>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</si>
  <si>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</si>
  <si>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</si>
  <si>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</si>
  <si>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</si>
  <si>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</si>
  <si>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</si>
  <si>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</si>
  <si>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</si>
  <si>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</si>
  <si>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</si>
  <si>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</si>
  <si>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Las demás maderas aserradas de coníferas, de espesor superior a 6 mm</t>
  </si>
  <si>
    <t>Peonía (hasta 2006: 06031030)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</si>
  <si>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</si>
  <si>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</si>
  <si>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</si>
  <si>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</si>
  <si>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</si>
  <si>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</si>
  <si>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</si>
  <si>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</si>
  <si>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</si>
  <si>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</si>
  <si>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</si>
  <si>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</si>
  <si>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</si>
  <si>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</si>
  <si>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</si>
  <si>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</si>
  <si>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</si>
  <si>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</si>
  <si>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</si>
  <si>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</si>
  <si>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</si>
  <si>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</si>
  <si>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</si>
  <si>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</si>
  <si>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</si>
  <si>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</si>
  <si>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</si>
  <si>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</si>
  <si>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</si>
  <si>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</si>
  <si>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Región del Bío Bío</t>
  </si>
  <si>
    <t>Semillas de tomates para siembra</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</si>
  <si>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</si>
  <si>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</si>
  <si>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</si>
  <si>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</si>
  <si>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</si>
  <si>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</si>
  <si>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</si>
  <si>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Productos</t>
  </si>
  <si>
    <t>Uruguay</t>
  </si>
  <si>
    <t>Hong Kong</t>
  </si>
  <si>
    <t>Peras (total)</t>
  </si>
  <si>
    <t>Carne bovina deshuesada fresca o refrigerada (total)</t>
  </si>
  <si>
    <t>Los demás cueros y pieles, en bruto, incluso depilados o divididos</t>
  </si>
  <si>
    <t>Carne ovina canales o medias canales de cordero, congeladas</t>
  </si>
  <si>
    <t>Borras del peinado de la lana o pelo fino</t>
  </si>
  <si>
    <t>Gustavo Rojas Le-Bert</t>
  </si>
  <si>
    <t>Alemania</t>
  </si>
  <si>
    <t>Boldo, fresco o seco, incluso cortado, quebrantado o pulverizado</t>
  </si>
  <si>
    <t>Cueros y pieles enteras, en bruto, de bovinos y equinos de peso unitario &gt; a 16 kg</t>
  </si>
  <si>
    <t>Los demás flores y capullos, cortados para ramos o adornos, frescos, secos, blanqueados, teñidos, impregnados o preparados de otra forma. (hasta 2006: 06031090) (desde 2007)</t>
  </si>
  <si>
    <t>Director y Representante Legal</t>
  </si>
  <si>
    <t>Miel natural</t>
  </si>
  <si>
    <t>Leche en polvo, concentradas o con adición de edulcorante, en polvo, gránulos, contenido materia grasa &lt;= al 1.5% en peso</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</si>
  <si>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</si>
  <si>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</si>
  <si>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</si>
  <si>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</si>
  <si>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</si>
  <si>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</si>
  <si>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</si>
  <si>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Las demás hojas para chapado, contrachapado de espesor &lt;= a 6 mm</t>
  </si>
  <si>
    <t>Carne bovina los demás cortes (trozos) sin deshuesar, congeladas</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</si>
  <si>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</si>
  <si>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</si>
  <si>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</si>
  <si>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</si>
  <si>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</si>
  <si>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</si>
  <si>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</si>
  <si>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</si>
  <si>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</si>
  <si>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</si>
  <si>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</si>
  <si>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</si>
  <si>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</si>
  <si>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</si>
  <si>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</si>
  <si>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Las demás plantas vivas (incluidas las raíces) esquejes e injertos; micelios</t>
  </si>
  <si>
    <t>Carne y despojos comestibles de conejo o liebre frescos, refrigerados o congelados</t>
  </si>
  <si>
    <t>Maderas en plaquitas</t>
  </si>
  <si>
    <t>Jugos de frutas y hortalizas</t>
  </si>
  <si>
    <t>Oleaginosas</t>
  </si>
  <si>
    <t>Maderas en bruto</t>
  </si>
  <si>
    <t>Lana  esquilada y  peinada</t>
  </si>
  <si>
    <t xml:space="preserve"> Arica y Parinacota</t>
  </si>
  <si>
    <t>Tarapacá</t>
  </si>
  <si>
    <t>Antofagasta</t>
  </si>
  <si>
    <t>Atacama</t>
  </si>
  <si>
    <t xml:space="preserve">Metropolitana de Santiago </t>
  </si>
  <si>
    <t>Los Lagos</t>
  </si>
  <si>
    <t>Magallanes</t>
  </si>
  <si>
    <t xml:space="preserve">Aysén del Gral. Carlos Ibañez Del Campo </t>
  </si>
  <si>
    <t>Canadá</t>
  </si>
  <si>
    <t>Aguardiente de uva (pisco y similares)</t>
  </si>
  <si>
    <t>Arica y Parinacota</t>
  </si>
  <si>
    <t>Bio Bio</t>
  </si>
  <si>
    <t>Los Ríos</t>
  </si>
  <si>
    <t xml:space="preserve"> Fruta fresca</t>
  </si>
  <si>
    <t>Semillas de plantas herbáceas usadas principalmente por sus flores, para siembra</t>
  </si>
  <si>
    <t>Las demás preparaciones alimenticias nencop</t>
  </si>
  <si>
    <t>Principales productos  silvoagropecuarios exportados Región de Los Ríos</t>
  </si>
  <si>
    <t>Metropolitana de Santiago</t>
  </si>
  <si>
    <t xml:space="preserve">Aysén </t>
  </si>
  <si>
    <t>Venezuela</t>
  </si>
  <si>
    <t>Frutas  procesadas</t>
  </si>
  <si>
    <t>Lana esquilada, desgrasada sin carbonizar</t>
  </si>
  <si>
    <t xml:space="preserve">       Informe regional de</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</si>
  <si>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</si>
  <si>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</si>
  <si>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</si>
  <si>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</si>
  <si>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</si>
  <si>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</si>
  <si>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</si>
  <si>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</si>
  <si>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</si>
  <si>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 xml:space="preserve">          Febrero 2011</t>
  </si>
  <si>
    <t>Avance mensual enero 2011</t>
  </si>
  <si>
    <t xml:space="preserve">          Avance mensual enero de  2011</t>
  </si>
  <si>
    <t>ene</t>
  </si>
  <si>
    <t>2011-2010</t>
  </si>
  <si>
    <t>Bolivia</t>
  </si>
  <si>
    <t>Tailandia</t>
  </si>
  <si>
    <t>Singapur</t>
  </si>
  <si>
    <t>Rusia</t>
  </si>
  <si>
    <t>Bélgica</t>
  </si>
  <si>
    <t>Iran</t>
  </si>
  <si>
    <t>enero</t>
  </si>
  <si>
    <t>11/10</t>
  </si>
  <si>
    <t>Trufas y demás hongos, en trozos, secos</t>
  </si>
  <si>
    <t>Semillas de cebolla para siembra</t>
  </si>
  <si>
    <t>Albaricoques (damascos, chabacanos), frescos</t>
  </si>
  <si>
    <t>Huevos de ave con cáscara frescos, conservados o cocidos (total)</t>
  </si>
  <si>
    <t>Carne porcina piernas, paletas y sus trozos sin deshuesar, congeladas (total)</t>
  </si>
  <si>
    <t>Cajas, cajita, jaulas, tambores, y envases similares (total)</t>
  </si>
  <si>
    <t>Licores</t>
  </si>
  <si>
    <t>Mosto de uva fermentado parcialmente y apagado con alcohol,blancos</t>
  </si>
  <si>
    <t>Ajos, frescos o refrigerados</t>
  </si>
  <si>
    <t>Cueros y pieles curtidos de bovinos o equinos, en estado húmedo (incluido el wet blue, plena flor sin dividir; divididos con la flor</t>
  </si>
  <si>
    <t>Preparaciones a base de extractos, esencias o concentrados de café</t>
  </si>
  <si>
    <t>Hongos del género agaricus conservadas provisionalmente</t>
  </si>
  <si>
    <t>Tableros de partículas (desde 2007)</t>
  </si>
  <si>
    <t>Semilla forrajera de trébol, para siembra</t>
  </si>
  <si>
    <t>Trufas y demás hongos, secos, triturados o pulverizados</t>
  </si>
  <si>
    <t>Las demás maderas contrachapadas, maderas chapadas y maderas estratificadas similar distinta a la de coníferas (desde 2007)</t>
  </si>
  <si>
    <t>Dulce de leche (manjar)</t>
  </si>
  <si>
    <t>Arboles, arbustos y matas frutales o de otros frutos comestibles, incluso injertados</t>
  </si>
  <si>
    <t>Despojos de animales impropio para la alimentación humana</t>
  </si>
  <si>
    <t>Los demás productos y animales muertos del cap 1 ó 3, impropios para la alimentación humana</t>
  </si>
  <si>
    <t>Cueros y pieles enteras, en bruto, de bovinos y equinos hasta 8kg secas, 10kg para salados secos y 16kg para los frescos, salados verdes (húmedos) o conservados de otro modo</t>
  </si>
  <si>
    <t>Hojas para chapado y contrachapado, de las demás coníferas, de espesor &lt;= a 6 mm</t>
  </si>
  <si>
    <t>08094010</t>
  </si>
  <si>
    <t>08081000</t>
  </si>
  <si>
    <t>07112000</t>
  </si>
  <si>
    <t>08093020</t>
  </si>
  <si>
    <t>08093010</t>
  </si>
  <si>
    <t>07123910</t>
  </si>
  <si>
    <t>08092000</t>
  </si>
  <si>
    <t>07123920</t>
  </si>
  <si>
    <t>08091000</t>
  </si>
  <si>
    <t>08082010</t>
  </si>
  <si>
    <t>08023200</t>
  </si>
  <si>
    <t>02071400</t>
  </si>
  <si>
    <t>02032200</t>
  </si>
  <si>
    <t>08061000</t>
  </si>
  <si>
    <t>02032900</t>
  </si>
  <si>
    <t>08044000</t>
  </si>
  <si>
    <t>08104000</t>
  </si>
  <si>
    <t>08055010</t>
  </si>
  <si>
    <t>06031990</t>
  </si>
  <si>
    <t>09042000</t>
  </si>
  <si>
    <t>07032000</t>
  </si>
  <si>
    <t>08062000</t>
  </si>
  <si>
    <t>02072700</t>
  </si>
  <si>
    <t>07031010</t>
  </si>
  <si>
    <t>08132000</t>
  </si>
  <si>
    <t>08119000</t>
  </si>
  <si>
    <t>02109000</t>
  </si>
  <si>
    <t>08111000</t>
  </si>
  <si>
    <t>04069000</t>
  </si>
  <si>
    <t>02064900</t>
  </si>
  <si>
    <t>08112020</t>
  </si>
  <si>
    <t>08133000</t>
  </si>
  <si>
    <t>08112010</t>
  </si>
  <si>
    <t>07115100</t>
  </si>
  <si>
    <t>04029910</t>
  </si>
  <si>
    <t>04022118</t>
  </si>
  <si>
    <t>04021000</t>
  </si>
  <si>
    <t>04041000</t>
  </si>
  <si>
    <t>02013000</t>
  </si>
  <si>
    <t>04090000</t>
  </si>
  <si>
    <t>02023000</t>
  </si>
  <si>
    <t>02022000</t>
  </si>
  <si>
    <t>04051000</t>
  </si>
  <si>
    <t>06031930</t>
  </si>
  <si>
    <t>02044100</t>
  </si>
  <si>
    <t>06022000</t>
  </si>
  <si>
    <t>02043000</t>
  </si>
  <si>
    <t>02044300</t>
  </si>
  <si>
    <t>02044200</t>
  </si>
  <si>
    <t>02081000</t>
  </si>
  <si>
    <t>07123990</t>
  </si>
  <si>
    <t>05119930</t>
  </si>
  <si>
    <t>06029000</t>
  </si>
  <si>
    <t>05119990</t>
  </si>
  <si>
    <t>04070000</t>
  </si>
  <si>
    <t>Cueros y pieles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</si>
</sst>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5" fillId="0" borderId="0" xfId="0" applyNumberFormat="1" applyFont="1" applyBorder="1" applyAlignment="1">
      <alignment/>
    </xf>
    <xf numFmtId="208" fontId="0" fillId="34" borderId="0" xfId="0" applyNumberFormat="1" applyFont="1" applyFill="1" applyAlignment="1">
      <alignment/>
    </xf>
    <xf numFmtId="208" fontId="3" fillId="0" borderId="10" xfId="95" applyNumberFormat="1" applyFont="1" applyBorder="1" applyAlignment="1">
      <alignment horizontal="center"/>
    </xf>
    <xf numFmtId="208" fontId="0" fillId="0" borderId="0" xfId="95" applyNumberFormat="1" applyFont="1" applyAlignment="1">
      <alignment horizontal="center"/>
    </xf>
    <xf numFmtId="208" fontId="0" fillId="0" borderId="13" xfId="95" applyNumberFormat="1" applyFont="1" applyBorder="1" applyAlignment="1">
      <alignment horizontal="center"/>
    </xf>
    <xf numFmtId="208"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207"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211"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95"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0" fontId="4" fillId="0" borderId="0" xfId="0" applyFont="1" applyFill="1" applyAlignment="1">
      <alignment/>
    </xf>
    <xf numFmtId="211" fontId="4" fillId="0" borderId="0" xfId="48" applyNumberFormat="1" applyFont="1" applyFill="1" applyAlignment="1">
      <alignment/>
    </xf>
    <xf numFmtId="211" fontId="4"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11" fontId="0" fillId="0" borderId="0" xfId="48" applyNumberFormat="1" applyFont="1" applyBorder="1" applyAlignment="1">
      <alignment/>
    </xf>
    <xf numFmtId="3" fontId="0" fillId="0" borderId="0" xfId="0" applyNumberFormat="1" applyFont="1" applyAlignment="1">
      <alignment/>
    </xf>
    <xf numFmtId="211" fontId="0" fillId="0" borderId="0" xfId="0" applyNumberFormat="1" applyFont="1" applyAlignment="1">
      <alignment/>
    </xf>
    <xf numFmtId="222" fontId="0" fillId="0" borderId="0" xfId="0" applyNumberFormat="1" applyFont="1" applyAlignment="1">
      <alignment/>
    </xf>
    <xf numFmtId="211" fontId="0" fillId="0" borderId="13" xfId="48" applyNumberFormat="1" applyFont="1" applyBorder="1" applyAlignment="1">
      <alignment/>
    </xf>
    <xf numFmtId="211" fontId="0" fillId="0" borderId="0" xfId="48" applyNumberFormat="1" applyFont="1" applyBorder="1" applyAlignment="1">
      <alignment/>
    </xf>
    <xf numFmtId="211" fontId="0" fillId="0" borderId="0" xfId="0" applyNumberFormat="1" applyFill="1" applyBorder="1" applyAlignment="1">
      <alignment/>
    </xf>
    <xf numFmtId="211" fontId="0" fillId="0" borderId="0" xfId="0" applyNumberFormat="1" applyAlignment="1">
      <alignment/>
    </xf>
    <xf numFmtId="211" fontId="0" fillId="0" borderId="0" xfId="48" applyNumberFormat="1" applyFont="1" applyAlignment="1">
      <alignment horizontal="center"/>
    </xf>
    <xf numFmtId="208" fontId="0" fillId="0" borderId="0" xfId="95" applyNumberFormat="1" applyFont="1" applyAlignment="1">
      <alignment horizontal="center"/>
    </xf>
    <xf numFmtId="208" fontId="0" fillId="0" borderId="10" xfId="95" applyNumberFormat="1" applyFont="1" applyBorder="1" applyAlignment="1">
      <alignment horizontal="center"/>
    </xf>
    <xf numFmtId="0" fontId="0" fillId="0" borderId="0" xfId="0" applyNumberFormat="1" applyBorder="1" applyAlignment="1">
      <alignment/>
    </xf>
    <xf numFmtId="222" fontId="52" fillId="0" borderId="0" xfId="60" applyNumberFormat="1" applyFont="1" applyAlignment="1">
      <alignment/>
    </xf>
    <xf numFmtId="222" fontId="52" fillId="0" borderId="0" xfId="62" applyNumberFormat="1" applyFont="1" applyAlignment="1">
      <alignment/>
    </xf>
    <xf numFmtId="222" fontId="52" fillId="0" borderId="0" xfId="63" applyNumberFormat="1" applyFont="1" applyAlignment="1">
      <alignment/>
    </xf>
    <xf numFmtId="0" fontId="52" fillId="0" borderId="0" xfId="86">
      <alignment/>
      <protection/>
    </xf>
    <xf numFmtId="222" fontId="52" fillId="0" borderId="0" xfId="64" applyNumberFormat="1" applyFont="1" applyAlignment="1">
      <alignment/>
    </xf>
    <xf numFmtId="222" fontId="52" fillId="0" borderId="0" xfId="66" applyNumberFormat="1" applyFont="1" applyAlignment="1">
      <alignment/>
    </xf>
    <xf numFmtId="222" fontId="52" fillId="0" borderId="0" xfId="67" applyNumberFormat="1" applyFont="1" applyAlignment="1">
      <alignment/>
    </xf>
    <xf numFmtId="222" fontId="52" fillId="0" borderId="0" xfId="52" applyNumberFormat="1" applyFont="1" applyAlignment="1">
      <alignment/>
    </xf>
    <xf numFmtId="222" fontId="52"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70" fillId="0" borderId="0" xfId="0" applyFont="1" applyAlignment="1">
      <alignment/>
    </xf>
    <xf numFmtId="0" fontId="70" fillId="34" borderId="0" xfId="0" applyFont="1" applyFill="1" applyAlignment="1">
      <alignment/>
    </xf>
    <xf numFmtId="9" fontId="70" fillId="0" borderId="0" xfId="0" applyNumberFormat="1" applyFont="1" applyAlignment="1">
      <alignment/>
    </xf>
    <xf numFmtId="1" fontId="70" fillId="0" borderId="0" xfId="0" applyNumberFormat="1" applyFont="1" applyAlignment="1">
      <alignment/>
    </xf>
    <xf numFmtId="1" fontId="70" fillId="34" borderId="0" xfId="0" applyNumberFormat="1" applyFont="1" applyFill="1" applyAlignment="1">
      <alignment/>
    </xf>
    <xf numFmtId="211" fontId="70" fillId="0" borderId="0" xfId="48" applyNumberFormat="1" applyFont="1" applyAlignment="1">
      <alignment/>
    </xf>
    <xf numFmtId="211" fontId="70" fillId="34" borderId="0" xfId="48" applyNumberFormat="1" applyFont="1" applyFill="1" applyAlignment="1">
      <alignment/>
    </xf>
    <xf numFmtId="3" fontId="0" fillId="0" borderId="0" xfId="0" applyNumberFormat="1" applyFont="1" applyBorder="1" applyAlignment="1">
      <alignment/>
    </xf>
    <xf numFmtId="0" fontId="52" fillId="0" borderId="0" xfId="78">
      <alignment/>
      <protection/>
    </xf>
    <xf numFmtId="222" fontId="52" fillId="0" borderId="0" xfId="56" applyNumberFormat="1" applyFont="1" applyAlignment="1">
      <alignment/>
    </xf>
    <xf numFmtId="222" fontId="52" fillId="0" borderId="0" xfId="58" applyNumberFormat="1" applyFont="1" applyAlignment="1">
      <alignment/>
    </xf>
    <xf numFmtId="211" fontId="3" fillId="0" borderId="10" xfId="48" applyNumberFormat="1" applyFont="1" applyBorder="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17" fontId="73" fillId="0" borderId="0" xfId="72" applyNumberFormat="1" applyFont="1" applyAlignment="1">
      <alignment horizontal="center"/>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222" fontId="52" fillId="0" borderId="0" xfId="59" applyNumberFormat="1" applyFont="1" applyAlignment="1">
      <alignment/>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horizontal="center" vertical="center"/>
    </xf>
    <xf numFmtId="222" fontId="79" fillId="0" borderId="13" xfId="61" applyNumberFormat="1" applyFont="1" applyBorder="1" applyAlignment="1">
      <alignment/>
    </xf>
    <xf numFmtId="222" fontId="79" fillId="0" borderId="0" xfId="61" applyNumberFormat="1" applyFont="1" applyBorder="1" applyAlignment="1">
      <alignment/>
    </xf>
    <xf numFmtId="222" fontId="79" fillId="0" borderId="11" xfId="61" applyNumberFormat="1" applyFont="1" applyBorder="1" applyAlignment="1">
      <alignment/>
    </xf>
    <xf numFmtId="0" fontId="3" fillId="34" borderId="10" xfId="0" applyFont="1" applyFill="1" applyBorder="1" applyAlignment="1">
      <alignment/>
    </xf>
    <xf numFmtId="222" fontId="80" fillId="0" borderId="11" xfId="61" applyNumberFormat="1" applyFont="1" applyBorder="1" applyAlignment="1">
      <alignment/>
    </xf>
    <xf numFmtId="208"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3" fillId="0" borderId="10" xfId="0" applyFont="1" applyBorder="1" applyAlignment="1">
      <alignment horizontal="center"/>
    </xf>
    <xf numFmtId="0" fontId="0"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2011</a:t>
            </a:r>
          </a:p>
        </c:rich>
      </c:tx>
      <c:layout>
        <c:manualLayout>
          <c:xMode val="factor"/>
          <c:yMode val="factor"/>
          <c:x val="-0.00175"/>
          <c:y val="-0.013"/>
        </c:manualLayout>
      </c:layout>
      <c:spPr>
        <a:noFill/>
        <a:ln w="3175">
          <a:noFill/>
        </a:ln>
      </c:spPr>
    </c:title>
    <c:view3D>
      <c:rotX val="15"/>
      <c:hPercent val="37"/>
      <c:rotY val="20"/>
      <c:depthPercent val="100"/>
      <c:rAngAx val="1"/>
    </c:view3D>
    <c:plotArea>
      <c:layout>
        <c:manualLayout>
          <c:xMode val="edge"/>
          <c:yMode val="edge"/>
          <c:x val="0.0155"/>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5370479"/>
        <c:axId val="48727588"/>
      </c:bar3DChart>
      <c:catAx>
        <c:axId val="553704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727588"/>
        <c:crosses val="autoZero"/>
        <c:auto val="1"/>
        <c:lblOffset val="100"/>
        <c:tickLblSkip val="1"/>
        <c:noMultiLvlLbl val="0"/>
      </c:catAx>
      <c:valAx>
        <c:axId val="487275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37047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975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3537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0.80725</cdr:x>
      <cdr:y>1</cdr:y>
    </cdr:to>
    <cdr:sp>
      <cdr:nvSpPr>
        <cdr:cNvPr id="1" name="1 CuadroTexto"/>
        <cdr:cNvSpPr txBox="1">
          <a:spLocks noChangeArrowheads="1"/>
        </cdr:cNvSpPr>
      </cdr:nvSpPr>
      <cdr:spPr>
        <a:xfrm>
          <a:off x="0" y="3695700"/>
          <a:ext cx="48006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1625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2101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351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981575"/>
        <a:ext cx="59340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0.57125</cdr:y>
    </cdr:from>
    <cdr:to>
      <cdr:x>0.503</cdr:x>
      <cdr:y>0.635</cdr:y>
    </cdr:to>
    <cdr:sp>
      <cdr:nvSpPr>
        <cdr:cNvPr id="1" name="Text Box 1"/>
        <cdr:cNvSpPr txBox="1">
          <a:spLocks noChangeArrowheads="1"/>
        </cdr:cNvSpPr>
      </cdr:nvSpPr>
      <cdr:spPr>
        <a:xfrm>
          <a:off x="104775" y="0"/>
          <a:ext cx="3067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95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43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447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3246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A1" sqref="A1"/>
    </sheetView>
  </sheetViews>
  <sheetFormatPr defaultColWidth="11.421875" defaultRowHeight="12.75"/>
  <cols>
    <col min="1" max="1" width="10.00390625" style="187" customWidth="1"/>
    <col min="2" max="2" width="11.421875" style="187" customWidth="1"/>
    <col min="3" max="3" width="10.7109375" style="187" customWidth="1"/>
    <col min="4" max="5" width="11.421875" style="187" customWidth="1"/>
    <col min="6" max="6" width="16.140625" style="187" customWidth="1"/>
    <col min="7" max="7" width="11.140625" style="187" customWidth="1"/>
    <col min="8" max="8" width="4.421875" style="187" customWidth="1"/>
    <col min="9" max="16384" width="11.421875" style="187" customWidth="1"/>
  </cols>
  <sheetData>
    <row r="1" spans="1:7" ht="15.75">
      <c r="A1" s="185"/>
      <c r="B1" s="186"/>
      <c r="C1" s="186"/>
      <c r="D1" s="186"/>
      <c r="E1" s="186"/>
      <c r="F1" s="186"/>
      <c r="G1" s="186"/>
    </row>
    <row r="2" spans="1:7" ht="15">
      <c r="A2" s="186"/>
      <c r="B2" s="186"/>
      <c r="C2" s="186"/>
      <c r="D2" s="186"/>
      <c r="E2" s="186"/>
      <c r="F2" s="186"/>
      <c r="G2" s="186"/>
    </row>
    <row r="3" spans="1:7" ht="15.75">
      <c r="A3" s="185"/>
      <c r="B3" s="186"/>
      <c r="C3" s="186"/>
      <c r="D3" s="186"/>
      <c r="E3" s="186"/>
      <c r="F3" s="186"/>
      <c r="G3" s="186"/>
    </row>
    <row r="4" spans="1:7" ht="15">
      <c r="A4" s="186"/>
      <c r="B4" s="186"/>
      <c r="C4" s="186"/>
      <c r="D4" s="188"/>
      <c r="E4" s="186"/>
      <c r="F4" s="186"/>
      <c r="G4" s="186"/>
    </row>
    <row r="5" spans="1:7" ht="15.75">
      <c r="A5" s="185"/>
      <c r="B5" s="186"/>
      <c r="C5" s="186"/>
      <c r="D5" s="189"/>
      <c r="E5" s="186"/>
      <c r="F5" s="186"/>
      <c r="G5" s="186"/>
    </row>
    <row r="6" spans="1:7" ht="15.75">
      <c r="A6" s="185"/>
      <c r="B6" s="186"/>
      <c r="C6" s="186"/>
      <c r="D6" s="186"/>
      <c r="E6" s="186"/>
      <c r="F6" s="186"/>
      <c r="G6" s="186"/>
    </row>
    <row r="7" spans="1:7" ht="15.75">
      <c r="A7" s="185"/>
      <c r="B7" s="186"/>
      <c r="C7" s="186"/>
      <c r="D7" s="186"/>
      <c r="E7" s="186"/>
      <c r="F7" s="186"/>
      <c r="G7" s="186"/>
    </row>
    <row r="8" spans="1:7" ht="15">
      <c r="A8" s="186"/>
      <c r="B8" s="186"/>
      <c r="C8" s="186"/>
      <c r="D8" s="188"/>
      <c r="E8" s="186"/>
      <c r="F8" s="186"/>
      <c r="G8" s="186"/>
    </row>
    <row r="9" spans="1:7" ht="15.75">
      <c r="A9" s="190"/>
      <c r="B9" s="186"/>
      <c r="C9" s="186"/>
      <c r="D9" s="186"/>
      <c r="E9" s="186"/>
      <c r="F9" s="186"/>
      <c r="G9" s="186"/>
    </row>
    <row r="10" spans="1:7" ht="15.75">
      <c r="A10" s="185"/>
      <c r="B10" s="186"/>
      <c r="C10" s="186"/>
      <c r="D10" s="186"/>
      <c r="E10" s="186"/>
      <c r="F10" s="186"/>
      <c r="G10" s="186"/>
    </row>
    <row r="11" spans="1:7" ht="15.75">
      <c r="A11" s="185"/>
      <c r="B11" s="186"/>
      <c r="C11" s="186"/>
      <c r="D11" s="186"/>
      <c r="E11" s="186"/>
      <c r="F11" s="186"/>
      <c r="G11" s="186"/>
    </row>
    <row r="12" spans="1:7" ht="15.75">
      <c r="A12" s="185"/>
      <c r="B12" s="186"/>
      <c r="C12" s="186"/>
      <c r="D12" s="186"/>
      <c r="E12" s="186"/>
      <c r="F12" s="186"/>
      <c r="G12" s="186"/>
    </row>
    <row r="13" spans="1:8" ht="19.5">
      <c r="A13" s="186"/>
      <c r="B13" s="186"/>
      <c r="C13" s="230" t="s">
        <v>300</v>
      </c>
      <c r="D13" s="230"/>
      <c r="E13" s="230"/>
      <c r="F13" s="230"/>
      <c r="G13" s="230"/>
      <c r="H13" s="230"/>
    </row>
    <row r="14" spans="1:8" ht="19.5">
      <c r="A14" s="186"/>
      <c r="B14" s="186"/>
      <c r="C14" s="230" t="s">
        <v>301</v>
      </c>
      <c r="D14" s="230"/>
      <c r="E14" s="230"/>
      <c r="F14" s="230"/>
      <c r="G14" s="230"/>
      <c r="H14" s="230"/>
    </row>
    <row r="15" spans="1:7" ht="15">
      <c r="A15" s="186"/>
      <c r="B15" s="186"/>
      <c r="C15" s="186"/>
      <c r="D15" s="186"/>
      <c r="E15" s="186"/>
      <c r="F15" s="186"/>
      <c r="G15" s="186"/>
    </row>
    <row r="16" spans="1:7" ht="15">
      <c r="A16" s="186"/>
      <c r="B16" s="186"/>
      <c r="C16" s="186"/>
      <c r="D16" s="191"/>
      <c r="E16" s="186"/>
      <c r="F16" s="186"/>
      <c r="G16" s="186"/>
    </row>
    <row r="17" spans="1:7" ht="15.75">
      <c r="A17" s="186"/>
      <c r="B17" s="186"/>
      <c r="C17" s="192" t="s">
        <v>312</v>
      </c>
      <c r="D17" s="192"/>
      <c r="E17" s="192"/>
      <c r="F17" s="192"/>
      <c r="G17" s="192"/>
    </row>
    <row r="18" spans="1:7" ht="15">
      <c r="A18" s="186"/>
      <c r="B18" s="186"/>
      <c r="C18" s="186"/>
      <c r="D18" s="186"/>
      <c r="E18" s="186"/>
      <c r="F18" s="186"/>
      <c r="G18" s="186"/>
    </row>
    <row r="19" spans="1:7" ht="15">
      <c r="A19" s="186"/>
      <c r="B19" s="186"/>
      <c r="C19" s="186"/>
      <c r="D19" s="186"/>
      <c r="E19" s="186"/>
      <c r="F19" s="186"/>
      <c r="G19" s="186"/>
    </row>
    <row r="20" spans="1:7" ht="15">
      <c r="A20" s="186"/>
      <c r="B20" s="186"/>
      <c r="C20" s="186"/>
      <c r="D20" s="186"/>
      <c r="E20" s="186"/>
      <c r="F20" s="186"/>
      <c r="G20" s="186"/>
    </row>
    <row r="21" spans="1:7" ht="15.75">
      <c r="A21" s="185"/>
      <c r="B21" s="186"/>
      <c r="C21" s="186"/>
      <c r="D21" s="186"/>
      <c r="E21" s="186"/>
      <c r="F21" s="186"/>
      <c r="G21" s="186"/>
    </row>
    <row r="22" spans="1:7" ht="15.75">
      <c r="A22" s="185"/>
      <c r="B22" s="186"/>
      <c r="C22" s="186"/>
      <c r="D22" s="188"/>
      <c r="E22" s="186"/>
      <c r="F22" s="186"/>
      <c r="G22" s="186"/>
    </row>
    <row r="23" spans="1:7" ht="15.75">
      <c r="A23" s="185"/>
      <c r="B23" s="186"/>
      <c r="C23" s="186"/>
      <c r="D23" s="191"/>
      <c r="E23" s="186"/>
      <c r="F23" s="186"/>
      <c r="G23" s="186"/>
    </row>
    <row r="24" spans="1:7" ht="15.75">
      <c r="A24" s="185"/>
      <c r="B24" s="186"/>
      <c r="C24" s="186"/>
      <c r="D24" s="186"/>
      <c r="E24" s="186"/>
      <c r="F24" s="186"/>
      <c r="G24" s="186"/>
    </row>
    <row r="25" spans="1:7" ht="15.75">
      <c r="A25" s="185"/>
      <c r="B25" s="186"/>
      <c r="C25" s="186"/>
      <c r="D25" s="186"/>
      <c r="E25" s="186"/>
      <c r="F25" s="186"/>
      <c r="G25" s="186"/>
    </row>
    <row r="26" spans="1:7" ht="15.75">
      <c r="A26" s="185"/>
      <c r="B26" s="186"/>
      <c r="C26" s="186"/>
      <c r="D26" s="186"/>
      <c r="E26" s="186"/>
      <c r="F26" s="186"/>
      <c r="G26" s="186"/>
    </row>
    <row r="27" spans="1:7" ht="15.75">
      <c r="A27" s="185"/>
      <c r="B27" s="186"/>
      <c r="C27" s="186"/>
      <c r="D27" s="188"/>
      <c r="E27" s="186"/>
      <c r="F27" s="186"/>
      <c r="G27" s="186"/>
    </row>
    <row r="28" spans="1:7" ht="15.75">
      <c r="A28" s="185"/>
      <c r="B28" s="186"/>
      <c r="C28" s="186"/>
      <c r="D28" s="186"/>
      <c r="E28" s="186"/>
      <c r="F28" s="186"/>
      <c r="G28" s="186"/>
    </row>
    <row r="29" spans="1:7" ht="15.75">
      <c r="A29" s="185"/>
      <c r="B29" s="186"/>
      <c r="C29" s="186"/>
      <c r="D29" s="186"/>
      <c r="E29" s="186"/>
      <c r="F29" s="186"/>
      <c r="G29" s="186"/>
    </row>
    <row r="30" spans="1:7" ht="15.75">
      <c r="A30" s="185"/>
      <c r="B30" s="186"/>
      <c r="C30" s="186"/>
      <c r="D30" s="186"/>
      <c r="E30" s="186"/>
      <c r="F30" s="186"/>
      <c r="G30" s="186"/>
    </row>
    <row r="31" spans="1:7" ht="15.75">
      <c r="A31" s="185"/>
      <c r="B31" s="186"/>
      <c r="C31" s="186"/>
      <c r="D31" s="186"/>
      <c r="E31" s="186"/>
      <c r="F31" s="186"/>
      <c r="G31" s="186"/>
    </row>
    <row r="32" spans="6:7" ht="15">
      <c r="F32" s="186"/>
      <c r="G32" s="186"/>
    </row>
    <row r="33" spans="6:7" ht="15">
      <c r="F33" s="186"/>
      <c r="G33" s="186"/>
    </row>
    <row r="34" spans="1:7" ht="15.75">
      <c r="A34" s="185"/>
      <c r="B34" s="186"/>
      <c r="C34" s="186"/>
      <c r="D34" s="186"/>
      <c r="E34" s="186"/>
      <c r="F34" s="186"/>
      <c r="G34" s="186"/>
    </row>
    <row r="35" spans="1:7" ht="15.75">
      <c r="A35" s="185"/>
      <c r="B35" s="186"/>
      <c r="C35" s="186"/>
      <c r="D35" s="186"/>
      <c r="E35" s="186"/>
      <c r="F35" s="186"/>
      <c r="G35" s="186"/>
    </row>
    <row r="36" spans="1:7" ht="15.75">
      <c r="A36" s="185"/>
      <c r="B36" s="186"/>
      <c r="C36" s="186"/>
      <c r="D36" s="186"/>
      <c r="E36" s="186"/>
      <c r="F36" s="186"/>
      <c r="G36" s="186"/>
    </row>
    <row r="37" spans="1:7" ht="15.75">
      <c r="A37" s="185"/>
      <c r="B37" s="186"/>
      <c r="C37" s="186"/>
      <c r="D37" s="186"/>
      <c r="E37" s="186"/>
      <c r="F37" s="186"/>
      <c r="G37" s="186"/>
    </row>
    <row r="38" spans="1:7" ht="15.75">
      <c r="A38" s="185"/>
      <c r="B38" s="186"/>
      <c r="C38" s="186"/>
      <c r="D38" s="186"/>
      <c r="E38" s="186"/>
      <c r="F38" s="186"/>
      <c r="G38" s="186"/>
    </row>
    <row r="39" spans="1:7" ht="15.75">
      <c r="A39" s="193"/>
      <c r="B39" s="186"/>
      <c r="C39" s="193"/>
      <c r="D39" s="194"/>
      <c r="E39" s="186"/>
      <c r="F39" s="186"/>
      <c r="G39" s="186"/>
    </row>
    <row r="40" spans="1:7" ht="15.75">
      <c r="A40" s="185"/>
      <c r="E40" s="186"/>
      <c r="F40" s="186"/>
      <c r="G40" s="186"/>
    </row>
    <row r="41" spans="3:7" ht="15.75">
      <c r="C41" s="185" t="s">
        <v>310</v>
      </c>
      <c r="D41" s="194"/>
      <c r="E41" s="186"/>
      <c r="F41" s="186"/>
      <c r="G41" s="186"/>
    </row>
    <row r="46" spans="1:7" ht="15">
      <c r="A46" s="186"/>
      <c r="B46" s="186"/>
      <c r="C46" s="186"/>
      <c r="D46" s="188" t="s">
        <v>302</v>
      </c>
      <c r="E46" s="186"/>
      <c r="F46" s="186"/>
      <c r="G46" s="186"/>
    </row>
    <row r="47" spans="1:7" ht="15.75">
      <c r="A47" s="185"/>
      <c r="B47" s="186"/>
      <c r="C47" s="186"/>
      <c r="D47" s="195" t="s">
        <v>311</v>
      </c>
      <c r="E47" s="186"/>
      <c r="F47" s="186"/>
      <c r="G47" s="186"/>
    </row>
    <row r="48" spans="1:7" ht="15.75">
      <c r="A48" s="185"/>
      <c r="B48" s="186"/>
      <c r="C48" s="186"/>
      <c r="D48" s="186"/>
      <c r="E48" s="186"/>
      <c r="F48" s="186"/>
      <c r="G48" s="186"/>
    </row>
    <row r="49" spans="1:7" ht="15.75">
      <c r="A49" s="185"/>
      <c r="B49" s="186"/>
      <c r="C49" s="186"/>
      <c r="D49" s="186"/>
      <c r="E49" s="186"/>
      <c r="F49" s="186"/>
      <c r="G49" s="186"/>
    </row>
    <row r="50" spans="1:7" ht="15">
      <c r="A50" s="186"/>
      <c r="B50" s="186"/>
      <c r="C50" s="186"/>
      <c r="D50" s="188" t="s">
        <v>2</v>
      </c>
      <c r="E50" s="186"/>
      <c r="F50" s="186"/>
      <c r="G50" s="186"/>
    </row>
    <row r="51" spans="1:7" ht="15.75">
      <c r="A51" s="190"/>
      <c r="B51" s="186"/>
      <c r="C51" s="186"/>
      <c r="D51" s="186"/>
      <c r="E51" s="186"/>
      <c r="F51" s="186"/>
      <c r="G51" s="186"/>
    </row>
    <row r="52" spans="1:7" ht="15.75">
      <c r="A52" s="185"/>
      <c r="B52" s="186"/>
      <c r="C52" s="186"/>
      <c r="D52" s="186"/>
      <c r="E52" s="186"/>
      <c r="F52" s="186"/>
      <c r="G52" s="186"/>
    </row>
    <row r="53" spans="1:7" ht="15.75">
      <c r="A53" s="185"/>
      <c r="B53" s="186"/>
      <c r="C53" s="186"/>
      <c r="D53" s="186"/>
      <c r="E53" s="186"/>
      <c r="F53" s="186"/>
      <c r="G53" s="186"/>
    </row>
    <row r="54" spans="1:7" ht="15.75">
      <c r="A54" s="185"/>
      <c r="B54" s="186"/>
      <c r="C54" s="186"/>
      <c r="D54" s="186"/>
      <c r="E54" s="186"/>
      <c r="F54" s="186"/>
      <c r="G54" s="186"/>
    </row>
    <row r="55" spans="1:7" ht="15">
      <c r="A55" s="186"/>
      <c r="B55" s="186"/>
      <c r="C55" s="186"/>
      <c r="D55" s="186"/>
      <c r="E55" s="186"/>
      <c r="F55" s="186"/>
      <c r="G55" s="186"/>
    </row>
    <row r="56" spans="1:7" ht="15">
      <c r="A56" s="186"/>
      <c r="B56" s="186"/>
      <c r="C56" s="186"/>
      <c r="D56" s="186"/>
      <c r="E56" s="186"/>
      <c r="F56" s="186"/>
      <c r="G56" s="186"/>
    </row>
    <row r="57" spans="1:7" ht="15">
      <c r="A57" s="186"/>
      <c r="B57" s="186"/>
      <c r="C57" s="186"/>
      <c r="D57" s="191" t="s">
        <v>303</v>
      </c>
      <c r="E57" s="186"/>
      <c r="F57" s="186"/>
      <c r="G57" s="186"/>
    </row>
    <row r="58" spans="1:7" ht="15">
      <c r="A58" s="186"/>
      <c r="B58" s="186"/>
      <c r="C58" s="186"/>
      <c r="D58" s="191" t="s">
        <v>304</v>
      </c>
      <c r="E58" s="186"/>
      <c r="F58" s="186"/>
      <c r="G58" s="186"/>
    </row>
    <row r="59" spans="1:7" ht="15">
      <c r="A59" s="186"/>
      <c r="B59" s="186"/>
      <c r="C59" s="186"/>
      <c r="D59" s="186"/>
      <c r="E59" s="186"/>
      <c r="F59" s="186"/>
      <c r="G59" s="186"/>
    </row>
    <row r="60" spans="1:7" ht="15">
      <c r="A60" s="186"/>
      <c r="B60" s="186"/>
      <c r="C60" s="186"/>
      <c r="D60" s="186"/>
      <c r="E60" s="186"/>
      <c r="F60" s="186"/>
      <c r="G60" s="186"/>
    </row>
    <row r="61" spans="1:7" ht="15">
      <c r="A61" s="186"/>
      <c r="B61" s="186"/>
      <c r="C61" s="186"/>
      <c r="D61" s="186"/>
      <c r="E61" s="186"/>
      <c r="F61" s="186"/>
      <c r="G61" s="186"/>
    </row>
    <row r="62" spans="1:7" ht="15">
      <c r="A62" s="186"/>
      <c r="B62" s="186"/>
      <c r="C62" s="186"/>
      <c r="D62" s="186"/>
      <c r="E62" s="186"/>
      <c r="F62" s="186"/>
      <c r="G62" s="186"/>
    </row>
    <row r="63" spans="1:7" ht="15.75">
      <c r="A63" s="185"/>
      <c r="B63" s="186"/>
      <c r="C63" s="186"/>
      <c r="D63" s="186"/>
      <c r="E63" s="186"/>
      <c r="F63" s="186"/>
      <c r="G63" s="186"/>
    </row>
    <row r="64" spans="1:7" ht="15.75">
      <c r="A64" s="185"/>
      <c r="B64" s="186"/>
      <c r="C64" s="186"/>
      <c r="D64" s="188" t="s">
        <v>244</v>
      </c>
      <c r="E64" s="186"/>
      <c r="F64" s="186"/>
      <c r="G64" s="186"/>
    </row>
    <row r="65" spans="1:7" ht="15.75">
      <c r="A65" s="185"/>
      <c r="B65" s="186"/>
      <c r="C65" s="186"/>
      <c r="D65" s="191" t="s">
        <v>239</v>
      </c>
      <c r="E65" s="186"/>
      <c r="F65" s="186"/>
      <c r="G65" s="186"/>
    </row>
    <row r="66" spans="1:7" ht="15.75">
      <c r="A66" s="185"/>
      <c r="B66" s="186"/>
      <c r="C66" s="186"/>
      <c r="D66" s="186"/>
      <c r="E66" s="186"/>
      <c r="F66" s="186"/>
      <c r="G66" s="186"/>
    </row>
    <row r="67" spans="1:7" ht="15.75">
      <c r="A67" s="185"/>
      <c r="B67" s="186"/>
      <c r="C67" s="186"/>
      <c r="D67" s="186"/>
      <c r="E67" s="186"/>
      <c r="F67" s="186"/>
      <c r="G67" s="186"/>
    </row>
    <row r="68" spans="1:7" ht="15.75">
      <c r="A68" s="185"/>
      <c r="B68" s="186"/>
      <c r="C68" s="186"/>
      <c r="D68" s="186"/>
      <c r="E68" s="186"/>
      <c r="F68" s="186"/>
      <c r="G68" s="186"/>
    </row>
    <row r="69" spans="1:7" ht="15.75">
      <c r="A69" s="185"/>
      <c r="B69" s="186"/>
      <c r="C69" s="186"/>
      <c r="D69" s="188" t="s">
        <v>215</v>
      </c>
      <c r="E69" s="186"/>
      <c r="F69" s="186"/>
      <c r="G69" s="186"/>
    </row>
    <row r="70" spans="1:7" ht="15.75">
      <c r="A70" s="185"/>
      <c r="B70" s="186"/>
      <c r="C70" s="186"/>
      <c r="D70" s="186"/>
      <c r="E70" s="186"/>
      <c r="F70" s="186"/>
      <c r="G70" s="186"/>
    </row>
    <row r="71" spans="1:7" ht="15.75">
      <c r="A71" s="185"/>
      <c r="B71" s="186"/>
      <c r="C71" s="186"/>
      <c r="D71" s="186"/>
      <c r="E71" s="186"/>
      <c r="F71" s="186"/>
      <c r="G71" s="186"/>
    </row>
    <row r="72" spans="1:7" ht="15.75">
      <c r="A72" s="185"/>
      <c r="B72" s="186"/>
      <c r="C72" s="186"/>
      <c r="D72" s="186"/>
      <c r="E72" s="186"/>
      <c r="F72" s="186"/>
      <c r="G72" s="186"/>
    </row>
    <row r="73" spans="1:7" ht="15.75">
      <c r="A73" s="185"/>
      <c r="B73" s="186"/>
      <c r="C73" s="186"/>
      <c r="D73" s="186"/>
      <c r="E73" s="186"/>
      <c r="F73" s="186"/>
      <c r="G73" s="186"/>
    </row>
    <row r="74" spans="1:7" ht="15.75">
      <c r="A74" s="185"/>
      <c r="B74" s="186"/>
      <c r="C74" s="186"/>
      <c r="D74" s="186"/>
      <c r="E74" s="186"/>
      <c r="F74" s="186"/>
      <c r="G74" s="186"/>
    </row>
    <row r="75" spans="1:7" ht="15.75">
      <c r="A75" s="185"/>
      <c r="B75" s="186"/>
      <c r="C75" s="186"/>
      <c r="D75" s="186"/>
      <c r="E75" s="186"/>
      <c r="F75" s="186"/>
      <c r="G75" s="186"/>
    </row>
    <row r="76" spans="1:7" ht="15.75">
      <c r="A76" s="185"/>
      <c r="B76" s="186"/>
      <c r="C76" s="186"/>
      <c r="D76" s="186"/>
      <c r="E76" s="186"/>
      <c r="F76" s="186"/>
      <c r="G76" s="186"/>
    </row>
    <row r="77" spans="1:7" ht="15.75">
      <c r="A77" s="185"/>
      <c r="B77" s="186"/>
      <c r="C77" s="186"/>
      <c r="D77" s="186"/>
      <c r="E77" s="186"/>
      <c r="F77" s="186"/>
      <c r="G77" s="186"/>
    </row>
    <row r="78" spans="1:7" ht="15.75">
      <c r="A78" s="185"/>
      <c r="B78" s="186"/>
      <c r="C78" s="186"/>
      <c r="D78" s="186"/>
      <c r="E78" s="186"/>
      <c r="F78" s="186"/>
      <c r="G78" s="186"/>
    </row>
    <row r="79" spans="1:7" ht="15.75">
      <c r="A79" s="185"/>
      <c r="B79" s="186"/>
      <c r="C79" s="186"/>
      <c r="D79" s="186"/>
      <c r="E79" s="186"/>
      <c r="F79" s="186"/>
      <c r="G79" s="186"/>
    </row>
    <row r="80" spans="1:7" ht="15">
      <c r="A80" s="196"/>
      <c r="B80" s="196"/>
      <c r="C80" s="186"/>
      <c r="D80" s="186"/>
      <c r="E80" s="186"/>
      <c r="F80" s="186"/>
      <c r="G80" s="186"/>
    </row>
    <row r="81" spans="1:7" ht="10.5" customHeight="1">
      <c r="A81" s="197" t="s">
        <v>305</v>
      </c>
      <c r="C81" s="186"/>
      <c r="D81" s="186"/>
      <c r="E81" s="186"/>
      <c r="F81" s="186"/>
      <c r="G81" s="186"/>
    </row>
    <row r="82" spans="1:7" ht="10.5" customHeight="1">
      <c r="A82" s="197" t="s">
        <v>306</v>
      </c>
      <c r="C82" s="186"/>
      <c r="D82" s="186"/>
      <c r="E82" s="186"/>
      <c r="F82" s="186"/>
      <c r="G82" s="186"/>
    </row>
    <row r="83" spans="1:7" ht="10.5" customHeight="1">
      <c r="A83" s="197" t="s">
        <v>307</v>
      </c>
      <c r="C83" s="193"/>
      <c r="D83" s="194"/>
      <c r="E83" s="186"/>
      <c r="F83" s="186"/>
      <c r="G83" s="186"/>
    </row>
    <row r="84" spans="1:7" ht="10.5" customHeight="1">
      <c r="A84" s="198" t="s">
        <v>308</v>
      </c>
      <c r="B84" s="199"/>
      <c r="C84" s="186"/>
      <c r="D84" s="186"/>
      <c r="E84" s="186"/>
      <c r="F84" s="186"/>
      <c r="G84" s="186"/>
    </row>
    <row r="85" spans="3:7" ht="15">
      <c r="C85" s="186"/>
      <c r="D85" s="186"/>
      <c r="E85" s="186"/>
      <c r="F85" s="186"/>
      <c r="G85" s="186"/>
    </row>
    <row r="88" spans="1:7" ht="15">
      <c r="A88" s="231" t="s">
        <v>309</v>
      </c>
      <c r="B88" s="231"/>
      <c r="C88" s="231"/>
      <c r="D88" s="231"/>
      <c r="E88" s="231"/>
      <c r="F88" s="231"/>
      <c r="G88" s="231"/>
    </row>
    <row r="89" spans="1:7" ht="9.75" customHeight="1">
      <c r="A89" s="4"/>
      <c r="B89" s="4"/>
      <c r="C89" s="4"/>
      <c r="D89" s="4"/>
      <c r="E89" s="4"/>
      <c r="F89" s="4"/>
      <c r="G89" s="4"/>
    </row>
    <row r="90" spans="1:8" ht="15">
      <c r="A90" s="113" t="s">
        <v>3</v>
      </c>
      <c r="B90" s="114" t="s">
        <v>4</v>
      </c>
      <c r="C90" s="114"/>
      <c r="D90" s="114"/>
      <c r="E90" s="114"/>
      <c r="F90" s="114"/>
      <c r="G90" s="200" t="s">
        <v>5</v>
      </c>
      <c r="H90" s="201"/>
    </row>
    <row r="91" spans="1:7" ht="9.75" customHeight="1">
      <c r="A91" s="115"/>
      <c r="B91" s="115"/>
      <c r="C91" s="115"/>
      <c r="D91" s="115"/>
      <c r="E91" s="115"/>
      <c r="F91" s="115"/>
      <c r="G91" s="116"/>
    </row>
    <row r="92" spans="1:7" ht="15">
      <c r="A92" s="202" t="s">
        <v>6</v>
      </c>
      <c r="B92" s="232" t="s">
        <v>194</v>
      </c>
      <c r="C92" s="232"/>
      <c r="D92" s="232"/>
      <c r="E92" s="232"/>
      <c r="F92" s="232"/>
      <c r="G92" s="203">
        <v>4</v>
      </c>
    </row>
    <row r="93" spans="1:7" ht="15">
      <c r="A93" s="202" t="s">
        <v>7</v>
      </c>
      <c r="B93" s="232" t="s">
        <v>195</v>
      </c>
      <c r="C93" s="232"/>
      <c r="D93" s="232"/>
      <c r="E93" s="232"/>
      <c r="F93" s="232"/>
      <c r="G93" s="203">
        <v>5</v>
      </c>
    </row>
    <row r="94" spans="1:7" ht="15">
      <c r="A94" s="202" t="s">
        <v>8</v>
      </c>
      <c r="B94" s="232" t="s">
        <v>196</v>
      </c>
      <c r="C94" s="232"/>
      <c r="D94" s="232"/>
      <c r="E94" s="232"/>
      <c r="F94" s="232"/>
      <c r="G94" s="203">
        <v>6</v>
      </c>
    </row>
    <row r="95" spans="1:7" ht="15">
      <c r="A95" s="202" t="s">
        <v>9</v>
      </c>
      <c r="B95" s="232" t="s">
        <v>197</v>
      </c>
      <c r="C95" s="232"/>
      <c r="D95" s="232"/>
      <c r="E95" s="232"/>
      <c r="F95" s="232"/>
      <c r="G95" s="203">
        <v>8</v>
      </c>
    </row>
    <row r="96" spans="1:7" ht="15">
      <c r="A96" s="202" t="s">
        <v>10</v>
      </c>
      <c r="B96" s="232" t="s">
        <v>198</v>
      </c>
      <c r="C96" s="232"/>
      <c r="D96" s="232"/>
      <c r="E96" s="232"/>
      <c r="F96" s="232"/>
      <c r="G96" s="203">
        <v>12</v>
      </c>
    </row>
    <row r="97" spans="1:7" ht="15">
      <c r="A97" s="202" t="s">
        <v>11</v>
      </c>
      <c r="B97" s="232" t="s">
        <v>199</v>
      </c>
      <c r="C97" s="232"/>
      <c r="D97" s="232"/>
      <c r="E97" s="232"/>
      <c r="F97" s="232"/>
      <c r="G97" s="203">
        <v>13</v>
      </c>
    </row>
    <row r="98" spans="1:7" ht="15">
      <c r="A98" s="202" t="s">
        <v>12</v>
      </c>
      <c r="B98" s="232" t="s">
        <v>200</v>
      </c>
      <c r="C98" s="232"/>
      <c r="D98" s="232"/>
      <c r="E98" s="232"/>
      <c r="F98" s="232"/>
      <c r="G98" s="203">
        <v>14</v>
      </c>
    </row>
    <row r="99" spans="1:7" ht="15">
      <c r="A99" s="202" t="s">
        <v>13</v>
      </c>
      <c r="B99" s="232" t="s">
        <v>201</v>
      </c>
      <c r="C99" s="232"/>
      <c r="D99" s="232"/>
      <c r="E99" s="232"/>
      <c r="F99" s="232"/>
      <c r="G99" s="203">
        <v>15</v>
      </c>
    </row>
    <row r="100" spans="1:7" ht="15">
      <c r="A100" s="202" t="s">
        <v>14</v>
      </c>
      <c r="B100" s="232" t="s">
        <v>202</v>
      </c>
      <c r="C100" s="232"/>
      <c r="D100" s="232"/>
      <c r="E100" s="232"/>
      <c r="F100" s="232"/>
      <c r="G100" s="203">
        <v>16</v>
      </c>
    </row>
    <row r="101" spans="1:7" ht="15">
      <c r="A101" s="202" t="s">
        <v>15</v>
      </c>
      <c r="B101" s="232" t="s">
        <v>203</v>
      </c>
      <c r="C101" s="232"/>
      <c r="D101" s="232"/>
      <c r="E101" s="232"/>
      <c r="F101" s="232"/>
      <c r="G101" s="203">
        <v>17</v>
      </c>
    </row>
    <row r="102" spans="1:7" ht="15">
      <c r="A102" s="202" t="s">
        <v>16</v>
      </c>
      <c r="B102" s="232" t="s">
        <v>204</v>
      </c>
      <c r="C102" s="232"/>
      <c r="D102" s="232"/>
      <c r="E102" s="232"/>
      <c r="F102" s="232"/>
      <c r="G102" s="203">
        <v>18</v>
      </c>
    </row>
    <row r="103" spans="1:7" ht="15">
      <c r="A103" s="202" t="s">
        <v>17</v>
      </c>
      <c r="B103" s="232" t="s">
        <v>205</v>
      </c>
      <c r="C103" s="232"/>
      <c r="D103" s="232"/>
      <c r="E103" s="232"/>
      <c r="F103" s="232"/>
      <c r="G103" s="203">
        <v>19</v>
      </c>
    </row>
    <row r="104" spans="1:7" ht="15">
      <c r="A104" s="202" t="s">
        <v>18</v>
      </c>
      <c r="B104" s="232" t="s">
        <v>206</v>
      </c>
      <c r="C104" s="232"/>
      <c r="D104" s="232"/>
      <c r="E104" s="232"/>
      <c r="F104" s="232"/>
      <c r="G104" s="203">
        <v>20</v>
      </c>
    </row>
    <row r="105" spans="1:7" ht="15">
      <c r="A105" s="202" t="s">
        <v>19</v>
      </c>
      <c r="B105" s="232" t="s">
        <v>207</v>
      </c>
      <c r="C105" s="232"/>
      <c r="D105" s="232"/>
      <c r="E105" s="232"/>
      <c r="F105" s="232"/>
      <c r="G105" s="203">
        <v>21</v>
      </c>
    </row>
    <row r="106" spans="1:7" ht="15">
      <c r="A106" s="202" t="s">
        <v>20</v>
      </c>
      <c r="B106" s="232" t="s">
        <v>208</v>
      </c>
      <c r="C106" s="232"/>
      <c r="D106" s="232"/>
      <c r="E106" s="232"/>
      <c r="F106" s="232"/>
      <c r="G106" s="203">
        <v>22</v>
      </c>
    </row>
    <row r="107" spans="1:7" ht="15">
      <c r="A107" s="202" t="s">
        <v>21</v>
      </c>
      <c r="B107" s="232" t="s">
        <v>294</v>
      </c>
      <c r="C107" s="232"/>
      <c r="D107" s="232"/>
      <c r="E107" s="232"/>
      <c r="F107" s="232"/>
      <c r="G107" s="203">
        <v>23</v>
      </c>
    </row>
    <row r="108" spans="1:7" ht="15">
      <c r="A108" s="202" t="s">
        <v>173</v>
      </c>
      <c r="B108" s="232" t="s">
        <v>209</v>
      </c>
      <c r="C108" s="232"/>
      <c r="D108" s="232"/>
      <c r="E108" s="232"/>
      <c r="F108" s="232"/>
      <c r="G108" s="203">
        <v>24</v>
      </c>
    </row>
    <row r="109" spans="1:7" ht="15">
      <c r="A109" s="202" t="s">
        <v>184</v>
      </c>
      <c r="B109" s="232" t="s">
        <v>210</v>
      </c>
      <c r="C109" s="232"/>
      <c r="D109" s="232"/>
      <c r="E109" s="232"/>
      <c r="F109" s="232"/>
      <c r="G109" s="203">
        <v>25</v>
      </c>
    </row>
    <row r="110" spans="1:7" ht="15">
      <c r="A110" s="202" t="s">
        <v>185</v>
      </c>
      <c r="B110" s="232" t="s">
        <v>211</v>
      </c>
      <c r="C110" s="232"/>
      <c r="D110" s="232"/>
      <c r="E110" s="232"/>
      <c r="F110" s="232"/>
      <c r="G110" s="203">
        <v>26</v>
      </c>
    </row>
    <row r="111" spans="1:7" ht="9.75" customHeight="1">
      <c r="A111" s="7"/>
      <c r="B111" s="4"/>
      <c r="C111" s="4"/>
      <c r="D111" s="4"/>
      <c r="E111" s="4"/>
      <c r="F111" s="4"/>
      <c r="G111" s="8"/>
    </row>
    <row r="112" spans="1:7" ht="15">
      <c r="A112" s="5" t="s">
        <v>22</v>
      </c>
      <c r="B112" s="6" t="s">
        <v>4</v>
      </c>
      <c r="C112" s="6"/>
      <c r="D112" s="6"/>
      <c r="E112" s="6"/>
      <c r="F112" s="6"/>
      <c r="G112" s="200" t="s">
        <v>5</v>
      </c>
    </row>
    <row r="113" spans="1:7" ht="9.75" customHeight="1">
      <c r="A113" s="9"/>
      <c r="B113" s="4"/>
      <c r="C113" s="4"/>
      <c r="D113" s="4"/>
      <c r="E113" s="4"/>
      <c r="F113" s="4"/>
      <c r="G113" s="203"/>
    </row>
    <row r="114" spans="1:7" ht="15">
      <c r="A114" s="117" t="s">
        <v>6</v>
      </c>
      <c r="B114" s="232" t="s">
        <v>212</v>
      </c>
      <c r="C114" s="232"/>
      <c r="D114" s="232"/>
      <c r="E114" s="232"/>
      <c r="F114" s="232"/>
      <c r="G114" s="203">
        <v>4</v>
      </c>
    </row>
    <row r="115" spans="1:7" ht="15">
      <c r="A115" s="10"/>
      <c r="B115" s="10"/>
      <c r="C115" s="11"/>
      <c r="D115" s="11"/>
      <c r="E115" s="11"/>
      <c r="F115" s="11"/>
      <c r="G115" s="12"/>
    </row>
    <row r="116" spans="1:7" ht="54.75" customHeight="1">
      <c r="A116" s="233" t="s">
        <v>156</v>
      </c>
      <c r="B116" s="233"/>
      <c r="C116" s="233"/>
      <c r="D116" s="233"/>
      <c r="E116" s="233"/>
      <c r="F116" s="233"/>
      <c r="G116" s="233"/>
    </row>
    <row r="117" spans="1:7" ht="15">
      <c r="A117" s="204"/>
      <c r="B117" s="204"/>
      <c r="C117" s="204"/>
      <c r="D117" s="204"/>
      <c r="E117" s="204"/>
      <c r="F117" s="204"/>
      <c r="G117" s="204"/>
    </row>
    <row r="118" spans="1:7" ht="15">
      <c r="A118" s="204"/>
      <c r="B118" s="204"/>
      <c r="C118" s="204"/>
      <c r="D118" s="204"/>
      <c r="E118" s="204"/>
      <c r="F118" s="204"/>
      <c r="G118" s="204"/>
    </row>
    <row r="119" spans="1:7" ht="15">
      <c r="A119" s="204"/>
      <c r="B119" s="204"/>
      <c r="C119" s="204"/>
      <c r="D119" s="204"/>
      <c r="E119" s="204"/>
      <c r="F119" s="204"/>
      <c r="G119" s="204"/>
    </row>
    <row r="120" spans="1:7" ht="15">
      <c r="A120" s="204"/>
      <c r="B120" s="204"/>
      <c r="C120" s="204"/>
      <c r="D120" s="204"/>
      <c r="E120" s="204"/>
      <c r="F120" s="204"/>
      <c r="G120" s="204"/>
    </row>
    <row r="121" spans="1:7" ht="15">
      <c r="A121" s="204"/>
      <c r="B121" s="204"/>
      <c r="C121" s="204"/>
      <c r="D121" s="204"/>
      <c r="E121" s="204"/>
      <c r="F121" s="204"/>
      <c r="G121" s="204"/>
    </row>
    <row r="122" spans="1:7" ht="15">
      <c r="A122" s="204"/>
      <c r="B122" s="204"/>
      <c r="C122" s="204"/>
      <c r="D122" s="204"/>
      <c r="E122" s="204"/>
      <c r="F122" s="204"/>
      <c r="G122" s="204"/>
    </row>
    <row r="123" spans="1:7" ht="15">
      <c r="A123" s="205"/>
      <c r="B123" s="205"/>
      <c r="C123" s="205"/>
      <c r="D123" s="205"/>
      <c r="E123" s="205"/>
      <c r="F123" s="205"/>
      <c r="G123" s="205"/>
    </row>
    <row r="124" spans="1:7" ht="15">
      <c r="A124" s="196"/>
      <c r="B124" s="196"/>
      <c r="C124" s="196"/>
      <c r="D124" s="196"/>
      <c r="E124" s="196"/>
      <c r="F124" s="196"/>
      <c r="G124" s="196"/>
    </row>
    <row r="125" spans="1:7" ht="10.5" customHeight="1">
      <c r="A125" s="197" t="s">
        <v>305</v>
      </c>
      <c r="C125" s="206"/>
      <c r="D125" s="206"/>
      <c r="E125" s="206"/>
      <c r="F125" s="206"/>
      <c r="G125" s="206"/>
    </row>
    <row r="126" spans="1:7" ht="10.5" customHeight="1">
      <c r="A126" s="197" t="s">
        <v>306</v>
      </c>
      <c r="C126" s="206"/>
      <c r="D126" s="206"/>
      <c r="E126" s="206"/>
      <c r="F126" s="206"/>
      <c r="G126" s="206"/>
    </row>
    <row r="127" spans="1:7" ht="10.5" customHeight="1">
      <c r="A127" s="197" t="s">
        <v>307</v>
      </c>
      <c r="C127" s="206"/>
      <c r="D127" s="206"/>
      <c r="E127" s="206"/>
      <c r="F127" s="206"/>
      <c r="G127" s="206"/>
    </row>
    <row r="128" spans="1:7" ht="10.5" customHeight="1">
      <c r="A128" s="198" t="s">
        <v>308</v>
      </c>
      <c r="B128" s="199"/>
      <c r="C128" s="206"/>
      <c r="D128" s="206"/>
      <c r="E128" s="206"/>
      <c r="F128" s="206"/>
      <c r="G128" s="206"/>
    </row>
    <row r="129" ht="10.5" customHeight="1"/>
  </sheetData>
  <sheetProtection/>
  <mergeCells count="24">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34.421875" style="33" customWidth="1"/>
    <col min="2" max="2" width="11.8515625" style="33" customWidth="1"/>
    <col min="3" max="3" width="10.140625" style="33" customWidth="1"/>
    <col min="4" max="4" width="11.57421875" style="33"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34" t="s">
        <v>23</v>
      </c>
      <c r="B1" s="234"/>
      <c r="C1" s="234"/>
      <c r="D1" s="234"/>
      <c r="E1" s="234"/>
      <c r="F1" s="234"/>
      <c r="G1" s="79"/>
      <c r="P1" s="79"/>
      <c r="Q1" s="79"/>
      <c r="R1" s="79"/>
      <c r="S1" s="79"/>
      <c r="T1" s="79"/>
      <c r="W1" s="81"/>
      <c r="X1" s="81"/>
      <c r="Y1" s="81"/>
      <c r="Z1" s="79"/>
    </row>
    <row r="2" spans="1:26" s="80" customFormat="1" ht="15.75" customHeight="1">
      <c r="A2" s="235" t="s">
        <v>0</v>
      </c>
      <c r="B2" s="235"/>
      <c r="C2" s="235"/>
      <c r="D2" s="235"/>
      <c r="E2" s="235"/>
      <c r="F2" s="235"/>
      <c r="G2" s="79"/>
      <c r="P2" s="79"/>
      <c r="Q2" s="79"/>
      <c r="R2" s="79"/>
      <c r="S2" s="79"/>
      <c r="T2" s="79"/>
      <c r="W2" s="81"/>
      <c r="Z2" s="79"/>
    </row>
    <row r="3" spans="1:26" s="80" customFormat="1" ht="15.75" customHeight="1">
      <c r="A3" s="235" t="s">
        <v>24</v>
      </c>
      <c r="B3" s="235"/>
      <c r="C3" s="235"/>
      <c r="D3" s="235"/>
      <c r="E3" s="235"/>
      <c r="F3" s="235"/>
      <c r="G3" s="79"/>
      <c r="P3" s="79"/>
      <c r="Q3" s="79"/>
      <c r="R3" s="79"/>
      <c r="S3" s="79"/>
      <c r="T3" s="79"/>
      <c r="V3" s="59"/>
      <c r="W3" s="81"/>
      <c r="X3" s="81"/>
      <c r="Y3" s="81"/>
      <c r="Z3" s="79"/>
    </row>
    <row r="4" spans="1:26" s="80" customFormat="1" ht="15.75" customHeight="1">
      <c r="A4" s="236"/>
      <c r="B4" s="236"/>
      <c r="C4" s="236"/>
      <c r="D4" s="236"/>
      <c r="E4" s="236"/>
      <c r="F4" s="236"/>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37" t="s">
        <v>313</v>
      </c>
      <c r="D6" s="237"/>
      <c r="E6" s="17" t="s">
        <v>314</v>
      </c>
      <c r="F6" s="19">
        <v>2011</v>
      </c>
      <c r="P6" s="13"/>
      <c r="Q6" s="13"/>
      <c r="R6" s="13"/>
      <c r="S6" s="13"/>
      <c r="T6" s="13"/>
      <c r="W6" s="20"/>
      <c r="X6" s="21"/>
      <c r="Y6" s="22"/>
      <c r="Z6" s="13"/>
    </row>
    <row r="7" spans="1:21" ht="15">
      <c r="A7" t="s">
        <v>29</v>
      </c>
      <c r="B7" s="207">
        <v>7705.176</v>
      </c>
      <c r="C7" s="207">
        <v>207.522</v>
      </c>
      <c r="D7" s="207">
        <v>526.078</v>
      </c>
      <c r="E7" s="25">
        <f aca="true" t="shared" si="0" ref="E7:E20">+(D7-C7)/C7</f>
        <v>1.535046886595156</v>
      </c>
      <c r="F7" s="25">
        <f aca="true" t="shared" si="1" ref="F7:F23">+D7/$D$23</f>
        <v>0.0004300492848425198</v>
      </c>
      <c r="G7" s="24"/>
      <c r="Q7" s="23"/>
      <c r="S7" t="str">
        <f>+A7</f>
        <v>Región de Arica y Parinacota</v>
      </c>
      <c r="T7" s="37">
        <f>+D7</f>
        <v>526.078</v>
      </c>
      <c r="U7" s="24"/>
    </row>
    <row r="8" spans="1:21" ht="15">
      <c r="A8" s="2" t="s">
        <v>30</v>
      </c>
      <c r="B8" s="207">
        <v>6435.531</v>
      </c>
      <c r="C8" s="207">
        <v>415.502</v>
      </c>
      <c r="D8" s="207">
        <v>671.634</v>
      </c>
      <c r="E8" s="25">
        <f t="shared" si="0"/>
        <v>0.6164398727322612</v>
      </c>
      <c r="F8" s="25">
        <f t="shared" si="1"/>
        <v>0.0005490359250451853</v>
      </c>
      <c r="I8" s="24"/>
      <c r="J8" s="24"/>
      <c r="K8" s="24"/>
      <c r="O8">
        <v>1</v>
      </c>
      <c r="P8" s="3" t="s">
        <v>214</v>
      </c>
      <c r="Q8" s="37">
        <f>+T24</f>
        <v>386824.447</v>
      </c>
      <c r="R8" s="24"/>
      <c r="S8" t="str">
        <f aca="true" t="shared" si="2" ref="S8:S22">+A8</f>
        <v>Región de Tarapacá</v>
      </c>
      <c r="T8" s="37">
        <f aca="true" t="shared" si="3" ref="T8:T22">+D8</f>
        <v>671.634</v>
      </c>
      <c r="U8" s="24"/>
    </row>
    <row r="9" spans="1:21" ht="15">
      <c r="A9" s="2" t="s">
        <v>31</v>
      </c>
      <c r="B9" s="207">
        <v>3301.953</v>
      </c>
      <c r="C9" s="207">
        <v>478.815</v>
      </c>
      <c r="D9" s="207">
        <v>412.006</v>
      </c>
      <c r="E9" s="25">
        <f t="shared" si="0"/>
        <v>-0.1395298810605349</v>
      </c>
      <c r="F9" s="25">
        <f t="shared" si="1"/>
        <v>0.00033679964881790764</v>
      </c>
      <c r="I9" s="24"/>
      <c r="J9" s="24"/>
      <c r="K9" s="24"/>
      <c r="O9">
        <v>2</v>
      </c>
      <c r="P9" s="3" t="s">
        <v>158</v>
      </c>
      <c r="Q9" s="37">
        <f aca="true" t="shared" si="4" ref="Q9:Q14">+T25</f>
        <v>213292.059</v>
      </c>
      <c r="R9" s="24"/>
      <c r="S9" t="str">
        <f t="shared" si="2"/>
        <v>Región de Antofagasta</v>
      </c>
      <c r="T9" s="37">
        <f t="shared" si="3"/>
        <v>412.006</v>
      </c>
      <c r="U9" s="24"/>
    </row>
    <row r="10" spans="1:21" ht="15">
      <c r="A10" s="2" t="s">
        <v>32</v>
      </c>
      <c r="B10" s="207">
        <v>203922.339</v>
      </c>
      <c r="C10" s="207">
        <v>89430.727</v>
      </c>
      <c r="D10" s="207">
        <v>50460.533</v>
      </c>
      <c r="E10" s="25">
        <f t="shared" si="0"/>
        <v>-0.43575843904299244</v>
      </c>
      <c r="F10" s="25">
        <f t="shared" si="1"/>
        <v>0.041249617222963844</v>
      </c>
      <c r="G10" s="24"/>
      <c r="I10" s="24"/>
      <c r="J10" s="24"/>
      <c r="K10" s="24"/>
      <c r="O10">
        <v>3</v>
      </c>
      <c r="P10" s="3" t="s">
        <v>160</v>
      </c>
      <c r="Q10" s="37">
        <f t="shared" si="4"/>
        <v>179428.44</v>
      </c>
      <c r="R10" s="24"/>
      <c r="S10" t="str">
        <f t="shared" si="2"/>
        <v>Región de Atacama</v>
      </c>
      <c r="T10" s="37">
        <f t="shared" si="3"/>
        <v>50460.533</v>
      </c>
      <c r="U10" s="24"/>
    </row>
    <row r="11" spans="1:21" ht="15">
      <c r="A11" s="2" t="s">
        <v>33</v>
      </c>
      <c r="B11" s="207">
        <v>521708.738</v>
      </c>
      <c r="C11" s="207">
        <v>92521.998</v>
      </c>
      <c r="D11" s="207">
        <v>81420.226</v>
      </c>
      <c r="E11" s="25">
        <f t="shared" si="0"/>
        <v>-0.1199906210412794</v>
      </c>
      <c r="F11" s="25">
        <f t="shared" si="1"/>
        <v>0.06655801984309616</v>
      </c>
      <c r="I11" s="24"/>
      <c r="J11" s="24"/>
      <c r="K11" s="24"/>
      <c r="O11">
        <v>4</v>
      </c>
      <c r="P11" s="3" t="s">
        <v>159</v>
      </c>
      <c r="Q11" s="37">
        <f t="shared" si="4"/>
        <v>130366.304</v>
      </c>
      <c r="R11" s="24"/>
      <c r="S11" t="str">
        <f t="shared" si="2"/>
        <v>Región de Coquimbo</v>
      </c>
      <c r="T11" s="37">
        <f t="shared" si="3"/>
        <v>81420.226</v>
      </c>
      <c r="U11" s="24"/>
    </row>
    <row r="12" spans="1:21" ht="15">
      <c r="A12" s="2" t="s">
        <v>34</v>
      </c>
      <c r="B12" s="207">
        <v>1194438.621</v>
      </c>
      <c r="C12" s="207">
        <v>75542.583</v>
      </c>
      <c r="D12" s="207">
        <v>72663.116</v>
      </c>
      <c r="E12" s="25">
        <f t="shared" si="0"/>
        <v>-0.03811713719135079</v>
      </c>
      <c r="F12" s="25">
        <f t="shared" si="1"/>
        <v>0.05939940668537567</v>
      </c>
      <c r="I12" s="24"/>
      <c r="J12" s="24"/>
      <c r="K12" s="24"/>
      <c r="O12">
        <v>5</v>
      </c>
      <c r="P12" s="3" t="s">
        <v>162</v>
      </c>
      <c r="Q12" s="37">
        <f t="shared" si="4"/>
        <v>81420.226</v>
      </c>
      <c r="R12" s="24"/>
      <c r="S12" t="str">
        <f t="shared" si="2"/>
        <v>Región de Valparaíso</v>
      </c>
      <c r="T12" s="37">
        <f t="shared" si="3"/>
        <v>72663.116</v>
      </c>
      <c r="U12" s="24"/>
    </row>
    <row r="13" spans="1:22" ht="15">
      <c r="A13" s="2" t="s">
        <v>35</v>
      </c>
      <c r="B13" s="207">
        <v>2025215.759</v>
      </c>
      <c r="C13" s="207">
        <v>134042.413</v>
      </c>
      <c r="D13" s="207">
        <v>130366.304</v>
      </c>
      <c r="E13" s="25">
        <f t="shared" si="0"/>
        <v>-0.027424968841765006</v>
      </c>
      <c r="F13" s="25">
        <f t="shared" si="1"/>
        <v>0.106569626182358</v>
      </c>
      <c r="I13" s="24"/>
      <c r="J13" s="24"/>
      <c r="K13" s="24"/>
      <c r="O13">
        <v>6</v>
      </c>
      <c r="P13" s="3" t="s">
        <v>161</v>
      </c>
      <c r="Q13" s="37">
        <f t="shared" si="4"/>
        <v>72663.116</v>
      </c>
      <c r="R13" s="24"/>
      <c r="S13" t="str">
        <f t="shared" si="2"/>
        <v>Región Metropolitana de Santiago</v>
      </c>
      <c r="T13" s="37">
        <f t="shared" si="3"/>
        <v>130366.304</v>
      </c>
      <c r="U13" s="24"/>
      <c r="V13" s="24"/>
    </row>
    <row r="14" spans="1:21" ht="15">
      <c r="A14" s="2" t="s">
        <v>36</v>
      </c>
      <c r="B14" s="207">
        <v>2090201.733</v>
      </c>
      <c r="C14" s="207">
        <v>212186.526</v>
      </c>
      <c r="D14" s="207">
        <v>213292.059</v>
      </c>
      <c r="E14" s="25">
        <f t="shared" si="0"/>
        <v>0.005210194166617327</v>
      </c>
      <c r="F14" s="25">
        <f t="shared" si="1"/>
        <v>0.17435836023467727</v>
      </c>
      <c r="I14" s="24"/>
      <c r="J14" s="24"/>
      <c r="K14" s="24"/>
      <c r="O14">
        <v>7</v>
      </c>
      <c r="P14" s="3" t="s">
        <v>281</v>
      </c>
      <c r="Q14" s="37">
        <f t="shared" si="4"/>
        <v>50460.533</v>
      </c>
      <c r="R14" s="24"/>
      <c r="S14" t="str">
        <f t="shared" si="2"/>
        <v>Región del Libertador Bernardo O'Higgins</v>
      </c>
      <c r="T14" s="37">
        <f t="shared" si="3"/>
        <v>213292.059</v>
      </c>
      <c r="U14" s="24"/>
    </row>
    <row r="15" spans="1:21" ht="15">
      <c r="A15" s="2" t="s">
        <v>37</v>
      </c>
      <c r="B15" s="207">
        <v>1355847.869</v>
      </c>
      <c r="C15" s="207">
        <v>152957.49</v>
      </c>
      <c r="D15" s="207">
        <v>179428.44</v>
      </c>
      <c r="E15" s="25">
        <f t="shared" si="0"/>
        <v>0.17306082886166615</v>
      </c>
      <c r="F15" s="25">
        <f t="shared" si="1"/>
        <v>0.14667610563910483</v>
      </c>
      <c r="I15" s="24"/>
      <c r="J15" s="24"/>
      <c r="K15" s="24"/>
      <c r="O15">
        <v>8</v>
      </c>
      <c r="P15" s="34" t="s">
        <v>157</v>
      </c>
      <c r="Q15" s="24">
        <f>+T40</f>
        <v>107270.73499999999</v>
      </c>
      <c r="S15" t="str">
        <f t="shared" si="2"/>
        <v>Región del Maule</v>
      </c>
      <c r="T15" s="37">
        <f t="shared" si="3"/>
        <v>179428.44</v>
      </c>
      <c r="U15" s="24"/>
    </row>
    <row r="16" spans="1:22" ht="15">
      <c r="A16" s="2" t="s">
        <v>222</v>
      </c>
      <c r="B16" s="207">
        <v>3961736.837</v>
      </c>
      <c r="C16" s="207">
        <v>359544.678</v>
      </c>
      <c r="D16" s="207">
        <v>386824.447</v>
      </c>
      <c r="E16" s="25">
        <f t="shared" si="0"/>
        <v>0.07587309914235463</v>
      </c>
      <c r="F16" s="25">
        <f t="shared" si="1"/>
        <v>0.31621466168886214</v>
      </c>
      <c r="I16" s="24"/>
      <c r="J16" s="24"/>
      <c r="K16" s="24"/>
      <c r="O16">
        <v>9</v>
      </c>
      <c r="P16" s="47"/>
      <c r="Q16" s="37"/>
      <c r="S16" t="str">
        <f t="shared" si="2"/>
        <v>Región del Bío Bío</v>
      </c>
      <c r="T16" s="37">
        <f t="shared" si="3"/>
        <v>386824.447</v>
      </c>
      <c r="V16" s="24"/>
    </row>
    <row r="17" spans="1:21" ht="15">
      <c r="A17" s="2" t="s">
        <v>39</v>
      </c>
      <c r="B17" s="207">
        <v>450672.577</v>
      </c>
      <c r="C17" s="207">
        <v>25408.941</v>
      </c>
      <c r="D17" s="207">
        <v>43536.406</v>
      </c>
      <c r="E17" s="25">
        <f t="shared" si="0"/>
        <v>0.7134285919275425</v>
      </c>
      <c r="F17" s="25">
        <f t="shared" si="1"/>
        <v>0.035589399794162827</v>
      </c>
      <c r="H17" s="55"/>
      <c r="I17" s="55"/>
      <c r="J17" s="55"/>
      <c r="K17" s="24"/>
      <c r="O17">
        <v>10</v>
      </c>
      <c r="Q17" s="24"/>
      <c r="S17" t="str">
        <f t="shared" si="2"/>
        <v>Región de La Araucanía</v>
      </c>
      <c r="T17" s="37">
        <f t="shared" si="3"/>
        <v>43536.406</v>
      </c>
      <c r="U17" s="33"/>
    </row>
    <row r="18" spans="1:21" ht="15">
      <c r="A18" s="2" t="s">
        <v>40</v>
      </c>
      <c r="B18" s="207">
        <v>18813.091</v>
      </c>
      <c r="C18" s="207">
        <v>299.263</v>
      </c>
      <c r="D18" s="207">
        <v>8851.01</v>
      </c>
      <c r="E18" s="25">
        <f t="shared" si="0"/>
        <v>28.576025101666428</v>
      </c>
      <c r="F18" s="25">
        <f t="shared" si="1"/>
        <v>0.007235372930694672</v>
      </c>
      <c r="I18" s="24"/>
      <c r="J18" s="24"/>
      <c r="K18" s="24"/>
      <c r="P18" s="2"/>
      <c r="Q18" s="24">
        <f>SUM(Q8:Q17)</f>
        <v>1221725.8599999999</v>
      </c>
      <c r="S18" t="str">
        <f t="shared" si="2"/>
        <v>Región de Los Ríos</v>
      </c>
      <c r="T18" s="37">
        <f t="shared" si="3"/>
        <v>8851.01</v>
      </c>
      <c r="U18" s="33"/>
    </row>
    <row r="19" spans="1:21" ht="15">
      <c r="A19" s="2" t="s">
        <v>41</v>
      </c>
      <c r="B19" s="207">
        <v>295802.806</v>
      </c>
      <c r="C19" s="207">
        <v>21543.344</v>
      </c>
      <c r="D19" s="207">
        <v>49465.613</v>
      </c>
      <c r="E19" s="25">
        <f t="shared" si="0"/>
        <v>1.2960972539824827</v>
      </c>
      <c r="F19" s="25">
        <f t="shared" si="1"/>
        <v>0.0404363069638853</v>
      </c>
      <c r="I19" s="24"/>
      <c r="J19" s="24"/>
      <c r="K19" s="24"/>
      <c r="P19" s="2"/>
      <c r="Q19" s="24"/>
      <c r="S19" t="str">
        <f t="shared" si="2"/>
        <v>Región de Los Lagos</v>
      </c>
      <c r="T19" s="37">
        <f t="shared" si="3"/>
        <v>49465.613</v>
      </c>
      <c r="U19" s="24"/>
    </row>
    <row r="20" spans="1:21" ht="15">
      <c r="A20" s="2" t="s">
        <v>42</v>
      </c>
      <c r="B20" s="207">
        <v>2306.227</v>
      </c>
      <c r="C20" s="207">
        <v>60.512</v>
      </c>
      <c r="D20" s="207">
        <v>103.734</v>
      </c>
      <c r="E20" s="25">
        <f t="shared" si="0"/>
        <v>0.7142715494447381</v>
      </c>
      <c r="F20" s="25">
        <f t="shared" si="1"/>
        <v>8.479870383071322E-05</v>
      </c>
      <c r="I20" s="24"/>
      <c r="J20" s="24"/>
      <c r="K20" s="24"/>
      <c r="Q20" s="24"/>
      <c r="S20" t="str">
        <f t="shared" si="2"/>
        <v>Región Aysén del Gral. Carlos Ibañez Del Campo</v>
      </c>
      <c r="T20" s="37">
        <f t="shared" si="3"/>
        <v>103.734</v>
      </c>
      <c r="U20" s="24"/>
    </row>
    <row r="21" spans="1:21" ht="15">
      <c r="A21" s="2" t="s">
        <v>43</v>
      </c>
      <c r="B21" s="207">
        <v>63816.485</v>
      </c>
      <c r="C21" s="207">
        <v>2483.407</v>
      </c>
      <c r="D21" s="207">
        <v>3704.254</v>
      </c>
      <c r="E21" s="25">
        <f>+(D21-C21)/C21</f>
        <v>0.49160165852798177</v>
      </c>
      <c r="F21" s="25">
        <f t="shared" si="1"/>
        <v>0.003028090480071479</v>
      </c>
      <c r="G21" s="24"/>
      <c r="I21" s="24"/>
      <c r="J21" s="24"/>
      <c r="K21" s="24"/>
      <c r="P21" s="53"/>
      <c r="Q21" s="24"/>
      <c r="S21" t="str">
        <f t="shared" si="2"/>
        <v>Región de Magallanes</v>
      </c>
      <c r="T21" s="37">
        <f t="shared" si="3"/>
        <v>3704.254</v>
      </c>
      <c r="U21" s="24"/>
    </row>
    <row r="22" spans="1:21" ht="15">
      <c r="A22" s="2" t="s">
        <v>44</v>
      </c>
      <c r="B22" s="207">
        <v>12866.258000001266</v>
      </c>
      <c r="C22" s="207">
        <v>879.2789999998994</v>
      </c>
      <c r="D22" s="207">
        <v>1571.1400000003557</v>
      </c>
      <c r="E22" s="25">
        <f>+(D22-C22)/C22</f>
        <v>0.786850362627261</v>
      </c>
      <c r="F22" s="25">
        <f t="shared" si="1"/>
        <v>0.0012843487722117815</v>
      </c>
      <c r="G22" s="24"/>
      <c r="I22" s="24"/>
      <c r="J22" s="24"/>
      <c r="K22" s="24"/>
      <c r="Q22" s="24"/>
      <c r="S22" t="str">
        <f t="shared" si="2"/>
        <v>Otras operaciones</v>
      </c>
      <c r="T22" s="37">
        <f t="shared" si="3"/>
        <v>1571.1400000003557</v>
      </c>
      <c r="U22" s="24"/>
    </row>
    <row r="23" spans="1:21" s="1" customFormat="1" ht="12.75">
      <c r="A23" s="26" t="s">
        <v>45</v>
      </c>
      <c r="B23" s="48">
        <f>SUM(B7:B22)</f>
        <v>12214792</v>
      </c>
      <c r="C23" s="48">
        <f>SUM(C7:C22)</f>
        <v>1168003</v>
      </c>
      <c r="D23" s="48">
        <f>SUM(D7:D22)</f>
        <v>1223297</v>
      </c>
      <c r="E23" s="28">
        <f>+(D23-C23)/C23</f>
        <v>0.04734063183056893</v>
      </c>
      <c r="F23" s="28">
        <f t="shared" si="1"/>
        <v>1</v>
      </c>
      <c r="G23" s="27"/>
      <c r="H23" s="27"/>
      <c r="I23" s="27"/>
      <c r="J23" s="24"/>
      <c r="K23" s="24"/>
      <c r="P23" s="2"/>
      <c r="Q23" s="24"/>
      <c r="R23" s="1" t="s">
        <v>164</v>
      </c>
      <c r="S23"/>
      <c r="U23" s="27"/>
    </row>
    <row r="24" spans="1:20" s="31" customFormat="1" ht="12.75">
      <c r="A24" s="29"/>
      <c r="B24" s="30"/>
      <c r="C24" s="30"/>
      <c r="D24" s="30"/>
      <c r="E24" s="30"/>
      <c r="F24" s="30"/>
      <c r="G24" s="61"/>
      <c r="H24" s="61"/>
      <c r="I24" s="61"/>
      <c r="J24" s="61"/>
      <c r="K24" s="24"/>
      <c r="P24" s="2"/>
      <c r="Q24" s="24"/>
      <c r="R24" s="31">
        <v>1</v>
      </c>
      <c r="S24" t="s">
        <v>222</v>
      </c>
      <c r="T24" s="24">
        <v>386824.447</v>
      </c>
    </row>
    <row r="25" spans="1:20" s="31" customFormat="1" ht="12.75">
      <c r="A25" s="32" t="s">
        <v>216</v>
      </c>
      <c r="B25" s="32"/>
      <c r="C25" s="32"/>
      <c r="D25" s="32"/>
      <c r="E25" s="32"/>
      <c r="F25" s="32"/>
      <c r="G25" s="75"/>
      <c r="H25" s="75"/>
      <c r="I25" s="75"/>
      <c r="J25" s="75"/>
      <c r="R25" s="31">
        <v>2</v>
      </c>
      <c r="S25" t="s">
        <v>36</v>
      </c>
      <c r="T25" s="37">
        <v>213292.059</v>
      </c>
    </row>
    <row r="26" spans="1:20" ht="12.75">
      <c r="A26" s="32" t="s">
        <v>220</v>
      </c>
      <c r="B26" s="24"/>
      <c r="C26" s="105"/>
      <c r="D26" s="105"/>
      <c r="E26" s="105"/>
      <c r="F26" s="105"/>
      <c r="G26" s="24"/>
      <c r="H26" s="24"/>
      <c r="I26" s="24"/>
      <c r="J26" s="24"/>
      <c r="R26" s="31">
        <v>3</v>
      </c>
      <c r="S26" s="58" t="s">
        <v>37</v>
      </c>
      <c r="T26" s="76">
        <v>179428.44</v>
      </c>
    </row>
    <row r="27" spans="2:20" ht="12.75">
      <c r="B27" s="106"/>
      <c r="C27" s="106"/>
      <c r="D27" s="106"/>
      <c r="F27" s="105"/>
      <c r="G27" s="24"/>
      <c r="H27" s="24"/>
      <c r="I27" s="24"/>
      <c r="J27" s="24"/>
      <c r="R27" s="31">
        <v>4</v>
      </c>
      <c r="S27" s="111" t="s">
        <v>35</v>
      </c>
      <c r="T27" s="112">
        <v>130366.304</v>
      </c>
    </row>
    <row r="28" spans="2:20" ht="12.75">
      <c r="B28" s="24"/>
      <c r="C28" s="24"/>
      <c r="D28" s="24"/>
      <c r="G28" s="24"/>
      <c r="H28" s="61"/>
      <c r="I28" s="61"/>
      <c r="J28" s="61"/>
      <c r="R28" s="31">
        <v>5</v>
      </c>
      <c r="S28" s="74" t="s">
        <v>33</v>
      </c>
      <c r="T28" s="73">
        <v>81420.226</v>
      </c>
    </row>
    <row r="29" spans="8:20" ht="12.75">
      <c r="H29" s="24"/>
      <c r="I29" s="24"/>
      <c r="J29" s="24"/>
      <c r="R29" s="31">
        <v>6</v>
      </c>
      <c r="S29" s="111" t="s">
        <v>34</v>
      </c>
      <c r="T29" s="112">
        <v>72663.116</v>
      </c>
    </row>
    <row r="30" spans="18:20" ht="12.75">
      <c r="R30" s="31">
        <v>7</v>
      </c>
      <c r="S30" s="74" t="s">
        <v>32</v>
      </c>
      <c r="T30" s="73">
        <v>50460.533</v>
      </c>
    </row>
    <row r="31" spans="18:20" ht="12.75">
      <c r="R31" s="31"/>
      <c r="S31" s="74" t="s">
        <v>41</v>
      </c>
      <c r="T31" s="73">
        <v>49465.613</v>
      </c>
    </row>
    <row r="32" spans="10:20" ht="12.75">
      <c r="J32" s="109"/>
      <c r="R32" s="110"/>
      <c r="S32" s="58" t="s">
        <v>39</v>
      </c>
      <c r="T32" s="76">
        <v>43536.406</v>
      </c>
    </row>
    <row r="33" spans="10:20" ht="12.75">
      <c r="J33" s="108"/>
      <c r="R33" s="31"/>
      <c r="S33" s="111" t="s">
        <v>40</v>
      </c>
      <c r="T33" s="112">
        <v>8851.01</v>
      </c>
    </row>
    <row r="34" spans="10:20" ht="12.75">
      <c r="J34" s="109"/>
      <c r="R34" s="31"/>
      <c r="S34" s="111" t="s">
        <v>43</v>
      </c>
      <c r="T34" s="112">
        <v>3704.254</v>
      </c>
    </row>
    <row r="35" spans="10:20" ht="12.75">
      <c r="J35" s="109"/>
      <c r="R35" s="31"/>
      <c r="S35" s="74" t="s">
        <v>30</v>
      </c>
      <c r="T35" s="73">
        <v>671.634</v>
      </c>
    </row>
    <row r="36" spans="10:20" ht="12.75">
      <c r="J36" s="109"/>
      <c r="R36" s="31"/>
      <c r="S36" s="58" t="s">
        <v>29</v>
      </c>
      <c r="T36" s="76">
        <v>526.078</v>
      </c>
    </row>
    <row r="37" spans="18:20" ht="12.75">
      <c r="R37" s="31"/>
      <c r="S37" s="74" t="s">
        <v>31</v>
      </c>
      <c r="T37" s="73">
        <v>412.006</v>
      </c>
    </row>
    <row r="38" spans="18:20" ht="12.75">
      <c r="R38" s="110"/>
      <c r="S38" s="111" t="s">
        <v>42</v>
      </c>
      <c r="T38" s="112">
        <v>103.734</v>
      </c>
    </row>
    <row r="39" spans="18:20" ht="12.75">
      <c r="R39" s="110"/>
      <c r="S39" s="120" t="s">
        <v>44</v>
      </c>
      <c r="T39" s="76">
        <v>1571.1400000003557</v>
      </c>
    </row>
    <row r="40" spans="19:20" ht="12.75">
      <c r="S40" t="s">
        <v>247</v>
      </c>
      <c r="T40" s="24">
        <f>SUM(T31:T38)</f>
        <v>107270.73499999999</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34" t="s">
        <v>132</v>
      </c>
      <c r="B1" s="234"/>
      <c r="C1" s="234"/>
      <c r="D1" s="234"/>
      <c r="E1" s="234"/>
      <c r="F1" s="234"/>
      <c r="G1" s="234"/>
      <c r="H1" s="79"/>
      <c r="J1" s="54"/>
      <c r="K1" s="54"/>
      <c r="L1" s="54"/>
      <c r="M1" s="79"/>
      <c r="N1" s="79"/>
      <c r="O1" s="79"/>
      <c r="P1" s="79"/>
      <c r="Q1" s="79"/>
      <c r="T1" s="81"/>
      <c r="U1" s="81"/>
      <c r="V1" s="81"/>
      <c r="W1" s="79"/>
    </row>
    <row r="2" spans="1:23" s="80" customFormat="1" ht="15.75" customHeight="1">
      <c r="A2" s="235" t="s">
        <v>219</v>
      </c>
      <c r="B2" s="235"/>
      <c r="C2" s="235"/>
      <c r="D2" s="235"/>
      <c r="E2" s="235"/>
      <c r="F2" s="235"/>
      <c r="G2" s="235"/>
      <c r="H2" s="79"/>
      <c r="J2" s="54"/>
      <c r="K2" s="54"/>
      <c r="L2" s="54"/>
      <c r="M2" s="79"/>
      <c r="N2" s="79"/>
      <c r="O2" s="79"/>
      <c r="P2" s="79"/>
      <c r="Q2" s="79"/>
      <c r="T2" s="81"/>
      <c r="W2" s="79"/>
    </row>
    <row r="3" spans="1:23" s="80" customFormat="1" ht="15.75" customHeight="1">
      <c r="A3" s="235" t="s">
        <v>24</v>
      </c>
      <c r="B3" s="235"/>
      <c r="C3" s="235"/>
      <c r="D3" s="235"/>
      <c r="E3" s="235"/>
      <c r="F3" s="235"/>
      <c r="G3" s="235"/>
      <c r="H3" s="79"/>
      <c r="J3" s="54"/>
      <c r="K3" s="54"/>
      <c r="L3" s="54"/>
      <c r="M3" s="79"/>
      <c r="N3" s="79"/>
      <c r="O3" s="79"/>
      <c r="P3" s="79"/>
      <c r="Q3" s="79"/>
      <c r="S3" s="59"/>
      <c r="T3" s="81"/>
      <c r="U3" s="81"/>
      <c r="V3" s="81"/>
      <c r="W3" s="79"/>
    </row>
    <row r="4" spans="1:23" s="80" customFormat="1" ht="15.75" customHeight="1">
      <c r="A4" s="236"/>
      <c r="B4" s="236"/>
      <c r="C4" s="236"/>
      <c r="D4" s="236"/>
      <c r="E4" s="236"/>
      <c r="F4" s="236"/>
      <c r="G4" s="236"/>
      <c r="H4" s="79"/>
      <c r="J4" s="54"/>
      <c r="K4" s="54"/>
      <c r="L4" s="54"/>
      <c r="M4" s="79"/>
      <c r="N4" s="79"/>
      <c r="O4" s="79"/>
      <c r="P4" s="79"/>
      <c r="Q4" s="79"/>
      <c r="W4" s="79"/>
    </row>
    <row r="5" spans="1:23" s="3" customFormat="1" ht="12.75">
      <c r="A5" s="14" t="s">
        <v>25</v>
      </c>
      <c r="B5" s="1" t="s">
        <v>134</v>
      </c>
      <c r="C5" s="15">
        <v>2010</v>
      </c>
      <c r="D5" s="16">
        <v>2010</v>
      </c>
      <c r="E5" s="16">
        <v>2011</v>
      </c>
      <c r="F5" s="63" t="s">
        <v>26</v>
      </c>
      <c r="G5" s="17" t="s">
        <v>27</v>
      </c>
      <c r="J5"/>
      <c r="K5"/>
      <c r="L5"/>
      <c r="M5" s="13"/>
      <c r="N5" s="13"/>
      <c r="O5" s="13"/>
      <c r="P5" s="13"/>
      <c r="Q5" s="13"/>
      <c r="W5" s="13"/>
    </row>
    <row r="6" spans="1:23" s="3" customFormat="1" ht="12.75">
      <c r="A6" s="18"/>
      <c r="B6" s="18"/>
      <c r="C6" s="18" t="s">
        <v>28</v>
      </c>
      <c r="D6" s="237" t="str">
        <f>+'Exportacion_regional '!C6</f>
        <v>ene</v>
      </c>
      <c r="E6" s="237"/>
      <c r="F6" s="16" t="s">
        <v>314</v>
      </c>
      <c r="G6" s="19">
        <v>2011</v>
      </c>
      <c r="J6"/>
      <c r="K6"/>
      <c r="L6"/>
      <c r="M6" s="13"/>
      <c r="N6" s="13"/>
      <c r="O6" s="13"/>
      <c r="P6" s="13"/>
      <c r="Q6" s="13"/>
      <c r="T6" s="20"/>
      <c r="U6" s="21"/>
      <c r="V6" s="22"/>
      <c r="W6" s="13"/>
    </row>
    <row r="7" spans="1:7" ht="12.75">
      <c r="A7" s="119" t="s">
        <v>288</v>
      </c>
      <c r="B7" s="119" t="s">
        <v>218</v>
      </c>
      <c r="C7" s="221">
        <v>6687.804</v>
      </c>
      <c r="D7" s="221">
        <v>155.946</v>
      </c>
      <c r="E7" s="221">
        <v>515.548</v>
      </c>
      <c r="F7" s="60">
        <f>+(E7-D7)/D7</f>
        <v>2.305939235376348</v>
      </c>
      <c r="G7" s="60">
        <f>+E7/$E$10</f>
        <v>0.9799839567516605</v>
      </c>
    </row>
    <row r="8" spans="1:7" ht="12.75">
      <c r="A8" s="2"/>
      <c r="B8" s="2" t="s">
        <v>135</v>
      </c>
      <c r="C8" s="222">
        <v>60.738</v>
      </c>
      <c r="D8" s="222">
        <v>0</v>
      </c>
      <c r="E8" s="222">
        <v>0</v>
      </c>
      <c r="F8" s="38"/>
      <c r="G8" s="38">
        <f>+E8/$E$10</f>
        <v>0</v>
      </c>
    </row>
    <row r="9" spans="1:7" ht="12.75">
      <c r="A9" s="2"/>
      <c r="B9" s="2" t="s">
        <v>136</v>
      </c>
      <c r="C9" s="222">
        <v>956.634</v>
      </c>
      <c r="D9" s="222">
        <v>51.576</v>
      </c>
      <c r="E9" s="222">
        <v>10.53</v>
      </c>
      <c r="F9" s="38">
        <f>+(E9-D9)/D9</f>
        <v>-0.795835272219637</v>
      </c>
      <c r="G9" s="38">
        <f>+E9/$E$10</f>
        <v>0.0200160432483396</v>
      </c>
    </row>
    <row r="10" spans="1:7" ht="12.75">
      <c r="A10" s="35"/>
      <c r="B10" s="35" t="s">
        <v>137</v>
      </c>
      <c r="C10" s="223">
        <v>7705.176</v>
      </c>
      <c r="D10" s="223">
        <v>207.522</v>
      </c>
      <c r="E10" s="223">
        <v>526.078</v>
      </c>
      <c r="F10" s="36">
        <f>+(E10-D10)/D10</f>
        <v>1.535046886595156</v>
      </c>
      <c r="G10" s="36">
        <f>SUM(G7:G9)</f>
        <v>1</v>
      </c>
    </row>
    <row r="11" spans="1:7" ht="12.75">
      <c r="A11" s="119" t="s">
        <v>279</v>
      </c>
      <c r="B11" s="49" t="s">
        <v>218</v>
      </c>
      <c r="C11" s="221">
        <v>4237.827</v>
      </c>
      <c r="D11" s="221">
        <v>203.891</v>
      </c>
      <c r="E11" s="221">
        <v>374.244</v>
      </c>
      <c r="F11" s="60">
        <f aca="true" t="shared" si="0" ref="F11:F17">+(E11-D11)/D11</f>
        <v>0.8355101500311443</v>
      </c>
      <c r="G11" s="60">
        <f>+E11/$E$14</f>
        <v>0.5572141970180188</v>
      </c>
    </row>
    <row r="12" spans="1:7" ht="12.75">
      <c r="A12" s="2"/>
      <c r="B12" s="2" t="s">
        <v>135</v>
      </c>
      <c r="C12" s="222">
        <v>346.166</v>
      </c>
      <c r="D12" s="222">
        <v>0.32</v>
      </c>
      <c r="E12" s="222">
        <v>18.602</v>
      </c>
      <c r="F12" s="38">
        <f t="shared" si="0"/>
        <v>57.13125</v>
      </c>
      <c r="G12" s="38">
        <f>+E12/$E$14</f>
        <v>0.02769663239204686</v>
      </c>
    </row>
    <row r="13" spans="1:7" ht="12.75">
      <c r="A13" s="2"/>
      <c r="B13" s="2" t="s">
        <v>136</v>
      </c>
      <c r="C13" s="222">
        <v>1851.538</v>
      </c>
      <c r="D13" s="222">
        <v>211.291</v>
      </c>
      <c r="E13" s="222">
        <v>278.788</v>
      </c>
      <c r="F13" s="38">
        <f t="shared" si="0"/>
        <v>0.31945042618947334</v>
      </c>
      <c r="G13" s="38">
        <f>+E13/$E$14</f>
        <v>0.4150891705899344</v>
      </c>
    </row>
    <row r="14" spans="1:7" ht="12.75">
      <c r="A14" s="35"/>
      <c r="B14" s="35" t="s">
        <v>137</v>
      </c>
      <c r="C14" s="223">
        <v>6435.531</v>
      </c>
      <c r="D14" s="223">
        <v>415.502</v>
      </c>
      <c r="E14" s="223">
        <v>671.634</v>
      </c>
      <c r="F14" s="36">
        <f t="shared" si="0"/>
        <v>0.6164398727322612</v>
      </c>
      <c r="G14" s="36">
        <f>SUM(G11:G13)</f>
        <v>1</v>
      </c>
    </row>
    <row r="15" spans="1:7" ht="12.75">
      <c r="A15" s="119" t="s">
        <v>280</v>
      </c>
      <c r="B15" s="49" t="s">
        <v>218</v>
      </c>
      <c r="C15" s="221">
        <v>1921.605</v>
      </c>
      <c r="D15" s="221">
        <v>137.603</v>
      </c>
      <c r="E15" s="221">
        <v>111.617</v>
      </c>
      <c r="F15" s="60">
        <f t="shared" si="0"/>
        <v>-0.18884762686860027</v>
      </c>
      <c r="G15" s="60">
        <f>+E15/$E$18</f>
        <v>0.27091110323636064</v>
      </c>
    </row>
    <row r="16" spans="1:7" ht="12.75">
      <c r="A16" s="2"/>
      <c r="B16" s="2" t="s">
        <v>135</v>
      </c>
      <c r="C16" s="222">
        <v>185.326</v>
      </c>
      <c r="D16" s="222">
        <v>0.594</v>
      </c>
      <c r="E16" s="222">
        <v>0</v>
      </c>
      <c r="F16" s="38">
        <f t="shared" si="0"/>
        <v>-1</v>
      </c>
      <c r="G16" s="38">
        <f>+E16/$E$18</f>
        <v>0</v>
      </c>
    </row>
    <row r="17" spans="1:7" ht="12.75">
      <c r="A17" s="2"/>
      <c r="B17" s="2" t="s">
        <v>136</v>
      </c>
      <c r="C17" s="222">
        <v>1195.022</v>
      </c>
      <c r="D17" s="222">
        <v>340.618</v>
      </c>
      <c r="E17" s="222">
        <v>300.389</v>
      </c>
      <c r="F17" s="38">
        <f t="shared" si="0"/>
        <v>-0.11810591336922883</v>
      </c>
      <c r="G17" s="38">
        <f>+E17/$E$18</f>
        <v>0.7290888967636394</v>
      </c>
    </row>
    <row r="18" spans="1:7" ht="12.75">
      <c r="A18" s="35"/>
      <c r="B18" s="35" t="s">
        <v>137</v>
      </c>
      <c r="C18" s="223">
        <v>3301.953</v>
      </c>
      <c r="D18" s="223">
        <v>478.815</v>
      </c>
      <c r="E18" s="223">
        <v>412.006</v>
      </c>
      <c r="F18" s="36">
        <f aca="true" t="shared" si="1" ref="F18:F25">+(E18-D18)/D18</f>
        <v>-0.1395298810605349</v>
      </c>
      <c r="G18" s="36">
        <f>SUM(G15:G17)</f>
        <v>1</v>
      </c>
    </row>
    <row r="19" spans="1:7" ht="12.75">
      <c r="A19" s="119" t="s">
        <v>281</v>
      </c>
      <c r="B19" s="49" t="s">
        <v>218</v>
      </c>
      <c r="C19" s="221">
        <v>203667.829</v>
      </c>
      <c r="D19" s="221">
        <v>89430.727</v>
      </c>
      <c r="E19" s="221">
        <v>50460.533</v>
      </c>
      <c r="F19" s="60">
        <f t="shared" si="1"/>
        <v>-0.43575843904299244</v>
      </c>
      <c r="G19" s="60">
        <f>+E19/$E$22</f>
        <v>1</v>
      </c>
    </row>
    <row r="20" spans="1:7" ht="12.75">
      <c r="A20" s="2"/>
      <c r="B20" s="2" t="s">
        <v>135</v>
      </c>
      <c r="C20" s="222"/>
      <c r="D20" s="222"/>
      <c r="E20" s="222"/>
      <c r="F20" s="38"/>
      <c r="G20" s="38">
        <f>+E20/$E$22</f>
        <v>0</v>
      </c>
    </row>
    <row r="21" spans="1:7" ht="12.75">
      <c r="A21" s="2"/>
      <c r="B21" s="2" t="s">
        <v>136</v>
      </c>
      <c r="C21" s="222">
        <v>254.51</v>
      </c>
      <c r="D21" s="222">
        <v>0</v>
      </c>
      <c r="E21" s="222">
        <v>0</v>
      </c>
      <c r="F21" s="38"/>
      <c r="G21" s="38">
        <f>+E21/$E$22</f>
        <v>0</v>
      </c>
    </row>
    <row r="22" spans="1:7" ht="12.75">
      <c r="A22" s="35"/>
      <c r="B22" s="35" t="s">
        <v>137</v>
      </c>
      <c r="C22" s="223">
        <v>203922.339</v>
      </c>
      <c r="D22" s="223">
        <v>89430.727</v>
      </c>
      <c r="E22" s="223">
        <v>50460.533</v>
      </c>
      <c r="F22" s="36">
        <f t="shared" si="1"/>
        <v>-0.43575843904299244</v>
      </c>
      <c r="G22" s="36">
        <f>SUM(G19:G21)</f>
        <v>1</v>
      </c>
    </row>
    <row r="23" spans="1:7" ht="12.75">
      <c r="A23" s="119" t="s">
        <v>162</v>
      </c>
      <c r="B23" s="49" t="s">
        <v>218</v>
      </c>
      <c r="C23" s="221">
        <v>520667.706</v>
      </c>
      <c r="D23" s="221">
        <v>92468.58</v>
      </c>
      <c r="E23" s="221">
        <v>81405.497</v>
      </c>
      <c r="F23" s="60">
        <f t="shared" si="1"/>
        <v>-0.11964153661708657</v>
      </c>
      <c r="G23" s="60">
        <f>+E23/$E$26</f>
        <v>0.9998190990037292</v>
      </c>
    </row>
    <row r="24" spans="1:7" ht="12.75">
      <c r="A24" s="2"/>
      <c r="B24" s="2" t="s">
        <v>135</v>
      </c>
      <c r="C24" s="222">
        <v>89.058</v>
      </c>
      <c r="D24" s="222">
        <v>0</v>
      </c>
      <c r="E24" s="222">
        <v>0</v>
      </c>
      <c r="F24" s="38"/>
      <c r="G24" s="38">
        <f>+E24/$E$26</f>
        <v>0</v>
      </c>
    </row>
    <row r="25" spans="1:7" ht="12.75">
      <c r="A25" s="2"/>
      <c r="B25" s="2" t="s">
        <v>136</v>
      </c>
      <c r="C25" s="222">
        <v>951.974</v>
      </c>
      <c r="D25" s="222">
        <v>53.418</v>
      </c>
      <c r="E25" s="222">
        <v>14.729</v>
      </c>
      <c r="F25" s="38">
        <f t="shared" si="1"/>
        <v>-0.724268973005354</v>
      </c>
      <c r="G25" s="38">
        <f>+E25/$E$26</f>
        <v>0.00018090099627087746</v>
      </c>
    </row>
    <row r="26" spans="1:7" ht="12.75">
      <c r="A26" s="35"/>
      <c r="B26" s="35" t="s">
        <v>137</v>
      </c>
      <c r="C26" s="223">
        <v>521708.738</v>
      </c>
      <c r="D26" s="223">
        <v>92521.998</v>
      </c>
      <c r="E26" s="223">
        <v>81420.226</v>
      </c>
      <c r="F26" s="36">
        <f aca="true" t="shared" si="2" ref="F26:F54">+(E26-D26)/D26</f>
        <v>-0.1199906210412794</v>
      </c>
      <c r="G26" s="36">
        <f>SUM(G23:G25)</f>
        <v>1</v>
      </c>
    </row>
    <row r="27" spans="1:7" ht="12.75">
      <c r="A27" s="119" t="s">
        <v>161</v>
      </c>
      <c r="B27" s="49" t="s">
        <v>218</v>
      </c>
      <c r="C27" s="221">
        <v>1112492.588</v>
      </c>
      <c r="D27" s="221">
        <v>68552.074</v>
      </c>
      <c r="E27" s="221">
        <v>62998.342</v>
      </c>
      <c r="F27" s="60">
        <f t="shared" si="2"/>
        <v>-0.08101479176253656</v>
      </c>
      <c r="G27" s="60">
        <f>+E27/$E$30</f>
        <v>0.8669920238487984</v>
      </c>
    </row>
    <row r="28" spans="1:7" ht="12.75">
      <c r="A28" s="2"/>
      <c r="B28" s="2" t="s">
        <v>135</v>
      </c>
      <c r="C28" s="222">
        <v>29015.584</v>
      </c>
      <c r="D28" s="222">
        <v>4388.529</v>
      </c>
      <c r="E28" s="222">
        <v>4717.513</v>
      </c>
      <c r="F28" s="38">
        <f t="shared" si="2"/>
        <v>0.07496452683803603</v>
      </c>
      <c r="G28" s="38">
        <f>+E28/$E$30</f>
        <v>0.06492307596607887</v>
      </c>
    </row>
    <row r="29" spans="1:7" ht="12.75">
      <c r="A29" s="2"/>
      <c r="B29" s="2" t="s">
        <v>136</v>
      </c>
      <c r="C29" s="222">
        <v>52930.449</v>
      </c>
      <c r="D29" s="222">
        <v>2601.98</v>
      </c>
      <c r="E29" s="222">
        <v>4947.261</v>
      </c>
      <c r="F29" s="38">
        <f t="shared" si="2"/>
        <v>0.9013447451556124</v>
      </c>
      <c r="G29" s="38">
        <f>+E29/$E$30</f>
        <v>0.06808490018512282</v>
      </c>
    </row>
    <row r="30" spans="1:7" ht="12.75">
      <c r="A30" s="35"/>
      <c r="B30" s="35" t="s">
        <v>137</v>
      </c>
      <c r="C30" s="223">
        <v>1194438.621</v>
      </c>
      <c r="D30" s="223">
        <v>75542.583</v>
      </c>
      <c r="E30" s="223">
        <v>72663.116</v>
      </c>
      <c r="F30" s="36">
        <f t="shared" si="2"/>
        <v>-0.03811713719135079</v>
      </c>
      <c r="G30" s="36">
        <f>SUM(G27:G29)</f>
        <v>1</v>
      </c>
    </row>
    <row r="31" spans="1:7" ht="12.75">
      <c r="A31" s="119" t="s">
        <v>295</v>
      </c>
      <c r="B31" s="49" t="s">
        <v>218</v>
      </c>
      <c r="C31" s="221">
        <v>1772419.809</v>
      </c>
      <c r="D31" s="221">
        <v>118375.145</v>
      </c>
      <c r="E31" s="221">
        <v>113430.797</v>
      </c>
      <c r="F31" s="60">
        <f t="shared" si="2"/>
        <v>-0.04176846414844939</v>
      </c>
      <c r="G31" s="60">
        <f>+E31/$E$34</f>
        <v>0.870092911432083</v>
      </c>
    </row>
    <row r="32" spans="1:7" ht="12.75">
      <c r="A32" s="2"/>
      <c r="B32" s="2" t="s">
        <v>135</v>
      </c>
      <c r="C32" s="222">
        <v>65351.233</v>
      </c>
      <c r="D32" s="222">
        <v>2247.839</v>
      </c>
      <c r="E32" s="222">
        <v>3852.386</v>
      </c>
      <c r="F32" s="38">
        <f t="shared" si="2"/>
        <v>0.7138175821311046</v>
      </c>
      <c r="G32" s="38">
        <f>+E32/$E$34</f>
        <v>0.0295504734106752</v>
      </c>
    </row>
    <row r="33" spans="1:7" ht="12.75">
      <c r="A33" s="2"/>
      <c r="B33" s="2" t="s">
        <v>136</v>
      </c>
      <c r="C33" s="222">
        <v>187444.717</v>
      </c>
      <c r="D33" s="222">
        <v>13419.429</v>
      </c>
      <c r="E33" s="222">
        <v>13083.121</v>
      </c>
      <c r="F33" s="38">
        <f t="shared" si="2"/>
        <v>-0.025061274961848293</v>
      </c>
      <c r="G33" s="38">
        <f>+E33/$E$34</f>
        <v>0.10035661515724185</v>
      </c>
    </row>
    <row r="34" spans="1:7" ht="12.75">
      <c r="A34" s="35"/>
      <c r="B34" s="35" t="s">
        <v>137</v>
      </c>
      <c r="C34" s="223">
        <v>2025215.759</v>
      </c>
      <c r="D34" s="223">
        <v>134042.413</v>
      </c>
      <c r="E34" s="223">
        <v>130366.304</v>
      </c>
      <c r="F34" s="36">
        <f t="shared" si="2"/>
        <v>-0.027424968841765006</v>
      </c>
      <c r="G34" s="36">
        <f>SUM(G31:G33)</f>
        <v>1</v>
      </c>
    </row>
    <row r="35" spans="1:7" ht="12.75">
      <c r="A35" s="119" t="s">
        <v>158</v>
      </c>
      <c r="B35" s="49" t="s">
        <v>218</v>
      </c>
      <c r="C35" s="221">
        <v>1611699.05</v>
      </c>
      <c r="D35" s="221">
        <v>171598.546</v>
      </c>
      <c r="E35" s="221">
        <v>165038.507</v>
      </c>
      <c r="F35" s="60">
        <f t="shared" si="2"/>
        <v>-0.03822898942278911</v>
      </c>
      <c r="G35" s="60">
        <f>+E35/$E$38</f>
        <v>0.7737677050602245</v>
      </c>
    </row>
    <row r="36" spans="1:7" ht="12.75">
      <c r="A36" s="2"/>
      <c r="B36" s="2" t="s">
        <v>135</v>
      </c>
      <c r="C36" s="222">
        <v>1395.051</v>
      </c>
      <c r="D36" s="222">
        <v>223.048</v>
      </c>
      <c r="E36" s="222">
        <v>200.954</v>
      </c>
      <c r="F36" s="38">
        <f t="shared" si="2"/>
        <v>-0.09905491194720416</v>
      </c>
      <c r="G36" s="38">
        <f>+E36/$E$38</f>
        <v>0.0009421541568033717</v>
      </c>
    </row>
    <row r="37" spans="1:7" ht="12.75">
      <c r="A37" s="2"/>
      <c r="B37" s="2" t="s">
        <v>136</v>
      </c>
      <c r="C37" s="222">
        <v>477107.632</v>
      </c>
      <c r="D37" s="222">
        <v>40364.932</v>
      </c>
      <c r="E37" s="222">
        <v>48052.598</v>
      </c>
      <c r="F37" s="38">
        <f t="shared" si="2"/>
        <v>0.19045408028929658</v>
      </c>
      <c r="G37" s="38">
        <f>+E37/$E$38</f>
        <v>0.22529014078297213</v>
      </c>
    </row>
    <row r="38" spans="1:7" ht="12.75">
      <c r="A38" s="35"/>
      <c r="B38" s="35" t="s">
        <v>137</v>
      </c>
      <c r="C38" s="223">
        <v>2090201.733</v>
      </c>
      <c r="D38" s="223">
        <v>212186.526</v>
      </c>
      <c r="E38" s="223">
        <v>213292.059</v>
      </c>
      <c r="F38" s="36">
        <f t="shared" si="2"/>
        <v>0.005210194166617327</v>
      </c>
      <c r="G38" s="36">
        <f>SUM(G35:G37)</f>
        <v>1</v>
      </c>
    </row>
    <row r="39" spans="1:7" ht="12.75">
      <c r="A39" s="119" t="s">
        <v>160</v>
      </c>
      <c r="B39" s="49" t="s">
        <v>218</v>
      </c>
      <c r="C39" s="221">
        <v>1104635.199</v>
      </c>
      <c r="D39" s="221">
        <v>128132.792</v>
      </c>
      <c r="E39" s="221">
        <v>139172.417</v>
      </c>
      <c r="F39" s="60">
        <f t="shared" si="2"/>
        <v>0.0861576870969922</v>
      </c>
      <c r="G39" s="60">
        <f>+E39/$E$42</f>
        <v>0.7756430195792817</v>
      </c>
    </row>
    <row r="40" spans="1:7" ht="12.75">
      <c r="A40" s="2"/>
      <c r="B40" s="2" t="s">
        <v>135</v>
      </c>
      <c r="C40" s="222">
        <v>218683.541</v>
      </c>
      <c r="D40" s="222">
        <v>22241.111</v>
      </c>
      <c r="E40" s="222">
        <v>38319.51</v>
      </c>
      <c r="F40" s="38">
        <f t="shared" si="2"/>
        <v>0.7229134821547359</v>
      </c>
      <c r="G40" s="38">
        <f>+E40/$E$42</f>
        <v>0.21356430452162434</v>
      </c>
    </row>
    <row r="41" spans="1:9" ht="12.75">
      <c r="A41" s="2"/>
      <c r="B41" s="2" t="s">
        <v>136</v>
      </c>
      <c r="C41" s="222">
        <v>32529.129</v>
      </c>
      <c r="D41" s="222">
        <v>2583.587</v>
      </c>
      <c r="E41" s="222">
        <v>1936.513</v>
      </c>
      <c r="F41" s="38">
        <f t="shared" si="2"/>
        <v>-0.2504556649340626</v>
      </c>
      <c r="G41" s="38">
        <f>+E41/$E$42</f>
        <v>0.010792675899093811</v>
      </c>
      <c r="I41" s="118"/>
    </row>
    <row r="42" spans="1:7" ht="12.75">
      <c r="A42" s="35"/>
      <c r="B42" s="35" t="s">
        <v>137</v>
      </c>
      <c r="C42" s="223">
        <v>1355847.869</v>
      </c>
      <c r="D42" s="223">
        <v>152957.49</v>
      </c>
      <c r="E42" s="223">
        <v>179428.44</v>
      </c>
      <c r="F42" s="36">
        <f t="shared" si="2"/>
        <v>0.17306082886166615</v>
      </c>
      <c r="G42" s="36">
        <f>SUM(G39:G41)</f>
        <v>0.9999999999999999</v>
      </c>
    </row>
    <row r="43" spans="1:7" ht="12.75">
      <c r="A43" s="119" t="s">
        <v>214</v>
      </c>
      <c r="B43" s="49" t="s">
        <v>218</v>
      </c>
      <c r="C43" s="221">
        <v>314941.329</v>
      </c>
      <c r="D43" s="221">
        <v>36722.775</v>
      </c>
      <c r="E43" s="221">
        <v>38450.953</v>
      </c>
      <c r="F43" s="60">
        <f t="shared" si="2"/>
        <v>0.04706011460190576</v>
      </c>
      <c r="G43" s="60">
        <f>+E43/$E$46</f>
        <v>0.09940155876445939</v>
      </c>
    </row>
    <row r="44" spans="1:7" ht="12.75">
      <c r="A44" s="2"/>
      <c r="B44" s="2" t="s">
        <v>135</v>
      </c>
      <c r="C44" s="222">
        <v>3575770.929</v>
      </c>
      <c r="D44" s="222">
        <v>316847.594</v>
      </c>
      <c r="E44" s="222">
        <v>339490.021</v>
      </c>
      <c r="F44" s="38">
        <f t="shared" si="2"/>
        <v>0.0714615715213543</v>
      </c>
      <c r="G44" s="38">
        <f>+E44/$E$46</f>
        <v>0.8776333130775471</v>
      </c>
    </row>
    <row r="45" spans="1:7" ht="12.75">
      <c r="A45" s="2"/>
      <c r="B45" s="2" t="s">
        <v>136</v>
      </c>
      <c r="C45" s="222">
        <v>71024.579</v>
      </c>
      <c r="D45" s="222">
        <v>5974.309</v>
      </c>
      <c r="E45" s="222">
        <v>8883.473</v>
      </c>
      <c r="F45" s="38">
        <f t="shared" si="2"/>
        <v>0.4869456869405315</v>
      </c>
      <c r="G45" s="38">
        <f>+E45/$E$46</f>
        <v>0.022965128157993592</v>
      </c>
    </row>
    <row r="46" spans="1:7" ht="12.75">
      <c r="A46" s="35"/>
      <c r="B46" s="35" t="s">
        <v>137</v>
      </c>
      <c r="C46" s="223">
        <v>3961736.837</v>
      </c>
      <c r="D46" s="223">
        <v>359544.678</v>
      </c>
      <c r="E46" s="223">
        <v>386824.447</v>
      </c>
      <c r="F46" s="36">
        <f t="shared" si="2"/>
        <v>0.07587309914235463</v>
      </c>
      <c r="G46" s="36">
        <f>SUM(G43:G45)</f>
        <v>1.0000000000000002</v>
      </c>
    </row>
    <row r="47" spans="1:7" ht="12.75">
      <c r="A47" s="119" t="s">
        <v>256</v>
      </c>
      <c r="B47" s="49" t="s">
        <v>218</v>
      </c>
      <c r="C47" s="221">
        <v>84787.504</v>
      </c>
      <c r="D47" s="221">
        <v>3566.871</v>
      </c>
      <c r="E47" s="221">
        <v>2753.446</v>
      </c>
      <c r="F47" s="60">
        <f t="shared" si="2"/>
        <v>-0.22805001919048942</v>
      </c>
      <c r="G47" s="60">
        <f>+E47/$E$50</f>
        <v>0.06324467848816</v>
      </c>
    </row>
    <row r="48" spans="1:7" ht="12.75">
      <c r="A48" s="2"/>
      <c r="B48" s="2" t="s">
        <v>135</v>
      </c>
      <c r="C48" s="222">
        <v>345049.316</v>
      </c>
      <c r="D48" s="222">
        <v>19568.717</v>
      </c>
      <c r="E48" s="222">
        <v>40304.961</v>
      </c>
      <c r="F48" s="38">
        <f t="shared" si="2"/>
        <v>1.0596629303801575</v>
      </c>
      <c r="G48" s="38">
        <f>+E48/$E$50</f>
        <v>0.9257760275388832</v>
      </c>
    </row>
    <row r="49" spans="1:7" ht="12.75">
      <c r="A49" s="2"/>
      <c r="B49" s="2" t="s">
        <v>136</v>
      </c>
      <c r="C49" s="222">
        <v>20835.757</v>
      </c>
      <c r="D49" s="222">
        <v>2273.353</v>
      </c>
      <c r="E49" s="222">
        <v>477.999</v>
      </c>
      <c r="F49" s="38">
        <f t="shared" si="2"/>
        <v>-0.7897383292431928</v>
      </c>
      <c r="G49" s="38">
        <f>+E49/$E$50</f>
        <v>0.010979293972956794</v>
      </c>
    </row>
    <row r="50" spans="1:7" ht="14.25" customHeight="1">
      <c r="A50" s="35"/>
      <c r="B50" s="35" t="s">
        <v>137</v>
      </c>
      <c r="C50" s="223">
        <v>450672.577</v>
      </c>
      <c r="D50" s="223">
        <v>25408.941</v>
      </c>
      <c r="E50" s="223">
        <v>43536.406</v>
      </c>
      <c r="F50" s="36">
        <f t="shared" si="2"/>
        <v>0.7134285919275425</v>
      </c>
      <c r="G50" s="36">
        <f>SUM(G47:G49)</f>
        <v>1</v>
      </c>
    </row>
    <row r="51" spans="1:7" ht="14.25" customHeight="1">
      <c r="A51" s="119" t="s">
        <v>290</v>
      </c>
      <c r="B51" s="49" t="s">
        <v>218</v>
      </c>
      <c r="C51" s="221">
        <v>3107.203</v>
      </c>
      <c r="D51" s="221">
        <v>41.295</v>
      </c>
      <c r="E51" s="221">
        <v>644.199</v>
      </c>
      <c r="F51" s="60">
        <f t="shared" si="2"/>
        <v>14.599927351979657</v>
      </c>
      <c r="G51" s="60">
        <f>+E51/$E$54</f>
        <v>0.07278254120151259</v>
      </c>
    </row>
    <row r="52" spans="1:7" ht="14.25" customHeight="1">
      <c r="A52" s="2"/>
      <c r="B52" s="2" t="s">
        <v>135</v>
      </c>
      <c r="C52" s="222">
        <v>12368.209</v>
      </c>
      <c r="D52" s="222">
        <v>257.968</v>
      </c>
      <c r="E52" s="222">
        <v>3323.902</v>
      </c>
      <c r="F52" s="38">
        <f t="shared" si="2"/>
        <v>11.884939217267258</v>
      </c>
      <c r="G52" s="38">
        <f>+E52/$E$54</f>
        <v>0.3755392887365397</v>
      </c>
    </row>
    <row r="53" spans="1:7" ht="14.25" customHeight="1">
      <c r="A53" s="2"/>
      <c r="B53" s="2" t="s">
        <v>136</v>
      </c>
      <c r="C53" s="222">
        <v>3337.679</v>
      </c>
      <c r="D53" s="222">
        <v>0</v>
      </c>
      <c r="E53" s="222">
        <v>4882.909</v>
      </c>
      <c r="F53" s="38"/>
      <c r="G53" s="38">
        <f>+E53/$E$54</f>
        <v>0.5516781700619476</v>
      </c>
    </row>
    <row r="54" spans="1:7" ht="14.25" customHeight="1">
      <c r="A54" s="35"/>
      <c r="B54" s="35" t="s">
        <v>137</v>
      </c>
      <c r="C54" s="223">
        <v>18813.091</v>
      </c>
      <c r="D54" s="223">
        <v>299.263</v>
      </c>
      <c r="E54" s="223">
        <v>8851.01</v>
      </c>
      <c r="F54" s="36">
        <f t="shared" si="2"/>
        <v>28.576025101666428</v>
      </c>
      <c r="G54" s="36">
        <f>SUM(G51:G53)</f>
        <v>0.9999999999999999</v>
      </c>
    </row>
    <row r="55" spans="1:7" ht="12.75">
      <c r="A55" s="119" t="s">
        <v>283</v>
      </c>
      <c r="B55" s="49" t="s">
        <v>218</v>
      </c>
      <c r="C55" s="221">
        <v>111188.555</v>
      </c>
      <c r="D55" s="221">
        <v>3799.523</v>
      </c>
      <c r="E55" s="221">
        <v>5144.897</v>
      </c>
      <c r="F55" s="60">
        <f aca="true" t="shared" si="3" ref="F55:F68">+(E55-D55)/D55</f>
        <v>0.3540902371166064</v>
      </c>
      <c r="G55" s="60">
        <f>+E55/$E$58</f>
        <v>0.10400956721187303</v>
      </c>
    </row>
    <row r="56" spans="1:7" ht="12.75">
      <c r="A56" s="2"/>
      <c r="B56" s="2" t="s">
        <v>135</v>
      </c>
      <c r="C56" s="222">
        <v>87188.947</v>
      </c>
      <c r="D56" s="222">
        <v>6844.737</v>
      </c>
      <c r="E56" s="222">
        <v>35354.044</v>
      </c>
      <c r="F56" s="38">
        <f t="shared" si="3"/>
        <v>4.165142795113969</v>
      </c>
      <c r="G56" s="38">
        <f>+E56/$E$58</f>
        <v>0.7147196174441425</v>
      </c>
    </row>
    <row r="57" spans="1:7" ht="12.75">
      <c r="A57" s="2"/>
      <c r="B57" s="2" t="s">
        <v>136</v>
      </c>
      <c r="C57" s="222">
        <v>97425.304</v>
      </c>
      <c r="D57" s="222">
        <v>10899.084</v>
      </c>
      <c r="E57" s="222">
        <v>8966.672</v>
      </c>
      <c r="F57" s="38">
        <f t="shared" si="3"/>
        <v>-0.17730040432755634</v>
      </c>
      <c r="G57" s="38">
        <f>+E57/$E$58</f>
        <v>0.18127081534398454</v>
      </c>
    </row>
    <row r="58" spans="1:7" ht="12.75">
      <c r="A58" s="35"/>
      <c r="B58" s="35" t="s">
        <v>137</v>
      </c>
      <c r="C58" s="223">
        <v>295802.806</v>
      </c>
      <c r="D58" s="223">
        <v>21543.344</v>
      </c>
      <c r="E58" s="223">
        <v>49465.613</v>
      </c>
      <c r="F58" s="36">
        <f t="shared" si="3"/>
        <v>1.2960972539824827</v>
      </c>
      <c r="G58" s="36">
        <f>SUM(G55:G57)</f>
        <v>1</v>
      </c>
    </row>
    <row r="59" spans="1:7" ht="12.75">
      <c r="A59" s="119" t="s">
        <v>296</v>
      </c>
      <c r="B59" s="49" t="s">
        <v>218</v>
      </c>
      <c r="C59" s="221">
        <v>235.762</v>
      </c>
      <c r="D59" s="221">
        <v>60.512</v>
      </c>
      <c r="E59" s="221">
        <v>10.633</v>
      </c>
      <c r="F59" s="60">
        <f t="shared" si="3"/>
        <v>-0.8242827868852459</v>
      </c>
      <c r="G59" s="60">
        <f>+E59/$E$62</f>
        <v>0.10250255461083155</v>
      </c>
    </row>
    <row r="60" spans="1:7" ht="12.75">
      <c r="A60" s="2"/>
      <c r="B60" s="2" t="s">
        <v>135</v>
      </c>
      <c r="C60" s="222">
        <v>181.089</v>
      </c>
      <c r="D60" s="222">
        <v>0</v>
      </c>
      <c r="E60" s="222">
        <v>0</v>
      </c>
      <c r="F60" s="38"/>
      <c r="G60" s="38">
        <f>+E60/$E$62</f>
        <v>0</v>
      </c>
    </row>
    <row r="61" spans="1:7" ht="12.75">
      <c r="A61" s="2"/>
      <c r="B61" s="2" t="s">
        <v>136</v>
      </c>
      <c r="C61" s="222">
        <v>1889.376</v>
      </c>
      <c r="D61" s="222">
        <v>0</v>
      </c>
      <c r="E61" s="222">
        <v>93.101</v>
      </c>
      <c r="F61" s="38"/>
      <c r="G61" s="38">
        <f>+E61/$E$62</f>
        <v>0.8974974453891685</v>
      </c>
    </row>
    <row r="62" spans="1:7" ht="12.75">
      <c r="A62" s="35"/>
      <c r="B62" s="35" t="s">
        <v>137</v>
      </c>
      <c r="C62" s="223">
        <v>2306.227</v>
      </c>
      <c r="D62" s="223">
        <v>60.512</v>
      </c>
      <c r="E62" s="223">
        <v>103.734</v>
      </c>
      <c r="F62" s="36">
        <f t="shared" si="3"/>
        <v>0.7142715494447381</v>
      </c>
      <c r="G62" s="36">
        <f>SUM(G59:G61)</f>
        <v>1</v>
      </c>
    </row>
    <row r="63" spans="1:7" ht="12.75">
      <c r="A63" s="119" t="s">
        <v>284</v>
      </c>
      <c r="B63" s="49" t="s">
        <v>218</v>
      </c>
      <c r="C63" s="221">
        <v>797.55</v>
      </c>
      <c r="D63" s="221">
        <v>60.546</v>
      </c>
      <c r="E63" s="221">
        <v>20.372</v>
      </c>
      <c r="F63" s="60">
        <f t="shared" si="3"/>
        <v>-0.6635285567997886</v>
      </c>
      <c r="G63" s="60">
        <f>+E63/$E$66</f>
        <v>0.005499622866034564</v>
      </c>
    </row>
    <row r="64" spans="1:7" ht="12.75">
      <c r="A64" s="2"/>
      <c r="B64" s="2" t="s">
        <v>135</v>
      </c>
      <c r="C64" s="222">
        <v>3162.155</v>
      </c>
      <c r="D64" s="222">
        <v>523.619</v>
      </c>
      <c r="E64" s="222">
        <v>198.136</v>
      </c>
      <c r="F64" s="38">
        <f t="shared" si="3"/>
        <v>-0.6216027302294226</v>
      </c>
      <c r="G64" s="38">
        <f>+E64/$E$66</f>
        <v>0.05348877263816142</v>
      </c>
    </row>
    <row r="65" spans="1:7" ht="12.75">
      <c r="A65" s="2"/>
      <c r="B65" s="2" t="s">
        <v>136</v>
      </c>
      <c r="C65" s="222">
        <v>59856.78</v>
      </c>
      <c r="D65" s="222">
        <v>1899.242</v>
      </c>
      <c r="E65" s="222">
        <v>3485.746</v>
      </c>
      <c r="F65" s="38">
        <f t="shared" si="3"/>
        <v>0.8353353601068216</v>
      </c>
      <c r="G65" s="38">
        <f>+E65/$E$66</f>
        <v>0.941011604495804</v>
      </c>
    </row>
    <row r="66" spans="1:7" ht="12.75">
      <c r="A66" s="35"/>
      <c r="B66" s="35" t="s">
        <v>137</v>
      </c>
      <c r="C66" s="223">
        <v>63816.485</v>
      </c>
      <c r="D66" s="223">
        <v>2483.407</v>
      </c>
      <c r="E66" s="223">
        <v>3704.254</v>
      </c>
      <c r="F66" s="36">
        <f t="shared" si="3"/>
        <v>0.49160165852798177</v>
      </c>
      <c r="G66" s="36">
        <f>SUM(G63:G65)</f>
        <v>1</v>
      </c>
    </row>
    <row r="67" spans="1:7" ht="12.75">
      <c r="A67" s="35" t="s">
        <v>138</v>
      </c>
      <c r="B67" s="35" t="s">
        <v>137</v>
      </c>
      <c r="C67" s="223">
        <f>+'Exportacion_regional '!B22</f>
        <v>12866.258000001266</v>
      </c>
      <c r="D67" s="223">
        <f>+'Exportacion_regional '!C22</f>
        <v>879.2789999998994</v>
      </c>
      <c r="E67" s="223">
        <f>+'Exportacion_regional '!D22</f>
        <v>1571.1400000003557</v>
      </c>
      <c r="F67" s="36">
        <f t="shared" si="3"/>
        <v>0.786850362627261</v>
      </c>
      <c r="G67" s="36">
        <f>+E67/$E$67</f>
        <v>1</v>
      </c>
    </row>
    <row r="68" spans="1:17" s="44" customFormat="1" ht="12.75">
      <c r="A68" s="224" t="s">
        <v>137</v>
      </c>
      <c r="B68" s="224"/>
      <c r="C68" s="225">
        <f>+C67+C66+C62+C58+C54+C50+C46+C42+C38+C34+C30+C26+C22+C18+C14+C10</f>
        <v>12214792</v>
      </c>
      <c r="D68" s="225">
        <f>+D67+D66+D62+D58+D54+D50+D46+D42+D38+D34+D30+D26+D22+D18+D14+D10</f>
        <v>1168003</v>
      </c>
      <c r="E68" s="225">
        <f>+E67+E66+E62+E58+E54+E50+E46+E42+E38+E34+E30+E26+E22+E18+E14+E10</f>
        <v>1223297.0000000005</v>
      </c>
      <c r="F68" s="226">
        <f t="shared" si="3"/>
        <v>0.04734063183056933</v>
      </c>
      <c r="G68" s="224"/>
      <c r="H68" s="1"/>
      <c r="I68" s="1"/>
      <c r="J68" s="1"/>
      <c r="K68" s="1"/>
      <c r="L68" s="1"/>
      <c r="M68" s="1"/>
      <c r="N68" s="1"/>
      <c r="O68" s="1"/>
      <c r="P68" s="1"/>
      <c r="Q68" s="227"/>
    </row>
    <row r="69" spans="1:16" s="31" customFormat="1" ht="12.75">
      <c r="A69" s="32" t="s">
        <v>221</v>
      </c>
      <c r="B69" s="32"/>
      <c r="C69" s="32"/>
      <c r="D69" s="32"/>
      <c r="E69" s="32"/>
      <c r="F69" s="64"/>
      <c r="H69"/>
      <c r="I69"/>
      <c r="J69"/>
      <c r="K69"/>
      <c r="L69"/>
      <c r="M69"/>
      <c r="N69"/>
      <c r="O69"/>
      <c r="P69"/>
    </row>
    <row r="70" ht="12.75">
      <c r="A70" s="32" t="s">
        <v>46</v>
      </c>
    </row>
    <row r="72" spans="3:5" ht="12.75">
      <c r="C72" s="62"/>
      <c r="D72" s="62"/>
      <c r="E72" s="62"/>
    </row>
    <row r="76" spans="3:6" ht="12.75">
      <c r="C76" s="62"/>
      <c r="D76" s="62"/>
      <c r="E76" s="62"/>
      <c r="F76" s="62"/>
    </row>
    <row r="77" spans="3:5" ht="12.75">
      <c r="C77" s="62"/>
      <c r="D77" s="62"/>
      <c r="E77" s="62"/>
    </row>
    <row r="92" ht="12.75">
      <c r="I92" s="62"/>
    </row>
  </sheetData>
  <sheetProtection/>
  <mergeCells count="5">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34" t="s">
        <v>133</v>
      </c>
      <c r="B1" s="234"/>
      <c r="C1" s="234"/>
      <c r="D1" s="234"/>
      <c r="E1" s="234"/>
      <c r="F1" s="234"/>
      <c r="H1" s="79"/>
      <c r="J1" s="79"/>
      <c r="K1" s="79"/>
      <c r="M1" s="79"/>
      <c r="O1" s="79"/>
      <c r="P1" s="79"/>
      <c r="R1" s="79"/>
      <c r="T1" s="79"/>
      <c r="U1" s="79"/>
      <c r="W1" s="79"/>
    </row>
    <row r="2" spans="1:23" s="80" customFormat="1" ht="15.75" customHeight="1">
      <c r="A2" s="235" t="s">
        <v>1</v>
      </c>
      <c r="B2" s="235"/>
      <c r="C2" s="235"/>
      <c r="D2" s="235"/>
      <c r="E2" s="235"/>
      <c r="F2" s="235"/>
      <c r="H2" s="79"/>
      <c r="J2" s="79"/>
      <c r="K2" s="79"/>
      <c r="M2" s="79"/>
      <c r="O2" s="79"/>
      <c r="P2" s="79"/>
      <c r="R2" s="79"/>
      <c r="T2" s="79"/>
      <c r="U2" s="79"/>
      <c r="W2" s="79"/>
    </row>
    <row r="3" spans="1:23" s="80" customFormat="1" ht="15.75" customHeight="1">
      <c r="A3" s="235" t="s">
        <v>24</v>
      </c>
      <c r="B3" s="235"/>
      <c r="C3" s="235"/>
      <c r="D3" s="235"/>
      <c r="E3" s="235"/>
      <c r="F3" s="235"/>
      <c r="H3" s="79"/>
      <c r="J3" s="79"/>
      <c r="K3" s="79"/>
      <c r="M3" s="79"/>
      <c r="O3" s="79"/>
      <c r="P3" s="79"/>
      <c r="R3" s="79"/>
      <c r="T3" s="79"/>
      <c r="U3" s="79"/>
      <c r="W3" s="79"/>
    </row>
    <row r="4" spans="1:23" s="80" customFormat="1" ht="15.75" customHeight="1">
      <c r="A4" s="236"/>
      <c r="B4" s="236"/>
      <c r="C4" s="236"/>
      <c r="D4" s="236"/>
      <c r="E4" s="236"/>
      <c r="F4" s="236"/>
      <c r="H4" s="79"/>
      <c r="J4" s="79"/>
      <c r="K4" s="79"/>
      <c r="M4" s="79"/>
      <c r="O4" s="79"/>
      <c r="P4" s="79"/>
      <c r="R4" s="79"/>
      <c r="T4" s="79"/>
      <c r="U4" s="79"/>
      <c r="W4" s="79"/>
    </row>
    <row r="5" spans="1:6" s="3" customFormat="1" ht="12.75">
      <c r="A5" s="14" t="s">
        <v>25</v>
      </c>
      <c r="B5" s="1" t="s">
        <v>139</v>
      </c>
      <c r="C5" s="1">
        <v>2010</v>
      </c>
      <c r="D5" s="238" t="s">
        <v>321</v>
      </c>
      <c r="E5" s="238"/>
      <c r="F5" s="18" t="s">
        <v>27</v>
      </c>
    </row>
    <row r="6" spans="1:6" s="3" customFormat="1" ht="12.75">
      <c r="A6" s="18"/>
      <c r="B6" s="18"/>
      <c r="C6" s="18"/>
      <c r="D6" s="18">
        <v>2010</v>
      </c>
      <c r="E6" s="16">
        <v>2011</v>
      </c>
      <c r="F6" s="39">
        <v>2011</v>
      </c>
    </row>
    <row r="7" spans="1:6" s="3" customFormat="1" ht="12.75">
      <c r="A7" s="239" t="s">
        <v>278</v>
      </c>
      <c r="B7" t="s">
        <v>141</v>
      </c>
      <c r="C7" s="129">
        <v>1736.702</v>
      </c>
      <c r="D7" s="129">
        <v>173.218</v>
      </c>
      <c r="E7" s="24">
        <v>268.336</v>
      </c>
      <c r="F7" s="40">
        <f aca="true" t="shared" si="0" ref="F7:F12">+E7/$E$13</f>
        <v>0.5100688491060261</v>
      </c>
    </row>
    <row r="8" spans="1:6" s="3" customFormat="1" ht="12.75">
      <c r="A8" s="243"/>
      <c r="B8" s="3" t="s">
        <v>192</v>
      </c>
      <c r="C8" s="128">
        <v>892.787</v>
      </c>
      <c r="D8" s="128">
        <v>0</v>
      </c>
      <c r="E8" s="24">
        <v>131.781</v>
      </c>
      <c r="F8" s="40">
        <f t="shared" si="0"/>
        <v>0.2504970745782945</v>
      </c>
    </row>
    <row r="9" spans="1:6" s="3" customFormat="1" ht="12.75">
      <c r="A9" s="243"/>
      <c r="B9" t="s">
        <v>315</v>
      </c>
      <c r="C9" s="129">
        <v>621.357</v>
      </c>
      <c r="D9" s="129">
        <v>0</v>
      </c>
      <c r="E9" s="24">
        <v>51.151</v>
      </c>
      <c r="F9" s="40">
        <f t="shared" si="0"/>
        <v>0.09723082888849183</v>
      </c>
    </row>
    <row r="10" spans="1:23" ht="12.75">
      <c r="A10" s="243"/>
      <c r="B10" s="3" t="s">
        <v>180</v>
      </c>
      <c r="C10" s="128">
        <v>49.492</v>
      </c>
      <c r="D10" s="128">
        <v>0</v>
      </c>
      <c r="E10" s="24">
        <v>25.742</v>
      </c>
      <c r="F10" s="40">
        <f t="shared" si="0"/>
        <v>0.04893190743577949</v>
      </c>
      <c r="H10" s="52"/>
      <c r="J10" s="52"/>
      <c r="K10" s="52"/>
      <c r="M10" s="52"/>
      <c r="O10" s="52"/>
      <c r="P10" s="52"/>
      <c r="R10" s="52"/>
      <c r="T10" s="52"/>
      <c r="U10" s="52"/>
      <c r="W10" s="52"/>
    </row>
    <row r="11" spans="1:23" ht="12.75">
      <c r="A11" s="243"/>
      <c r="B11" s="3" t="s">
        <v>217</v>
      </c>
      <c r="C11" s="129">
        <v>808.851</v>
      </c>
      <c r="D11" s="129">
        <v>34.304</v>
      </c>
      <c r="E11" s="24">
        <v>25.578</v>
      </c>
      <c r="F11" s="40">
        <f t="shared" si="0"/>
        <v>0.04862016659126594</v>
      </c>
      <c r="H11" s="52"/>
      <c r="J11" s="52"/>
      <c r="K11" s="52"/>
      <c r="M11" s="52"/>
      <c r="O11" s="52"/>
      <c r="P11" s="52"/>
      <c r="R11" s="52"/>
      <c r="T11" s="52"/>
      <c r="U11" s="52"/>
      <c r="W11" s="52"/>
    </row>
    <row r="12" spans="1:6" ht="12.75">
      <c r="A12" s="243"/>
      <c r="B12" s="3" t="s">
        <v>163</v>
      </c>
      <c r="C12" s="24">
        <f>+C13-(C7+C8+C9+C10+C11)</f>
        <v>3595.987</v>
      </c>
      <c r="D12" s="24">
        <f>+D13-(D7+D8+D9+D10+D11)</f>
        <v>0</v>
      </c>
      <c r="E12" s="24">
        <f>+E13-(E7+E8+E9+E10+E11)</f>
        <v>23.489999999999952</v>
      </c>
      <c r="F12" s="40">
        <f t="shared" si="0"/>
        <v>0.044651173400142095</v>
      </c>
    </row>
    <row r="13" spans="1:7" s="1" customFormat="1" ht="12.75">
      <c r="A13" s="244"/>
      <c r="B13" s="41" t="s">
        <v>166</v>
      </c>
      <c r="C13" s="182">
        <v>7705.176</v>
      </c>
      <c r="D13" s="182">
        <v>207.522</v>
      </c>
      <c r="E13" s="42">
        <v>526.078</v>
      </c>
      <c r="F13" s="43">
        <f>SUM(F7:F12)</f>
        <v>1</v>
      </c>
      <c r="G13" s="27"/>
    </row>
    <row r="14" spans="1:23" ht="12.75">
      <c r="A14" s="239" t="s">
        <v>279</v>
      </c>
      <c r="B14" s="3" t="s">
        <v>192</v>
      </c>
      <c r="C14" s="128">
        <v>545.754</v>
      </c>
      <c r="D14" s="128">
        <v>0</v>
      </c>
      <c r="E14" s="24">
        <v>312.507</v>
      </c>
      <c r="F14" s="40">
        <f aca="true" t="shared" si="1" ref="F14:F19">+E14/$E$20</f>
        <v>0.4652935974057299</v>
      </c>
      <c r="H14" s="52"/>
      <c r="J14" s="52"/>
      <c r="K14" s="52"/>
      <c r="M14" s="52"/>
      <c r="O14" s="52"/>
      <c r="P14" s="52"/>
      <c r="R14" s="52"/>
      <c r="T14" s="52"/>
      <c r="U14" s="52"/>
      <c r="W14" s="52"/>
    </row>
    <row r="15" spans="1:6" ht="12.75">
      <c r="A15" s="240"/>
      <c r="B15" s="3" t="s">
        <v>143</v>
      </c>
      <c r="C15" s="128">
        <v>298.724</v>
      </c>
      <c r="D15" s="128">
        <v>0</v>
      </c>
      <c r="E15" s="24">
        <v>186.238</v>
      </c>
      <c r="F15" s="40">
        <f t="shared" si="1"/>
        <v>0.27729090546339225</v>
      </c>
    </row>
    <row r="16" spans="1:6" ht="12.75">
      <c r="A16" s="240"/>
      <c r="B16" t="s">
        <v>147</v>
      </c>
      <c r="C16" s="129">
        <v>78.543</v>
      </c>
      <c r="D16" s="129">
        <v>0</v>
      </c>
      <c r="E16" s="24">
        <v>50.908</v>
      </c>
      <c r="F16" s="40">
        <f t="shared" si="1"/>
        <v>0.07579723480347927</v>
      </c>
    </row>
    <row r="17" spans="1:6" ht="12.75">
      <c r="A17" s="240"/>
      <c r="B17" t="s">
        <v>144</v>
      </c>
      <c r="C17" s="129">
        <v>1311.392</v>
      </c>
      <c r="D17" s="129">
        <v>111.219</v>
      </c>
      <c r="E17" s="24">
        <v>38.714</v>
      </c>
      <c r="F17" s="40">
        <f t="shared" si="1"/>
        <v>0.057641513085996236</v>
      </c>
    </row>
    <row r="18" spans="1:6" ht="12.75">
      <c r="A18" s="241"/>
      <c r="B18" s="3" t="s">
        <v>141</v>
      </c>
      <c r="C18" s="128">
        <v>446.954</v>
      </c>
      <c r="D18" s="128">
        <v>35.752</v>
      </c>
      <c r="E18" s="37">
        <v>36.08</v>
      </c>
      <c r="F18" s="40">
        <f t="shared" si="1"/>
        <v>0.053719734260028525</v>
      </c>
    </row>
    <row r="19" spans="1:7" ht="12.75">
      <c r="A19" s="241"/>
      <c r="B19" s="3" t="s">
        <v>163</v>
      </c>
      <c r="C19" s="24">
        <f>+C20-(C14+C15+C16+C17+C18)</f>
        <v>3754.1639999999998</v>
      </c>
      <c r="D19" s="24">
        <f>+D20-(D14+D15+D16+D17+D18)</f>
        <v>268.531</v>
      </c>
      <c r="E19" s="24">
        <f>+E20-(E14+E15+E16+E17+E18)</f>
        <v>47.18700000000001</v>
      </c>
      <c r="F19" s="40">
        <f t="shared" si="1"/>
        <v>0.0702570149813738</v>
      </c>
      <c r="G19" s="24"/>
    </row>
    <row r="20" spans="1:7" s="1" customFormat="1" ht="12.75">
      <c r="A20" s="242"/>
      <c r="B20" s="41" t="s">
        <v>166</v>
      </c>
      <c r="C20" s="182">
        <v>6435.531</v>
      </c>
      <c r="D20" s="182">
        <v>415.502</v>
      </c>
      <c r="E20" s="42">
        <v>671.634</v>
      </c>
      <c r="F20" s="43">
        <f>SUM(F14:F19)</f>
        <v>1</v>
      </c>
      <c r="G20" s="27"/>
    </row>
    <row r="21" spans="1:6" ht="12.75">
      <c r="A21" s="239" t="s">
        <v>280</v>
      </c>
      <c r="B21" s="3" t="s">
        <v>286</v>
      </c>
      <c r="C21" s="128">
        <v>83.649</v>
      </c>
      <c r="D21" s="128">
        <v>0</v>
      </c>
      <c r="E21" s="24">
        <v>114.188</v>
      </c>
      <c r="F21" s="40">
        <f aca="true" t="shared" si="2" ref="F21:F26">+E21/$E$27</f>
        <v>0.27715130362179197</v>
      </c>
    </row>
    <row r="22" spans="1:6" ht="12.75">
      <c r="A22" s="240"/>
      <c r="B22" s="3" t="s">
        <v>143</v>
      </c>
      <c r="C22" s="128">
        <v>148.637</v>
      </c>
      <c r="D22" s="128">
        <v>0</v>
      </c>
      <c r="E22" s="24">
        <v>111.507</v>
      </c>
      <c r="F22" s="40">
        <f t="shared" si="2"/>
        <v>0.27064411683325</v>
      </c>
    </row>
    <row r="23" spans="1:6" ht="12.75">
      <c r="A23" s="240"/>
      <c r="B23" s="3" t="s">
        <v>232</v>
      </c>
      <c r="C23" s="128">
        <v>0</v>
      </c>
      <c r="D23" s="128">
        <v>0</v>
      </c>
      <c r="E23" s="24">
        <v>74.694</v>
      </c>
      <c r="F23" s="40">
        <f t="shared" si="2"/>
        <v>0.18129347630859746</v>
      </c>
    </row>
    <row r="24" spans="1:6" ht="12.75">
      <c r="A24" s="240"/>
      <c r="B24" t="s">
        <v>316</v>
      </c>
      <c r="C24" s="129">
        <v>5.216</v>
      </c>
      <c r="D24" s="129">
        <v>0</v>
      </c>
      <c r="E24" s="24">
        <v>66.99</v>
      </c>
      <c r="F24" s="40">
        <f t="shared" si="2"/>
        <v>0.1625947194943763</v>
      </c>
    </row>
    <row r="25" spans="1:23" ht="12.75">
      <c r="A25" s="240"/>
      <c r="B25" s="3" t="s">
        <v>217</v>
      </c>
      <c r="C25" s="128">
        <v>772.396</v>
      </c>
      <c r="D25" s="128">
        <v>37.2</v>
      </c>
      <c r="E25" s="24">
        <v>35.82</v>
      </c>
      <c r="F25" s="40">
        <f t="shared" si="2"/>
        <v>0.08694048144929929</v>
      </c>
      <c r="G25" s="3"/>
      <c r="H25" s="3"/>
      <c r="I25" s="3"/>
      <c r="J25" s="3"/>
      <c r="K25" s="3"/>
      <c r="L25" s="3"/>
      <c r="M25" s="3"/>
      <c r="N25" s="3"/>
      <c r="O25" s="3"/>
      <c r="P25" s="3"/>
      <c r="Q25" s="3"/>
      <c r="R25" s="3"/>
      <c r="S25" s="3"/>
      <c r="T25" s="3"/>
      <c r="U25" s="3"/>
      <c r="V25" s="3"/>
      <c r="W25" s="3"/>
    </row>
    <row r="26" spans="1:23" ht="12.75">
      <c r="A26" s="240"/>
      <c r="B26" s="3" t="s">
        <v>163</v>
      </c>
      <c r="C26" s="24">
        <f>+C27-(C21+C22+C23+C24+C25)</f>
        <v>2292.0550000000003</v>
      </c>
      <c r="D26" s="24">
        <f>+D27-(D21+D22+D23+D24+D25)</f>
        <v>441.615</v>
      </c>
      <c r="E26" s="24">
        <f>+E27-(E21+E22+E23+E24+E25)</f>
        <v>8.80699999999996</v>
      </c>
      <c r="F26" s="40">
        <f t="shared" si="2"/>
        <v>0.021375902292684962</v>
      </c>
      <c r="G26" s="24"/>
      <c r="H26" s="3"/>
      <c r="I26" s="3"/>
      <c r="J26" s="3"/>
      <c r="K26" s="3"/>
      <c r="L26" s="3"/>
      <c r="M26" s="3"/>
      <c r="N26" s="3"/>
      <c r="O26" s="3"/>
      <c r="P26" s="3"/>
      <c r="Q26" s="3"/>
      <c r="R26" s="3"/>
      <c r="S26" s="3"/>
      <c r="T26" s="3"/>
      <c r="U26" s="3"/>
      <c r="V26" s="3"/>
      <c r="W26" s="3"/>
    </row>
    <row r="27" spans="1:23" s="1" customFormat="1" ht="12.75">
      <c r="A27" s="242"/>
      <c r="B27" s="41" t="s">
        <v>166</v>
      </c>
      <c r="C27" s="182">
        <v>3301.953</v>
      </c>
      <c r="D27" s="182">
        <v>478.815</v>
      </c>
      <c r="E27" s="42">
        <v>412.006</v>
      </c>
      <c r="F27" s="43">
        <f>SUM(F21:F26)</f>
        <v>1</v>
      </c>
      <c r="G27"/>
      <c r="H27" s="52"/>
      <c r="I27"/>
      <c r="J27" s="52"/>
      <c r="K27" s="52"/>
      <c r="L27"/>
      <c r="M27" s="52"/>
      <c r="N27"/>
      <c r="O27" s="52"/>
      <c r="P27" s="52"/>
      <c r="Q27"/>
      <c r="R27" s="52"/>
      <c r="S27"/>
      <c r="T27" s="52"/>
      <c r="U27" s="52"/>
      <c r="V27"/>
      <c r="W27" s="52"/>
    </row>
    <row r="28" spans="1:6" ht="12.75">
      <c r="A28" s="239" t="s">
        <v>281</v>
      </c>
      <c r="B28" s="3" t="s">
        <v>217</v>
      </c>
      <c r="C28" s="128">
        <v>132296.971</v>
      </c>
      <c r="D28" s="128">
        <v>77144.579</v>
      </c>
      <c r="E28" s="24">
        <v>41428.134</v>
      </c>
      <c r="F28" s="40">
        <f aca="true" t="shared" si="3" ref="F28:F33">+E28/$E$34</f>
        <v>0.8210007214945588</v>
      </c>
    </row>
    <row r="29" spans="1:23" ht="12.75">
      <c r="A29" s="240"/>
      <c r="B29" t="s">
        <v>145</v>
      </c>
      <c r="C29" s="129">
        <v>8185.895</v>
      </c>
      <c r="D29" s="129">
        <v>2221.326</v>
      </c>
      <c r="E29" s="24">
        <v>3176.923</v>
      </c>
      <c r="F29" s="40">
        <f t="shared" si="3"/>
        <v>0.06295857001748277</v>
      </c>
      <c r="G29"/>
      <c r="H29"/>
      <c r="I29"/>
      <c r="J29"/>
      <c r="K29"/>
      <c r="L29"/>
      <c r="M29"/>
      <c r="N29"/>
      <c r="O29"/>
      <c r="P29"/>
      <c r="Q29"/>
      <c r="R29"/>
      <c r="S29"/>
      <c r="T29"/>
      <c r="U29"/>
      <c r="V29"/>
      <c r="W29"/>
    </row>
    <row r="30" spans="1:23" ht="12.75">
      <c r="A30" s="240"/>
      <c r="B30" s="3" t="s">
        <v>143</v>
      </c>
      <c r="C30" s="128">
        <v>9539.144</v>
      </c>
      <c r="D30" s="128">
        <v>4289.844</v>
      </c>
      <c r="E30" s="24">
        <v>1672.879</v>
      </c>
      <c r="F30" s="40">
        <f t="shared" si="3"/>
        <v>0.03315222611699325</v>
      </c>
      <c r="G30"/>
      <c r="H30"/>
      <c r="I30"/>
      <c r="J30"/>
      <c r="K30"/>
      <c r="L30"/>
      <c r="M30"/>
      <c r="N30"/>
      <c r="O30"/>
      <c r="P30"/>
      <c r="Q30"/>
      <c r="R30"/>
      <c r="S30"/>
      <c r="T30"/>
      <c r="U30"/>
      <c r="V30"/>
      <c r="W30"/>
    </row>
    <row r="31" spans="1:23" ht="12.75">
      <c r="A31" s="240"/>
      <c r="B31" s="3" t="s">
        <v>286</v>
      </c>
      <c r="C31" s="128">
        <v>996.22</v>
      </c>
      <c r="D31" s="128">
        <v>612.453</v>
      </c>
      <c r="E31" s="24">
        <v>874.265</v>
      </c>
      <c r="F31" s="40">
        <f t="shared" si="3"/>
        <v>0.017325718695837</v>
      </c>
      <c r="G31"/>
      <c r="H31"/>
      <c r="I31"/>
      <c r="J31"/>
      <c r="K31"/>
      <c r="L31"/>
      <c r="M31"/>
      <c r="N31"/>
      <c r="O31"/>
      <c r="P31"/>
      <c r="Q31"/>
      <c r="R31"/>
      <c r="S31"/>
      <c r="T31"/>
      <c r="U31"/>
      <c r="V31"/>
      <c r="W31"/>
    </row>
    <row r="32" spans="1:23" ht="12.75">
      <c r="A32" s="240"/>
      <c r="B32" s="3" t="s">
        <v>192</v>
      </c>
      <c r="C32" s="128">
        <v>1995.404</v>
      </c>
      <c r="D32" s="128">
        <v>655.426</v>
      </c>
      <c r="E32" s="24">
        <v>509.303</v>
      </c>
      <c r="F32" s="40">
        <f t="shared" si="3"/>
        <v>0.01009309592508664</v>
      </c>
      <c r="G32"/>
      <c r="H32" s="52"/>
      <c r="I32" s="129"/>
      <c r="J32" s="52"/>
      <c r="K32" s="52"/>
      <c r="L32"/>
      <c r="M32" s="52"/>
      <c r="N32"/>
      <c r="O32" s="52"/>
      <c r="P32" s="52"/>
      <c r="Q32"/>
      <c r="R32" s="52"/>
      <c r="S32"/>
      <c r="T32" s="52"/>
      <c r="U32" s="52"/>
      <c r="V32"/>
      <c r="W32" s="52"/>
    </row>
    <row r="33" spans="1:23" ht="12.75">
      <c r="A33" s="240"/>
      <c r="B33" s="3" t="s">
        <v>163</v>
      </c>
      <c r="C33" s="24">
        <f>+C34-(C28+C29+C30+C31+C32)</f>
        <v>50908.705000000016</v>
      </c>
      <c r="D33" s="24">
        <f>+D34-(D28+D29+D30+D31+D32)</f>
        <v>4507.099000000002</v>
      </c>
      <c r="E33" s="24">
        <f>+E34-(E28+E29+E30+E31+E32)</f>
        <v>2799.0290000000023</v>
      </c>
      <c r="F33" s="40">
        <f t="shared" si="3"/>
        <v>0.055469667750041446</v>
      </c>
      <c r="G33" s="24"/>
      <c r="H33" s="1"/>
      <c r="I33" s="1"/>
      <c r="J33" s="1"/>
      <c r="K33" s="1"/>
      <c r="L33" s="1"/>
      <c r="M33" s="1"/>
      <c r="N33" s="1"/>
      <c r="O33" s="1"/>
      <c r="P33" s="1"/>
      <c r="Q33" s="1"/>
      <c r="R33" s="1"/>
      <c r="S33" s="1"/>
      <c r="T33" s="1"/>
      <c r="U33" s="1"/>
      <c r="V33" s="1"/>
      <c r="W33" s="1"/>
    </row>
    <row r="34" spans="1:23" s="44" customFormat="1" ht="12.75">
      <c r="A34" s="242"/>
      <c r="B34" s="41" t="s">
        <v>166</v>
      </c>
      <c r="C34" s="182">
        <v>203922.339</v>
      </c>
      <c r="D34" s="182">
        <v>89430.727</v>
      </c>
      <c r="E34" s="42">
        <v>50460.533</v>
      </c>
      <c r="F34" s="43">
        <f>SUM(F28:F33)</f>
        <v>0.9999999999999999</v>
      </c>
      <c r="G34"/>
      <c r="H34" s="52"/>
      <c r="I34"/>
      <c r="J34" s="52"/>
      <c r="K34" s="52"/>
      <c r="L34"/>
      <c r="M34" s="52"/>
      <c r="N34"/>
      <c r="O34" s="52"/>
      <c r="P34" s="52"/>
      <c r="Q34"/>
      <c r="R34" s="52"/>
      <c r="S34"/>
      <c r="T34" s="52"/>
      <c r="U34" s="52"/>
      <c r="V34"/>
      <c r="W34" s="52"/>
    </row>
    <row r="35" spans="1:23" ht="12.75">
      <c r="A35" s="239" t="s">
        <v>162</v>
      </c>
      <c r="B35" s="3" t="s">
        <v>217</v>
      </c>
      <c r="C35" s="128">
        <v>302027.566</v>
      </c>
      <c r="D35" s="128">
        <v>80221.484</v>
      </c>
      <c r="E35" s="24">
        <v>71169.579</v>
      </c>
      <c r="F35" s="40">
        <f aca="true" t="shared" si="4" ref="F35:F40">+E35/$E$41</f>
        <v>0.8741019584003611</v>
      </c>
      <c r="G35"/>
      <c r="H35"/>
      <c r="I35"/>
      <c r="J35"/>
      <c r="K35"/>
      <c r="L35"/>
      <c r="M35"/>
      <c r="N35"/>
      <c r="O35"/>
      <c r="P35"/>
      <c r="Q35"/>
      <c r="R35"/>
      <c r="S35"/>
      <c r="T35"/>
      <c r="U35"/>
      <c r="V35"/>
      <c r="W35"/>
    </row>
    <row r="36" spans="1:23" ht="12.75">
      <c r="A36" s="240"/>
      <c r="B36" t="s">
        <v>145</v>
      </c>
      <c r="C36" s="129">
        <v>25528.819</v>
      </c>
      <c r="D36" s="129">
        <v>1515.493</v>
      </c>
      <c r="E36" s="24">
        <v>1780.772</v>
      </c>
      <c r="F36" s="40">
        <f t="shared" si="4"/>
        <v>0.0218713713715312</v>
      </c>
      <c r="G36"/>
      <c r="H36"/>
      <c r="I36"/>
      <c r="J36"/>
      <c r="K36"/>
      <c r="L36"/>
      <c r="M36"/>
      <c r="N36"/>
      <c r="O36"/>
      <c r="P36"/>
      <c r="Q36"/>
      <c r="R36"/>
      <c r="S36"/>
      <c r="T36"/>
      <c r="U36"/>
      <c r="V36"/>
      <c r="W36"/>
    </row>
    <row r="37" spans="1:23" ht="12.75">
      <c r="A37" s="240"/>
      <c r="B37" t="s">
        <v>143</v>
      </c>
      <c r="C37" s="129">
        <v>17282.013</v>
      </c>
      <c r="D37" s="129">
        <v>2341.576</v>
      </c>
      <c r="E37" s="24">
        <v>1559.077</v>
      </c>
      <c r="F37" s="40">
        <f t="shared" si="4"/>
        <v>0.01914852213748461</v>
      </c>
      <c r="G37" s="3"/>
      <c r="H37" s="3"/>
      <c r="I37" s="3"/>
      <c r="J37" s="3"/>
      <c r="K37" s="3"/>
      <c r="L37" s="3"/>
      <c r="M37" s="3"/>
      <c r="N37" s="3"/>
      <c r="O37" s="3"/>
      <c r="P37" s="3"/>
      <c r="Q37" s="3"/>
      <c r="R37" s="3"/>
      <c r="S37" s="3"/>
      <c r="T37" s="3"/>
      <c r="U37" s="3"/>
      <c r="V37" s="3"/>
      <c r="W37" s="3"/>
    </row>
    <row r="38" spans="1:23" ht="12.75">
      <c r="A38" s="240"/>
      <c r="B38" t="s">
        <v>140</v>
      </c>
      <c r="C38" s="129">
        <v>25221.143</v>
      </c>
      <c r="D38" s="129">
        <v>1732.063</v>
      </c>
      <c r="E38" s="24">
        <v>1530.506</v>
      </c>
      <c r="F38" s="40">
        <f t="shared" si="4"/>
        <v>0.018797614243910354</v>
      </c>
      <c r="G38" s="3"/>
      <c r="H38" s="3"/>
      <c r="I38" s="3"/>
      <c r="J38" s="3"/>
      <c r="K38" s="3"/>
      <c r="L38" s="3"/>
      <c r="M38" s="3"/>
      <c r="N38" s="3"/>
      <c r="O38" s="3"/>
      <c r="P38" s="3"/>
      <c r="Q38" s="3"/>
      <c r="R38" s="3"/>
      <c r="S38" s="3"/>
      <c r="T38" s="3"/>
      <c r="U38" s="3"/>
      <c r="V38" s="3"/>
      <c r="W38" s="3"/>
    </row>
    <row r="39" spans="1:23" ht="12.75">
      <c r="A39" s="240"/>
      <c r="B39" t="s">
        <v>142</v>
      </c>
      <c r="C39" s="129">
        <v>40702.425</v>
      </c>
      <c r="D39" s="129">
        <v>1316.738</v>
      </c>
      <c r="E39" s="24">
        <v>1312.01</v>
      </c>
      <c r="F39" s="40">
        <f t="shared" si="4"/>
        <v>0.016114055001517684</v>
      </c>
      <c r="G39"/>
      <c r="H39" s="52"/>
      <c r="I39"/>
      <c r="J39" s="52"/>
      <c r="K39" s="52"/>
      <c r="L39"/>
      <c r="M39" s="52"/>
      <c r="N39"/>
      <c r="O39" s="52"/>
      <c r="P39" s="52"/>
      <c r="Q39"/>
      <c r="R39" s="52"/>
      <c r="S39"/>
      <c r="T39" s="52"/>
      <c r="U39" s="52"/>
      <c r="V39"/>
      <c r="W39" s="52"/>
    </row>
    <row r="40" spans="1:23" ht="12.75">
      <c r="A40" s="240"/>
      <c r="B40" s="3" t="s">
        <v>163</v>
      </c>
      <c r="C40" s="24">
        <f>+C41-(C35+C36+C37+C38+C39)</f>
        <v>110946.77200000006</v>
      </c>
      <c r="D40" s="24">
        <f>+D41-(D35+D36+D37+D38+D39)</f>
        <v>5394.644000000015</v>
      </c>
      <c r="E40" s="24">
        <f>+E41-(E35+E36+E37+E38+E39)</f>
        <v>4068.2820000000065</v>
      </c>
      <c r="F40" s="40">
        <f t="shared" si="4"/>
        <v>0.04996647884519513</v>
      </c>
      <c r="G40" s="24"/>
      <c r="H40" s="52"/>
      <c r="I40"/>
      <c r="J40" s="52"/>
      <c r="K40" s="52"/>
      <c r="L40"/>
      <c r="M40" s="52"/>
      <c r="N40"/>
      <c r="O40" s="52"/>
      <c r="P40" s="52"/>
      <c r="Q40"/>
      <c r="R40" s="52"/>
      <c r="S40"/>
      <c r="T40" s="52"/>
      <c r="U40" s="52"/>
      <c r="V40"/>
      <c r="W40" s="52"/>
    </row>
    <row r="41" spans="1:23" s="44" customFormat="1" ht="12.75">
      <c r="A41" s="242"/>
      <c r="B41" s="41" t="s">
        <v>166</v>
      </c>
      <c r="C41" s="182">
        <v>521708.738</v>
      </c>
      <c r="D41" s="182">
        <v>92521.998</v>
      </c>
      <c r="E41" s="42">
        <v>81420.226</v>
      </c>
      <c r="F41" s="43">
        <f>SUM(F35:F40)</f>
        <v>1</v>
      </c>
      <c r="G41"/>
      <c r="H41"/>
      <c r="I41"/>
      <c r="J41"/>
      <c r="K41"/>
      <c r="L41"/>
      <c r="M41"/>
      <c r="N41"/>
      <c r="O41"/>
      <c r="P41"/>
      <c r="Q41"/>
      <c r="R41"/>
      <c r="S41"/>
      <c r="T41"/>
      <c r="U41"/>
      <c r="V41"/>
      <c r="W41"/>
    </row>
    <row r="42" spans="1:23" ht="12.75">
      <c r="A42" s="239" t="s">
        <v>161</v>
      </c>
      <c r="B42" s="3" t="s">
        <v>217</v>
      </c>
      <c r="C42" s="128">
        <v>403410.951</v>
      </c>
      <c r="D42" s="128">
        <v>37599.335</v>
      </c>
      <c r="E42" s="24">
        <v>28541.044</v>
      </c>
      <c r="F42" s="40">
        <f aca="true" t="shared" si="5" ref="F42:F47">+E42/$E$48</f>
        <v>0.3927858530041569</v>
      </c>
      <c r="G42"/>
      <c r="H42"/>
      <c r="I42"/>
      <c r="J42"/>
      <c r="K42"/>
      <c r="L42"/>
      <c r="M42"/>
      <c r="N42"/>
      <c r="O42"/>
      <c r="P42"/>
      <c r="Q42"/>
      <c r="R42"/>
      <c r="S42"/>
      <c r="T42"/>
      <c r="U42"/>
      <c r="V42"/>
      <c r="W42"/>
    </row>
    <row r="43" spans="1:23" ht="12.75">
      <c r="A43" s="240"/>
      <c r="B43" t="s">
        <v>143</v>
      </c>
      <c r="C43" s="129">
        <v>54635.162</v>
      </c>
      <c r="D43" s="129">
        <v>3630.518</v>
      </c>
      <c r="E43" s="24">
        <v>6697.024</v>
      </c>
      <c r="F43" s="40">
        <f t="shared" si="5"/>
        <v>0.09216538415445878</v>
      </c>
      <c r="G43"/>
      <c r="H43"/>
      <c r="I43"/>
      <c r="J43"/>
      <c r="K43"/>
      <c r="L43"/>
      <c r="M43"/>
      <c r="N43"/>
      <c r="O43"/>
      <c r="P43"/>
      <c r="Q43"/>
      <c r="R43"/>
      <c r="S43"/>
      <c r="T43"/>
      <c r="U43"/>
      <c r="V43"/>
      <c r="W43"/>
    </row>
    <row r="44" spans="1:23" ht="12.75">
      <c r="A44" s="240"/>
      <c r="B44" t="s">
        <v>146</v>
      </c>
      <c r="C44" s="129">
        <v>51717.228</v>
      </c>
      <c r="D44" s="129">
        <v>4744.678</v>
      </c>
      <c r="E44" s="24">
        <v>5966.944</v>
      </c>
      <c r="F44" s="40">
        <f t="shared" si="5"/>
        <v>0.08211792073436544</v>
      </c>
      <c r="G44"/>
      <c r="H44"/>
      <c r="I44"/>
      <c r="J44"/>
      <c r="K44"/>
      <c r="L44"/>
      <c r="M44"/>
      <c r="N44"/>
      <c r="O44"/>
      <c r="P44"/>
      <c r="Q44"/>
      <c r="R44"/>
      <c r="S44"/>
      <c r="T44"/>
      <c r="U44"/>
      <c r="V44"/>
      <c r="W44"/>
    </row>
    <row r="45" spans="1:23" ht="12.75">
      <c r="A45" s="240"/>
      <c r="B45" t="s">
        <v>142</v>
      </c>
      <c r="C45" s="129">
        <v>85265.301</v>
      </c>
      <c r="D45" s="129">
        <v>5637.495</v>
      </c>
      <c r="E45" s="24">
        <v>4727.427</v>
      </c>
      <c r="F45" s="40">
        <f t="shared" si="5"/>
        <v>0.06505951382541866</v>
      </c>
      <c r="G45"/>
      <c r="H45" s="52"/>
      <c r="I45"/>
      <c r="J45" s="52"/>
      <c r="K45" s="52"/>
      <c r="L45"/>
      <c r="M45" s="52"/>
      <c r="N45"/>
      <c r="O45" s="52"/>
      <c r="P45" s="52"/>
      <c r="Q45"/>
      <c r="R45" s="52"/>
      <c r="S45"/>
      <c r="T45" s="52"/>
      <c r="U45" s="52"/>
      <c r="V45"/>
      <c r="W45" s="52"/>
    </row>
    <row r="46" spans="1:23" ht="12.75">
      <c r="A46" s="240"/>
      <c r="B46" t="s">
        <v>140</v>
      </c>
      <c r="C46" s="129">
        <v>79011.06</v>
      </c>
      <c r="D46" s="129">
        <v>4235.117</v>
      </c>
      <c r="E46" s="24">
        <v>4022.934</v>
      </c>
      <c r="F46" s="40">
        <f t="shared" si="5"/>
        <v>0.05536418229022824</v>
      </c>
      <c r="G46" s="1"/>
      <c r="H46" s="1"/>
      <c r="I46" s="1"/>
      <c r="J46" s="1"/>
      <c r="K46" s="1"/>
      <c r="L46" s="1"/>
      <c r="M46" s="1"/>
      <c r="N46" s="1"/>
      <c r="O46" s="1"/>
      <c r="P46" s="1"/>
      <c r="Q46" s="1"/>
      <c r="R46" s="1"/>
      <c r="S46" s="1"/>
      <c r="T46" s="1"/>
      <c r="U46" s="1"/>
      <c r="V46" s="1"/>
      <c r="W46" s="1"/>
    </row>
    <row r="47" spans="1:23" ht="12.75">
      <c r="A47" s="240"/>
      <c r="B47" s="3" t="s">
        <v>163</v>
      </c>
      <c r="C47" s="24">
        <f>+C48-(C42+C43+C44+C45+C46)</f>
        <v>520398.919</v>
      </c>
      <c r="D47" s="24">
        <f>+D48-(D42+D43+D44+D45+D46)</f>
        <v>19695.439999999995</v>
      </c>
      <c r="E47" s="24">
        <f>+E48-(E42+E43+E44+E45+E46)</f>
        <v>22707.742999999995</v>
      </c>
      <c r="F47" s="40">
        <f t="shared" si="5"/>
        <v>0.31250714599137197</v>
      </c>
      <c r="G47" s="24"/>
      <c r="H47" s="1"/>
      <c r="I47" s="1"/>
      <c r="J47" s="1"/>
      <c r="K47" s="1"/>
      <c r="L47" s="1"/>
      <c r="M47" s="1"/>
      <c r="N47" s="1"/>
      <c r="O47" s="1"/>
      <c r="P47" s="1"/>
      <c r="Q47" s="1"/>
      <c r="R47" s="1"/>
      <c r="S47" s="1"/>
      <c r="T47" s="1"/>
      <c r="U47" s="1"/>
      <c r="V47" s="1"/>
      <c r="W47" s="1"/>
    </row>
    <row r="48" spans="1:23" s="44" customFormat="1" ht="12.75">
      <c r="A48" s="242"/>
      <c r="B48" s="41" t="s">
        <v>166</v>
      </c>
      <c r="C48" s="182">
        <v>1194438.621</v>
      </c>
      <c r="D48" s="182">
        <v>75542.583</v>
      </c>
      <c r="E48" s="42">
        <v>72663.116</v>
      </c>
      <c r="F48" s="43">
        <f>SUM(F42:F47)</f>
        <v>1</v>
      </c>
      <c r="G48"/>
      <c r="H48" s="52"/>
      <c r="I48"/>
      <c r="J48" s="52"/>
      <c r="K48" s="52"/>
      <c r="L48"/>
      <c r="M48" s="52"/>
      <c r="N48"/>
      <c r="O48" s="52"/>
      <c r="P48" s="52"/>
      <c r="Q48"/>
      <c r="R48" s="52"/>
      <c r="S48"/>
      <c r="T48" s="52"/>
      <c r="U48" s="52"/>
      <c r="V48"/>
      <c r="W48" s="52"/>
    </row>
    <row r="49" spans="1:23" ht="12.75">
      <c r="A49" s="245" t="s">
        <v>282</v>
      </c>
      <c r="B49" s="3" t="s">
        <v>217</v>
      </c>
      <c r="C49" s="128">
        <v>429175.758</v>
      </c>
      <c r="D49" s="128">
        <v>28799.601</v>
      </c>
      <c r="E49" s="24">
        <v>31195.817</v>
      </c>
      <c r="F49" s="40">
        <f aca="true" t="shared" si="6" ref="F49:F54">+E49/$E$55</f>
        <v>0.239293560090497</v>
      </c>
      <c r="G49"/>
      <c r="H49"/>
      <c r="I49"/>
      <c r="J49"/>
      <c r="K49"/>
      <c r="L49"/>
      <c r="M49"/>
      <c r="N49"/>
      <c r="O49"/>
      <c r="P49"/>
      <c r="Q49"/>
      <c r="R49"/>
      <c r="S49"/>
      <c r="T49"/>
      <c r="U49"/>
      <c r="V49"/>
      <c r="W49"/>
    </row>
    <row r="50" spans="1:23" ht="12.75">
      <c r="A50" s="246"/>
      <c r="B50" t="s">
        <v>140</v>
      </c>
      <c r="C50" s="129">
        <v>196676.942</v>
      </c>
      <c r="D50" s="129">
        <v>12846</v>
      </c>
      <c r="E50" s="24">
        <v>12797.295</v>
      </c>
      <c r="F50" s="40">
        <f t="shared" si="6"/>
        <v>0.09816413143077217</v>
      </c>
      <c r="G50"/>
      <c r="H50"/>
      <c r="I50"/>
      <c r="J50"/>
      <c r="K50"/>
      <c r="L50"/>
      <c r="M50"/>
      <c r="N50"/>
      <c r="O50"/>
      <c r="P50"/>
      <c r="Q50"/>
      <c r="R50"/>
      <c r="S50"/>
      <c r="T50"/>
      <c r="U50"/>
      <c r="V50"/>
      <c r="W50"/>
    </row>
    <row r="51" spans="1:23" ht="12.75">
      <c r="A51" s="246"/>
      <c r="B51" t="s">
        <v>286</v>
      </c>
      <c r="C51" s="129">
        <v>91315.334</v>
      </c>
      <c r="D51" s="129">
        <v>7232.828</v>
      </c>
      <c r="E51" s="24">
        <v>7015.454</v>
      </c>
      <c r="F51" s="40">
        <f t="shared" si="6"/>
        <v>0.053813399511579305</v>
      </c>
      <c r="G51" s="3"/>
      <c r="H51" s="3"/>
      <c r="I51" s="3"/>
      <c r="J51" s="3"/>
      <c r="K51" s="3"/>
      <c r="L51" s="3"/>
      <c r="M51" s="3"/>
      <c r="N51" s="3"/>
      <c r="O51" s="3"/>
      <c r="P51" s="3"/>
      <c r="Q51" s="3"/>
      <c r="R51" s="3"/>
      <c r="S51" s="3"/>
      <c r="T51" s="3"/>
      <c r="U51" s="3"/>
      <c r="V51" s="3"/>
      <c r="W51" s="3"/>
    </row>
    <row r="52" spans="1:23" ht="12.75">
      <c r="A52" s="246"/>
      <c r="B52" t="s">
        <v>146</v>
      </c>
      <c r="C52" s="129">
        <v>94442.456</v>
      </c>
      <c r="D52" s="129">
        <v>5985.119</v>
      </c>
      <c r="E52" s="24">
        <v>6193.674</v>
      </c>
      <c r="F52" s="40">
        <f t="shared" si="6"/>
        <v>0.047509776759491466</v>
      </c>
      <c r="G52" s="3"/>
      <c r="H52" s="3"/>
      <c r="I52" s="3"/>
      <c r="J52" s="3"/>
      <c r="K52" s="3"/>
      <c r="L52" s="3"/>
      <c r="M52" s="3"/>
      <c r="N52" s="3"/>
      <c r="O52" s="3"/>
      <c r="P52" s="3"/>
      <c r="Q52" s="3"/>
      <c r="R52" s="3"/>
      <c r="S52" s="3"/>
      <c r="T52" s="3"/>
      <c r="U52" s="3"/>
      <c r="V52" s="3"/>
      <c r="W52" s="3"/>
    </row>
    <row r="53" spans="1:23" ht="12.75">
      <c r="A53" s="246"/>
      <c r="B53" t="s">
        <v>143</v>
      </c>
      <c r="C53" s="129">
        <v>99413.868</v>
      </c>
      <c r="D53" s="129">
        <v>8228.027</v>
      </c>
      <c r="E53" s="24">
        <v>6085.365</v>
      </c>
      <c r="F53" s="40">
        <f t="shared" si="6"/>
        <v>0.04667897158455915</v>
      </c>
      <c r="G53"/>
      <c r="H53" s="52"/>
      <c r="I53"/>
      <c r="J53" s="52"/>
      <c r="K53" s="52"/>
      <c r="L53"/>
      <c r="M53" s="52"/>
      <c r="N53"/>
      <c r="O53" s="52"/>
      <c r="P53" s="52"/>
      <c r="Q53"/>
      <c r="R53" s="52"/>
      <c r="S53"/>
      <c r="T53" s="52"/>
      <c r="U53" s="52"/>
      <c r="V53"/>
      <c r="W53" s="52"/>
    </row>
    <row r="54" spans="1:23" ht="12.75">
      <c r="A54" s="246"/>
      <c r="B54" s="3" t="s">
        <v>163</v>
      </c>
      <c r="C54" s="24">
        <f>+C55-(C49+C50+C51+C52+C53)</f>
        <v>1114191.401</v>
      </c>
      <c r="D54" s="24">
        <f>+D55-(D49+D50+D51+D52+D53)</f>
        <v>70950.838</v>
      </c>
      <c r="E54" s="24">
        <f>+E55-(E49+E50+E51+E52+E53)</f>
        <v>67078.69900000001</v>
      </c>
      <c r="F54" s="40">
        <f t="shared" si="6"/>
        <v>0.5145401606231009</v>
      </c>
      <c r="G54" s="24"/>
      <c r="H54" s="52"/>
      <c r="I54"/>
      <c r="J54" s="52"/>
      <c r="K54" s="52"/>
      <c r="L54"/>
      <c r="M54" s="52"/>
      <c r="N54"/>
      <c r="O54" s="52"/>
      <c r="P54" s="52"/>
      <c r="Q54"/>
      <c r="R54" s="52"/>
      <c r="S54"/>
      <c r="T54" s="52"/>
      <c r="U54" s="52"/>
      <c r="V54"/>
      <c r="W54" s="52"/>
    </row>
    <row r="55" spans="1:23" s="44" customFormat="1" ht="12.75">
      <c r="A55" s="247"/>
      <c r="B55" s="41" t="s">
        <v>166</v>
      </c>
      <c r="C55" s="182">
        <v>2025215.759</v>
      </c>
      <c r="D55" s="182">
        <v>134042.413</v>
      </c>
      <c r="E55" s="42">
        <v>130366.304</v>
      </c>
      <c r="F55" s="43">
        <f>SUM(F49:F54)</f>
        <v>1</v>
      </c>
      <c r="G55"/>
      <c r="H55"/>
      <c r="I55"/>
      <c r="J55"/>
      <c r="K55"/>
      <c r="L55"/>
      <c r="M55"/>
      <c r="N55"/>
      <c r="O55"/>
      <c r="P55"/>
      <c r="Q55"/>
      <c r="R55"/>
      <c r="S55"/>
      <c r="T55"/>
      <c r="U55"/>
      <c r="V55"/>
      <c r="W55"/>
    </row>
    <row r="56" spans="1:23" ht="12.75">
      <c r="A56" s="239" t="s">
        <v>158</v>
      </c>
      <c r="B56" s="3" t="s">
        <v>217</v>
      </c>
      <c r="C56" s="128">
        <v>523632.228</v>
      </c>
      <c r="D56" s="128">
        <v>75022.756</v>
      </c>
      <c r="E56" s="24">
        <v>56510.273</v>
      </c>
      <c r="F56" s="40">
        <f aca="true" t="shared" si="7" ref="F56:F61">+E56/$E$62</f>
        <v>0.26494316415221064</v>
      </c>
      <c r="G56"/>
      <c r="H56"/>
      <c r="I56"/>
      <c r="J56"/>
      <c r="K56"/>
      <c r="L56"/>
      <c r="M56"/>
      <c r="N56"/>
      <c r="O56"/>
      <c r="P56"/>
      <c r="Q56"/>
      <c r="R56"/>
      <c r="S56"/>
      <c r="T56"/>
      <c r="U56"/>
      <c r="V56"/>
      <c r="W56"/>
    </row>
    <row r="57" spans="1:23" ht="12.75">
      <c r="A57" s="240"/>
      <c r="B57" s="3" t="s">
        <v>233</v>
      </c>
      <c r="C57" s="129">
        <v>84229.591</v>
      </c>
      <c r="D57" s="129">
        <v>31132.652</v>
      </c>
      <c r="E57" s="24">
        <v>26549.265</v>
      </c>
      <c r="F57" s="40">
        <f t="shared" si="7"/>
        <v>0.12447376205412317</v>
      </c>
      <c r="G57"/>
      <c r="H57"/>
      <c r="I57"/>
      <c r="J57"/>
      <c r="K57"/>
      <c r="L57"/>
      <c r="M57"/>
      <c r="N57"/>
      <c r="O57"/>
      <c r="P57"/>
      <c r="Q57"/>
      <c r="R57"/>
      <c r="S57"/>
      <c r="T57"/>
      <c r="U57"/>
      <c r="V57"/>
      <c r="W57"/>
    </row>
    <row r="58" spans="1:23" ht="12.75">
      <c r="A58" s="240"/>
      <c r="B58" s="3" t="s">
        <v>146</v>
      </c>
      <c r="C58" s="128">
        <v>174642.694</v>
      </c>
      <c r="D58" s="128">
        <v>13743.404</v>
      </c>
      <c r="E58" s="24">
        <v>21145.227</v>
      </c>
      <c r="F58" s="40">
        <f t="shared" si="7"/>
        <v>0.09913743202225826</v>
      </c>
      <c r="G58"/>
      <c r="H58"/>
      <c r="I58"/>
      <c r="J58"/>
      <c r="K58"/>
      <c r="L58"/>
      <c r="M58"/>
      <c r="N58"/>
      <c r="O58"/>
      <c r="P58"/>
      <c r="Q58"/>
      <c r="R58"/>
      <c r="S58"/>
      <c r="T58"/>
      <c r="U58"/>
      <c r="V58"/>
      <c r="W58"/>
    </row>
    <row r="59" spans="1:23" ht="12.75">
      <c r="A59" s="240"/>
      <c r="B59" t="s">
        <v>147</v>
      </c>
      <c r="C59" s="129">
        <v>46359.489</v>
      </c>
      <c r="D59" s="129">
        <v>5667.163</v>
      </c>
      <c r="E59" s="24">
        <v>15658.631</v>
      </c>
      <c r="F59" s="40">
        <f t="shared" si="7"/>
        <v>0.07341403647849824</v>
      </c>
      <c r="G59"/>
      <c r="H59" s="52"/>
      <c r="I59"/>
      <c r="J59" s="52"/>
      <c r="K59" s="52"/>
      <c r="L59"/>
      <c r="M59" s="52"/>
      <c r="N59"/>
      <c r="O59" s="52"/>
      <c r="P59" s="52"/>
      <c r="Q59"/>
      <c r="R59" s="52"/>
      <c r="S59"/>
      <c r="T59" s="52"/>
      <c r="U59" s="52"/>
      <c r="V59"/>
      <c r="W59" s="52"/>
    </row>
    <row r="60" spans="1:23" ht="12.75">
      <c r="A60" s="240"/>
      <c r="B60" t="s">
        <v>140</v>
      </c>
      <c r="C60" s="129">
        <v>128457.557</v>
      </c>
      <c r="D60" s="129">
        <v>8858.34</v>
      </c>
      <c r="E60" s="24">
        <v>14682.287</v>
      </c>
      <c r="F60" s="40">
        <f t="shared" si="7"/>
        <v>0.06883653835420099</v>
      </c>
      <c r="G60" s="1"/>
      <c r="H60" s="1"/>
      <c r="I60" s="1"/>
      <c r="J60" s="1"/>
      <c r="K60" s="1"/>
      <c r="L60" s="1"/>
      <c r="M60" s="1"/>
      <c r="N60" s="1"/>
      <c r="O60" s="1"/>
      <c r="P60" s="1"/>
      <c r="Q60" s="1"/>
      <c r="R60" s="1"/>
      <c r="S60" s="1"/>
      <c r="T60" s="1"/>
      <c r="U60" s="1"/>
      <c r="V60" s="1"/>
      <c r="W60" s="1"/>
    </row>
    <row r="61" spans="1:23" ht="12.75">
      <c r="A61" s="240"/>
      <c r="B61" s="3" t="s">
        <v>163</v>
      </c>
      <c r="C61" s="24">
        <f>+C62-(C56+C57+C58+C59+C60)</f>
        <v>1132880.1739999999</v>
      </c>
      <c r="D61" s="24">
        <f>+D62-(D56+D57+D58+D59+D60)</f>
        <v>77762.21100000001</v>
      </c>
      <c r="E61" s="24">
        <f>+E62-(E56+E57+E58+E59+E60)</f>
        <v>78746.37600000002</v>
      </c>
      <c r="F61" s="40">
        <f t="shared" si="7"/>
        <v>0.36919506693870874</v>
      </c>
      <c r="G61" s="24"/>
      <c r="H61" s="1"/>
      <c r="I61" s="1"/>
      <c r="J61" s="1"/>
      <c r="K61" s="1"/>
      <c r="L61" s="1"/>
      <c r="M61" s="1"/>
      <c r="N61" s="1"/>
      <c r="O61" s="1"/>
      <c r="P61" s="1"/>
      <c r="Q61" s="1"/>
      <c r="R61" s="1"/>
      <c r="S61" s="1"/>
      <c r="T61" s="1"/>
      <c r="U61" s="1"/>
      <c r="V61" s="1"/>
      <c r="W61" s="1"/>
    </row>
    <row r="62" spans="1:23" s="44" customFormat="1" ht="12.75">
      <c r="A62" s="242"/>
      <c r="B62" s="41" t="s">
        <v>166</v>
      </c>
      <c r="C62" s="182">
        <v>2090201.733</v>
      </c>
      <c r="D62" s="182">
        <v>212186.526</v>
      </c>
      <c r="E62" s="182">
        <v>213292.059</v>
      </c>
      <c r="F62" s="43">
        <f>SUM(F56:F61)</f>
        <v>1</v>
      </c>
      <c r="G62"/>
      <c r="H62" s="52"/>
      <c r="I62"/>
      <c r="J62" s="52"/>
      <c r="K62" s="52"/>
      <c r="L62"/>
      <c r="M62" s="52"/>
      <c r="N62"/>
      <c r="O62" s="52"/>
      <c r="P62" s="52"/>
      <c r="Q62"/>
      <c r="R62" s="52"/>
      <c r="S62"/>
      <c r="T62" s="52"/>
      <c r="U62" s="52"/>
      <c r="V62"/>
      <c r="W62" s="52"/>
    </row>
    <row r="63" spans="1:23" s="80" customFormat="1" ht="15.75" customHeight="1">
      <c r="A63" s="234" t="s">
        <v>175</v>
      </c>
      <c r="B63" s="234"/>
      <c r="C63" s="234"/>
      <c r="D63" s="234"/>
      <c r="E63" s="234"/>
      <c r="F63" s="234"/>
      <c r="G63" s="54"/>
      <c r="H63" s="54"/>
      <c r="I63" s="54"/>
      <c r="J63" s="54"/>
      <c r="K63" s="54"/>
      <c r="L63" s="54"/>
      <c r="M63" s="54"/>
      <c r="N63" s="54"/>
      <c r="O63" s="54"/>
      <c r="P63" s="54"/>
      <c r="Q63" s="54"/>
      <c r="R63" s="54"/>
      <c r="S63" s="54"/>
      <c r="T63" s="54"/>
      <c r="U63" s="54"/>
      <c r="V63" s="54"/>
      <c r="W63" s="54"/>
    </row>
    <row r="64" spans="1:23" s="80" customFormat="1" ht="15.75" customHeight="1">
      <c r="A64" s="235" t="s">
        <v>1</v>
      </c>
      <c r="B64" s="235"/>
      <c r="C64" s="235"/>
      <c r="D64" s="235"/>
      <c r="E64" s="235"/>
      <c r="F64" s="235"/>
      <c r="G64" s="54"/>
      <c r="H64" s="54"/>
      <c r="I64" s="54"/>
      <c r="J64" s="54"/>
      <c r="K64" s="54"/>
      <c r="L64" s="54"/>
      <c r="M64" s="54"/>
      <c r="N64" s="54"/>
      <c r="O64" s="54"/>
      <c r="P64" s="54"/>
      <c r="Q64" s="54"/>
      <c r="R64" s="54"/>
      <c r="S64" s="54"/>
      <c r="T64" s="54"/>
      <c r="U64" s="54"/>
      <c r="V64" s="54"/>
      <c r="W64" s="54"/>
    </row>
    <row r="65" spans="1:23" s="80" customFormat="1" ht="15.75" customHeight="1">
      <c r="A65" s="235" t="s">
        <v>24</v>
      </c>
      <c r="B65" s="235"/>
      <c r="C65" s="235"/>
      <c r="D65" s="235"/>
      <c r="E65" s="235"/>
      <c r="F65" s="235"/>
      <c r="G65" s="54"/>
      <c r="H65" s="54"/>
      <c r="I65" s="54"/>
      <c r="J65" s="54"/>
      <c r="K65" s="54"/>
      <c r="L65" s="54"/>
      <c r="M65" s="54"/>
      <c r="N65" s="54"/>
      <c r="O65" s="54"/>
      <c r="P65" s="54"/>
      <c r="Q65" s="54"/>
      <c r="R65" s="54"/>
      <c r="S65" s="54"/>
      <c r="T65" s="54"/>
      <c r="U65" s="54"/>
      <c r="V65" s="54"/>
      <c r="W65" s="54"/>
    </row>
    <row r="66" spans="1:23" s="80" customFormat="1" ht="15.75" customHeight="1">
      <c r="A66" s="236"/>
      <c r="B66" s="236"/>
      <c r="C66" s="236"/>
      <c r="D66" s="236"/>
      <c r="E66" s="236"/>
      <c r="F66" s="236"/>
      <c r="G66" s="54"/>
      <c r="H66" s="82"/>
      <c r="I66" s="54"/>
      <c r="J66" s="82"/>
      <c r="K66" s="82"/>
      <c r="L66" s="54"/>
      <c r="M66" s="82"/>
      <c r="N66" s="54"/>
      <c r="O66" s="82"/>
      <c r="P66" s="82"/>
      <c r="Q66" s="54"/>
      <c r="R66" s="82"/>
      <c r="S66" s="54"/>
      <c r="T66" s="82"/>
      <c r="U66" s="82"/>
      <c r="V66" s="54"/>
      <c r="W66" s="82"/>
    </row>
    <row r="67" spans="1:6" s="3" customFormat="1" ht="12.75">
      <c r="A67" s="14" t="s">
        <v>25</v>
      </c>
      <c r="B67" s="1" t="s">
        <v>139</v>
      </c>
      <c r="C67" s="1">
        <v>2010</v>
      </c>
      <c r="D67" s="238" t="s">
        <v>321</v>
      </c>
      <c r="E67" s="238"/>
      <c r="F67" s="18" t="s">
        <v>27</v>
      </c>
    </row>
    <row r="68" spans="1:6" s="3" customFormat="1" ht="12.75">
      <c r="A68" s="18"/>
      <c r="B68" s="18"/>
      <c r="C68" s="18"/>
      <c r="D68" s="18">
        <v>2010</v>
      </c>
      <c r="E68" s="16">
        <v>2011</v>
      </c>
      <c r="F68" s="39">
        <v>2011</v>
      </c>
    </row>
    <row r="69" spans="1:23" ht="12.75">
      <c r="A69" s="239" t="s">
        <v>160</v>
      </c>
      <c r="B69" s="128" t="s">
        <v>217</v>
      </c>
      <c r="C69" s="128">
        <v>268323.146</v>
      </c>
      <c r="D69" s="128">
        <v>38792.44</v>
      </c>
      <c r="E69" s="129">
        <v>56305.655</v>
      </c>
      <c r="F69" s="50">
        <f aca="true" t="shared" si="8" ref="F69:F74">+E69/$E$75</f>
        <v>0.3138056319276922</v>
      </c>
      <c r="G69"/>
      <c r="H69"/>
      <c r="I69"/>
      <c r="J69"/>
      <c r="K69"/>
      <c r="L69"/>
      <c r="M69"/>
      <c r="N69"/>
      <c r="O69"/>
      <c r="P69"/>
      <c r="Q69"/>
      <c r="R69"/>
      <c r="S69"/>
      <c r="T69"/>
      <c r="U69"/>
      <c r="V69"/>
      <c r="W69"/>
    </row>
    <row r="70" spans="1:23" ht="12.75">
      <c r="A70" s="240"/>
      <c r="B70" s="129" t="s">
        <v>147</v>
      </c>
      <c r="C70" s="129">
        <v>145258.837</v>
      </c>
      <c r="D70" s="129">
        <v>33484.993</v>
      </c>
      <c r="E70" s="129">
        <v>30577.666</v>
      </c>
      <c r="F70" s="51">
        <f t="shared" si="8"/>
        <v>0.17041705317172684</v>
      </c>
      <c r="G70"/>
      <c r="H70"/>
      <c r="I70"/>
      <c r="J70"/>
      <c r="K70"/>
      <c r="L70"/>
      <c r="M70"/>
      <c r="N70"/>
      <c r="O70"/>
      <c r="P70"/>
      <c r="Q70"/>
      <c r="R70"/>
      <c r="S70"/>
      <c r="T70"/>
      <c r="U70"/>
      <c r="V70"/>
      <c r="W70"/>
    </row>
    <row r="71" spans="1:23" ht="12.75">
      <c r="A71" s="240"/>
      <c r="B71" s="129" t="s">
        <v>193</v>
      </c>
      <c r="C71" s="129">
        <v>74059.723</v>
      </c>
      <c r="D71" s="129">
        <v>8296.359</v>
      </c>
      <c r="E71" s="129">
        <v>14565.966</v>
      </c>
      <c r="F71" s="51">
        <f t="shared" si="8"/>
        <v>0.08117980627820205</v>
      </c>
      <c r="G71" s="3"/>
      <c r="H71" s="3"/>
      <c r="I71" s="3"/>
      <c r="J71" s="3"/>
      <c r="K71" s="3"/>
      <c r="L71" s="3"/>
      <c r="M71" s="3"/>
      <c r="N71" s="3"/>
      <c r="O71" s="3"/>
      <c r="P71" s="3"/>
      <c r="Q71" s="3"/>
      <c r="R71" s="3"/>
      <c r="S71" s="3"/>
      <c r="T71" s="3"/>
      <c r="U71" s="3"/>
      <c r="V71" s="3"/>
      <c r="W71" s="3"/>
    </row>
    <row r="72" spans="1:23" ht="12.75">
      <c r="A72" s="240"/>
      <c r="B72" s="128" t="s">
        <v>233</v>
      </c>
      <c r="C72" s="129">
        <v>16232.454</v>
      </c>
      <c r="D72" s="129">
        <v>5887.836</v>
      </c>
      <c r="E72" s="129">
        <v>9810.991</v>
      </c>
      <c r="F72" s="51">
        <f t="shared" si="8"/>
        <v>0.05467913001974492</v>
      </c>
      <c r="G72" s="3"/>
      <c r="H72" s="3"/>
      <c r="I72" s="3"/>
      <c r="J72" s="3"/>
      <c r="K72" s="3"/>
      <c r="L72" s="3"/>
      <c r="M72" s="3"/>
      <c r="N72" s="3"/>
      <c r="O72" s="3"/>
      <c r="P72" s="3"/>
      <c r="Q72" s="3"/>
      <c r="R72" s="3"/>
      <c r="S72" s="3"/>
      <c r="T72" s="3"/>
      <c r="U72" s="3"/>
      <c r="V72" s="3"/>
      <c r="W72" s="3"/>
    </row>
    <row r="73" spans="1:23" ht="12.75">
      <c r="A73" s="240"/>
      <c r="B73" s="129" t="s">
        <v>192</v>
      </c>
      <c r="C73" s="129">
        <v>76733.452</v>
      </c>
      <c r="D73" s="129">
        <v>9090.366</v>
      </c>
      <c r="E73" s="129">
        <v>6842.61</v>
      </c>
      <c r="F73" s="51">
        <f t="shared" si="8"/>
        <v>0.03813559322033898</v>
      </c>
      <c r="G73"/>
      <c r="H73" s="52"/>
      <c r="I73"/>
      <c r="J73" s="52"/>
      <c r="K73" s="52"/>
      <c r="L73"/>
      <c r="M73" s="52"/>
      <c r="N73"/>
      <c r="O73" s="52"/>
      <c r="P73" s="52"/>
      <c r="Q73"/>
      <c r="R73" s="52"/>
      <c r="S73"/>
      <c r="T73" s="52"/>
      <c r="U73" s="52"/>
      <c r="V73"/>
      <c r="W73" s="52"/>
    </row>
    <row r="74" spans="1:23" ht="12.75">
      <c r="A74" s="240"/>
      <c r="B74" s="128" t="s">
        <v>163</v>
      </c>
      <c r="C74" s="24">
        <f>+C75-(C69+C70+C71+C72+C73)</f>
        <v>775240.2569999999</v>
      </c>
      <c r="D74" s="24">
        <f>+D75-(D69+D70+D71+D72+D73)</f>
        <v>57405.496</v>
      </c>
      <c r="E74" s="24">
        <f>+E75-(E69+E70+E71+E72+E73)</f>
        <v>61325.55200000001</v>
      </c>
      <c r="F74" s="51">
        <f t="shared" si="8"/>
        <v>0.34178278538229506</v>
      </c>
      <c r="G74" s="24"/>
      <c r="H74" s="52"/>
      <c r="I74"/>
      <c r="J74" s="52"/>
      <c r="K74" s="52"/>
      <c r="L74"/>
      <c r="M74" s="52"/>
      <c r="N74"/>
      <c r="O74" s="52"/>
      <c r="P74" s="52"/>
      <c r="Q74"/>
      <c r="R74" s="52"/>
      <c r="S74"/>
      <c r="T74" s="52"/>
      <c r="U74" s="52"/>
      <c r="V74"/>
      <c r="W74" s="52"/>
    </row>
    <row r="75" spans="1:23" s="44" customFormat="1" ht="12.75">
      <c r="A75" s="242"/>
      <c r="B75" s="41" t="s">
        <v>166</v>
      </c>
      <c r="C75" s="182">
        <v>1355847.869</v>
      </c>
      <c r="D75" s="182">
        <v>152957.49</v>
      </c>
      <c r="E75" s="182">
        <v>179428.44</v>
      </c>
      <c r="F75" s="43">
        <f>SUM(F69:F74)</f>
        <v>1</v>
      </c>
      <c r="G75"/>
      <c r="H75"/>
      <c r="I75"/>
      <c r="J75"/>
      <c r="K75"/>
      <c r="L75"/>
      <c r="M75"/>
      <c r="N75"/>
      <c r="O75"/>
      <c r="P75"/>
      <c r="Q75"/>
      <c r="R75"/>
      <c r="S75"/>
      <c r="T75"/>
      <c r="U75"/>
      <c r="V75"/>
      <c r="W75"/>
    </row>
    <row r="76" spans="1:23" ht="12.75">
      <c r="A76" s="239" t="s">
        <v>214</v>
      </c>
      <c r="B76" s="128" t="s">
        <v>147</v>
      </c>
      <c r="C76" s="128">
        <v>594612.973</v>
      </c>
      <c r="D76" s="128">
        <v>59111.534</v>
      </c>
      <c r="E76" s="129">
        <v>67469.637</v>
      </c>
      <c r="F76" s="40">
        <f aca="true" t="shared" si="9" ref="F76:F81">+E76/$E$82</f>
        <v>0.1744192682837339</v>
      </c>
      <c r="G76"/>
      <c r="H76"/>
      <c r="I76"/>
      <c r="J76"/>
      <c r="K76"/>
      <c r="L76"/>
      <c r="M76"/>
      <c r="N76"/>
      <c r="O76"/>
      <c r="P76"/>
      <c r="Q76"/>
      <c r="R76"/>
      <c r="S76"/>
      <c r="T76"/>
      <c r="U76"/>
      <c r="V76"/>
      <c r="W76"/>
    </row>
    <row r="77" spans="1:23" ht="12.75">
      <c r="A77" s="240"/>
      <c r="B77" s="128" t="s">
        <v>217</v>
      </c>
      <c r="C77" s="128">
        <v>616192.24</v>
      </c>
      <c r="D77" s="128">
        <v>56969.327</v>
      </c>
      <c r="E77" s="129">
        <v>54871.551</v>
      </c>
      <c r="F77" s="40">
        <f t="shared" si="9"/>
        <v>0.14185130083052894</v>
      </c>
      <c r="G77"/>
      <c r="H77"/>
      <c r="I77"/>
      <c r="J77"/>
      <c r="K77"/>
      <c r="L77"/>
      <c r="M77"/>
      <c r="N77"/>
      <c r="O77"/>
      <c r="P77"/>
      <c r="Q77"/>
      <c r="R77"/>
      <c r="S77"/>
      <c r="T77"/>
      <c r="U77"/>
      <c r="V77"/>
      <c r="W77"/>
    </row>
    <row r="78" spans="1:23" ht="12.75">
      <c r="A78" s="240"/>
      <c r="B78" s="129" t="s">
        <v>142</v>
      </c>
      <c r="C78" s="129">
        <v>282252.777</v>
      </c>
      <c r="D78" s="129">
        <v>37536.338</v>
      </c>
      <c r="E78" s="129">
        <v>33909.015</v>
      </c>
      <c r="F78" s="40">
        <f t="shared" si="9"/>
        <v>0.08765995857547235</v>
      </c>
      <c r="G78" s="3"/>
      <c r="H78" s="3"/>
      <c r="I78" s="3"/>
      <c r="J78" s="3"/>
      <c r="K78" s="3"/>
      <c r="L78" s="3"/>
      <c r="M78" s="3"/>
      <c r="N78" s="3"/>
      <c r="O78" s="3"/>
      <c r="P78" s="3"/>
      <c r="Q78" s="3"/>
      <c r="R78" s="3"/>
      <c r="S78" s="3"/>
      <c r="T78" s="3"/>
      <c r="U78" s="3"/>
      <c r="V78" s="3"/>
      <c r="W78" s="3"/>
    </row>
    <row r="79" spans="1:23" ht="12.75">
      <c r="A79" s="240"/>
      <c r="B79" s="129" t="s">
        <v>146</v>
      </c>
      <c r="C79" s="129">
        <v>289915.952</v>
      </c>
      <c r="D79" s="129">
        <v>15989.657</v>
      </c>
      <c r="E79" s="129">
        <v>33380.803</v>
      </c>
      <c r="F79" s="40">
        <f t="shared" si="9"/>
        <v>0.08629445025743164</v>
      </c>
      <c r="G79" s="3"/>
      <c r="H79" s="3"/>
      <c r="I79" s="3"/>
      <c r="J79" s="3"/>
      <c r="K79" s="3"/>
      <c r="L79" s="3"/>
      <c r="M79" s="3"/>
      <c r="N79" s="3"/>
      <c r="O79" s="3"/>
      <c r="P79" s="3"/>
      <c r="Q79" s="3"/>
      <c r="R79" s="3"/>
      <c r="S79" s="3"/>
      <c r="T79" s="3"/>
      <c r="U79" s="3"/>
      <c r="V79" s="3"/>
      <c r="W79" s="3"/>
    </row>
    <row r="80" spans="1:23" ht="12.75">
      <c r="A80" s="240"/>
      <c r="B80" s="129" t="s">
        <v>143</v>
      </c>
      <c r="C80" s="129">
        <v>285985.726</v>
      </c>
      <c r="D80" s="129">
        <v>16393.982</v>
      </c>
      <c r="E80" s="129">
        <v>24831.708</v>
      </c>
      <c r="F80" s="40">
        <f t="shared" si="9"/>
        <v>0.0641937400611084</v>
      </c>
      <c r="G80"/>
      <c r="H80" s="52"/>
      <c r="I80"/>
      <c r="J80" s="52"/>
      <c r="K80" s="52"/>
      <c r="L80"/>
      <c r="M80" s="52"/>
      <c r="N80"/>
      <c r="O80" s="52"/>
      <c r="P80" s="52"/>
      <c r="Q80"/>
      <c r="R80" s="52"/>
      <c r="S80"/>
      <c r="T80" s="52"/>
      <c r="U80" s="52"/>
      <c r="V80"/>
      <c r="W80" s="52"/>
    </row>
    <row r="81" spans="1:23" ht="12.75">
      <c r="A81" s="240"/>
      <c r="B81" s="128" t="s">
        <v>163</v>
      </c>
      <c r="C81" s="24">
        <f>+C82-(C76+C77+C78+C79+C80)</f>
        <v>1892777.1689999998</v>
      </c>
      <c r="D81" s="24">
        <f>+D82-(D76+D77+D78+D79+D80)</f>
        <v>173543.84</v>
      </c>
      <c r="E81" s="24">
        <f>+E82-(E76+E77+E78+E79+E80)</f>
        <v>172361.733</v>
      </c>
      <c r="F81" s="40">
        <f t="shared" si="9"/>
        <v>0.4455812819917248</v>
      </c>
      <c r="G81" s="24"/>
      <c r="H81" s="52"/>
      <c r="I81"/>
      <c r="J81" s="52"/>
      <c r="K81" s="52"/>
      <c r="L81"/>
      <c r="M81" s="52"/>
      <c r="N81"/>
      <c r="O81" s="52"/>
      <c r="P81" s="52"/>
      <c r="Q81"/>
      <c r="R81" s="52"/>
      <c r="S81"/>
      <c r="T81" s="52"/>
      <c r="U81" s="52"/>
      <c r="V81"/>
      <c r="W81" s="52"/>
    </row>
    <row r="82" spans="1:23" s="44" customFormat="1" ht="12.75">
      <c r="A82" s="242"/>
      <c r="B82" s="182" t="s">
        <v>166</v>
      </c>
      <c r="C82" s="182">
        <v>3961736.837</v>
      </c>
      <c r="D82" s="182">
        <v>359544.678</v>
      </c>
      <c r="E82" s="182">
        <v>386824.447</v>
      </c>
      <c r="F82" s="43">
        <f>SUM(F76:F81)</f>
        <v>1.0000000000000002</v>
      </c>
      <c r="G82"/>
      <c r="H82"/>
      <c r="I82"/>
      <c r="J82"/>
      <c r="K82"/>
      <c r="L82"/>
      <c r="M82"/>
      <c r="N82"/>
      <c r="O82"/>
      <c r="P82"/>
      <c r="Q82"/>
      <c r="R82"/>
      <c r="S82"/>
      <c r="T82"/>
      <c r="U82"/>
      <c r="V82"/>
      <c r="W82"/>
    </row>
    <row r="83" spans="1:23" ht="12.75">
      <c r="A83" s="239" t="s">
        <v>256</v>
      </c>
      <c r="B83" s="129" t="s">
        <v>297</v>
      </c>
      <c r="C83" s="129">
        <v>34501.02</v>
      </c>
      <c r="D83" s="129">
        <v>926.1</v>
      </c>
      <c r="E83" s="129">
        <v>7001.998</v>
      </c>
      <c r="F83" s="40">
        <f aca="true" t="shared" si="10" ref="F83:F88">+E83/$E$89</f>
        <v>0.16083086876762404</v>
      </c>
      <c r="G83"/>
      <c r="H83"/>
      <c r="I83"/>
      <c r="J83"/>
      <c r="K83"/>
      <c r="L83"/>
      <c r="M83"/>
      <c r="N83"/>
      <c r="O83"/>
      <c r="P83"/>
      <c r="Q83"/>
      <c r="R83"/>
      <c r="S83"/>
      <c r="T83"/>
      <c r="U83"/>
      <c r="V83"/>
      <c r="W83"/>
    </row>
    <row r="84" spans="1:23" ht="12.75">
      <c r="A84" s="240"/>
      <c r="B84" s="128" t="s">
        <v>147</v>
      </c>
      <c r="C84" s="128">
        <v>72829.923</v>
      </c>
      <c r="D84" s="128">
        <v>5596.386</v>
      </c>
      <c r="E84" s="129">
        <v>6234.757</v>
      </c>
      <c r="F84" s="40">
        <f t="shared" si="10"/>
        <v>0.14320789364193268</v>
      </c>
      <c r="G84"/>
      <c r="H84"/>
      <c r="I84"/>
      <c r="J84"/>
      <c r="K84"/>
      <c r="L84"/>
      <c r="M84"/>
      <c r="N84"/>
      <c r="O84"/>
      <c r="P84"/>
      <c r="Q84"/>
      <c r="R84"/>
      <c r="S84"/>
      <c r="T84"/>
      <c r="U84"/>
      <c r="V84"/>
      <c r="W84"/>
    </row>
    <row r="85" spans="1:23" ht="12.75">
      <c r="A85" s="240"/>
      <c r="B85" s="128" t="s">
        <v>148</v>
      </c>
      <c r="C85" s="128">
        <v>40822.233</v>
      </c>
      <c r="D85" s="128">
        <v>2590.438</v>
      </c>
      <c r="E85" s="129">
        <v>5321.576</v>
      </c>
      <c r="F85" s="40">
        <f t="shared" si="10"/>
        <v>0.12223278145651251</v>
      </c>
      <c r="G85"/>
      <c r="H85"/>
      <c r="I85"/>
      <c r="J85"/>
      <c r="K85"/>
      <c r="L85"/>
      <c r="M85"/>
      <c r="N85"/>
      <c r="O85"/>
      <c r="P85"/>
      <c r="Q85"/>
      <c r="R85"/>
      <c r="S85"/>
      <c r="T85"/>
      <c r="U85"/>
      <c r="V85"/>
      <c r="W85"/>
    </row>
    <row r="86" spans="1:23" ht="12.75">
      <c r="A86" s="240"/>
      <c r="B86" s="128" t="s">
        <v>317</v>
      </c>
      <c r="C86" s="128">
        <v>17892.24</v>
      </c>
      <c r="D86" s="128">
        <v>1826.922</v>
      </c>
      <c r="E86" s="129">
        <v>4488.478</v>
      </c>
      <c r="F86" s="40">
        <f t="shared" si="10"/>
        <v>0.10309711830599888</v>
      </c>
      <c r="G86"/>
      <c r="H86" s="52"/>
      <c r="I86"/>
      <c r="J86" s="52"/>
      <c r="K86" s="52"/>
      <c r="L86"/>
      <c r="M86" s="52"/>
      <c r="N86"/>
      <c r="O86" s="52"/>
      <c r="P86" s="52"/>
      <c r="Q86"/>
      <c r="R86" s="52"/>
      <c r="S86"/>
      <c r="T86" s="52"/>
      <c r="U86" s="52"/>
      <c r="V86"/>
      <c r="W86" s="52"/>
    </row>
    <row r="87" spans="1:23" ht="12.75">
      <c r="A87" s="240"/>
      <c r="B87" s="128" t="s">
        <v>180</v>
      </c>
      <c r="C87" s="128">
        <v>10218.392</v>
      </c>
      <c r="D87" s="128">
        <v>1534.399</v>
      </c>
      <c r="E87" s="129">
        <v>3958.467</v>
      </c>
      <c r="F87" s="40">
        <f t="shared" si="10"/>
        <v>0.09092314602174557</v>
      </c>
      <c r="G87" s="1"/>
      <c r="H87" s="1"/>
      <c r="I87" s="1"/>
      <c r="J87" s="1"/>
      <c r="K87" s="1"/>
      <c r="L87" s="1"/>
      <c r="M87" s="1"/>
      <c r="N87" s="1"/>
      <c r="O87" s="1"/>
      <c r="P87" s="1"/>
      <c r="Q87" s="1"/>
      <c r="R87" s="1"/>
      <c r="S87" s="1"/>
      <c r="T87" s="1"/>
      <c r="U87" s="1"/>
      <c r="V87" s="1"/>
      <c r="W87" s="1"/>
    </row>
    <row r="88" spans="1:23" ht="12.75">
      <c r="A88" s="240"/>
      <c r="B88" s="128" t="s">
        <v>163</v>
      </c>
      <c r="C88" s="24">
        <f>+C89-(C83+C84+C85+C86+C87)</f>
        <v>274408.769</v>
      </c>
      <c r="D88" s="24">
        <f>+D89-(D83+D84+D85+D86+D87)</f>
        <v>12934.695999999998</v>
      </c>
      <c r="E88" s="24">
        <f>+E89-(E83+E84+E85+E86+E87)</f>
        <v>16531.130000000005</v>
      </c>
      <c r="F88" s="40">
        <f t="shared" si="10"/>
        <v>0.37970819180618637</v>
      </c>
      <c r="G88" s="24"/>
      <c r="H88" s="1"/>
      <c r="I88" s="1"/>
      <c r="J88" s="1"/>
      <c r="K88" s="1"/>
      <c r="L88" s="1"/>
      <c r="M88" s="1"/>
      <c r="N88" s="1"/>
      <c r="O88" s="1"/>
      <c r="P88" s="1"/>
      <c r="Q88" s="1"/>
      <c r="R88" s="1"/>
      <c r="S88" s="1"/>
      <c r="T88" s="1"/>
      <c r="U88" s="1"/>
      <c r="V88" s="1"/>
      <c r="W88" s="1"/>
    </row>
    <row r="89" spans="1:23" s="44" customFormat="1" ht="12.75">
      <c r="A89" s="242"/>
      <c r="B89" s="182" t="s">
        <v>166</v>
      </c>
      <c r="C89" s="182">
        <v>450672.577</v>
      </c>
      <c r="D89" s="182">
        <v>25408.941</v>
      </c>
      <c r="E89" s="182">
        <v>43536.406</v>
      </c>
      <c r="F89" s="43">
        <f>SUM(F83:F88)</f>
        <v>1</v>
      </c>
      <c r="G89"/>
      <c r="H89" s="52"/>
      <c r="I89"/>
      <c r="J89" s="52"/>
      <c r="K89" s="52"/>
      <c r="L89"/>
      <c r="M89" s="52"/>
      <c r="N89"/>
      <c r="O89" s="52"/>
      <c r="P89" s="52"/>
      <c r="Q89"/>
      <c r="R89" s="52"/>
      <c r="S89"/>
      <c r="T89" s="52"/>
      <c r="U89" s="52"/>
      <c r="V89"/>
      <c r="W89" s="52"/>
    </row>
    <row r="90" spans="1:23" ht="12.75">
      <c r="A90" s="249" t="s">
        <v>290</v>
      </c>
      <c r="B90" s="129" t="s">
        <v>165</v>
      </c>
      <c r="C90" s="129">
        <v>385.488</v>
      </c>
      <c r="D90" s="129">
        <v>0</v>
      </c>
      <c r="E90" s="129">
        <v>2952.998</v>
      </c>
      <c r="F90" s="40">
        <f aca="true" t="shared" si="11" ref="F90:F95">+E90/$E$96</f>
        <v>0.33363401464917564</v>
      </c>
      <c r="G90"/>
      <c r="H90"/>
      <c r="I90"/>
      <c r="J90"/>
      <c r="K90"/>
      <c r="L90"/>
      <c r="M90"/>
      <c r="N90"/>
      <c r="O90"/>
      <c r="P90"/>
      <c r="Q90"/>
      <c r="R90"/>
      <c r="S90"/>
      <c r="T90"/>
      <c r="U90"/>
      <c r="V90"/>
      <c r="W90"/>
    </row>
    <row r="91" spans="1:23" ht="12.75">
      <c r="A91" s="240"/>
      <c r="B91" s="128" t="s">
        <v>143</v>
      </c>
      <c r="C91" s="128">
        <v>1232.658</v>
      </c>
      <c r="D91" s="128">
        <v>20.877</v>
      </c>
      <c r="E91" s="129">
        <v>2914.645</v>
      </c>
      <c r="F91" s="40">
        <f t="shared" si="11"/>
        <v>0.3293008368536472</v>
      </c>
      <c r="G91"/>
      <c r="H91"/>
      <c r="I91"/>
      <c r="J91"/>
      <c r="K91"/>
      <c r="L91"/>
      <c r="M91"/>
      <c r="N91"/>
      <c r="O91"/>
      <c r="P91"/>
      <c r="Q91"/>
      <c r="R91"/>
      <c r="S91"/>
      <c r="T91"/>
      <c r="U91"/>
      <c r="V91"/>
      <c r="W91"/>
    </row>
    <row r="92" spans="1:23" ht="12.75">
      <c r="A92" s="240"/>
      <c r="B92" s="129" t="s">
        <v>147</v>
      </c>
      <c r="C92" s="129">
        <v>0</v>
      </c>
      <c r="D92" s="129">
        <v>0</v>
      </c>
      <c r="E92" s="129">
        <v>631.4</v>
      </c>
      <c r="F92" s="40">
        <f t="shared" si="11"/>
        <v>0.07133649154164326</v>
      </c>
      <c r="G92" s="3"/>
      <c r="H92" s="3"/>
      <c r="I92" s="3"/>
      <c r="J92" s="3"/>
      <c r="K92" s="3"/>
      <c r="L92" s="3"/>
      <c r="M92" s="3"/>
      <c r="N92" s="3"/>
      <c r="O92" s="3"/>
      <c r="P92" s="3"/>
      <c r="Q92" s="3"/>
      <c r="R92" s="3"/>
      <c r="S92" s="3"/>
      <c r="T92" s="3"/>
      <c r="U92" s="3"/>
      <c r="V92" s="3"/>
      <c r="W92" s="3"/>
    </row>
    <row r="93" spans="1:23" ht="12.75">
      <c r="A93" s="240"/>
      <c r="B93" s="128" t="s">
        <v>318</v>
      </c>
      <c r="C93" s="129">
        <v>135.177</v>
      </c>
      <c r="D93" s="129">
        <v>0</v>
      </c>
      <c r="E93" s="129">
        <v>417.949</v>
      </c>
      <c r="F93" s="40">
        <f t="shared" si="11"/>
        <v>0.04722048670151768</v>
      </c>
      <c r="G93" s="3"/>
      <c r="H93" s="3"/>
      <c r="I93" s="3"/>
      <c r="J93" s="3"/>
      <c r="K93" s="3"/>
      <c r="L93" s="3"/>
      <c r="M93" s="3"/>
      <c r="N93" s="3"/>
      <c r="O93" s="3"/>
      <c r="P93" s="3"/>
      <c r="Q93" s="3"/>
      <c r="R93" s="3"/>
      <c r="S93" s="3"/>
      <c r="T93" s="3"/>
      <c r="U93" s="3"/>
      <c r="V93" s="3"/>
      <c r="W93" s="3"/>
    </row>
    <row r="94" spans="1:23" ht="12.75">
      <c r="A94" s="240"/>
      <c r="B94" s="129" t="s">
        <v>140</v>
      </c>
      <c r="C94" s="129">
        <v>877.288</v>
      </c>
      <c r="D94" s="129">
        <v>12.034</v>
      </c>
      <c r="E94" s="129">
        <v>364.012</v>
      </c>
      <c r="F94" s="40">
        <f t="shared" si="11"/>
        <v>0.04112660589017524</v>
      </c>
      <c r="G94"/>
      <c r="H94" s="52"/>
      <c r="I94"/>
      <c r="J94" s="52"/>
      <c r="K94" s="52"/>
      <c r="L94"/>
      <c r="M94" s="52"/>
      <c r="N94"/>
      <c r="O94" s="52"/>
      <c r="P94" s="52"/>
      <c r="Q94"/>
      <c r="R94" s="52"/>
      <c r="S94"/>
      <c r="T94" s="52"/>
      <c r="U94" s="52"/>
      <c r="V94"/>
      <c r="W94" s="52"/>
    </row>
    <row r="95" spans="1:23" ht="12.75">
      <c r="A95" s="240"/>
      <c r="B95" s="128" t="s">
        <v>163</v>
      </c>
      <c r="C95" s="24">
        <f>+C96-(C90+C91+C92+C93+C94)</f>
        <v>16182.48</v>
      </c>
      <c r="D95" s="24">
        <f>+D96-(D90+D91+D92+D93+D94)</f>
        <v>266.352</v>
      </c>
      <c r="E95" s="24">
        <f>+E96-(E90+E91+E92+E93+E94)</f>
        <v>1570.0060000000012</v>
      </c>
      <c r="F95" s="40">
        <f t="shared" si="11"/>
        <v>0.1773815643638411</v>
      </c>
      <c r="G95" s="24"/>
      <c r="H95" s="52"/>
      <c r="I95"/>
      <c r="J95" s="52"/>
      <c r="K95" s="52"/>
      <c r="L95"/>
      <c r="M95" s="52"/>
      <c r="N95"/>
      <c r="O95" s="52"/>
      <c r="P95" s="52"/>
      <c r="Q95"/>
      <c r="R95" s="52"/>
      <c r="S95"/>
      <c r="T95" s="52"/>
      <c r="U95" s="52"/>
      <c r="V95"/>
      <c r="W95" s="52"/>
    </row>
    <row r="96" spans="1:23" s="44" customFormat="1" ht="12.75">
      <c r="A96" s="242"/>
      <c r="B96" s="182" t="s">
        <v>166</v>
      </c>
      <c r="C96" s="182">
        <v>18813.091</v>
      </c>
      <c r="D96" s="182">
        <v>299.263</v>
      </c>
      <c r="E96" s="182">
        <v>8851.01</v>
      </c>
      <c r="F96" s="43">
        <f>SUM(F90:F95)</f>
        <v>1</v>
      </c>
      <c r="G96" s="24"/>
      <c r="H96"/>
      <c r="I96"/>
      <c r="J96"/>
      <c r="K96"/>
      <c r="L96"/>
      <c r="M96"/>
      <c r="N96"/>
      <c r="O96"/>
      <c r="P96"/>
      <c r="Q96"/>
      <c r="R96"/>
      <c r="S96"/>
      <c r="T96"/>
      <c r="U96"/>
      <c r="V96"/>
      <c r="W96"/>
    </row>
    <row r="97" spans="1:23" ht="12.75">
      <c r="A97" s="239" t="s">
        <v>283</v>
      </c>
      <c r="B97" s="129" t="s">
        <v>147</v>
      </c>
      <c r="C97" s="129">
        <v>12594.706</v>
      </c>
      <c r="D97" s="129">
        <v>264.571</v>
      </c>
      <c r="E97" s="129">
        <v>18117.368</v>
      </c>
      <c r="F97" s="40">
        <f aca="true" t="shared" si="12" ref="F97:F102">+E97/$E$103</f>
        <v>0.3662618716561746</v>
      </c>
      <c r="G97"/>
      <c r="H97"/>
      <c r="I97"/>
      <c r="J97"/>
      <c r="K97"/>
      <c r="L97"/>
      <c r="M97"/>
      <c r="N97"/>
      <c r="O97"/>
      <c r="P97"/>
      <c r="Q97"/>
      <c r="R97"/>
      <c r="S97"/>
      <c r="T97"/>
      <c r="U97"/>
      <c r="V97"/>
      <c r="W97"/>
    </row>
    <row r="98" spans="1:23" ht="12.75">
      <c r="A98" s="240"/>
      <c r="B98" s="128" t="s">
        <v>146</v>
      </c>
      <c r="C98" s="128">
        <v>81203.604</v>
      </c>
      <c r="D98" s="128">
        <v>6264.279</v>
      </c>
      <c r="E98" s="129">
        <v>9588.206</v>
      </c>
      <c r="F98" s="40">
        <f t="shared" si="12"/>
        <v>0.1938357864886866</v>
      </c>
      <c r="G98"/>
      <c r="H98"/>
      <c r="I98"/>
      <c r="J98"/>
      <c r="K98"/>
      <c r="L98"/>
      <c r="M98"/>
      <c r="N98"/>
      <c r="O98"/>
      <c r="P98"/>
      <c r="Q98"/>
      <c r="R98"/>
      <c r="S98"/>
      <c r="T98"/>
      <c r="U98"/>
      <c r="V98"/>
      <c r="W98"/>
    </row>
    <row r="99" spans="1:23" ht="12.75">
      <c r="A99" s="240"/>
      <c r="B99" s="128" t="s">
        <v>142</v>
      </c>
      <c r="C99" s="128">
        <v>16162.96</v>
      </c>
      <c r="D99" s="128">
        <v>425.196</v>
      </c>
      <c r="E99" s="129">
        <v>4065.436</v>
      </c>
      <c r="F99" s="40">
        <f t="shared" si="12"/>
        <v>0.08218711451124644</v>
      </c>
      <c r="G99"/>
      <c r="H99"/>
      <c r="I99"/>
      <c r="J99"/>
      <c r="K99"/>
      <c r="L99"/>
      <c r="M99"/>
      <c r="N99"/>
      <c r="O99"/>
      <c r="P99"/>
      <c r="Q99"/>
      <c r="R99"/>
      <c r="S99"/>
      <c r="T99"/>
      <c r="U99"/>
      <c r="V99"/>
      <c r="W99"/>
    </row>
    <row r="100" spans="1:23" ht="12.75">
      <c r="A100" s="240"/>
      <c r="B100" s="128" t="s">
        <v>145</v>
      </c>
      <c r="C100" s="128">
        <v>3601.056</v>
      </c>
      <c r="D100" s="128">
        <v>366.428</v>
      </c>
      <c r="E100" s="129">
        <v>3158.11</v>
      </c>
      <c r="F100" s="40">
        <f t="shared" si="12"/>
        <v>0.06384455399349848</v>
      </c>
      <c r="G100"/>
      <c r="H100" s="52"/>
      <c r="I100"/>
      <c r="J100" s="52"/>
      <c r="K100" s="52"/>
      <c r="L100"/>
      <c r="M100" s="52"/>
      <c r="N100"/>
      <c r="O100" s="52"/>
      <c r="P100" s="52"/>
      <c r="Q100"/>
      <c r="R100" s="52"/>
      <c r="S100"/>
      <c r="T100" s="52"/>
      <c r="U100" s="52"/>
      <c r="V100"/>
      <c r="W100" s="52"/>
    </row>
    <row r="101" spans="1:23" ht="12.75">
      <c r="A101" s="240"/>
      <c r="B101" s="129" t="s">
        <v>297</v>
      </c>
      <c r="C101" s="129">
        <v>8909.044</v>
      </c>
      <c r="D101" s="129">
        <v>400.93</v>
      </c>
      <c r="E101" s="129">
        <v>2989.335</v>
      </c>
      <c r="F101" s="40">
        <f t="shared" si="12"/>
        <v>0.060432587785781616</v>
      </c>
      <c r="G101" s="1"/>
      <c r="H101" s="1"/>
      <c r="I101" s="1"/>
      <c r="J101" s="1"/>
      <c r="K101" s="1"/>
      <c r="L101" s="1"/>
      <c r="M101" s="1"/>
      <c r="N101" s="1"/>
      <c r="O101" s="1"/>
      <c r="P101" s="1"/>
      <c r="Q101" s="1"/>
      <c r="R101" s="1"/>
      <c r="S101" s="1"/>
      <c r="T101" s="1"/>
      <c r="U101" s="1"/>
      <c r="V101" s="1"/>
      <c r="W101" s="1"/>
    </row>
    <row r="102" spans="1:23" ht="12.75">
      <c r="A102" s="240"/>
      <c r="B102" s="128" t="s">
        <v>163</v>
      </c>
      <c r="C102" s="24">
        <f>+C103-(C97+C98+C99+C100+C101)</f>
        <v>173331.436</v>
      </c>
      <c r="D102" s="24">
        <f>+D103-(D97+D98+D99+D100+D101)</f>
        <v>13821.94</v>
      </c>
      <c r="E102" s="24">
        <f>+E103-(E97+E98+E99+E100+E101)</f>
        <v>11547.157999999996</v>
      </c>
      <c r="F102" s="40">
        <f t="shared" si="12"/>
        <v>0.23343808556461226</v>
      </c>
      <c r="G102" s="24"/>
      <c r="H102" s="1"/>
      <c r="I102" s="1"/>
      <c r="J102" s="1"/>
      <c r="K102" s="1"/>
      <c r="L102" s="1"/>
      <c r="M102" s="1"/>
      <c r="N102" s="1"/>
      <c r="O102" s="1"/>
      <c r="P102" s="1"/>
      <c r="Q102" s="1"/>
      <c r="R102" s="1"/>
      <c r="S102" s="1"/>
      <c r="T102" s="1"/>
      <c r="U102" s="1"/>
      <c r="V102" s="1"/>
      <c r="W102" s="1"/>
    </row>
    <row r="103" spans="1:23" s="44" customFormat="1" ht="12.75">
      <c r="A103" s="242"/>
      <c r="B103" s="182" t="s">
        <v>166</v>
      </c>
      <c r="C103" s="182">
        <v>295802.806</v>
      </c>
      <c r="D103" s="182">
        <v>21543.344</v>
      </c>
      <c r="E103" s="182">
        <v>49465.613</v>
      </c>
      <c r="F103" s="43">
        <f>SUM(F97:F102)</f>
        <v>1</v>
      </c>
      <c r="G103" s="24"/>
      <c r="H103" s="52"/>
      <c r="I103"/>
      <c r="J103" s="52"/>
      <c r="K103" s="52"/>
      <c r="L103"/>
      <c r="M103" s="52"/>
      <c r="N103"/>
      <c r="O103" s="52"/>
      <c r="P103" s="52"/>
      <c r="Q103"/>
      <c r="R103" s="52"/>
      <c r="S103"/>
      <c r="T103" s="52"/>
      <c r="U103" s="52"/>
      <c r="V103"/>
      <c r="W103" s="52"/>
    </row>
    <row r="104" spans="1:23" ht="12.75" customHeight="1">
      <c r="A104" s="245" t="s">
        <v>285</v>
      </c>
      <c r="B104" s="129" t="s">
        <v>240</v>
      </c>
      <c r="C104" s="129">
        <v>145.492</v>
      </c>
      <c r="D104" s="129">
        <v>0</v>
      </c>
      <c r="E104" s="129">
        <v>93.101</v>
      </c>
      <c r="F104" s="40">
        <f aca="true" t="shared" si="13" ref="F104:F109">+E104/$E$110</f>
        <v>0.8974974453891685</v>
      </c>
      <c r="G104"/>
      <c r="H104"/>
      <c r="I104"/>
      <c r="J104"/>
      <c r="K104"/>
      <c r="L104"/>
      <c r="M104"/>
      <c r="N104"/>
      <c r="O104"/>
      <c r="P104"/>
      <c r="Q104"/>
      <c r="R104"/>
      <c r="S104"/>
      <c r="T104"/>
      <c r="U104"/>
      <c r="V104"/>
      <c r="W104"/>
    </row>
    <row r="105" spans="1:23" ht="12.75" customHeight="1">
      <c r="A105" s="246"/>
      <c r="B105" s="128" t="s">
        <v>217</v>
      </c>
      <c r="C105" s="129">
        <v>9.049</v>
      </c>
      <c r="D105" s="129">
        <v>2.063</v>
      </c>
      <c r="E105" s="129">
        <v>10.633</v>
      </c>
      <c r="F105" s="40">
        <f t="shared" si="13"/>
        <v>0.10250255461083155</v>
      </c>
      <c r="G105"/>
      <c r="H105"/>
      <c r="I105"/>
      <c r="J105"/>
      <c r="K105"/>
      <c r="L105"/>
      <c r="M105"/>
      <c r="N105"/>
      <c r="O105"/>
      <c r="P105"/>
      <c r="Q105"/>
      <c r="R105"/>
      <c r="S105"/>
      <c r="T105"/>
      <c r="U105"/>
      <c r="V105"/>
      <c r="W105"/>
    </row>
    <row r="106" spans="1:23" ht="12.75" customHeight="1">
      <c r="A106" s="246"/>
      <c r="B106" s="129" t="s">
        <v>142</v>
      </c>
      <c r="C106" s="129">
        <v>286.165</v>
      </c>
      <c r="D106" s="129">
        <v>0</v>
      </c>
      <c r="E106" s="129">
        <v>0</v>
      </c>
      <c r="F106" s="40">
        <f t="shared" si="13"/>
        <v>0</v>
      </c>
      <c r="G106"/>
      <c r="H106"/>
      <c r="I106"/>
      <c r="J106"/>
      <c r="K106"/>
      <c r="L106"/>
      <c r="M106"/>
      <c r="N106"/>
      <c r="O106"/>
      <c r="P106"/>
      <c r="Q106"/>
      <c r="R106"/>
      <c r="S106"/>
      <c r="T106"/>
      <c r="U106"/>
      <c r="V106"/>
      <c r="W106"/>
    </row>
    <row r="107" spans="1:23" ht="12.75" customHeight="1">
      <c r="A107" s="246"/>
      <c r="B107" s="129" t="s">
        <v>193</v>
      </c>
      <c r="C107" s="129">
        <v>24.63</v>
      </c>
      <c r="D107" s="129">
        <v>0</v>
      </c>
      <c r="E107" s="129">
        <v>0</v>
      </c>
      <c r="F107" s="40">
        <f t="shared" si="13"/>
        <v>0</v>
      </c>
      <c r="G107"/>
      <c r="H107"/>
      <c r="I107"/>
      <c r="J107"/>
      <c r="K107"/>
      <c r="L107"/>
      <c r="M107"/>
      <c r="N107"/>
      <c r="O107"/>
      <c r="P107"/>
      <c r="Q107"/>
      <c r="R107"/>
      <c r="S107"/>
      <c r="T107"/>
      <c r="U107"/>
      <c r="V107"/>
      <c r="W107"/>
    </row>
    <row r="108" spans="1:23" ht="12.75" customHeight="1">
      <c r="A108" s="246"/>
      <c r="B108" s="128" t="s">
        <v>319</v>
      </c>
      <c r="C108" s="128">
        <v>6.506</v>
      </c>
      <c r="D108" s="128">
        <v>0</v>
      </c>
      <c r="E108" s="129">
        <v>0</v>
      </c>
      <c r="F108" s="40">
        <f t="shared" si="13"/>
        <v>0</v>
      </c>
      <c r="G108"/>
      <c r="H108"/>
      <c r="I108"/>
      <c r="J108"/>
      <c r="K108"/>
      <c r="L108"/>
      <c r="M108"/>
      <c r="N108"/>
      <c r="O108"/>
      <c r="P108"/>
      <c r="Q108"/>
      <c r="R108"/>
      <c r="S108"/>
      <c r="T108"/>
      <c r="U108"/>
      <c r="V108"/>
      <c r="W108"/>
    </row>
    <row r="109" spans="1:23" ht="12.75">
      <c r="A109" s="246"/>
      <c r="B109" s="128" t="s">
        <v>163</v>
      </c>
      <c r="C109" s="24">
        <f>+C110-(C104+C105+C106+C107+C108)</f>
        <v>1834.3849999999998</v>
      </c>
      <c r="D109" s="24">
        <f>+D110-(D104+D105+D106+D107+D108)</f>
        <v>58.449</v>
      </c>
      <c r="E109" s="24">
        <f>+E110-(E104+E105+E106+E107+E108)</f>
        <v>0</v>
      </c>
      <c r="F109" s="40">
        <f t="shared" si="13"/>
        <v>0</v>
      </c>
      <c r="G109"/>
      <c r="H109"/>
      <c r="I109"/>
      <c r="J109"/>
      <c r="K109"/>
      <c r="L109"/>
      <c r="M109"/>
      <c r="N109"/>
      <c r="O109"/>
      <c r="P109"/>
      <c r="Q109"/>
      <c r="R109"/>
      <c r="S109"/>
      <c r="T109"/>
      <c r="U109"/>
      <c r="V109"/>
      <c r="W109"/>
    </row>
    <row r="110" spans="1:23" s="44" customFormat="1" ht="12.75">
      <c r="A110" s="248"/>
      <c r="B110" s="182" t="s">
        <v>166</v>
      </c>
      <c r="C110" s="182">
        <v>2306.227</v>
      </c>
      <c r="D110" s="182">
        <v>60.512</v>
      </c>
      <c r="E110" s="182">
        <v>103.734</v>
      </c>
      <c r="F110" s="43">
        <f>SUM(F104:F109)</f>
        <v>1</v>
      </c>
      <c r="G110" s="24"/>
      <c r="H110"/>
      <c r="I110"/>
      <c r="J110"/>
      <c r="K110"/>
      <c r="L110"/>
      <c r="M110"/>
      <c r="N110"/>
      <c r="O110"/>
      <c r="P110"/>
      <c r="Q110"/>
      <c r="R110"/>
      <c r="S110"/>
      <c r="T110"/>
      <c r="U110"/>
      <c r="V110"/>
      <c r="W110"/>
    </row>
    <row r="111" spans="1:23" ht="12.75">
      <c r="A111" s="239" t="s">
        <v>284</v>
      </c>
      <c r="B111" s="129" t="s">
        <v>147</v>
      </c>
      <c r="C111" s="129">
        <v>11814.542</v>
      </c>
      <c r="D111" s="129">
        <v>832.622</v>
      </c>
      <c r="E111" s="129">
        <v>1569.159</v>
      </c>
      <c r="F111" s="40">
        <f aca="true" t="shared" si="14" ref="F111:F116">+E111/$E$117</f>
        <v>0.42360999002768174</v>
      </c>
      <c r="G111"/>
      <c r="H111"/>
      <c r="I111"/>
      <c r="J111"/>
      <c r="K111"/>
      <c r="L111"/>
      <c r="M111"/>
      <c r="N111"/>
      <c r="O111"/>
      <c r="P111"/>
      <c r="Q111"/>
      <c r="R111"/>
      <c r="S111"/>
      <c r="T111"/>
      <c r="U111"/>
      <c r="V111"/>
      <c r="W111"/>
    </row>
    <row r="112" spans="1:23" ht="12.75">
      <c r="A112" s="240"/>
      <c r="B112" s="129" t="s">
        <v>148</v>
      </c>
      <c r="C112" s="129">
        <v>8169.565</v>
      </c>
      <c r="D112" s="129">
        <v>407.113</v>
      </c>
      <c r="E112" s="129">
        <v>686.765</v>
      </c>
      <c r="F112" s="40">
        <f t="shared" si="14"/>
        <v>0.18539900341607243</v>
      </c>
      <c r="G112"/>
      <c r="H112"/>
      <c r="I112"/>
      <c r="J112"/>
      <c r="K112"/>
      <c r="L112"/>
      <c r="M112"/>
      <c r="N112"/>
      <c r="O112"/>
      <c r="P112"/>
      <c r="Q112"/>
      <c r="R112"/>
      <c r="S112"/>
      <c r="T112"/>
      <c r="U112"/>
      <c r="V112"/>
      <c r="W112"/>
    </row>
    <row r="113" spans="1:23" ht="12.75">
      <c r="A113" s="240"/>
      <c r="B113" s="129" t="s">
        <v>192</v>
      </c>
      <c r="C113" s="129">
        <v>1135.937</v>
      </c>
      <c r="D113" s="129">
        <v>0</v>
      </c>
      <c r="E113" s="129">
        <v>366.912</v>
      </c>
      <c r="F113" s="40">
        <f t="shared" si="14"/>
        <v>0.09905152292472384</v>
      </c>
      <c r="G113"/>
      <c r="H113"/>
      <c r="I113"/>
      <c r="J113"/>
      <c r="K113"/>
      <c r="L113"/>
      <c r="M113"/>
      <c r="N113"/>
      <c r="O113"/>
      <c r="P113"/>
      <c r="Q113"/>
      <c r="R113"/>
      <c r="S113"/>
      <c r="T113"/>
      <c r="U113"/>
      <c r="V113"/>
      <c r="W113"/>
    </row>
    <row r="114" spans="1:23" ht="12.75">
      <c r="A114" s="240"/>
      <c r="B114" s="129" t="s">
        <v>320</v>
      </c>
      <c r="C114" s="129">
        <v>441.361</v>
      </c>
      <c r="D114" s="129">
        <v>0</v>
      </c>
      <c r="E114" s="129">
        <v>255.671</v>
      </c>
      <c r="F114" s="40">
        <f t="shared" si="14"/>
        <v>0.06902091487246825</v>
      </c>
      <c r="G114"/>
      <c r="H114" s="52"/>
      <c r="I114"/>
      <c r="J114" s="52"/>
      <c r="K114" s="52"/>
      <c r="L114"/>
      <c r="M114" s="52"/>
      <c r="N114"/>
      <c r="O114" s="52"/>
      <c r="P114" s="52"/>
      <c r="Q114"/>
      <c r="R114" s="52"/>
      <c r="S114"/>
      <c r="T114" s="52"/>
      <c r="U114" s="52"/>
      <c r="V114"/>
      <c r="W114" s="52"/>
    </row>
    <row r="115" spans="1:23" ht="12.75">
      <c r="A115" s="240"/>
      <c r="B115" s="128" t="s">
        <v>142</v>
      </c>
      <c r="C115" s="128">
        <v>3665.016</v>
      </c>
      <c r="D115" s="128">
        <v>0</v>
      </c>
      <c r="E115" s="129">
        <v>166.108</v>
      </c>
      <c r="F115" s="40">
        <f t="shared" si="14"/>
        <v>0.04484249730175091</v>
      </c>
      <c r="G115" s="1"/>
      <c r="H115" s="1"/>
      <c r="I115" s="1"/>
      <c r="J115" s="1"/>
      <c r="K115" s="1"/>
      <c r="L115" s="1"/>
      <c r="M115" s="1"/>
      <c r="N115" s="1"/>
      <c r="O115" s="1"/>
      <c r="P115" s="1"/>
      <c r="Q115" s="1"/>
      <c r="R115" s="1"/>
      <c r="S115" s="1"/>
      <c r="T115" s="1"/>
      <c r="U115" s="1"/>
      <c r="V115" s="1"/>
      <c r="W115" s="1"/>
    </row>
    <row r="116" spans="1:23" ht="12.75">
      <c r="A116" s="240"/>
      <c r="B116" s="128" t="s">
        <v>163</v>
      </c>
      <c r="C116" s="24">
        <f>+C117-(C111+C112+C113+C114+C115)</f>
        <v>38590.064</v>
      </c>
      <c r="D116" s="24">
        <f>+D117-(D111+D112+D113+D114+D115)</f>
        <v>1243.6720000000003</v>
      </c>
      <c r="E116" s="24">
        <f>+E117-(E111+E112+E113+E114+E115)</f>
        <v>659.6390000000001</v>
      </c>
      <c r="F116" s="40">
        <f t="shared" si="14"/>
        <v>0.17807607145730292</v>
      </c>
      <c r="G116" s="24"/>
      <c r="H116" s="1"/>
      <c r="I116" s="1"/>
      <c r="J116" s="1"/>
      <c r="K116" s="1"/>
      <c r="L116" s="1"/>
      <c r="M116" s="1"/>
      <c r="N116" s="1"/>
      <c r="O116" s="1"/>
      <c r="P116" s="1"/>
      <c r="Q116" s="1"/>
      <c r="R116" s="1"/>
      <c r="S116" s="1"/>
      <c r="T116" s="1"/>
      <c r="U116" s="1"/>
      <c r="V116" s="1"/>
      <c r="W116" s="1"/>
    </row>
    <row r="117" spans="1:23" s="44" customFormat="1" ht="12.75">
      <c r="A117" s="242"/>
      <c r="B117" s="41" t="s">
        <v>166</v>
      </c>
      <c r="C117" s="182">
        <v>63816.485</v>
      </c>
      <c r="D117" s="182">
        <v>2483.407</v>
      </c>
      <c r="E117" s="182">
        <v>3704.254</v>
      </c>
      <c r="F117" s="43">
        <f>SUM(F111:F116)</f>
        <v>1</v>
      </c>
      <c r="G117"/>
      <c r="H117" s="52"/>
      <c r="I117"/>
      <c r="J117" s="52"/>
      <c r="K117" s="52"/>
      <c r="L117"/>
      <c r="M117" s="52"/>
      <c r="N117"/>
      <c r="O117" s="52"/>
      <c r="P117" s="52"/>
      <c r="Q117"/>
      <c r="R117" s="52"/>
      <c r="S117"/>
      <c r="T117" s="52"/>
      <c r="U117" s="52"/>
      <c r="V117"/>
      <c r="W117" s="52"/>
    </row>
    <row r="118" spans="1:23" s="44" customFormat="1" ht="12.75">
      <c r="A118" s="45" t="s">
        <v>44</v>
      </c>
      <c r="B118" s="46"/>
      <c r="C118" s="27">
        <f>+'Exportacion_regional '!B22</f>
        <v>12866.258000001266</v>
      </c>
      <c r="D118" s="27">
        <f>+'Exportacion_regional '!C22</f>
        <v>879.2789999998994</v>
      </c>
      <c r="E118" s="27">
        <f>+'Exportacion_regional '!D22</f>
        <v>1571.1400000003557</v>
      </c>
      <c r="F118" s="43"/>
      <c r="G118"/>
      <c r="H118"/>
      <c r="I118"/>
      <c r="J118"/>
      <c r="K118"/>
      <c r="L118"/>
      <c r="M118"/>
      <c r="N118"/>
      <c r="O118"/>
      <c r="P118"/>
      <c r="Q118"/>
      <c r="R118"/>
      <c r="S118"/>
      <c r="T118"/>
      <c r="U118"/>
      <c r="V118"/>
      <c r="W118"/>
    </row>
    <row r="119" spans="1:23" s="44" customFormat="1" ht="12.75">
      <c r="A119" s="41" t="s">
        <v>149</v>
      </c>
      <c r="B119" s="41"/>
      <c r="C119" s="42">
        <f>+C118+C117+C110+C103+C96+C89+C82+C75+C62+C55+C48+C41+C34+C27+C20+C13</f>
        <v>12214792</v>
      </c>
      <c r="D119" s="42">
        <f>+D118+D117+D110+D103+D96+D89+D82+D75+D62+D55+D48+D41+D34+D27+D20+D13</f>
        <v>1168003</v>
      </c>
      <c r="E119" s="42">
        <f>+E118+E117+E110+E103+E96+E89+E82+E75+E62+E55+E48+E41+E34+E27+E20+E13</f>
        <v>1223297.0000000005</v>
      </c>
      <c r="F119" s="43"/>
      <c r="G119"/>
      <c r="H119"/>
      <c r="I119"/>
      <c r="J119"/>
      <c r="K119"/>
      <c r="L119"/>
      <c r="M119"/>
      <c r="N119"/>
      <c r="O119"/>
      <c r="P119"/>
      <c r="Q119"/>
      <c r="R119"/>
      <c r="S119"/>
      <c r="T119"/>
      <c r="U119"/>
      <c r="V119"/>
      <c r="W119"/>
    </row>
    <row r="120" spans="1:23" s="31" customFormat="1" ht="12.75">
      <c r="A120" s="32" t="s">
        <v>46</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5"/>
  <sheetViews>
    <sheetView tabSelected="1" view="pageBreakPreview" zoomScale="75" zoomScaleNormal="87" zoomScaleSheetLayoutView="75" zoomScalePageLayoutView="0" workbookViewId="0" topLeftCell="A1">
      <selection activeCell="H22" sqref="H22"/>
    </sheetView>
  </sheetViews>
  <sheetFormatPr defaultColWidth="11.421875" defaultRowHeight="12.75"/>
  <cols>
    <col min="1" max="1" width="17.57421875" style="33" customWidth="1"/>
    <col min="2" max="2" width="31.57421875" style="33" customWidth="1"/>
    <col min="3" max="3" width="11.57421875" style="33" bestFit="1" customWidth="1"/>
    <col min="4" max="5" width="11.28125" style="33" bestFit="1" customWidth="1"/>
    <col min="6" max="7" width="13.421875" style="33" customWidth="1"/>
    <col min="8" max="8" width="38.28125" style="33" bestFit="1" customWidth="1"/>
    <col min="9" max="9" width="18.8515625" style="33" customWidth="1"/>
    <col min="10" max="10" width="15.8515625" style="132" customWidth="1"/>
    <col min="11" max="11" width="13.00390625" style="33" bestFit="1" customWidth="1"/>
    <col min="12" max="12" width="16.57421875" style="33" bestFit="1" customWidth="1"/>
    <col min="13" max="14" width="11.421875" style="33" customWidth="1"/>
    <col min="15" max="17" width="13.00390625" style="33" bestFit="1" customWidth="1"/>
    <col min="18" max="16384" width="11.421875" style="33" customWidth="1"/>
  </cols>
  <sheetData>
    <row r="1" spans="1:21" s="80" customFormat="1" ht="15.75" customHeight="1">
      <c r="A1" s="235" t="s">
        <v>171</v>
      </c>
      <c r="B1" s="235"/>
      <c r="C1" s="235"/>
      <c r="D1" s="235"/>
      <c r="E1" s="235"/>
      <c r="F1" s="235"/>
      <c r="G1" s="235"/>
      <c r="H1" s="79"/>
      <c r="J1" s="137"/>
      <c r="K1" s="79"/>
      <c r="M1" s="79"/>
      <c r="N1" s="79"/>
      <c r="P1" s="79"/>
      <c r="R1" s="79"/>
      <c r="S1" s="79"/>
      <c r="U1" s="79"/>
    </row>
    <row r="2" spans="1:21" s="80" customFormat="1" ht="15.75" customHeight="1">
      <c r="A2" s="235" t="s">
        <v>174</v>
      </c>
      <c r="B2" s="235"/>
      <c r="C2" s="235"/>
      <c r="D2" s="235"/>
      <c r="E2" s="235"/>
      <c r="F2" s="235"/>
      <c r="G2" s="235"/>
      <c r="H2" s="79"/>
      <c r="J2" s="137"/>
      <c r="K2" s="79"/>
      <c r="M2" s="79"/>
      <c r="N2" s="79"/>
      <c r="P2" s="79"/>
      <c r="R2" s="79"/>
      <c r="S2" s="79"/>
      <c r="U2" s="79"/>
    </row>
    <row r="3" spans="1:21" s="80" customFormat="1" ht="15.75" customHeight="1">
      <c r="A3" s="235" t="s">
        <v>24</v>
      </c>
      <c r="B3" s="235"/>
      <c r="C3" s="235"/>
      <c r="D3" s="235"/>
      <c r="E3" s="235"/>
      <c r="F3" s="235"/>
      <c r="G3" s="235"/>
      <c r="H3" s="79"/>
      <c r="I3" s="140"/>
      <c r="J3" s="141"/>
      <c r="K3" s="79"/>
      <c r="M3" s="79"/>
      <c r="N3" s="79"/>
      <c r="P3" s="79"/>
      <c r="R3" s="79"/>
      <c r="S3" s="79"/>
      <c r="U3" s="79"/>
    </row>
    <row r="4" spans="1:21" s="80" customFormat="1" ht="15.75" customHeight="1">
      <c r="A4" s="183"/>
      <c r="B4" s="183"/>
      <c r="C4" s="183"/>
      <c r="D4" s="183"/>
      <c r="E4" s="183"/>
      <c r="F4" s="183"/>
      <c r="G4" s="183"/>
      <c r="H4" s="79"/>
      <c r="I4" s="140"/>
      <c r="J4" s="141"/>
      <c r="K4" s="79"/>
      <c r="M4" s="79"/>
      <c r="N4" s="79"/>
      <c r="P4" s="79"/>
      <c r="R4" s="79"/>
      <c r="S4" s="79"/>
      <c r="U4" s="79"/>
    </row>
    <row r="5" spans="1:7" s="3" customFormat="1" ht="12.75">
      <c r="A5" s="133" t="s">
        <v>25</v>
      </c>
      <c r="B5" s="134" t="s">
        <v>167</v>
      </c>
      <c r="C5" s="134">
        <v>2010</v>
      </c>
      <c r="D5" s="238" t="str">
        <f>+Principales_destinos!D5</f>
        <v>enero</v>
      </c>
      <c r="E5" s="238"/>
      <c r="F5" s="135" t="s">
        <v>178</v>
      </c>
      <c r="G5" s="135" t="s">
        <v>27</v>
      </c>
    </row>
    <row r="6" spans="1:7" s="3" customFormat="1" ht="12.75">
      <c r="A6" s="18"/>
      <c r="B6" s="18"/>
      <c r="C6" s="18"/>
      <c r="D6" s="18">
        <v>2010</v>
      </c>
      <c r="E6" s="16">
        <v>2011</v>
      </c>
      <c r="F6" s="18">
        <v>2011</v>
      </c>
      <c r="G6" s="39">
        <v>2011</v>
      </c>
    </row>
    <row r="7" spans="1:21" ht="12.75">
      <c r="A7" s="251" t="s">
        <v>288</v>
      </c>
      <c r="B7" t="s">
        <v>258</v>
      </c>
      <c r="C7" s="129">
        <v>2048.243</v>
      </c>
      <c r="D7" s="129">
        <v>121.642</v>
      </c>
      <c r="E7" s="129">
        <v>302.593</v>
      </c>
      <c r="F7" s="67">
        <v>0.0007404014705750835</v>
      </c>
      <c r="G7" s="67">
        <f>+E7/$E$11</f>
        <v>0.5751865692920062</v>
      </c>
      <c r="K7" s="128"/>
      <c r="M7" s="52"/>
      <c r="N7" s="52"/>
      <c r="P7" s="52"/>
      <c r="R7" s="52"/>
      <c r="S7" s="52"/>
      <c r="U7" s="52"/>
    </row>
    <row r="8" spans="1:21" ht="12.75">
      <c r="A8" s="246"/>
      <c r="B8" t="s">
        <v>259</v>
      </c>
      <c r="C8" s="129">
        <v>1466.991</v>
      </c>
      <c r="D8" s="129">
        <v>34.304</v>
      </c>
      <c r="E8" s="129">
        <v>180.849</v>
      </c>
      <c r="F8" s="67">
        <v>0.002661666679397407</v>
      </c>
      <c r="G8" s="67">
        <f>+E8/$E$11</f>
        <v>0.3437684145697026</v>
      </c>
      <c r="K8" s="128"/>
      <c r="M8" s="52"/>
      <c r="N8" s="52"/>
      <c r="P8" s="52"/>
      <c r="R8" s="52"/>
      <c r="S8" s="52"/>
      <c r="U8" s="52"/>
    </row>
    <row r="9" spans="1:21" ht="12.75">
      <c r="A9" s="246"/>
      <c r="B9" s="3" t="s">
        <v>257</v>
      </c>
      <c r="C9" s="129">
        <v>2053.232</v>
      </c>
      <c r="D9" s="129">
        <v>0</v>
      </c>
      <c r="E9" s="129">
        <v>6.334</v>
      </c>
      <c r="F9" s="67">
        <v>0.0009359291897311989</v>
      </c>
      <c r="G9" s="67">
        <f>+E9/$E$11</f>
        <v>0.01204003968993191</v>
      </c>
      <c r="K9" s="128"/>
      <c r="M9" s="52"/>
      <c r="N9" s="52"/>
      <c r="P9" s="52"/>
      <c r="R9" s="52"/>
      <c r="S9" s="52"/>
      <c r="U9" s="52"/>
    </row>
    <row r="10" spans="1:21" ht="12.75">
      <c r="A10" s="246"/>
      <c r="B10" s="3" t="s">
        <v>163</v>
      </c>
      <c r="C10" s="128">
        <f>+C11-SUM(C7:C9)</f>
        <v>2136.71</v>
      </c>
      <c r="D10" s="128">
        <f>+D11-SUM(D7:D9)</f>
        <v>51.57599999999999</v>
      </c>
      <c r="E10" s="128">
        <f>+E11-SUM(E7:E9)</f>
        <v>36.301999999999964</v>
      </c>
      <c r="F10" s="67"/>
      <c r="G10" s="67">
        <f>+E10/$E$11</f>
        <v>0.0690049764483593</v>
      </c>
      <c r="K10" s="128"/>
      <c r="M10" s="52"/>
      <c r="N10" s="52"/>
      <c r="P10" s="52"/>
      <c r="R10" s="52"/>
      <c r="S10" s="52"/>
      <c r="U10" s="52"/>
    </row>
    <row r="11" spans="1:12" s="1" customFormat="1" ht="12.75">
      <c r="A11" s="248"/>
      <c r="B11" s="41" t="s">
        <v>166</v>
      </c>
      <c r="C11" s="42">
        <f>+'Exportacion_regional '!B7</f>
        <v>7705.176</v>
      </c>
      <c r="D11" s="42">
        <f>+'Exportacion_regional '!C7</f>
        <v>207.522</v>
      </c>
      <c r="E11" s="42">
        <f>+'Exportacion_regional '!D7</f>
        <v>526.078</v>
      </c>
      <c r="F11" s="66"/>
      <c r="G11" s="66">
        <f>SUM(G7:G10)</f>
        <v>1</v>
      </c>
      <c r="K11" s="128"/>
      <c r="L11" s="130"/>
    </row>
    <row r="12" spans="1:21" ht="12.75">
      <c r="A12" s="249" t="s">
        <v>279</v>
      </c>
      <c r="B12" s="3" t="s">
        <v>291</v>
      </c>
      <c r="C12" s="128">
        <v>330.245</v>
      </c>
      <c r="D12" s="128">
        <v>4.119</v>
      </c>
      <c r="E12" s="129">
        <v>250.5</v>
      </c>
      <c r="F12" s="67">
        <v>0.0006129374056209443</v>
      </c>
      <c r="G12" s="67">
        <f>+E12/$E$17</f>
        <v>0.37297099313018695</v>
      </c>
      <c r="K12" s="128"/>
      <c r="M12" s="52"/>
      <c r="N12" s="52"/>
      <c r="P12" s="52"/>
      <c r="R12" s="52"/>
      <c r="S12" s="52"/>
      <c r="U12" s="52"/>
    </row>
    <row r="13" spans="1:21" ht="12.75">
      <c r="A13" s="240"/>
      <c r="B13" t="s">
        <v>260</v>
      </c>
      <c r="C13" s="128">
        <v>1207.933</v>
      </c>
      <c r="D13" s="128">
        <v>22.277</v>
      </c>
      <c r="E13" s="129">
        <v>237.146</v>
      </c>
      <c r="F13" s="67">
        <v>0.010492605961732468</v>
      </c>
      <c r="G13" s="67">
        <f>+E13/$E$17</f>
        <v>0.3530881402668715</v>
      </c>
      <c r="K13" s="128"/>
      <c r="M13" s="52"/>
      <c r="N13" s="52"/>
      <c r="P13" s="52"/>
      <c r="R13" s="52"/>
      <c r="S13" s="52"/>
      <c r="U13" s="52"/>
    </row>
    <row r="14" spans="1:21" ht="12.75">
      <c r="A14" s="240"/>
      <c r="B14" t="s">
        <v>263</v>
      </c>
      <c r="C14" s="128">
        <v>1332.471</v>
      </c>
      <c r="D14" s="128">
        <v>111.219</v>
      </c>
      <c r="E14" s="129">
        <v>91.119</v>
      </c>
      <c r="F14" s="67">
        <v>0.0055986759649619315</v>
      </c>
      <c r="G14" s="67">
        <f>+E14/$E$17</f>
        <v>0.13566764041129545</v>
      </c>
      <c r="K14" s="128"/>
      <c r="M14" s="52"/>
      <c r="N14" s="52"/>
      <c r="P14" s="52"/>
      <c r="R14" s="52"/>
      <c r="S14" s="52"/>
      <c r="U14" s="52"/>
    </row>
    <row r="15" spans="1:21" ht="12.75">
      <c r="A15" s="240"/>
      <c r="B15" t="s">
        <v>257</v>
      </c>
      <c r="C15" s="128">
        <v>1321.679</v>
      </c>
      <c r="D15" s="128">
        <v>27.203</v>
      </c>
      <c r="E15" s="129">
        <v>32.625</v>
      </c>
      <c r="F15" s="67">
        <v>0.004820759364537475</v>
      </c>
      <c r="G15" s="67">
        <f>+E15/$E$17</f>
        <v>0.048575563476536326</v>
      </c>
      <c r="K15" s="128"/>
      <c r="M15" s="52"/>
      <c r="N15" s="52"/>
      <c r="P15" s="52"/>
      <c r="R15" s="52"/>
      <c r="S15" s="52"/>
      <c r="U15" s="52"/>
    </row>
    <row r="16" spans="1:11" ht="12.75">
      <c r="A16" s="240"/>
      <c r="B16" t="s">
        <v>163</v>
      </c>
      <c r="C16" s="128">
        <f>+C17-SUM(C12:C15)</f>
        <v>2243.2030000000004</v>
      </c>
      <c r="D16" s="128">
        <f>+D17-SUM(D12:D15)</f>
        <v>250.684</v>
      </c>
      <c r="E16" s="128">
        <f>+E17-SUM(E12:E15)</f>
        <v>60.24400000000003</v>
      </c>
      <c r="F16" s="67"/>
      <c r="G16" s="67">
        <f>+E16/$E$17</f>
        <v>0.08969766271510976</v>
      </c>
      <c r="K16" s="128"/>
    </row>
    <row r="17" spans="1:11" s="1" customFormat="1" ht="12.75">
      <c r="A17" s="250"/>
      <c r="B17" s="41" t="s">
        <v>166</v>
      </c>
      <c r="C17" s="42">
        <f>+'Exportacion_regional '!B8</f>
        <v>6435.531</v>
      </c>
      <c r="D17" s="42">
        <f>+'Exportacion_regional '!C8</f>
        <v>415.502</v>
      </c>
      <c r="E17" s="42">
        <f>+'Exportacion_regional '!D8</f>
        <v>671.634</v>
      </c>
      <c r="F17" s="66"/>
      <c r="G17" s="66">
        <f>SUM(G12:G16)</f>
        <v>1</v>
      </c>
      <c r="K17" s="128"/>
    </row>
    <row r="18" spans="1:11" ht="12.75">
      <c r="A18" s="249" t="s">
        <v>280</v>
      </c>
      <c r="B18" t="s">
        <v>265</v>
      </c>
      <c r="C18" s="129">
        <v>222.046</v>
      </c>
      <c r="D18" s="129">
        <v>68.031</v>
      </c>
      <c r="E18" s="24">
        <v>188.882</v>
      </c>
      <c r="F18" s="67">
        <v>0.006636596634120235</v>
      </c>
      <c r="G18" s="67">
        <f>+E18/$E$23</f>
        <v>0.4584447799303894</v>
      </c>
      <c r="K18" s="128"/>
    </row>
    <row r="19" spans="1:11" ht="12.75">
      <c r="A19" s="240"/>
      <c r="B19" t="s">
        <v>400</v>
      </c>
      <c r="C19" s="129">
        <v>7024.493</v>
      </c>
      <c r="D19" s="55">
        <v>0</v>
      </c>
      <c r="E19" s="55">
        <v>111.507</v>
      </c>
      <c r="F19" s="67">
        <v>0.15045315263897152</v>
      </c>
      <c r="G19" s="67">
        <f>+E19/$E$23</f>
        <v>0.27064411683325</v>
      </c>
      <c r="K19" s="128"/>
    </row>
    <row r="20" spans="1:11" ht="12.75">
      <c r="A20" s="240"/>
      <c r="B20" t="s">
        <v>168</v>
      </c>
      <c r="C20" s="129">
        <v>790.349</v>
      </c>
      <c r="D20" s="129">
        <v>64.096</v>
      </c>
      <c r="E20" s="24">
        <v>66.99</v>
      </c>
      <c r="F20" s="67">
        <v>0.006636596634120235</v>
      </c>
      <c r="G20" s="67">
        <f>+E20/$E$23</f>
        <v>0.1625947194943763</v>
      </c>
      <c r="K20" s="128"/>
    </row>
    <row r="21" spans="1:11" ht="12.75">
      <c r="A21" s="240"/>
      <c r="B21" t="s">
        <v>258</v>
      </c>
      <c r="C21" s="129">
        <v>494.397</v>
      </c>
      <c r="D21" s="129">
        <v>46.282</v>
      </c>
      <c r="E21" s="24">
        <v>44.627</v>
      </c>
      <c r="F21" s="67">
        <v>0.006636596634120235</v>
      </c>
      <c r="G21" s="67">
        <f>+E21/$E$23</f>
        <v>0.10831638374198435</v>
      </c>
      <c r="K21" s="128"/>
    </row>
    <row r="22" spans="1:11" ht="12.75">
      <c r="A22" s="240"/>
      <c r="B22" s="3" t="s">
        <v>163</v>
      </c>
      <c r="C22" s="147">
        <f>+C23-SUM(C18:C21)</f>
        <v>-5229.332000000002</v>
      </c>
      <c r="D22" s="147">
        <f>+D23-SUM(D18:D21)</f>
        <v>300.406</v>
      </c>
      <c r="E22" s="128">
        <f>+E23-SUM(E18:E21)</f>
        <v>0</v>
      </c>
      <c r="F22" s="67"/>
      <c r="G22" s="67">
        <f>+E22/$E$23</f>
        <v>0</v>
      </c>
      <c r="H22" s="136"/>
      <c r="K22" s="128"/>
    </row>
    <row r="23" spans="1:21" s="1" customFormat="1" ht="12.75">
      <c r="A23" s="250"/>
      <c r="B23" s="41" t="s">
        <v>166</v>
      </c>
      <c r="C23" s="42">
        <f>+'Exportacion_regional '!B9</f>
        <v>3301.953</v>
      </c>
      <c r="D23" s="42">
        <f>+'Exportacion_regional '!C9</f>
        <v>478.815</v>
      </c>
      <c r="E23" s="42">
        <f>+'Exportacion_regional '!D9</f>
        <v>412.006</v>
      </c>
      <c r="F23" s="66"/>
      <c r="G23" s="66">
        <f>SUM(G18:G22)</f>
        <v>1</v>
      </c>
      <c r="H23" s="136"/>
      <c r="K23" s="128"/>
      <c r="L23"/>
      <c r="M23" s="52"/>
      <c r="N23" s="52"/>
      <c r="O23"/>
      <c r="P23" s="52"/>
      <c r="Q23"/>
      <c r="R23" s="52"/>
      <c r="S23" s="52"/>
      <c r="T23"/>
      <c r="U23" s="52"/>
    </row>
    <row r="24" spans="1:11" ht="12.75">
      <c r="A24" s="249" t="s">
        <v>281</v>
      </c>
      <c r="B24" t="s">
        <v>258</v>
      </c>
      <c r="C24" s="143">
        <v>198853.866</v>
      </c>
      <c r="D24" s="143">
        <v>88765.637</v>
      </c>
      <c r="E24" s="24">
        <v>49900.731</v>
      </c>
      <c r="F24" s="67">
        <v>0.12209989859372707</v>
      </c>
      <c r="G24" s="67">
        <f>+E24/$E$27</f>
        <v>0.9889061417563703</v>
      </c>
      <c r="H24" s="136"/>
      <c r="K24" s="128"/>
    </row>
    <row r="25" spans="1:11" ht="12.75">
      <c r="A25" s="240"/>
      <c r="B25" t="s">
        <v>259</v>
      </c>
      <c r="C25" s="143">
        <v>4630.093</v>
      </c>
      <c r="D25" s="143">
        <v>630.69</v>
      </c>
      <c r="E25" s="24">
        <v>559.802</v>
      </c>
      <c r="F25" s="67">
        <v>0.008238952554119886</v>
      </c>
      <c r="G25" s="67">
        <f>+E25/$E$27</f>
        <v>0.011093858243629729</v>
      </c>
      <c r="H25" s="136"/>
      <c r="K25" s="128"/>
    </row>
    <row r="26" spans="1:21" ht="12.75">
      <c r="A26" s="240"/>
      <c r="B26" s="3" t="s">
        <v>163</v>
      </c>
      <c r="C26" s="148">
        <f>+C27-SUM(C24:C25)</f>
        <v>438.38000000000466</v>
      </c>
      <c r="D26" s="148">
        <f>+D27-SUM(D24:D25)</f>
        <v>34.39999999999418</v>
      </c>
      <c r="E26" s="148">
        <f>+E27-SUM(E24:E25)</f>
        <v>0</v>
      </c>
      <c r="F26" s="67"/>
      <c r="G26" s="67">
        <f>+E26/$E$27</f>
        <v>0</v>
      </c>
      <c r="H26" s="136"/>
      <c r="K26" s="128"/>
      <c r="L26" s="1"/>
      <c r="M26" s="1"/>
      <c r="N26" s="1"/>
      <c r="O26" s="1"/>
      <c r="P26" s="1"/>
      <c r="Q26" s="1"/>
      <c r="R26" s="1"/>
      <c r="S26" s="1"/>
      <c r="T26" s="1"/>
      <c r="U26" s="1"/>
    </row>
    <row r="27" spans="1:21" s="44" customFormat="1" ht="16.5" customHeight="1">
      <c r="A27" s="250"/>
      <c r="B27" s="41" t="s">
        <v>166</v>
      </c>
      <c r="C27" s="42">
        <f>+'Exportacion_regional '!B10</f>
        <v>203922.339</v>
      </c>
      <c r="D27" s="42">
        <f>+'Exportacion_regional '!C10</f>
        <v>89430.727</v>
      </c>
      <c r="E27" s="42">
        <f>+'Exportacion_regional '!D10</f>
        <v>50460.533</v>
      </c>
      <c r="F27" s="66"/>
      <c r="G27" s="66">
        <f>SUM(G24:G26)</f>
        <v>1</v>
      </c>
      <c r="H27" s="136"/>
      <c r="K27" s="128"/>
      <c r="L27"/>
      <c r="M27" s="52"/>
      <c r="N27" s="52"/>
      <c r="O27"/>
      <c r="P27" s="52"/>
      <c r="Q27"/>
      <c r="R27" s="52"/>
      <c r="S27" s="52"/>
      <c r="T27"/>
      <c r="U27" s="52"/>
    </row>
    <row r="28" spans="1:21" ht="12.75">
      <c r="A28" s="249" t="s">
        <v>162</v>
      </c>
      <c r="B28" t="s">
        <v>258</v>
      </c>
      <c r="C28" s="129">
        <v>464730.462</v>
      </c>
      <c r="D28" s="129">
        <v>87300.587</v>
      </c>
      <c r="E28" s="129">
        <v>78171.534</v>
      </c>
      <c r="F28" s="67">
        <v>0.19127448001345085</v>
      </c>
      <c r="G28" s="67">
        <f aca="true" t="shared" si="0" ref="G28:G33">+E28/$E$34</f>
        <v>0.9600996931646936</v>
      </c>
      <c r="K28" s="128"/>
      <c r="L28"/>
      <c r="M28"/>
      <c r="N28"/>
      <c r="O28"/>
      <c r="P28"/>
      <c r="Q28"/>
      <c r="R28"/>
      <c r="S28"/>
      <c r="T28"/>
      <c r="U28"/>
    </row>
    <row r="29" spans="1:21" ht="12.75">
      <c r="A29" s="240"/>
      <c r="B29" t="s">
        <v>259</v>
      </c>
      <c r="C29" s="129">
        <v>27654.184</v>
      </c>
      <c r="D29" s="129">
        <v>2195.183</v>
      </c>
      <c r="E29" s="129">
        <v>1898.149</v>
      </c>
      <c r="F29" s="67">
        <v>0.027936233796324605</v>
      </c>
      <c r="G29" s="67">
        <f t="shared" si="0"/>
        <v>0.023312991049668667</v>
      </c>
      <c r="K29" s="128"/>
      <c r="L29"/>
      <c r="M29"/>
      <c r="N29"/>
      <c r="O29"/>
      <c r="P29"/>
      <c r="Q29"/>
      <c r="R29"/>
      <c r="S29"/>
      <c r="T29"/>
      <c r="U29"/>
    </row>
    <row r="30" spans="1:21" ht="12.75">
      <c r="A30" s="240"/>
      <c r="B30" t="s">
        <v>168</v>
      </c>
      <c r="C30" s="129">
        <v>13019.188</v>
      </c>
      <c r="D30" s="129">
        <v>902.344</v>
      </c>
      <c r="E30" s="129">
        <v>856.205</v>
      </c>
      <c r="F30" s="67">
        <v>0.0068336718410131675</v>
      </c>
      <c r="G30" s="67">
        <f t="shared" si="0"/>
        <v>0.01051587599376106</v>
      </c>
      <c r="K30" s="128"/>
      <c r="L30"/>
      <c r="M30"/>
      <c r="N30"/>
      <c r="O30"/>
      <c r="P30"/>
      <c r="Q30"/>
      <c r="R30"/>
      <c r="S30"/>
      <c r="T30"/>
      <c r="U30"/>
    </row>
    <row r="31" spans="1:21" ht="12.75">
      <c r="A31" s="240"/>
      <c r="B31" t="s">
        <v>270</v>
      </c>
      <c r="C31" s="129">
        <v>4672.489</v>
      </c>
      <c r="D31" s="129">
        <v>207.095</v>
      </c>
      <c r="E31" s="129">
        <v>182.342</v>
      </c>
      <c r="F31" s="67">
        <v>0.018181359514842017</v>
      </c>
      <c r="G31" s="67">
        <f t="shared" si="0"/>
        <v>0.0022395172423127396</v>
      </c>
      <c r="K31" s="128"/>
      <c r="L31"/>
      <c r="M31"/>
      <c r="N31"/>
      <c r="O31"/>
      <c r="P31"/>
      <c r="Q31"/>
      <c r="R31"/>
      <c r="S31"/>
      <c r="T31"/>
      <c r="U31"/>
    </row>
    <row r="32" spans="1:21" ht="12.75">
      <c r="A32" s="240"/>
      <c r="B32" s="54" t="s">
        <v>264</v>
      </c>
      <c r="C32" s="129">
        <v>1484.799</v>
      </c>
      <c r="D32" s="129">
        <v>253.999</v>
      </c>
      <c r="E32" s="129">
        <v>64.554</v>
      </c>
      <c r="F32" s="67">
        <v>0.20282715044726035</v>
      </c>
      <c r="G32" s="67">
        <f t="shared" si="0"/>
        <v>0.000792849678407918</v>
      </c>
      <c r="K32" s="128"/>
      <c r="L32"/>
      <c r="M32"/>
      <c r="N32"/>
      <c r="O32"/>
      <c r="P32"/>
      <c r="Q32"/>
      <c r="R32"/>
      <c r="S32"/>
      <c r="T32"/>
      <c r="U32"/>
    </row>
    <row r="33" spans="1:21" ht="12.75">
      <c r="A33" s="240"/>
      <c r="B33" s="3" t="s">
        <v>163</v>
      </c>
      <c r="C33" s="129">
        <f>+C34-SUM(C28:C32)</f>
        <v>10147.61599999998</v>
      </c>
      <c r="D33" s="129">
        <f>+D34-SUM(D28:D32)</f>
        <v>1662.7900000000081</v>
      </c>
      <c r="E33" s="129">
        <f>+E34-SUM(E28:E32)</f>
        <v>247.4419999999809</v>
      </c>
      <c r="F33" s="67"/>
      <c r="G33" s="67">
        <f t="shared" si="0"/>
        <v>0.0030390728711558834</v>
      </c>
      <c r="J33" s="129"/>
      <c r="K33" s="52"/>
      <c r="L33"/>
      <c r="M33" s="52"/>
      <c r="N33" s="52"/>
      <c r="O33"/>
      <c r="P33" s="52"/>
      <c r="Q33"/>
      <c r="R33" s="52"/>
      <c r="S33" s="52"/>
      <c r="T33"/>
      <c r="U33" s="52"/>
    </row>
    <row r="34" spans="1:21" s="44" customFormat="1" ht="12.75">
      <c r="A34" s="250"/>
      <c r="B34" s="41" t="s">
        <v>166</v>
      </c>
      <c r="C34" s="42">
        <f>+'Exportacion_regional '!B11</f>
        <v>521708.738</v>
      </c>
      <c r="D34" s="42">
        <f>+'Exportacion_regional '!C11</f>
        <v>92521.998</v>
      </c>
      <c r="E34" s="42">
        <f>+'Exportacion_regional '!D11</f>
        <v>81420.226</v>
      </c>
      <c r="F34" s="66"/>
      <c r="G34" s="66">
        <f>SUM(G28:G33)</f>
        <v>0.9999999999999998</v>
      </c>
      <c r="J34" s="129"/>
      <c r="K34"/>
      <c r="L34"/>
      <c r="M34"/>
      <c r="N34"/>
      <c r="O34"/>
      <c r="P34"/>
      <c r="Q34"/>
      <c r="R34"/>
      <c r="S34"/>
      <c r="T34"/>
      <c r="U34"/>
    </row>
    <row r="35" spans="1:21" ht="12.75">
      <c r="A35" s="249" t="s">
        <v>161</v>
      </c>
      <c r="B35" s="54" t="s">
        <v>258</v>
      </c>
      <c r="C35" s="131">
        <v>746878.211</v>
      </c>
      <c r="D35" s="131">
        <v>42878.878</v>
      </c>
      <c r="E35" s="131">
        <v>30093.831</v>
      </c>
      <c r="F35" s="67">
        <v>0.07363526825682694</v>
      </c>
      <c r="G35" s="67">
        <f aca="true" t="shared" si="1" ref="G35:G44">+E35/$E$45</f>
        <v>0.4141555256177013</v>
      </c>
      <c r="J35" s="129"/>
      <c r="K35"/>
      <c r="L35"/>
      <c r="M35"/>
      <c r="N35"/>
      <c r="O35"/>
      <c r="P35"/>
      <c r="Q35"/>
      <c r="R35"/>
      <c r="S35"/>
      <c r="T35"/>
      <c r="U35"/>
    </row>
    <row r="36" spans="1:21" ht="12.75">
      <c r="A36" s="240"/>
      <c r="B36" s="54" t="s">
        <v>259</v>
      </c>
      <c r="C36" s="131">
        <v>183066.875</v>
      </c>
      <c r="D36" s="131">
        <v>7670.173</v>
      </c>
      <c r="E36" s="131">
        <v>10356.189</v>
      </c>
      <c r="F36" s="67">
        <v>0.1524184440436052</v>
      </c>
      <c r="G36" s="67">
        <f t="shared" si="1"/>
        <v>0.14252332641501364</v>
      </c>
      <c r="J36" s="129"/>
      <c r="K36"/>
      <c r="L36"/>
      <c r="M36"/>
      <c r="N36"/>
      <c r="O36"/>
      <c r="P36"/>
      <c r="Q36"/>
      <c r="R36"/>
      <c r="S36"/>
      <c r="T36"/>
      <c r="U36"/>
    </row>
    <row r="37" spans="1:21" ht="12.75">
      <c r="A37" s="240"/>
      <c r="B37" s="54" t="s">
        <v>263</v>
      </c>
      <c r="C37" s="131">
        <v>17748.221</v>
      </c>
      <c r="D37" s="131">
        <v>5561.73</v>
      </c>
      <c r="E37" s="131">
        <v>7403.313</v>
      </c>
      <c r="F37" s="67">
        <v>0.45488592449643006</v>
      </c>
      <c r="G37" s="67">
        <f t="shared" si="1"/>
        <v>0.1018854324937015</v>
      </c>
      <c r="J37" s="129"/>
      <c r="K37"/>
      <c r="L37"/>
      <c r="M37"/>
      <c r="N37"/>
      <c r="O37"/>
      <c r="P37"/>
      <c r="Q37"/>
      <c r="R37"/>
      <c r="S37"/>
      <c r="T37"/>
      <c r="U37"/>
    </row>
    <row r="38" spans="1:21" ht="15">
      <c r="A38" s="240"/>
      <c r="B38" t="s">
        <v>168</v>
      </c>
      <c r="C38" s="131">
        <v>79024.758</v>
      </c>
      <c r="D38" s="131">
        <v>8135.827</v>
      </c>
      <c r="E38" s="131">
        <v>6762.9</v>
      </c>
      <c r="F38" s="67">
        <v>0.05397707242259499</v>
      </c>
      <c r="G38" s="67">
        <f t="shared" si="1"/>
        <v>0.09307197891155673</v>
      </c>
      <c r="J38" s="157"/>
      <c r="K38" s="157"/>
      <c r="L38"/>
      <c r="M38"/>
      <c r="N38"/>
      <c r="O38"/>
      <c r="P38"/>
      <c r="Q38"/>
      <c r="R38"/>
      <c r="S38"/>
      <c r="T38"/>
      <c r="U38"/>
    </row>
    <row r="39" spans="1:21" ht="15">
      <c r="A39" s="240"/>
      <c r="B39" s="80" t="s">
        <v>273</v>
      </c>
      <c r="C39" s="131">
        <v>27002.08</v>
      </c>
      <c r="D39" s="131">
        <v>4217.542</v>
      </c>
      <c r="E39" s="131">
        <v>4572.075</v>
      </c>
      <c r="F39" s="67">
        <v>0.10650008853897552</v>
      </c>
      <c r="G39" s="67">
        <f t="shared" si="1"/>
        <v>0.06292153779917724</v>
      </c>
      <c r="J39" s="157"/>
      <c r="K39" s="157"/>
      <c r="L39"/>
      <c r="M39"/>
      <c r="N39"/>
      <c r="O39"/>
      <c r="P39"/>
      <c r="Q39"/>
      <c r="R39"/>
      <c r="S39"/>
      <c r="T39"/>
      <c r="U39"/>
    </row>
    <row r="40" spans="1:21" ht="12.75">
      <c r="A40" s="240"/>
      <c r="B40" t="s">
        <v>257</v>
      </c>
      <c r="C40" s="131">
        <v>30118.964</v>
      </c>
      <c r="D40" s="131">
        <v>1012.444</v>
      </c>
      <c r="E40" s="131">
        <v>3789.036</v>
      </c>
      <c r="F40" s="67">
        <v>0.5598783380710993</v>
      </c>
      <c r="G40" s="67">
        <f t="shared" si="1"/>
        <v>0.05214524518876951</v>
      </c>
      <c r="J40" s="129"/>
      <c r="K40"/>
      <c r="L40"/>
      <c r="M40"/>
      <c r="N40"/>
      <c r="O40"/>
      <c r="P40"/>
      <c r="Q40"/>
      <c r="R40"/>
      <c r="S40"/>
      <c r="T40"/>
      <c r="U40"/>
    </row>
    <row r="41" spans="1:21" ht="12.75">
      <c r="A41" s="240"/>
      <c r="B41" t="s">
        <v>260</v>
      </c>
      <c r="C41" s="131">
        <v>28451.802</v>
      </c>
      <c r="D41" s="131">
        <v>1619.228</v>
      </c>
      <c r="E41" s="131">
        <v>3207.966</v>
      </c>
      <c r="F41" s="67">
        <v>0.14193755398208302</v>
      </c>
      <c r="G41" s="67">
        <f t="shared" si="1"/>
        <v>0.04414847830087551</v>
      </c>
      <c r="J41" s="129"/>
      <c r="K41"/>
      <c r="L41"/>
      <c r="M41"/>
      <c r="N41"/>
      <c r="O41"/>
      <c r="P41"/>
      <c r="Q41"/>
      <c r="R41"/>
      <c r="S41"/>
      <c r="T41"/>
      <c r="U41"/>
    </row>
    <row r="42" spans="1:21" ht="12.75">
      <c r="A42" s="240"/>
      <c r="B42" s="54" t="s">
        <v>270</v>
      </c>
      <c r="C42" s="131">
        <v>11894.646</v>
      </c>
      <c r="D42" s="131">
        <v>604.565</v>
      </c>
      <c r="E42" s="131">
        <v>427.324</v>
      </c>
      <c r="F42" s="67">
        <v>0.0426085667225343</v>
      </c>
      <c r="G42" s="67">
        <f t="shared" si="1"/>
        <v>0.005880892859040067</v>
      </c>
      <c r="J42" s="129"/>
      <c r="K42"/>
      <c r="L42"/>
      <c r="M42"/>
      <c r="N42"/>
      <c r="O42"/>
      <c r="P42"/>
      <c r="Q42"/>
      <c r="R42"/>
      <c r="S42"/>
      <c r="T42"/>
      <c r="U42"/>
    </row>
    <row r="43" spans="1:21" ht="12.75">
      <c r="A43" s="240"/>
      <c r="B43" s="54" t="s">
        <v>169</v>
      </c>
      <c r="C43" s="131">
        <v>2767.191</v>
      </c>
      <c r="D43" s="131">
        <v>344.708</v>
      </c>
      <c r="E43" s="131">
        <v>213.321</v>
      </c>
      <c r="F43" s="67">
        <v>0.05232294180510359</v>
      </c>
      <c r="G43" s="67">
        <f t="shared" si="1"/>
        <v>0.002935753539663782</v>
      </c>
      <c r="J43" s="129"/>
      <c r="K43"/>
      <c r="L43"/>
      <c r="M43"/>
      <c r="N43"/>
      <c r="O43"/>
      <c r="P43"/>
      <c r="Q43"/>
      <c r="R43"/>
      <c r="S43"/>
      <c r="T43"/>
      <c r="U43"/>
    </row>
    <row r="44" spans="1:21" ht="12.75">
      <c r="A44" s="240"/>
      <c r="B44" s="54" t="s">
        <v>163</v>
      </c>
      <c r="C44" s="131">
        <f>+C45-SUM(C35:C43)</f>
        <v>67485.87300000014</v>
      </c>
      <c r="D44" s="131">
        <f>+D45-SUM(D35:D43)</f>
        <v>3497.4879999999976</v>
      </c>
      <c r="E44" s="131">
        <f>+E45-SUM(E35:E43)</f>
        <v>5837.161000000007</v>
      </c>
      <c r="F44" s="67"/>
      <c r="G44" s="67">
        <f t="shared" si="1"/>
        <v>0.0803318288745009</v>
      </c>
      <c r="H44" s="136"/>
      <c r="I44" s="1"/>
      <c r="J44" s="130"/>
      <c r="K44" s="1"/>
      <c r="L44" s="1"/>
      <c r="M44" s="1"/>
      <c r="N44" s="1"/>
      <c r="O44" s="1"/>
      <c r="P44" s="1"/>
      <c r="Q44" s="1"/>
      <c r="R44" s="1"/>
      <c r="S44" s="1"/>
      <c r="T44" s="1"/>
      <c r="U44" s="1"/>
    </row>
    <row r="45" spans="1:21" s="44" customFormat="1" ht="12.75">
      <c r="A45" s="250"/>
      <c r="B45" s="70" t="s">
        <v>166</v>
      </c>
      <c r="C45" s="71">
        <f>+'Exportacion_regional '!B12</f>
        <v>1194438.621</v>
      </c>
      <c r="D45" s="71">
        <f>+'Exportacion_regional '!C12</f>
        <v>75542.583</v>
      </c>
      <c r="E45" s="71">
        <f>+'Exportacion_regional '!D12</f>
        <v>72663.116</v>
      </c>
      <c r="F45" s="66"/>
      <c r="G45" s="66">
        <f>SUM(G35:G44)</f>
        <v>1.0000000000000002</v>
      </c>
      <c r="H45" s="136"/>
      <c r="I45"/>
      <c r="J45" s="129"/>
      <c r="K45" s="52"/>
      <c r="L45"/>
      <c r="M45" s="52"/>
      <c r="N45" s="52"/>
      <c r="O45"/>
      <c r="P45" s="52"/>
      <c r="Q45"/>
      <c r="R45" s="52"/>
      <c r="S45" s="52"/>
      <c r="T45"/>
      <c r="U45" s="52"/>
    </row>
    <row r="46" spans="1:21" s="80" customFormat="1" ht="15.75" customHeight="1">
      <c r="A46" s="235" t="s">
        <v>171</v>
      </c>
      <c r="B46" s="235"/>
      <c r="C46" s="235"/>
      <c r="D46" s="235"/>
      <c r="E46" s="235"/>
      <c r="F46" s="235"/>
      <c r="G46" s="235"/>
      <c r="H46" s="79"/>
      <c r="J46" s="137"/>
      <c r="K46" s="79"/>
      <c r="M46" s="79"/>
      <c r="N46" s="79"/>
      <c r="P46" s="79"/>
      <c r="R46" s="79"/>
      <c r="S46" s="79"/>
      <c r="U46" s="79"/>
    </row>
    <row r="47" spans="1:21" s="80" customFormat="1" ht="15.75" customHeight="1">
      <c r="A47" s="235" t="s">
        <v>174</v>
      </c>
      <c r="B47" s="235"/>
      <c r="C47" s="235"/>
      <c r="D47" s="235"/>
      <c r="E47" s="235"/>
      <c r="F47" s="235"/>
      <c r="G47" s="235"/>
      <c r="H47" s="79"/>
      <c r="J47" s="137"/>
      <c r="K47" s="79"/>
      <c r="M47" s="79"/>
      <c r="N47" s="79"/>
      <c r="P47" s="79"/>
      <c r="R47" s="79"/>
      <c r="S47" s="79"/>
      <c r="U47" s="79"/>
    </row>
    <row r="48" spans="1:21" s="80" customFormat="1" ht="15.75" customHeight="1">
      <c r="A48" s="235" t="s">
        <v>24</v>
      </c>
      <c r="B48" s="235"/>
      <c r="C48" s="235"/>
      <c r="D48" s="235"/>
      <c r="E48" s="235"/>
      <c r="F48" s="235"/>
      <c r="G48" s="235"/>
      <c r="H48" s="79"/>
      <c r="I48" s="140"/>
      <c r="J48" s="141"/>
      <c r="K48" s="79"/>
      <c r="M48" s="79"/>
      <c r="N48" s="79"/>
      <c r="P48" s="79"/>
      <c r="R48" s="79"/>
      <c r="S48" s="79"/>
      <c r="U48" s="79"/>
    </row>
    <row r="49" spans="1:21" s="80" customFormat="1" ht="15.75" customHeight="1">
      <c r="A49" s="208"/>
      <c r="B49" s="208"/>
      <c r="C49" s="208"/>
      <c r="D49" s="208"/>
      <c r="E49" s="208"/>
      <c r="F49" s="183"/>
      <c r="G49" s="208"/>
      <c r="H49" s="136"/>
      <c r="I49" s="54"/>
      <c r="J49" s="131"/>
      <c r="K49" s="82"/>
      <c r="L49" s="54"/>
      <c r="M49" s="82"/>
      <c r="N49" s="82"/>
      <c r="O49" s="54"/>
      <c r="P49" s="82"/>
      <c r="Q49" s="54"/>
      <c r="R49" s="82"/>
      <c r="S49" s="82"/>
      <c r="T49" s="54"/>
      <c r="U49" s="82"/>
    </row>
    <row r="50" spans="1:21" s="3" customFormat="1" ht="12.75">
      <c r="A50" s="14" t="s">
        <v>25</v>
      </c>
      <c r="B50" s="1" t="s">
        <v>167</v>
      </c>
      <c r="C50" s="1">
        <f>+C5</f>
        <v>2010</v>
      </c>
      <c r="D50" s="238" t="str">
        <f>+D5</f>
        <v>enero</v>
      </c>
      <c r="E50" s="238"/>
      <c r="F50" s="135" t="s">
        <v>178</v>
      </c>
      <c r="G50" s="18" t="s">
        <v>27</v>
      </c>
      <c r="H50" s="136"/>
      <c r="I50" s="1"/>
      <c r="J50" s="130"/>
      <c r="K50" s="1"/>
      <c r="L50" s="1"/>
      <c r="M50" s="1"/>
      <c r="N50" s="1"/>
      <c r="O50" s="1"/>
      <c r="P50" s="1"/>
      <c r="Q50" s="1"/>
      <c r="R50" s="1"/>
      <c r="S50" s="1"/>
      <c r="T50" s="1"/>
      <c r="U50" s="1"/>
    </row>
    <row r="51" spans="1:21" s="3" customFormat="1" ht="12.75">
      <c r="A51" s="18"/>
      <c r="B51" s="18"/>
      <c r="C51" s="18"/>
      <c r="D51" s="18">
        <f>+D6</f>
        <v>2010</v>
      </c>
      <c r="E51" s="16">
        <f>+E6</f>
        <v>2011</v>
      </c>
      <c r="F51" s="18">
        <f>+F6</f>
        <v>2011</v>
      </c>
      <c r="G51" s="39">
        <v>2011</v>
      </c>
      <c r="H51" s="136"/>
      <c r="I51" s="130"/>
      <c r="J51" s="130"/>
      <c r="K51" s="52"/>
      <c r="L51"/>
      <c r="M51" s="52"/>
      <c r="N51" s="52"/>
      <c r="O51"/>
      <c r="P51" s="52"/>
      <c r="Q51"/>
      <c r="R51" s="52"/>
      <c r="S51" s="52"/>
      <c r="T51"/>
      <c r="U51" s="52"/>
    </row>
    <row r="52" spans="1:21" ht="12.75" customHeight="1">
      <c r="A52" s="215" t="s">
        <v>282</v>
      </c>
      <c r="B52" t="s">
        <v>168</v>
      </c>
      <c r="C52" s="129">
        <v>921071.323</v>
      </c>
      <c r="D52" s="129">
        <v>68540.138</v>
      </c>
      <c r="E52" s="129">
        <v>66493.163</v>
      </c>
      <c r="F52" s="67">
        <v>0.5307052115007488</v>
      </c>
      <c r="G52" s="67">
        <f aca="true" t="shared" si="2" ref="G52:G65">+E52/$E$66</f>
        <v>0.5100486932574233</v>
      </c>
      <c r="J52" s="129"/>
      <c r="K52"/>
      <c r="L52"/>
      <c r="M52"/>
      <c r="N52"/>
      <c r="O52"/>
      <c r="P52"/>
      <c r="Q52"/>
      <c r="R52"/>
      <c r="S52"/>
      <c r="T52"/>
      <c r="U52"/>
    </row>
    <row r="53" spans="1:21" ht="12.75">
      <c r="A53" s="211"/>
      <c r="B53" t="s">
        <v>258</v>
      </c>
      <c r="C53" s="129">
        <v>317348.352</v>
      </c>
      <c r="D53" s="129">
        <v>20427.706</v>
      </c>
      <c r="E53" s="129">
        <v>24485.114</v>
      </c>
      <c r="F53" s="67">
        <v>0.059911545914143965</v>
      </c>
      <c r="G53" s="67">
        <f t="shared" si="2"/>
        <v>0.18781781218557828</v>
      </c>
      <c r="J53" s="129"/>
      <c r="K53"/>
      <c r="L53"/>
      <c r="M53"/>
      <c r="N53"/>
      <c r="O53"/>
      <c r="P53"/>
      <c r="Q53"/>
      <c r="R53"/>
      <c r="S53"/>
      <c r="T53"/>
      <c r="U53"/>
    </row>
    <row r="54" spans="1:21" ht="12.75">
      <c r="A54" s="211"/>
      <c r="B54" t="s">
        <v>259</v>
      </c>
      <c r="C54" s="129">
        <v>218912.956</v>
      </c>
      <c r="D54" s="129">
        <v>12855.475</v>
      </c>
      <c r="E54" s="129">
        <v>14065.723</v>
      </c>
      <c r="F54" s="67">
        <v>0.20701395214092272</v>
      </c>
      <c r="G54" s="67">
        <f t="shared" si="2"/>
        <v>0.10789385422785323</v>
      </c>
      <c r="J54" s="129"/>
      <c r="K54"/>
      <c r="L54"/>
      <c r="M54"/>
      <c r="N54"/>
      <c r="O54"/>
      <c r="P54"/>
      <c r="Q54"/>
      <c r="R54"/>
      <c r="S54"/>
      <c r="T54"/>
      <c r="U54"/>
    </row>
    <row r="55" spans="1:21" ht="12.75">
      <c r="A55" s="211"/>
      <c r="B55" t="s">
        <v>260</v>
      </c>
      <c r="C55" s="129">
        <v>58137.746</v>
      </c>
      <c r="D55" s="129">
        <v>5410.67</v>
      </c>
      <c r="E55" s="129">
        <v>4019.014</v>
      </c>
      <c r="F55" s="67">
        <v>0.17782265042077985</v>
      </c>
      <c r="G55" s="67">
        <f t="shared" si="2"/>
        <v>0.030828625777409475</v>
      </c>
      <c r="J55" s="129"/>
      <c r="K55"/>
      <c r="L55"/>
      <c r="M55"/>
      <c r="N55"/>
      <c r="O55"/>
      <c r="P55"/>
      <c r="Q55"/>
      <c r="R55"/>
      <c r="S55"/>
      <c r="T55"/>
      <c r="U55"/>
    </row>
    <row r="56" spans="1:21" ht="12.75">
      <c r="A56" s="211"/>
      <c r="B56" t="s">
        <v>262</v>
      </c>
      <c r="C56" s="129">
        <v>47235.001</v>
      </c>
      <c r="D56" s="129">
        <v>1972.433</v>
      </c>
      <c r="E56" s="129">
        <v>3604.555</v>
      </c>
      <c r="F56" s="67">
        <v>0.0449462242748827</v>
      </c>
      <c r="G56" s="67">
        <f t="shared" si="2"/>
        <v>0.02764943769518847</v>
      </c>
      <c r="J56" s="129"/>
      <c r="K56"/>
      <c r="L56"/>
      <c r="M56"/>
      <c r="N56"/>
      <c r="O56"/>
      <c r="P56"/>
      <c r="Q56"/>
      <c r="R56"/>
      <c r="S56"/>
      <c r="T56"/>
      <c r="U56"/>
    </row>
    <row r="57" spans="1:21" ht="12.75">
      <c r="A57" s="211"/>
      <c r="B57" t="s">
        <v>265</v>
      </c>
      <c r="C57" s="129">
        <v>23177.18</v>
      </c>
      <c r="D57" s="129">
        <v>1912.898</v>
      </c>
      <c r="E57" s="129">
        <v>2332.078</v>
      </c>
      <c r="F57" s="67">
        <v>0.08194037020629731</v>
      </c>
      <c r="G57" s="67">
        <f t="shared" si="2"/>
        <v>0.017888656258905674</v>
      </c>
      <c r="J57" s="129"/>
      <c r="K57"/>
      <c r="L57"/>
      <c r="M57"/>
      <c r="N57"/>
      <c r="O57"/>
      <c r="P57"/>
      <c r="Q57"/>
      <c r="R57"/>
      <c r="S57"/>
      <c r="T57"/>
      <c r="U57"/>
    </row>
    <row r="58" spans="1:21" ht="12.75">
      <c r="A58" s="211"/>
      <c r="B58" t="s">
        <v>270</v>
      </c>
      <c r="C58" s="129">
        <v>25829.027</v>
      </c>
      <c r="D58" s="129">
        <v>3130.781</v>
      </c>
      <c r="E58" s="129">
        <v>1604.495</v>
      </c>
      <c r="F58" s="67">
        <v>0.1599845369402904</v>
      </c>
      <c r="G58" s="67">
        <f t="shared" si="2"/>
        <v>0.012307589850825255</v>
      </c>
      <c r="J58" s="129"/>
      <c r="K58"/>
      <c r="L58"/>
      <c r="M58"/>
      <c r="N58"/>
      <c r="O58"/>
      <c r="P58"/>
      <c r="Q58"/>
      <c r="R58"/>
      <c r="S58"/>
      <c r="T58"/>
      <c r="U58"/>
    </row>
    <row r="59" spans="1:21" ht="12.75">
      <c r="A59" s="211"/>
      <c r="B59" s="3" t="s">
        <v>169</v>
      </c>
      <c r="C59" s="129">
        <v>14082.138</v>
      </c>
      <c r="D59" s="129">
        <v>3418.549</v>
      </c>
      <c r="E59" s="129">
        <v>1127.857</v>
      </c>
      <c r="F59" s="67">
        <v>0.276638475234406</v>
      </c>
      <c r="G59" s="67">
        <f t="shared" si="2"/>
        <v>0.008651445698729021</v>
      </c>
      <c r="J59" s="129"/>
      <c r="K59"/>
      <c r="L59"/>
      <c r="M59"/>
      <c r="N59"/>
      <c r="O59"/>
      <c r="P59"/>
      <c r="Q59"/>
      <c r="R59"/>
      <c r="S59"/>
      <c r="T59"/>
      <c r="U59"/>
    </row>
    <row r="60" spans="1:21" ht="12.75">
      <c r="A60" s="211"/>
      <c r="B60" s="3" t="s">
        <v>257</v>
      </c>
      <c r="C60" s="129">
        <v>194560.213</v>
      </c>
      <c r="D60" s="129">
        <v>2511.873</v>
      </c>
      <c r="E60" s="129">
        <v>1056.779</v>
      </c>
      <c r="F60" s="67">
        <v>0.15615255970870645</v>
      </c>
      <c r="G60" s="67">
        <f t="shared" si="2"/>
        <v>0.008106228124715417</v>
      </c>
      <c r="J60" s="129"/>
      <c r="K60"/>
      <c r="L60"/>
      <c r="M60"/>
      <c r="N60"/>
      <c r="O60"/>
      <c r="P60"/>
      <c r="Q60"/>
      <c r="R60"/>
      <c r="S60"/>
      <c r="T60"/>
      <c r="U60"/>
    </row>
    <row r="61" spans="1:21" ht="15">
      <c r="A61" s="211"/>
      <c r="B61" s="80" t="s">
        <v>170</v>
      </c>
      <c r="C61" s="129">
        <v>9530.389</v>
      </c>
      <c r="D61" s="129">
        <v>395.945</v>
      </c>
      <c r="E61" s="129">
        <v>994.285</v>
      </c>
      <c r="F61" s="67">
        <v>0.04453840020114477</v>
      </c>
      <c r="G61" s="67">
        <f t="shared" si="2"/>
        <v>0.007626855786292752</v>
      </c>
      <c r="J61" s="158"/>
      <c r="K61" s="158"/>
      <c r="L61" s="158"/>
      <c r="M61"/>
      <c r="N61"/>
      <c r="O61"/>
      <c r="P61"/>
      <c r="Q61"/>
      <c r="R61"/>
      <c r="S61"/>
      <c r="T61"/>
      <c r="U61"/>
    </row>
    <row r="62" spans="1:21" ht="15">
      <c r="A62" s="211"/>
      <c r="B62" t="s">
        <v>263</v>
      </c>
      <c r="C62" s="129">
        <v>13273.109</v>
      </c>
      <c r="D62" s="129">
        <v>2597.538</v>
      </c>
      <c r="E62" s="129">
        <v>522.017</v>
      </c>
      <c r="F62" s="67">
        <v>0.032074584128464236</v>
      </c>
      <c r="G62" s="67">
        <f t="shared" si="2"/>
        <v>0.004004232566108494</v>
      </c>
      <c r="J62" s="158"/>
      <c r="K62" s="158"/>
      <c r="L62" s="158"/>
      <c r="M62"/>
      <c r="N62"/>
      <c r="O62"/>
      <c r="P62"/>
      <c r="Q62"/>
      <c r="R62"/>
      <c r="S62"/>
      <c r="T62"/>
      <c r="U62"/>
    </row>
    <row r="63" spans="1:21" ht="12.75">
      <c r="A63" s="211"/>
      <c r="B63" s="3" t="s">
        <v>268</v>
      </c>
      <c r="C63" s="129">
        <v>4893.637</v>
      </c>
      <c r="D63" s="129">
        <v>0</v>
      </c>
      <c r="E63" s="129">
        <v>505.839</v>
      </c>
      <c r="F63" s="67">
        <v>0.4544204205714943</v>
      </c>
      <c r="G63" s="67">
        <f t="shared" si="2"/>
        <v>0.003880136081789969</v>
      </c>
      <c r="J63" s="129"/>
      <c r="K63"/>
      <c r="L63"/>
      <c r="M63"/>
      <c r="N63"/>
      <c r="O63"/>
      <c r="P63"/>
      <c r="Q63"/>
      <c r="R63"/>
      <c r="S63"/>
      <c r="T63"/>
      <c r="U63"/>
    </row>
    <row r="64" spans="1:21" ht="15">
      <c r="A64" s="211"/>
      <c r="B64" s="3" t="s">
        <v>275</v>
      </c>
      <c r="C64" s="129">
        <v>12590.636</v>
      </c>
      <c r="D64" s="129">
        <v>427.541</v>
      </c>
      <c r="E64" s="129">
        <v>475.891</v>
      </c>
      <c r="F64" s="67">
        <v>0.5203297634472088</v>
      </c>
      <c r="G64" s="67">
        <f t="shared" si="2"/>
        <v>0.003650414143826613</v>
      </c>
      <c r="J64" s="159"/>
      <c r="K64" s="159"/>
      <c r="L64" s="159"/>
      <c r="M64"/>
      <c r="N64"/>
      <c r="O64"/>
      <c r="P64"/>
      <c r="Q64"/>
      <c r="R64"/>
      <c r="S64"/>
      <c r="T64"/>
      <c r="U64"/>
    </row>
    <row r="65" spans="1:21" ht="12.75">
      <c r="A65" s="211"/>
      <c r="B65" s="3" t="s">
        <v>163</v>
      </c>
      <c r="C65" s="128">
        <f>+C66-SUM(C52:C64)</f>
        <v>164574.05200000014</v>
      </c>
      <c r="D65" s="128">
        <f>+D66-SUM(D52:D64)</f>
        <v>10440.865999999965</v>
      </c>
      <c r="E65" s="128">
        <f>+E66-SUM(E52:E64)</f>
        <v>9079.494000000006</v>
      </c>
      <c r="F65" s="67"/>
      <c r="G65" s="67">
        <f t="shared" si="2"/>
        <v>0.06964601834535407</v>
      </c>
      <c r="J65" s="128"/>
      <c r="K65" s="3"/>
      <c r="L65" s="3"/>
      <c r="M65" s="3"/>
      <c r="N65" s="3"/>
      <c r="O65" s="3"/>
      <c r="P65" s="3"/>
      <c r="Q65" s="3"/>
      <c r="R65" s="3"/>
      <c r="S65" s="3"/>
      <c r="T65" s="3"/>
      <c r="U65" s="3"/>
    </row>
    <row r="66" spans="1:21" s="44" customFormat="1" ht="12.75">
      <c r="A66" s="212"/>
      <c r="B66" s="41" t="s">
        <v>166</v>
      </c>
      <c r="C66" s="42">
        <f>+'Exportacion_regional '!B13</f>
        <v>2025215.759</v>
      </c>
      <c r="D66" s="42">
        <f>+'Exportacion_regional '!C13</f>
        <v>134042.413</v>
      </c>
      <c r="E66" s="42">
        <f>+'Exportacion_regional '!D13</f>
        <v>130366.304</v>
      </c>
      <c r="F66" s="66"/>
      <c r="G66" s="66">
        <f>SUM(G52:G65)</f>
        <v>1</v>
      </c>
      <c r="J66" s="129"/>
      <c r="K66"/>
      <c r="L66"/>
      <c r="M66"/>
      <c r="N66"/>
      <c r="O66"/>
      <c r="P66"/>
      <c r="Q66"/>
      <c r="R66"/>
      <c r="S66"/>
      <c r="T66"/>
      <c r="U66"/>
    </row>
    <row r="67" spans="1:21" ht="15">
      <c r="A67" s="214" t="s">
        <v>158</v>
      </c>
      <c r="B67" s="49" t="s">
        <v>258</v>
      </c>
      <c r="C67" s="149">
        <v>1009324.598</v>
      </c>
      <c r="D67" s="149">
        <v>131933.898</v>
      </c>
      <c r="E67" s="149">
        <v>119781.292</v>
      </c>
      <c r="F67" s="69">
        <v>0.29308756231698513</v>
      </c>
      <c r="G67" s="68">
        <f aca="true" t="shared" si="3" ref="G67:G79">+E67/$E$80</f>
        <v>0.5615834577320106</v>
      </c>
      <c r="J67" s="180"/>
      <c r="K67" s="180"/>
      <c r="L67"/>
      <c r="M67"/>
      <c r="N67"/>
      <c r="O67"/>
      <c r="P67"/>
      <c r="Q67"/>
      <c r="R67"/>
      <c r="S67"/>
      <c r="T67"/>
      <c r="U67"/>
    </row>
    <row r="68" spans="1:21" ht="15">
      <c r="A68" s="209"/>
      <c r="B68" s="2" t="s">
        <v>265</v>
      </c>
      <c r="C68" s="150">
        <v>281051.918</v>
      </c>
      <c r="D68" s="150">
        <v>24644.759</v>
      </c>
      <c r="E68" s="150">
        <v>24679.664</v>
      </c>
      <c r="F68" s="69">
        <v>0.8671497285798453</v>
      </c>
      <c r="G68" s="69">
        <f t="shared" si="3"/>
        <v>0.11570831148477027</v>
      </c>
      <c r="J68" s="180"/>
      <c r="K68" s="180"/>
      <c r="L68"/>
      <c r="M68"/>
      <c r="N68"/>
      <c r="O68"/>
      <c r="P68"/>
      <c r="Q68"/>
      <c r="R68"/>
      <c r="S68"/>
      <c r="T68"/>
      <c r="U68"/>
    </row>
    <row r="69" spans="1:21" ht="15">
      <c r="A69" s="209"/>
      <c r="B69" s="2" t="s">
        <v>168</v>
      </c>
      <c r="C69" s="150">
        <v>251837.435</v>
      </c>
      <c r="D69" s="150">
        <v>20853.656</v>
      </c>
      <c r="E69" s="150">
        <v>18333.479</v>
      </c>
      <c r="F69" s="69">
        <v>0.14632591399268427</v>
      </c>
      <c r="G69" s="69">
        <f t="shared" si="3"/>
        <v>0.0859548127855993</v>
      </c>
      <c r="J69" s="180"/>
      <c r="K69" s="180"/>
      <c r="L69"/>
      <c r="M69"/>
      <c r="N69"/>
      <c r="O69"/>
      <c r="P69"/>
      <c r="Q69"/>
      <c r="R69"/>
      <c r="S69"/>
      <c r="T69"/>
      <c r="U69"/>
    </row>
    <row r="70" spans="1:21" ht="15">
      <c r="A70" s="209"/>
      <c r="B70" s="2" t="s">
        <v>260</v>
      </c>
      <c r="C70" s="150">
        <v>118374.456</v>
      </c>
      <c r="D70" s="150">
        <v>9323.712</v>
      </c>
      <c r="E70" s="150">
        <v>15137.102</v>
      </c>
      <c r="F70" s="69">
        <v>0.669746260483215</v>
      </c>
      <c r="G70" s="69">
        <f t="shared" si="3"/>
        <v>0.07096889622130752</v>
      </c>
      <c r="J70" s="180"/>
      <c r="K70" s="180"/>
      <c r="L70"/>
      <c r="M70"/>
      <c r="N70"/>
      <c r="O70"/>
      <c r="P70"/>
      <c r="Q70"/>
      <c r="R70"/>
      <c r="S70"/>
      <c r="T70"/>
      <c r="U70"/>
    </row>
    <row r="71" spans="1:21" ht="15">
      <c r="A71" s="209"/>
      <c r="B71" s="13" t="s">
        <v>298</v>
      </c>
      <c r="C71" s="150">
        <v>149360.087</v>
      </c>
      <c r="D71" s="150">
        <v>10169.494</v>
      </c>
      <c r="E71" s="150">
        <v>12120.305</v>
      </c>
      <c r="F71" s="69">
        <v>0.17838203121186066</v>
      </c>
      <c r="G71" s="69">
        <f t="shared" si="3"/>
        <v>0.056824923800843426</v>
      </c>
      <c r="H71" s="179"/>
      <c r="I71" s="180"/>
      <c r="J71" s="180"/>
      <c r="K71" s="180"/>
      <c r="L71"/>
      <c r="M71"/>
      <c r="N71"/>
      <c r="O71"/>
      <c r="P71"/>
      <c r="Q71"/>
      <c r="R71"/>
      <c r="S71"/>
      <c r="T71"/>
      <c r="U71"/>
    </row>
    <row r="72" spans="1:21" ht="15">
      <c r="A72" s="209"/>
      <c r="B72" t="s">
        <v>263</v>
      </c>
      <c r="C72" s="150">
        <v>28552.391</v>
      </c>
      <c r="D72" s="150">
        <v>3393.196</v>
      </c>
      <c r="E72" s="150">
        <v>7807.886</v>
      </c>
      <c r="F72" s="69">
        <v>0.47974433087899077</v>
      </c>
      <c r="G72" s="69">
        <f t="shared" si="3"/>
        <v>0.03660654801968038</v>
      </c>
      <c r="H72" s="179"/>
      <c r="I72" s="180"/>
      <c r="J72" s="180"/>
      <c r="K72" s="180"/>
      <c r="L72"/>
      <c r="M72"/>
      <c r="N72"/>
      <c r="O72"/>
      <c r="P72"/>
      <c r="Q72"/>
      <c r="R72"/>
      <c r="S72"/>
      <c r="T72"/>
      <c r="U72"/>
    </row>
    <row r="73" spans="1:21" ht="15">
      <c r="A73" s="209"/>
      <c r="B73" s="13" t="s">
        <v>270</v>
      </c>
      <c r="C73" s="150">
        <v>37733.486</v>
      </c>
      <c r="D73" s="150">
        <v>2065.581</v>
      </c>
      <c r="E73" s="150">
        <v>2803.834</v>
      </c>
      <c r="F73" s="69">
        <v>0.2795708831423234</v>
      </c>
      <c r="G73" s="69">
        <f t="shared" si="3"/>
        <v>0.013145515183010164</v>
      </c>
      <c r="H73" s="179"/>
      <c r="I73" s="180"/>
      <c r="J73" s="180"/>
      <c r="K73" s="180"/>
      <c r="L73"/>
      <c r="M73"/>
      <c r="N73"/>
      <c r="O73"/>
      <c r="P73"/>
      <c r="Q73"/>
      <c r="R73"/>
      <c r="S73"/>
      <c r="T73"/>
      <c r="U73"/>
    </row>
    <row r="74" spans="1:21" ht="15">
      <c r="A74" s="209"/>
      <c r="B74" s="2" t="s">
        <v>269</v>
      </c>
      <c r="C74" s="150">
        <v>18323.591</v>
      </c>
      <c r="D74" s="150">
        <v>1691.603</v>
      </c>
      <c r="E74" s="150">
        <v>1842.097</v>
      </c>
      <c r="F74" s="69">
        <v>0.8021184042080696</v>
      </c>
      <c r="G74" s="69">
        <f t="shared" si="3"/>
        <v>0.008636500620963107</v>
      </c>
      <c r="H74" s="179"/>
      <c r="I74" s="181"/>
      <c r="J74" s="181"/>
      <c r="K74" s="181"/>
      <c r="L74"/>
      <c r="M74"/>
      <c r="N74"/>
      <c r="O74"/>
      <c r="P74"/>
      <c r="Q74"/>
      <c r="R74"/>
      <c r="S74"/>
      <c r="T74"/>
      <c r="U74"/>
    </row>
    <row r="75" spans="1:21" ht="15">
      <c r="A75" s="209"/>
      <c r="B75" s="2" t="s">
        <v>274</v>
      </c>
      <c r="C75" s="150">
        <v>9998.894</v>
      </c>
      <c r="D75" s="150">
        <v>440.347</v>
      </c>
      <c r="E75" s="150">
        <v>816.075</v>
      </c>
      <c r="F75" s="69">
        <v>0.369200054108172</v>
      </c>
      <c r="G75" s="69">
        <f t="shared" si="3"/>
        <v>0.0038260918096346005</v>
      </c>
      <c r="H75" s="179"/>
      <c r="I75" s="180"/>
      <c r="J75" s="180"/>
      <c r="K75" s="180"/>
      <c r="M75"/>
      <c r="N75"/>
      <c r="O75"/>
      <c r="P75"/>
      <c r="Q75"/>
      <c r="R75"/>
      <c r="S75"/>
      <c r="T75"/>
      <c r="U75"/>
    </row>
    <row r="76" spans="1:21" ht="15">
      <c r="A76" s="209"/>
      <c r="B76" s="13" t="s">
        <v>257</v>
      </c>
      <c r="C76" s="150">
        <v>85042.458</v>
      </c>
      <c r="D76" s="150">
        <v>427.812</v>
      </c>
      <c r="E76" s="150">
        <v>491.118</v>
      </c>
      <c r="F76" s="69">
        <v>0.07256894092238822</v>
      </c>
      <c r="G76" s="69">
        <f t="shared" si="3"/>
        <v>0.002302561109412892</v>
      </c>
      <c r="H76" s="179"/>
      <c r="I76" s="180"/>
      <c r="J76" s="180"/>
      <c r="K76" s="180"/>
      <c r="L76"/>
      <c r="M76"/>
      <c r="N76"/>
      <c r="O76"/>
      <c r="P76"/>
      <c r="Q76"/>
      <c r="R76"/>
      <c r="S76"/>
      <c r="T76"/>
      <c r="U76"/>
    </row>
    <row r="77" spans="1:21" ht="15">
      <c r="A77" s="209"/>
      <c r="B77" s="13" t="s">
        <v>170</v>
      </c>
      <c r="C77" s="150">
        <v>3141.999</v>
      </c>
      <c r="D77" s="150">
        <v>0</v>
      </c>
      <c r="E77" s="150">
        <v>404</v>
      </c>
      <c r="F77" s="69">
        <v>0.018096937680104286</v>
      </c>
      <c r="G77" s="69">
        <f t="shared" si="3"/>
        <v>0.001894116461222778</v>
      </c>
      <c r="H77" s="179"/>
      <c r="I77" s="180"/>
      <c r="J77" s="180"/>
      <c r="K77" s="180"/>
      <c r="L77"/>
      <c r="M77"/>
      <c r="N77"/>
      <c r="O77"/>
      <c r="P77"/>
      <c r="Q77"/>
      <c r="R77"/>
      <c r="S77"/>
      <c r="T77"/>
      <c r="U77"/>
    </row>
    <row r="78" spans="1:21" ht="15">
      <c r="A78" s="209"/>
      <c r="B78" s="13" t="s">
        <v>245</v>
      </c>
      <c r="C78" s="150">
        <v>5251.563</v>
      </c>
      <c r="D78" s="150">
        <v>612.258</v>
      </c>
      <c r="E78" s="150">
        <v>267.88</v>
      </c>
      <c r="F78" s="69">
        <v>0.43708535793420544</v>
      </c>
      <c r="G78" s="69">
        <f t="shared" si="3"/>
        <v>0.0012559304891890043</v>
      </c>
      <c r="H78" s="179"/>
      <c r="I78" s="180"/>
      <c r="J78" s="180"/>
      <c r="K78" s="180"/>
      <c r="L78"/>
      <c r="M78"/>
      <c r="N78"/>
      <c r="O78"/>
      <c r="P78"/>
      <c r="Q78"/>
      <c r="R78"/>
      <c r="S78"/>
      <c r="T78"/>
      <c r="U78"/>
    </row>
    <row r="79" spans="1:21" ht="15">
      <c r="A79" s="209"/>
      <c r="B79" s="53" t="s">
        <v>163</v>
      </c>
      <c r="C79" s="151">
        <f>+C80-SUM(C67:C78)</f>
        <v>92208.85699999938</v>
      </c>
      <c r="D79" s="151">
        <f>+D80-SUM(D67:D78)</f>
        <v>6630.210000000021</v>
      </c>
      <c r="E79" s="151">
        <f>+E80-SUM(E67:E78)</f>
        <v>8807.32699999999</v>
      </c>
      <c r="F79" s="69"/>
      <c r="G79" s="69">
        <f t="shared" si="3"/>
        <v>0.04129233428235596</v>
      </c>
      <c r="H79" s="179"/>
      <c r="I79" s="180"/>
      <c r="J79" s="180"/>
      <c r="K79" s="180"/>
      <c r="L79"/>
      <c r="M79" s="52"/>
      <c r="N79" s="52"/>
      <c r="O79"/>
      <c r="P79" s="52"/>
      <c r="Q79"/>
      <c r="R79" s="52"/>
      <c r="S79" s="52"/>
      <c r="T79"/>
      <c r="U79" s="52"/>
    </row>
    <row r="80" spans="1:21" s="44" customFormat="1" ht="15">
      <c r="A80" s="210"/>
      <c r="B80" s="41" t="s">
        <v>166</v>
      </c>
      <c r="C80" s="42">
        <f>+'Exportacion_regional '!B14</f>
        <v>2090201.733</v>
      </c>
      <c r="D80" s="42">
        <f>+'Exportacion_regional '!C14</f>
        <v>212186.526</v>
      </c>
      <c r="E80" s="42">
        <f>+'Exportacion_regional '!D14</f>
        <v>213292.059</v>
      </c>
      <c r="F80" s="66"/>
      <c r="G80" s="66">
        <f>SUM(G67:G79)</f>
        <v>1</v>
      </c>
      <c r="J80" s="142"/>
      <c r="K80"/>
      <c r="L80"/>
      <c r="M80"/>
      <c r="N80"/>
      <c r="O80"/>
      <c r="P80"/>
      <c r="Q80"/>
      <c r="R80"/>
      <c r="S80"/>
      <c r="T80"/>
      <c r="U80"/>
    </row>
    <row r="81" spans="1:21" ht="15">
      <c r="A81" s="214" t="s">
        <v>160</v>
      </c>
      <c r="B81" s="49" t="s">
        <v>258</v>
      </c>
      <c r="C81" s="149">
        <v>504791.934</v>
      </c>
      <c r="D81" s="149">
        <v>81294.854</v>
      </c>
      <c r="E81" s="149">
        <v>85249.998</v>
      </c>
      <c r="F81" s="69">
        <v>0.20859446149026226</v>
      </c>
      <c r="G81" s="68">
        <f aca="true" t="shared" si="4" ref="G81:G91">+E81/$E$92</f>
        <v>0.4751197636227568</v>
      </c>
      <c r="J81" s="142"/>
      <c r="K81"/>
      <c r="L81"/>
      <c r="M81"/>
      <c r="N81"/>
      <c r="O81"/>
      <c r="P81"/>
      <c r="Q81"/>
      <c r="R81"/>
      <c r="S81"/>
      <c r="T81"/>
      <c r="U81"/>
    </row>
    <row r="82" spans="1:21" ht="15">
      <c r="A82" s="209"/>
      <c r="B82" s="2" t="s">
        <v>266</v>
      </c>
      <c r="C82" s="150">
        <v>195188.272</v>
      </c>
      <c r="D82" s="150">
        <v>21519.651</v>
      </c>
      <c r="E82" s="150">
        <v>36343.536</v>
      </c>
      <c r="F82" s="69">
        <v>0.12815336489231335</v>
      </c>
      <c r="G82" s="69">
        <f t="shared" si="4"/>
        <v>0.20255170250602414</v>
      </c>
      <c r="J82" s="142"/>
      <c r="K82"/>
      <c r="L82"/>
      <c r="M82"/>
      <c r="N82"/>
      <c r="O82"/>
      <c r="P82"/>
      <c r="Q82"/>
      <c r="R82"/>
      <c r="S82"/>
      <c r="T82"/>
      <c r="U82"/>
    </row>
    <row r="83" spans="1:21" ht="15">
      <c r="A83" s="209"/>
      <c r="B83" s="13" t="s">
        <v>168</v>
      </c>
      <c r="C83" s="150">
        <v>286245.761</v>
      </c>
      <c r="D83" s="150">
        <v>20090.209</v>
      </c>
      <c r="E83" s="150">
        <v>32253.296</v>
      </c>
      <c r="F83" s="69">
        <v>0.25742484645039754</v>
      </c>
      <c r="G83" s="69">
        <f t="shared" si="4"/>
        <v>0.17975576224148188</v>
      </c>
      <c r="J83" s="142"/>
      <c r="K83"/>
      <c r="L83"/>
      <c r="M83"/>
      <c r="N83"/>
      <c r="O83"/>
      <c r="P83"/>
      <c r="Q83"/>
      <c r="R83"/>
      <c r="S83"/>
      <c r="T83"/>
      <c r="U83"/>
    </row>
    <row r="84" spans="1:21" ht="15">
      <c r="A84" s="209"/>
      <c r="B84" s="13" t="s">
        <v>259</v>
      </c>
      <c r="C84" s="150">
        <v>205004.133</v>
      </c>
      <c r="D84" s="150">
        <v>15280.473</v>
      </c>
      <c r="E84" s="150">
        <v>16303.876</v>
      </c>
      <c r="F84" s="69">
        <v>0.23995423526935222</v>
      </c>
      <c r="G84" s="69">
        <f t="shared" si="4"/>
        <v>0.09086561751303193</v>
      </c>
      <c r="J84" s="142"/>
      <c r="K84"/>
      <c r="L84"/>
      <c r="M84"/>
      <c r="N84"/>
      <c r="O84"/>
      <c r="P84"/>
      <c r="Q84"/>
      <c r="R84"/>
      <c r="S84"/>
      <c r="T84"/>
      <c r="U84"/>
    </row>
    <row r="85" spans="1:21" ht="15">
      <c r="A85" s="209"/>
      <c r="B85" s="2" t="s">
        <v>270</v>
      </c>
      <c r="C85" s="150">
        <v>72131.247</v>
      </c>
      <c r="D85" s="150">
        <v>10066.992</v>
      </c>
      <c r="E85" s="150">
        <v>2860.176</v>
      </c>
      <c r="F85" s="69">
        <v>0.28518875591867354</v>
      </c>
      <c r="G85" s="69">
        <f t="shared" si="4"/>
        <v>0.015940483013729596</v>
      </c>
      <c r="J85" s="142"/>
      <c r="K85"/>
      <c r="L85"/>
      <c r="M85"/>
      <c r="N85"/>
      <c r="O85"/>
      <c r="P85"/>
      <c r="Q85"/>
      <c r="R85"/>
      <c r="S85"/>
      <c r="T85"/>
      <c r="U85"/>
    </row>
    <row r="86" spans="1:21" ht="15">
      <c r="A86" s="209"/>
      <c r="B86" s="2" t="s">
        <v>262</v>
      </c>
      <c r="C86" s="150">
        <v>19753.942</v>
      </c>
      <c r="D86" s="150">
        <v>564.667</v>
      </c>
      <c r="E86" s="150">
        <v>1444.128</v>
      </c>
      <c r="F86" s="69">
        <v>0.0180072438815992</v>
      </c>
      <c r="G86" s="69">
        <f t="shared" si="4"/>
        <v>0.008048489971823863</v>
      </c>
      <c r="J86" s="142"/>
      <c r="K86"/>
      <c r="L86"/>
      <c r="M86"/>
      <c r="N86"/>
      <c r="O86"/>
      <c r="P86"/>
      <c r="Q86"/>
      <c r="R86"/>
      <c r="S86"/>
      <c r="T86"/>
      <c r="U86"/>
    </row>
    <row r="87" spans="1:21" ht="15">
      <c r="A87" s="209"/>
      <c r="B87" s="2" t="s">
        <v>265</v>
      </c>
      <c r="C87" s="150">
        <v>17212.904</v>
      </c>
      <c r="D87" s="150">
        <v>1232.515</v>
      </c>
      <c r="E87" s="150">
        <v>1260.023</v>
      </c>
      <c r="F87" s="69">
        <v>0.04427242617461738</v>
      </c>
      <c r="G87" s="69">
        <f t="shared" si="4"/>
        <v>0.007022426322159408</v>
      </c>
      <c r="J87" s="142"/>
      <c r="K87"/>
      <c r="L87"/>
      <c r="M87"/>
      <c r="N87"/>
      <c r="O87"/>
      <c r="P87"/>
      <c r="Q87"/>
      <c r="R87"/>
      <c r="S87"/>
      <c r="T87"/>
      <c r="U87"/>
    </row>
    <row r="88" spans="1:21" ht="15.75">
      <c r="A88" s="209"/>
      <c r="B88" s="13" t="s">
        <v>261</v>
      </c>
      <c r="C88" s="150">
        <v>2788.515</v>
      </c>
      <c r="D88" s="150">
        <v>148.131</v>
      </c>
      <c r="E88" s="150">
        <v>413.505</v>
      </c>
      <c r="F88" s="69">
        <v>0.008522290425140086</v>
      </c>
      <c r="G88" s="69">
        <f t="shared" si="4"/>
        <v>0.002304567770861743</v>
      </c>
      <c r="J88" s="142"/>
      <c r="K88" s="160"/>
      <c r="L88" s="161"/>
      <c r="M88" s="161"/>
      <c r="N88" s="161"/>
      <c r="O88"/>
      <c r="P88"/>
      <c r="Q88"/>
      <c r="R88"/>
      <c r="S88"/>
      <c r="T88"/>
      <c r="U88"/>
    </row>
    <row r="89" spans="1:21" ht="12.75">
      <c r="A89" s="209"/>
      <c r="B89" t="s">
        <v>263</v>
      </c>
      <c r="C89" s="150">
        <v>1586.856</v>
      </c>
      <c r="D89" s="150">
        <v>13.321</v>
      </c>
      <c r="E89" s="150">
        <v>378.181</v>
      </c>
      <c r="F89" s="69">
        <v>0.02323678788293625</v>
      </c>
      <c r="G89" s="69">
        <f t="shared" si="4"/>
        <v>0.002107698199906325</v>
      </c>
      <c r="J89" s="33"/>
      <c r="M89"/>
      <c r="N89"/>
      <c r="O89"/>
      <c r="P89"/>
      <c r="Q89"/>
      <c r="R89"/>
      <c r="S89"/>
      <c r="T89"/>
      <c r="U89"/>
    </row>
    <row r="90" spans="1:21" ht="15">
      <c r="A90" s="209"/>
      <c r="B90" s="13" t="s">
        <v>276</v>
      </c>
      <c r="C90" s="150">
        <v>146.54</v>
      </c>
      <c r="D90" s="150">
        <v>0</v>
      </c>
      <c r="E90" s="150">
        <v>105.809</v>
      </c>
      <c r="F90" s="69">
        <v>0.33136452321076815</v>
      </c>
      <c r="G90" s="69">
        <f t="shared" si="4"/>
        <v>0.0005897002727103908</v>
      </c>
      <c r="J90" s="142"/>
      <c r="K90"/>
      <c r="L90"/>
      <c r="M90"/>
      <c r="N90"/>
      <c r="O90"/>
      <c r="P90"/>
      <c r="Q90"/>
      <c r="R90"/>
      <c r="S90"/>
      <c r="T90"/>
      <c r="U90"/>
    </row>
    <row r="91" spans="1:21" ht="15">
      <c r="A91" s="209"/>
      <c r="B91" s="53" t="s">
        <v>163</v>
      </c>
      <c r="C91" s="151">
        <f>+C92-SUM(C81:C90)</f>
        <v>50997.76500000013</v>
      </c>
      <c r="D91" s="151">
        <f>+D92-SUM(D81:D90)</f>
        <v>2746.676999999996</v>
      </c>
      <c r="E91" s="151">
        <f>+E92-SUM(E81:E90)</f>
        <v>2815.911999999982</v>
      </c>
      <c r="F91" s="69"/>
      <c r="G91" s="69">
        <f t="shared" si="4"/>
        <v>0.015693788565513817</v>
      </c>
      <c r="J91" s="142"/>
      <c r="K91" s="52"/>
      <c r="L91"/>
      <c r="M91" s="52"/>
      <c r="N91" s="52"/>
      <c r="O91"/>
      <c r="P91" s="52"/>
      <c r="Q91"/>
      <c r="R91" s="52"/>
      <c r="S91" s="52"/>
      <c r="T91"/>
      <c r="U91" s="52"/>
    </row>
    <row r="92" spans="1:21" s="44" customFormat="1" ht="15">
      <c r="A92" s="210"/>
      <c r="B92" s="41" t="s">
        <v>166</v>
      </c>
      <c r="C92" s="42">
        <f>+'Exportacion_regional '!B15</f>
        <v>1355847.869</v>
      </c>
      <c r="D92" s="42">
        <f>+'Exportacion_regional '!C15</f>
        <v>152957.49</v>
      </c>
      <c r="E92" s="42">
        <f>+'Exportacion_regional '!D15</f>
        <v>179428.44</v>
      </c>
      <c r="F92" s="66"/>
      <c r="G92" s="66">
        <f>SUM(G81:G91)</f>
        <v>1</v>
      </c>
      <c r="J92" s="142"/>
      <c r="K92"/>
      <c r="L92"/>
      <c r="M92"/>
      <c r="N92"/>
      <c r="O92"/>
      <c r="P92"/>
      <c r="Q92"/>
      <c r="R92"/>
      <c r="S92"/>
      <c r="T92"/>
      <c r="U92"/>
    </row>
    <row r="93" spans="1:21" s="80" customFormat="1" ht="15.75" customHeight="1">
      <c r="A93" s="235" t="s">
        <v>171</v>
      </c>
      <c r="B93" s="235"/>
      <c r="C93" s="235"/>
      <c r="D93" s="235"/>
      <c r="E93" s="235"/>
      <c r="F93" s="235"/>
      <c r="G93" s="235"/>
      <c r="H93" s="79"/>
      <c r="J93" s="137"/>
      <c r="K93" s="79"/>
      <c r="M93" s="79"/>
      <c r="N93" s="79"/>
      <c r="P93" s="79"/>
      <c r="R93" s="79"/>
      <c r="S93" s="79"/>
      <c r="U93" s="79"/>
    </row>
    <row r="94" spans="1:21" s="80" customFormat="1" ht="15.75" customHeight="1">
      <c r="A94" s="235" t="s">
        <v>174</v>
      </c>
      <c r="B94" s="235"/>
      <c r="C94" s="235"/>
      <c r="D94" s="235"/>
      <c r="E94" s="235"/>
      <c r="F94" s="235"/>
      <c r="G94" s="235"/>
      <c r="H94" s="79"/>
      <c r="J94" s="137"/>
      <c r="K94" s="79"/>
      <c r="M94" s="79"/>
      <c r="N94" s="79"/>
      <c r="P94" s="79"/>
      <c r="R94" s="79"/>
      <c r="S94" s="79"/>
      <c r="U94" s="79"/>
    </row>
    <row r="95" spans="1:21" s="80" customFormat="1" ht="15.75" customHeight="1">
      <c r="A95" s="235" t="s">
        <v>24</v>
      </c>
      <c r="B95" s="235"/>
      <c r="C95" s="235"/>
      <c r="D95" s="235"/>
      <c r="E95" s="235"/>
      <c r="F95" s="235"/>
      <c r="G95" s="235"/>
      <c r="H95" s="79"/>
      <c r="I95" s="140"/>
      <c r="J95" s="141"/>
      <c r="K95" s="79"/>
      <c r="M95" s="79"/>
      <c r="N95" s="79"/>
      <c r="P95" s="79"/>
      <c r="R95" s="79"/>
      <c r="S95" s="79"/>
      <c r="U95" s="79"/>
    </row>
    <row r="96" spans="1:21" s="80" customFormat="1" ht="15.75" customHeight="1">
      <c r="A96" s="208"/>
      <c r="B96" s="208"/>
      <c r="C96" s="208"/>
      <c r="D96" s="208"/>
      <c r="E96" s="208"/>
      <c r="F96" s="183"/>
      <c r="G96" s="208"/>
      <c r="J96" s="131"/>
      <c r="K96" s="82"/>
      <c r="L96" s="54"/>
      <c r="M96" s="82"/>
      <c r="N96" s="82"/>
      <c r="O96" s="54"/>
      <c r="P96" s="82"/>
      <c r="Q96" s="54"/>
      <c r="R96" s="82"/>
      <c r="S96" s="82"/>
      <c r="T96" s="54"/>
      <c r="U96" s="82"/>
    </row>
    <row r="97" spans="1:21" s="3" customFormat="1" ht="12.75">
      <c r="A97" s="14" t="s">
        <v>25</v>
      </c>
      <c r="B97" s="1" t="s">
        <v>167</v>
      </c>
      <c r="C97" s="1">
        <v>2010</v>
      </c>
      <c r="D97" s="238" t="str">
        <f>+D5</f>
        <v>enero</v>
      </c>
      <c r="E97" s="238"/>
      <c r="F97" s="135" t="s">
        <v>178</v>
      </c>
      <c r="G97" s="18" t="s">
        <v>27</v>
      </c>
      <c r="J97" s="130"/>
      <c r="K97" s="1"/>
      <c r="L97" s="1"/>
      <c r="M97" s="1"/>
      <c r="N97" s="1"/>
      <c r="O97" s="1"/>
      <c r="P97" s="1"/>
      <c r="Q97" s="1"/>
      <c r="R97" s="1"/>
      <c r="S97" s="1"/>
      <c r="T97" s="1"/>
      <c r="U97" s="1"/>
    </row>
    <row r="98" spans="1:21" s="3" customFormat="1" ht="12.75">
      <c r="A98" s="18"/>
      <c r="B98" s="18"/>
      <c r="C98" s="18"/>
      <c r="D98" s="18">
        <v>2010</v>
      </c>
      <c r="E98" s="16">
        <v>2011</v>
      </c>
      <c r="F98" s="18">
        <f>+F51</f>
        <v>2011</v>
      </c>
      <c r="G98" s="39">
        <v>2011</v>
      </c>
      <c r="J98" s="130"/>
      <c r="K98" s="52"/>
      <c r="L98"/>
      <c r="M98" s="52"/>
      <c r="N98" s="52"/>
      <c r="O98"/>
      <c r="P98" s="52"/>
      <c r="Q98"/>
      <c r="R98" s="52"/>
      <c r="S98" s="52"/>
      <c r="T98"/>
      <c r="U98" s="52"/>
    </row>
    <row r="99" spans="1:21" s="44" customFormat="1" ht="15">
      <c r="A99" s="214" t="s">
        <v>289</v>
      </c>
      <c r="B99" s="13" t="s">
        <v>266</v>
      </c>
      <c r="C99" s="145">
        <v>1890984.203</v>
      </c>
      <c r="D99" s="145">
        <v>197711.387</v>
      </c>
      <c r="E99" s="145">
        <v>184601.278</v>
      </c>
      <c r="F99" s="69">
        <v>0.6509348715854555</v>
      </c>
      <c r="G99" s="69">
        <f aca="true" t="shared" si="5" ref="G99:G111">+E99/$E$112</f>
        <v>0.4772223664550343</v>
      </c>
      <c r="J99" s="142"/>
      <c r="K99"/>
      <c r="L99"/>
      <c r="M99"/>
      <c r="N99"/>
      <c r="O99"/>
      <c r="P99"/>
      <c r="Q99"/>
      <c r="R99"/>
      <c r="S99"/>
      <c r="T99"/>
      <c r="U99"/>
    </row>
    <row r="100" spans="1:21" s="44" customFormat="1" ht="15">
      <c r="A100" s="209"/>
      <c r="B100" s="13" t="s">
        <v>262</v>
      </c>
      <c r="C100" s="145">
        <v>819898.671</v>
      </c>
      <c r="D100" s="145">
        <v>61267.045</v>
      </c>
      <c r="E100" s="145">
        <v>71877.811</v>
      </c>
      <c r="F100" s="69">
        <v>0.896264924128951</v>
      </c>
      <c r="G100" s="69">
        <f t="shared" si="5"/>
        <v>0.18581506819810695</v>
      </c>
      <c r="J100" s="142"/>
      <c r="K100"/>
      <c r="L100"/>
      <c r="M100"/>
      <c r="N100"/>
      <c r="O100"/>
      <c r="P100"/>
      <c r="Q100"/>
      <c r="R100"/>
      <c r="S100"/>
      <c r="T100"/>
      <c r="U100"/>
    </row>
    <row r="101" spans="1:21" s="44" customFormat="1" ht="15">
      <c r="A101" s="209"/>
      <c r="B101" s="13" t="s">
        <v>261</v>
      </c>
      <c r="C101" s="145">
        <v>530479.151</v>
      </c>
      <c r="D101" s="145">
        <v>39540.325</v>
      </c>
      <c r="E101" s="145">
        <v>46816.635</v>
      </c>
      <c r="F101" s="69">
        <v>0.9648854553095567</v>
      </c>
      <c r="G101" s="69">
        <f t="shared" si="5"/>
        <v>0.12102811847359793</v>
      </c>
      <c r="J101" s="142"/>
      <c r="K101"/>
      <c r="L101"/>
      <c r="M101"/>
      <c r="N101"/>
      <c r="O101"/>
      <c r="P101"/>
      <c r="Q101"/>
      <c r="R101"/>
      <c r="S101"/>
      <c r="T101"/>
      <c r="U101"/>
    </row>
    <row r="102" spans="1:21" s="44" customFormat="1" ht="15">
      <c r="A102" s="209"/>
      <c r="B102" s="13" t="s">
        <v>273</v>
      </c>
      <c r="C102" s="145">
        <v>210870.93</v>
      </c>
      <c r="D102" s="145">
        <v>8934.138</v>
      </c>
      <c r="E102" s="145">
        <v>25964.471</v>
      </c>
      <c r="F102" s="69">
        <v>0.6048060148548882</v>
      </c>
      <c r="G102" s="69">
        <f t="shared" si="5"/>
        <v>0.06712210461713658</v>
      </c>
      <c r="J102" s="162"/>
      <c r="K102" s="162"/>
      <c r="L102"/>
      <c r="M102"/>
      <c r="N102"/>
      <c r="O102"/>
      <c r="P102"/>
      <c r="Q102"/>
      <c r="R102"/>
      <c r="S102"/>
      <c r="T102"/>
      <c r="U102"/>
    </row>
    <row r="103" spans="1:21" s="44" customFormat="1" ht="15">
      <c r="A103" s="209"/>
      <c r="B103" s="13" t="s">
        <v>258</v>
      </c>
      <c r="C103" s="145">
        <v>82054.234</v>
      </c>
      <c r="D103" s="145">
        <v>19537.499</v>
      </c>
      <c r="E103" s="145">
        <v>18528.031</v>
      </c>
      <c r="F103" s="69">
        <v>0.045335422165287145</v>
      </c>
      <c r="G103" s="69">
        <f t="shared" si="5"/>
        <v>0.0478977767400518</v>
      </c>
      <c r="J103" s="142"/>
      <c r="K103"/>
      <c r="L103"/>
      <c r="M103"/>
      <c r="N103"/>
      <c r="O103"/>
      <c r="P103"/>
      <c r="Q103"/>
      <c r="R103"/>
      <c r="S103"/>
      <c r="T103"/>
      <c r="U103"/>
    </row>
    <row r="104" spans="1:21" s="44" customFormat="1" ht="15">
      <c r="A104" s="209"/>
      <c r="B104" s="13" t="s">
        <v>259</v>
      </c>
      <c r="C104" s="145">
        <v>109848.469</v>
      </c>
      <c r="D104" s="145">
        <v>8542.801</v>
      </c>
      <c r="E104" s="145">
        <v>10194.036</v>
      </c>
      <c r="F104" s="69">
        <v>0.15003193796912134</v>
      </c>
      <c r="G104" s="69">
        <f t="shared" si="5"/>
        <v>0.02635313274292615</v>
      </c>
      <c r="J104" s="142"/>
      <c r="K104"/>
      <c r="L104"/>
      <c r="M104"/>
      <c r="N104"/>
      <c r="O104"/>
      <c r="P104"/>
      <c r="Q104"/>
      <c r="R104"/>
      <c r="S104"/>
      <c r="T104"/>
      <c r="U104"/>
    </row>
    <row r="105" spans="1:21" s="44" customFormat="1" ht="15">
      <c r="A105" s="209"/>
      <c r="B105" s="13" t="s">
        <v>170</v>
      </c>
      <c r="C105" s="145">
        <v>59611.157</v>
      </c>
      <c r="D105" s="145">
        <v>5289.334</v>
      </c>
      <c r="E105" s="145">
        <v>8066.445</v>
      </c>
      <c r="F105" s="69">
        <v>0.36133156550739803</v>
      </c>
      <c r="G105" s="69">
        <f t="shared" si="5"/>
        <v>0.020852986574553287</v>
      </c>
      <c r="J105" s="142"/>
      <c r="K105"/>
      <c r="L105"/>
      <c r="M105"/>
      <c r="N105"/>
      <c r="O105"/>
      <c r="P105"/>
      <c r="Q105"/>
      <c r="R105"/>
      <c r="S105"/>
      <c r="T105"/>
      <c r="U105"/>
    </row>
    <row r="106" spans="1:21" s="44" customFormat="1" ht="15">
      <c r="A106" s="209"/>
      <c r="B106" s="13" t="s">
        <v>169</v>
      </c>
      <c r="C106" s="145">
        <v>4897.547</v>
      </c>
      <c r="D106" s="145">
        <v>28.585</v>
      </c>
      <c r="E106" s="145">
        <v>2512.903</v>
      </c>
      <c r="F106" s="69">
        <v>0.6163597462550345</v>
      </c>
      <c r="G106" s="69">
        <f t="shared" si="5"/>
        <v>0.006496236262957806</v>
      </c>
      <c r="J106" s="142"/>
      <c r="K106"/>
      <c r="L106"/>
      <c r="M106"/>
      <c r="N106"/>
      <c r="O106"/>
      <c r="P106"/>
      <c r="Q106"/>
      <c r="R106"/>
      <c r="S106"/>
      <c r="T106"/>
      <c r="U106"/>
    </row>
    <row r="107" spans="1:21" s="44" customFormat="1" ht="15">
      <c r="A107" s="209"/>
      <c r="B107" s="13" t="s">
        <v>270</v>
      </c>
      <c r="C107" s="145">
        <v>16140.826</v>
      </c>
      <c r="D107" s="145">
        <v>1396.426</v>
      </c>
      <c r="E107" s="145">
        <v>2028.897</v>
      </c>
      <c r="F107" s="69">
        <v>0.20230175042274637</v>
      </c>
      <c r="G107" s="69">
        <f t="shared" si="5"/>
        <v>0.0052450071750506505</v>
      </c>
      <c r="J107" s="142"/>
      <c r="K107"/>
      <c r="L107"/>
      <c r="M107"/>
      <c r="N107"/>
      <c r="O107"/>
      <c r="P107"/>
      <c r="Q107"/>
      <c r="R107"/>
      <c r="S107"/>
      <c r="T107"/>
      <c r="U107"/>
    </row>
    <row r="108" spans="1:21" s="44" customFormat="1" ht="15">
      <c r="A108" s="209"/>
      <c r="B108" s="13" t="s">
        <v>267</v>
      </c>
      <c r="C108" s="145">
        <v>702.932</v>
      </c>
      <c r="D108" s="145">
        <v>0</v>
      </c>
      <c r="E108" s="145">
        <v>631.285</v>
      </c>
      <c r="F108" s="69">
        <v>0.4506198043294221</v>
      </c>
      <c r="G108" s="69">
        <f t="shared" si="5"/>
        <v>0.0016319676920523072</v>
      </c>
      <c r="J108" s="142"/>
      <c r="K108"/>
      <c r="L108"/>
      <c r="M108"/>
      <c r="N108"/>
      <c r="O108"/>
      <c r="P108"/>
      <c r="Q108"/>
      <c r="R108"/>
      <c r="S108"/>
      <c r="T108"/>
      <c r="U108"/>
    </row>
    <row r="109" spans="1:21" s="44" customFormat="1" ht="15">
      <c r="A109" s="209"/>
      <c r="B109" s="79" t="s">
        <v>257</v>
      </c>
      <c r="C109" s="145">
        <v>15624.41</v>
      </c>
      <c r="D109" s="145">
        <v>0</v>
      </c>
      <c r="E109" s="145">
        <v>387.151</v>
      </c>
      <c r="F109" s="69">
        <v>0.05720649222191718</v>
      </c>
      <c r="G109" s="69">
        <f t="shared" si="5"/>
        <v>0.001000844189147125</v>
      </c>
      <c r="J109" s="163"/>
      <c r="K109" s="163"/>
      <c r="L109"/>
      <c r="M109"/>
      <c r="N109"/>
      <c r="O109"/>
      <c r="P109"/>
      <c r="Q109"/>
      <c r="R109"/>
      <c r="S109"/>
      <c r="T109"/>
      <c r="U109"/>
    </row>
    <row r="110" spans="1:21" s="44" customFormat="1" ht="15">
      <c r="A110" s="209"/>
      <c r="B110" s="13" t="s">
        <v>276</v>
      </c>
      <c r="C110" s="145">
        <v>2994.186</v>
      </c>
      <c r="D110" s="145">
        <v>0</v>
      </c>
      <c r="E110" s="145">
        <v>169.661</v>
      </c>
      <c r="F110" s="69">
        <v>0.5313313269425297</v>
      </c>
      <c r="G110" s="69">
        <f t="shared" si="5"/>
        <v>0.00043859947662511624</v>
      </c>
      <c r="J110" s="142"/>
      <c r="K110"/>
      <c r="L110"/>
      <c r="M110"/>
      <c r="N110"/>
      <c r="O110"/>
      <c r="P110"/>
      <c r="Q110"/>
      <c r="R110"/>
      <c r="S110"/>
      <c r="T110"/>
      <c r="U110"/>
    </row>
    <row r="111" spans="1:21" s="44" customFormat="1" ht="15">
      <c r="A111" s="209"/>
      <c r="B111" s="79" t="s">
        <v>163</v>
      </c>
      <c r="C111" s="145">
        <f>+C112-SUM(C99:C110)</f>
        <v>217630.12099999934</v>
      </c>
      <c r="D111" s="145">
        <f>+D112-SUM(D99:D110)</f>
        <v>17297.138000000094</v>
      </c>
      <c r="E111" s="145">
        <f>+E112-SUM(E99:E110)</f>
        <v>15045.842999999935</v>
      </c>
      <c r="F111" s="69"/>
      <c r="G111" s="69">
        <f t="shared" si="5"/>
        <v>0.03889579140275986</v>
      </c>
      <c r="J111" s="142"/>
      <c r="K111"/>
      <c r="L111"/>
      <c r="M111"/>
      <c r="N111"/>
      <c r="O111"/>
      <c r="P111"/>
      <c r="Q111"/>
      <c r="R111"/>
      <c r="S111"/>
      <c r="T111"/>
      <c r="U111"/>
    </row>
    <row r="112" spans="1:21" s="44" customFormat="1" ht="15">
      <c r="A112" s="220"/>
      <c r="B112" s="41" t="s">
        <v>166</v>
      </c>
      <c r="C112" s="42">
        <f>+'Exportacion_regional '!B16</f>
        <v>3961736.837</v>
      </c>
      <c r="D112" s="42">
        <f>+'Exportacion_regional '!C16</f>
        <v>359544.678</v>
      </c>
      <c r="E112" s="42">
        <f>+'Exportacion_regional '!D16</f>
        <v>386824.447</v>
      </c>
      <c r="F112" s="66"/>
      <c r="G112" s="66">
        <f>SUM(G99:G111)</f>
        <v>0.9999999999999999</v>
      </c>
      <c r="J112" s="142"/>
      <c r="K112"/>
      <c r="L112"/>
      <c r="M112"/>
      <c r="N112"/>
      <c r="O112"/>
      <c r="P112"/>
      <c r="Q112"/>
      <c r="R112"/>
      <c r="S112"/>
      <c r="T112"/>
      <c r="U112"/>
    </row>
    <row r="113" spans="1:21" s="44" customFormat="1" ht="15">
      <c r="A113" s="214" t="s">
        <v>256</v>
      </c>
      <c r="B113" s="13" t="s">
        <v>266</v>
      </c>
      <c r="C113" s="145">
        <v>311738.038</v>
      </c>
      <c r="D113" s="145">
        <v>17089.175</v>
      </c>
      <c r="E113" s="145">
        <v>37066.041</v>
      </c>
      <c r="F113" s="69">
        <v>0.13070103793385562</v>
      </c>
      <c r="G113" s="69">
        <f aca="true" t="shared" si="6" ref="G113:G121">+E113/$E$122</f>
        <v>0.8513803596925295</v>
      </c>
      <c r="J113" s="142"/>
      <c r="K113"/>
      <c r="L113"/>
      <c r="M113"/>
      <c r="N113"/>
      <c r="O113"/>
      <c r="P113"/>
      <c r="Q113"/>
      <c r="R113"/>
      <c r="S113"/>
      <c r="T113"/>
      <c r="U113"/>
    </row>
    <row r="114" spans="1:21" s="44" customFormat="1" ht="15">
      <c r="A114" s="209"/>
      <c r="B114" s="13" t="s">
        <v>262</v>
      </c>
      <c r="C114" s="145">
        <v>27531.627</v>
      </c>
      <c r="D114" s="145">
        <v>2048.456</v>
      </c>
      <c r="E114" s="145">
        <v>2627.281</v>
      </c>
      <c r="F114" s="69">
        <v>0.03276031606096678</v>
      </c>
      <c r="G114" s="69">
        <f t="shared" si="6"/>
        <v>0.06034675898603113</v>
      </c>
      <c r="J114" s="142"/>
      <c r="K114"/>
      <c r="L114"/>
      <c r="M114"/>
      <c r="N114"/>
      <c r="O114"/>
      <c r="P114"/>
      <c r="Q114"/>
      <c r="R114"/>
      <c r="S114"/>
      <c r="T114"/>
      <c r="U114"/>
    </row>
    <row r="115" spans="1:21" s="44" customFormat="1" ht="15">
      <c r="A115" s="209"/>
      <c r="B115" s="13" t="s">
        <v>258</v>
      </c>
      <c r="C115" s="145">
        <v>46089.53</v>
      </c>
      <c r="D115" s="145">
        <v>712.638</v>
      </c>
      <c r="E115" s="145">
        <v>1468.38</v>
      </c>
      <c r="F115" s="69">
        <v>0.003592914282098532</v>
      </c>
      <c r="G115" s="69">
        <f t="shared" si="6"/>
        <v>0.0337276347523955</v>
      </c>
      <c r="J115" s="142"/>
      <c r="K115"/>
      <c r="L115"/>
      <c r="M115"/>
      <c r="N115"/>
      <c r="O115"/>
      <c r="P115"/>
      <c r="Q115"/>
      <c r="R115"/>
      <c r="S115"/>
      <c r="T115"/>
      <c r="U115"/>
    </row>
    <row r="116" spans="1:21" s="44" customFormat="1" ht="15">
      <c r="A116" s="209"/>
      <c r="B116" s="3" t="s">
        <v>261</v>
      </c>
      <c r="C116" s="145">
        <v>5745.309</v>
      </c>
      <c r="D116" s="145">
        <v>431.086</v>
      </c>
      <c r="E116" s="145">
        <v>611.639</v>
      </c>
      <c r="F116" s="69">
        <v>0.012605809345333811</v>
      </c>
      <c r="G116" s="69">
        <f t="shared" si="6"/>
        <v>0.014048908860322553</v>
      </c>
      <c r="J116" s="142"/>
      <c r="K116"/>
      <c r="L116"/>
      <c r="M116"/>
      <c r="N116"/>
      <c r="O116"/>
      <c r="P116"/>
      <c r="Q116"/>
      <c r="R116"/>
      <c r="S116"/>
      <c r="T116"/>
      <c r="U116"/>
    </row>
    <row r="117" spans="1:21" s="44" customFormat="1" ht="15">
      <c r="A117" s="209"/>
      <c r="B117" s="13" t="s">
        <v>257</v>
      </c>
      <c r="C117" s="145">
        <v>7606.346</v>
      </c>
      <c r="D117" s="145">
        <v>26.444</v>
      </c>
      <c r="E117" s="145">
        <v>416.5</v>
      </c>
      <c r="F117" s="69">
        <v>0.061543180853022475</v>
      </c>
      <c r="G117" s="69">
        <f t="shared" si="6"/>
        <v>0.009566706080423818</v>
      </c>
      <c r="J117" s="142"/>
      <c r="K117"/>
      <c r="L117"/>
      <c r="M117"/>
      <c r="N117"/>
      <c r="O117"/>
      <c r="P117"/>
      <c r="Q117"/>
      <c r="R117"/>
      <c r="S117"/>
      <c r="T117"/>
      <c r="U117"/>
    </row>
    <row r="118" spans="1:21" s="44" customFormat="1" ht="15">
      <c r="A118" s="209"/>
      <c r="B118" s="3" t="s">
        <v>275</v>
      </c>
      <c r="C118" s="145">
        <v>4558.448</v>
      </c>
      <c r="D118" s="145">
        <v>262.756</v>
      </c>
      <c r="E118" s="145">
        <v>385.878</v>
      </c>
      <c r="F118" s="69">
        <v>0.421911337805258</v>
      </c>
      <c r="G118" s="69">
        <f t="shared" si="6"/>
        <v>0.008863340717651337</v>
      </c>
      <c r="J118" s="142"/>
      <c r="K118"/>
      <c r="L118"/>
      <c r="M118"/>
      <c r="N118"/>
      <c r="O118"/>
      <c r="P118"/>
      <c r="Q118"/>
      <c r="R118"/>
      <c r="S118"/>
      <c r="T118"/>
      <c r="U118"/>
    </row>
    <row r="119" spans="1:21" s="44" customFormat="1" ht="15">
      <c r="A119" s="209"/>
      <c r="B119" s="13" t="s">
        <v>170</v>
      </c>
      <c r="C119" s="145">
        <v>7333.349</v>
      </c>
      <c r="D119" s="145">
        <v>2166.1</v>
      </c>
      <c r="E119" s="145">
        <v>373.23</v>
      </c>
      <c r="F119" s="69">
        <v>0.016718613986003272</v>
      </c>
      <c r="G119" s="69">
        <f t="shared" si="6"/>
        <v>0.008572825235045814</v>
      </c>
      <c r="J119" s="142"/>
      <c r="K119"/>
      <c r="L119"/>
      <c r="M119"/>
      <c r="N119"/>
      <c r="O119"/>
      <c r="P119"/>
      <c r="Q119"/>
      <c r="R119"/>
      <c r="S119"/>
      <c r="T119"/>
      <c r="U119"/>
    </row>
    <row r="120" spans="1:21" ht="15">
      <c r="A120" s="209"/>
      <c r="B120" s="3" t="s">
        <v>169</v>
      </c>
      <c r="C120" s="128">
        <v>14368.596</v>
      </c>
      <c r="D120" s="128">
        <v>1905.524</v>
      </c>
      <c r="E120" s="128">
        <v>184.383</v>
      </c>
      <c r="F120" s="69">
        <v>0.045225087913756346</v>
      </c>
      <c r="G120" s="69">
        <f t="shared" si="6"/>
        <v>0.00423514517941605</v>
      </c>
      <c r="J120" s="142"/>
      <c r="K120"/>
      <c r="L120"/>
      <c r="M120"/>
      <c r="N120"/>
      <c r="O120"/>
      <c r="P120"/>
      <c r="Q120"/>
      <c r="R120"/>
      <c r="S120"/>
      <c r="T120"/>
      <c r="U120"/>
    </row>
    <row r="121" spans="1:21" ht="15">
      <c r="A121" s="209"/>
      <c r="B121" t="s">
        <v>163</v>
      </c>
      <c r="C121" s="152">
        <f>+C122-SUM(C113:C120)</f>
        <v>25701.33400000003</v>
      </c>
      <c r="D121" s="152">
        <f>+D122-SUM(D113:D120)</f>
        <v>766.7619999999988</v>
      </c>
      <c r="E121" s="152">
        <f>+E122-SUM(E113:E120)</f>
        <v>403.0740000000005</v>
      </c>
      <c r="F121" s="69"/>
      <c r="G121" s="69">
        <f t="shared" si="6"/>
        <v>0.009258320496184285</v>
      </c>
      <c r="J121" s="142"/>
      <c r="K121" s="1"/>
      <c r="L121" s="1"/>
      <c r="M121" s="1"/>
      <c r="N121" s="1"/>
      <c r="O121" s="1"/>
      <c r="P121" s="1"/>
      <c r="Q121" s="1"/>
      <c r="R121" s="1"/>
      <c r="S121" s="1"/>
      <c r="T121" s="1"/>
      <c r="U121" s="1"/>
    </row>
    <row r="122" spans="1:21" s="44" customFormat="1" ht="15">
      <c r="A122" s="220"/>
      <c r="B122" s="41" t="s">
        <v>166</v>
      </c>
      <c r="C122" s="42">
        <f>+'Exportacion_regional '!B17</f>
        <v>450672.577</v>
      </c>
      <c r="D122" s="42">
        <f>+'Exportacion_regional '!C17</f>
        <v>25408.941</v>
      </c>
      <c r="E122" s="42">
        <f>+'Exportacion_regional '!D17</f>
        <v>43536.406</v>
      </c>
      <c r="F122" s="66"/>
      <c r="G122" s="66">
        <f>SUM(G113:G121)</f>
        <v>0.9999999999999999</v>
      </c>
      <c r="J122" s="142"/>
      <c r="K122" s="52"/>
      <c r="L122"/>
      <c r="M122" s="52"/>
      <c r="N122" s="52"/>
      <c r="O122"/>
      <c r="P122" s="52"/>
      <c r="Q122"/>
      <c r="R122" s="52"/>
      <c r="S122" s="52"/>
      <c r="T122"/>
      <c r="U122" s="52"/>
    </row>
    <row r="123" spans="1:21" s="3" customFormat="1" ht="12.75">
      <c r="A123" s="215" t="s">
        <v>290</v>
      </c>
      <c r="B123" s="3" t="s">
        <v>170</v>
      </c>
      <c r="C123" s="129">
        <v>1904.755</v>
      </c>
      <c r="D123" s="129">
        <v>0</v>
      </c>
      <c r="E123" s="129">
        <v>4781.944</v>
      </c>
      <c r="F123" s="67">
        <v>0.214204313261754</v>
      </c>
      <c r="G123" s="67">
        <f aca="true" t="shared" si="7" ref="G123:G130">+E123/$E$131</f>
        <v>0.5402709973212098</v>
      </c>
      <c r="J123" s="130"/>
      <c r="K123" s="52"/>
      <c r="L123"/>
      <c r="M123" s="52"/>
      <c r="N123" s="52"/>
      <c r="O123"/>
      <c r="P123" s="52"/>
      <c r="Q123"/>
      <c r="R123" s="52"/>
      <c r="S123" s="52"/>
      <c r="T123"/>
      <c r="U123" s="52"/>
    </row>
    <row r="124" spans="1:21" ht="15">
      <c r="A124" s="211"/>
      <c r="B124" s="3" t="s">
        <v>273</v>
      </c>
      <c r="C124" s="129">
        <v>8408.897</v>
      </c>
      <c r="D124" s="129">
        <v>0</v>
      </c>
      <c r="E124" s="129">
        <v>2937.609</v>
      </c>
      <c r="F124" s="67">
        <v>0.06842749049236754</v>
      </c>
      <c r="G124" s="67">
        <f t="shared" si="7"/>
        <v>0.3318953430173505</v>
      </c>
      <c r="J124" s="142"/>
      <c r="K124"/>
      <c r="L124"/>
      <c r="M124"/>
      <c r="N124"/>
      <c r="O124"/>
      <c r="P124"/>
      <c r="Q124"/>
      <c r="R124"/>
      <c r="S124"/>
      <c r="T124"/>
      <c r="U124"/>
    </row>
    <row r="125" spans="1:21" ht="15">
      <c r="A125" s="211"/>
      <c r="B125" s="3" t="s">
        <v>262</v>
      </c>
      <c r="C125" s="129">
        <v>3302.615</v>
      </c>
      <c r="D125" s="129">
        <v>225.853</v>
      </c>
      <c r="E125" s="129">
        <v>377.431</v>
      </c>
      <c r="F125" s="67">
        <v>0.004706294778216244</v>
      </c>
      <c r="G125" s="67">
        <f t="shared" si="7"/>
        <v>0.04264270405298378</v>
      </c>
      <c r="J125" s="142"/>
      <c r="K125"/>
      <c r="L125"/>
      <c r="M125"/>
      <c r="N125"/>
      <c r="O125"/>
      <c r="P125"/>
      <c r="Q125"/>
      <c r="R125"/>
      <c r="S125"/>
      <c r="T125"/>
      <c r="U125"/>
    </row>
    <row r="126" spans="1:21" ht="15">
      <c r="A126" s="211"/>
      <c r="B126" s="3" t="s">
        <v>259</v>
      </c>
      <c r="C126" s="129">
        <v>215.997</v>
      </c>
      <c r="D126" s="129">
        <v>0</v>
      </c>
      <c r="E126" s="129">
        <v>345.085</v>
      </c>
      <c r="F126" s="67">
        <v>0.005078829554268225</v>
      </c>
      <c r="G126" s="67">
        <f t="shared" si="7"/>
        <v>0.038988205865771244</v>
      </c>
      <c r="J126" s="142"/>
      <c r="K126"/>
      <c r="L126"/>
      <c r="M126"/>
      <c r="N126"/>
      <c r="O126"/>
      <c r="P126"/>
      <c r="Q126"/>
      <c r="R126"/>
      <c r="S126"/>
      <c r="T126"/>
      <c r="U126"/>
    </row>
    <row r="127" spans="1:21" ht="15">
      <c r="A127" s="211"/>
      <c r="B127" s="2" t="s">
        <v>274</v>
      </c>
      <c r="C127" s="129">
        <v>597.424</v>
      </c>
      <c r="D127" s="129">
        <v>0</v>
      </c>
      <c r="E127" s="129">
        <v>182.238</v>
      </c>
      <c r="F127" s="67">
        <v>0.08244619607335728</v>
      </c>
      <c r="G127" s="67">
        <f t="shared" si="7"/>
        <v>0.02058951464296165</v>
      </c>
      <c r="J127" s="142"/>
      <c r="K127"/>
      <c r="L127"/>
      <c r="M127"/>
      <c r="N127"/>
      <c r="O127"/>
      <c r="P127"/>
      <c r="Q127"/>
      <c r="R127"/>
      <c r="S127"/>
      <c r="T127"/>
      <c r="U127"/>
    </row>
    <row r="128" spans="1:21" ht="15">
      <c r="A128" s="211"/>
      <c r="B128" s="3" t="s">
        <v>258</v>
      </c>
      <c r="C128" s="129">
        <v>1972.12</v>
      </c>
      <c r="D128" s="129">
        <v>41.295</v>
      </c>
      <c r="E128" s="129">
        <v>116.876</v>
      </c>
      <c r="F128" s="67">
        <v>0.0002859787314145848</v>
      </c>
      <c r="G128" s="67">
        <f t="shared" si="7"/>
        <v>0.013204820692779694</v>
      </c>
      <c r="J128" s="142"/>
      <c r="K128"/>
      <c r="L128"/>
      <c r="M128"/>
      <c r="N128"/>
      <c r="O128"/>
      <c r="P128"/>
      <c r="Q128"/>
      <c r="R128"/>
      <c r="S128"/>
      <c r="T128"/>
      <c r="U128"/>
    </row>
    <row r="129" spans="1:21" ht="15">
      <c r="A129" s="211"/>
      <c r="B129" s="3" t="s">
        <v>268</v>
      </c>
      <c r="C129" s="129">
        <v>561.805</v>
      </c>
      <c r="D129" s="129">
        <v>0</v>
      </c>
      <c r="E129" s="129">
        <v>54.045</v>
      </c>
      <c r="F129" s="67">
        <v>0.048551320933708966</v>
      </c>
      <c r="G129" s="67">
        <f t="shared" si="7"/>
        <v>0.0061060828086286194</v>
      </c>
      <c r="J129" s="142"/>
      <c r="K129"/>
      <c r="L129"/>
      <c r="M129"/>
      <c r="N129"/>
      <c r="O129"/>
      <c r="P129"/>
      <c r="Q129"/>
      <c r="R129"/>
      <c r="S129"/>
      <c r="T129"/>
      <c r="U129"/>
    </row>
    <row r="130" spans="1:21" ht="12.75">
      <c r="A130" s="211"/>
      <c r="B130" s="3" t="s">
        <v>163</v>
      </c>
      <c r="C130" s="128">
        <f>+C131-SUM(C123:C129)</f>
        <v>1849.4779999999992</v>
      </c>
      <c r="D130" s="128">
        <f>+D131-SUM(D123:D129)</f>
        <v>32.11499999999995</v>
      </c>
      <c r="E130" s="128">
        <f>+E131-SUM(E123:E129)</f>
        <v>55.78200000000106</v>
      </c>
      <c r="F130" s="67"/>
      <c r="G130" s="67">
        <f t="shared" si="7"/>
        <v>0.0063023315983148885</v>
      </c>
      <c r="H130" s="136"/>
      <c r="I130" s="54"/>
      <c r="J130" s="54"/>
      <c r="K130" s="54"/>
      <c r="L130" s="55"/>
      <c r="M130" s="55"/>
      <c r="N130"/>
      <c r="O130"/>
      <c r="P130"/>
      <c r="Q130"/>
      <c r="R130"/>
      <c r="S130"/>
      <c r="T130"/>
      <c r="U130"/>
    </row>
    <row r="131" spans="1:21" s="44" customFormat="1" ht="12.75">
      <c r="A131" s="213"/>
      <c r="B131" s="41" t="s">
        <v>166</v>
      </c>
      <c r="C131" s="42">
        <f>+'Exportacion_regional '!B18</f>
        <v>18813.091</v>
      </c>
      <c r="D131" s="42">
        <f>+'Exportacion_regional '!C18</f>
        <v>299.263</v>
      </c>
      <c r="E131" s="42">
        <f>+'Exportacion_regional '!D18</f>
        <v>8851.01</v>
      </c>
      <c r="F131" s="66"/>
      <c r="G131" s="66">
        <f>SUM(G123:G130)</f>
        <v>1</v>
      </c>
      <c r="H131" s="136"/>
      <c r="I131" s="54"/>
      <c r="J131" s="144"/>
      <c r="K131" s="144"/>
      <c r="L131" s="144"/>
      <c r="M131" s="55"/>
      <c r="N131"/>
      <c r="O131"/>
      <c r="P131"/>
      <c r="Q131"/>
      <c r="R131"/>
      <c r="S131"/>
      <c r="T131"/>
      <c r="U131"/>
    </row>
    <row r="132" spans="1:21" s="80" customFormat="1" ht="15.75" customHeight="1">
      <c r="A132" s="235" t="s">
        <v>171</v>
      </c>
      <c r="B132" s="235"/>
      <c r="C132" s="235"/>
      <c r="D132" s="235"/>
      <c r="E132" s="235"/>
      <c r="F132" s="235"/>
      <c r="G132" s="235"/>
      <c r="H132" s="79"/>
      <c r="J132" s="137"/>
      <c r="K132" s="79"/>
      <c r="M132" s="79"/>
      <c r="N132" s="79"/>
      <c r="P132" s="79"/>
      <c r="R132" s="79"/>
      <c r="S132" s="79"/>
      <c r="U132" s="79"/>
    </row>
    <row r="133" spans="1:21" s="80" customFormat="1" ht="15.75" customHeight="1">
      <c r="A133" s="235" t="s">
        <v>174</v>
      </c>
      <c r="B133" s="235"/>
      <c r="C133" s="235"/>
      <c r="D133" s="235"/>
      <c r="E133" s="235"/>
      <c r="F133" s="235"/>
      <c r="G133" s="235"/>
      <c r="H133" s="79"/>
      <c r="J133" s="137"/>
      <c r="K133" s="79"/>
      <c r="M133" s="79"/>
      <c r="N133" s="79"/>
      <c r="P133" s="79"/>
      <c r="R133" s="79"/>
      <c r="S133" s="79"/>
      <c r="U133" s="79"/>
    </row>
    <row r="134" spans="1:21" s="80" customFormat="1" ht="15.75" customHeight="1">
      <c r="A134" s="235" t="s">
        <v>24</v>
      </c>
      <c r="B134" s="235"/>
      <c r="C134" s="235"/>
      <c r="D134" s="235"/>
      <c r="E134" s="235"/>
      <c r="F134" s="235"/>
      <c r="G134" s="235"/>
      <c r="H134" s="79"/>
      <c r="I134" s="140"/>
      <c r="J134" s="141"/>
      <c r="K134" s="79"/>
      <c r="M134" s="79"/>
      <c r="N134" s="79"/>
      <c r="P134" s="79"/>
      <c r="R134" s="79"/>
      <c r="S134" s="79"/>
      <c r="U134" s="79"/>
    </row>
    <row r="135" spans="1:21" s="80" customFormat="1" ht="15.75" customHeight="1">
      <c r="A135" s="208"/>
      <c r="B135" s="208"/>
      <c r="C135" s="208"/>
      <c r="D135" s="208"/>
      <c r="E135" s="208"/>
      <c r="F135" s="183"/>
      <c r="G135" s="208"/>
      <c r="H135" s="136"/>
      <c r="I135" s="54"/>
      <c r="J135" s="131"/>
      <c r="K135" s="82"/>
      <c r="L135" s="54"/>
      <c r="M135" s="82"/>
      <c r="N135" s="82"/>
      <c r="O135" s="54"/>
      <c r="P135" s="82"/>
      <c r="Q135" s="54"/>
      <c r="R135" s="82"/>
      <c r="S135" s="82"/>
      <c r="T135" s="54"/>
      <c r="U135" s="82"/>
    </row>
    <row r="136" spans="1:21" s="3" customFormat="1" ht="12.75">
      <c r="A136" s="14" t="s">
        <v>25</v>
      </c>
      <c r="B136" s="1" t="s">
        <v>167</v>
      </c>
      <c r="C136" s="1">
        <v>2010</v>
      </c>
      <c r="D136" s="238" t="str">
        <f>+D97</f>
        <v>enero</v>
      </c>
      <c r="E136" s="238"/>
      <c r="F136" s="135" t="s">
        <v>178</v>
      </c>
      <c r="G136" s="18" t="s">
        <v>27</v>
      </c>
      <c r="H136" s="136"/>
      <c r="I136" s="1"/>
      <c r="J136" s="130"/>
      <c r="K136" s="1"/>
      <c r="L136" s="1"/>
      <c r="M136" s="1"/>
      <c r="N136" s="1"/>
      <c r="O136" s="1"/>
      <c r="P136" s="1"/>
      <c r="Q136" s="1"/>
      <c r="R136" s="1"/>
      <c r="S136" s="1"/>
      <c r="T136" s="1"/>
      <c r="U136" s="1"/>
    </row>
    <row r="137" spans="1:21" s="3" customFormat="1" ht="12.75">
      <c r="A137" s="18"/>
      <c r="B137" s="18"/>
      <c r="C137" s="18"/>
      <c r="D137" s="18">
        <v>2010</v>
      </c>
      <c r="E137" s="16">
        <v>2011</v>
      </c>
      <c r="F137" s="18">
        <f>+F98</f>
        <v>2011</v>
      </c>
      <c r="G137" s="39">
        <v>2011</v>
      </c>
      <c r="H137" s="136"/>
      <c r="I137" s="130"/>
      <c r="J137" s="130"/>
      <c r="K137" s="52"/>
      <c r="L137"/>
      <c r="M137" s="52"/>
      <c r="N137" s="52"/>
      <c r="O137"/>
      <c r="P137" s="52"/>
      <c r="Q137"/>
      <c r="R137" s="52"/>
      <c r="S137" s="52"/>
      <c r="T137"/>
      <c r="U137" s="52"/>
    </row>
    <row r="138" spans="1:20" ht="12.75">
      <c r="A138" s="217" t="s">
        <v>283</v>
      </c>
      <c r="B138" s="3" t="s">
        <v>266</v>
      </c>
      <c r="C138" s="129">
        <v>3543.776</v>
      </c>
      <c r="D138" s="153">
        <v>0</v>
      </c>
      <c r="E138" s="153">
        <v>25504.39</v>
      </c>
      <c r="F138" s="154">
        <v>0.08993272966135898</v>
      </c>
      <c r="G138" s="154">
        <f>+E138/$E$151</f>
        <v>0.5155983814453083</v>
      </c>
      <c r="J138" s="54"/>
      <c r="K138" s="54"/>
      <c r="L138" s="55"/>
      <c r="M138" s="55"/>
      <c r="N138"/>
      <c r="O138"/>
      <c r="P138"/>
      <c r="Q138"/>
      <c r="R138"/>
      <c r="S138"/>
      <c r="T138"/>
    </row>
    <row r="139" spans="1:20" ht="12.75">
      <c r="A139" s="218"/>
      <c r="B139" s="3" t="s">
        <v>273</v>
      </c>
      <c r="C139" s="129">
        <v>74757.34</v>
      </c>
      <c r="D139" s="153">
        <v>6124.25</v>
      </c>
      <c r="E139" s="153">
        <v>9343.233</v>
      </c>
      <c r="F139" s="154">
        <v>0.2176375369477268</v>
      </c>
      <c r="G139" s="154">
        <f>+E139/$E$151</f>
        <v>0.18888339663353612</v>
      </c>
      <c r="J139" s="54"/>
      <c r="K139" s="54"/>
      <c r="L139" s="55"/>
      <c r="M139" s="55"/>
      <c r="N139"/>
      <c r="O139"/>
      <c r="P139"/>
      <c r="Q139"/>
      <c r="R139"/>
      <c r="S139"/>
      <c r="T139"/>
    </row>
    <row r="140" spans="1:20" ht="12.75">
      <c r="A140" s="218"/>
      <c r="B140" s="3" t="s">
        <v>170</v>
      </c>
      <c r="C140" s="129">
        <v>75042.348</v>
      </c>
      <c r="D140" s="153">
        <v>10405.641</v>
      </c>
      <c r="E140" s="153">
        <v>7672.146</v>
      </c>
      <c r="F140" s="154">
        <v>0.3436691783036172</v>
      </c>
      <c r="G140" s="154">
        <f>+E140/$E$151</f>
        <v>0.1551005948314034</v>
      </c>
      <c r="H140" s="184"/>
      <c r="J140" s="54"/>
      <c r="K140" s="54"/>
      <c r="L140" s="55"/>
      <c r="M140" s="55"/>
      <c r="N140"/>
      <c r="O140"/>
      <c r="P140"/>
      <c r="Q140"/>
      <c r="R140"/>
      <c r="S140"/>
      <c r="T140"/>
    </row>
    <row r="141" spans="1:20" ht="12.75">
      <c r="A141" s="218"/>
      <c r="B141" s="3" t="s">
        <v>259</v>
      </c>
      <c r="C141" s="129">
        <v>6086.631</v>
      </c>
      <c r="D141" s="153">
        <v>284.347</v>
      </c>
      <c r="E141" s="153">
        <v>1704.36</v>
      </c>
      <c r="F141" s="154">
        <v>0.025084121127005206</v>
      </c>
      <c r="G141" s="154">
        <f>+E141/$E$151</f>
        <v>0.034455450900810626</v>
      </c>
      <c r="J141" s="54"/>
      <c r="K141" s="54"/>
      <c r="L141" s="55"/>
      <c r="M141" s="55"/>
      <c r="N141"/>
      <c r="O141"/>
      <c r="P141"/>
      <c r="Q141"/>
      <c r="R141"/>
      <c r="S141"/>
      <c r="T141"/>
    </row>
    <row r="142" spans="1:20" ht="12.75">
      <c r="A142" s="218"/>
      <c r="B142" s="2" t="s">
        <v>274</v>
      </c>
      <c r="C142" s="129">
        <v>16529.266</v>
      </c>
      <c r="D142" s="153">
        <v>721.129</v>
      </c>
      <c r="E142" s="153">
        <v>855.583</v>
      </c>
      <c r="F142" s="154">
        <v>0.38707384724937305</v>
      </c>
      <c r="G142" s="154">
        <f aca="true" t="shared" si="8" ref="G142:G147">+E142/$E$151</f>
        <v>0.017296520716320648</v>
      </c>
      <c r="J142"/>
      <c r="K142"/>
      <c r="L142"/>
      <c r="M142"/>
      <c r="N142"/>
      <c r="O142"/>
      <c r="P142"/>
      <c r="Q142"/>
      <c r="R142"/>
      <c r="S142"/>
      <c r="T142"/>
    </row>
    <row r="143" spans="1:20" ht="15">
      <c r="A143" s="218"/>
      <c r="B143" t="s">
        <v>268</v>
      </c>
      <c r="C143" s="129">
        <v>8416.588</v>
      </c>
      <c r="D143" s="153">
        <v>53.807</v>
      </c>
      <c r="E143" s="153">
        <v>545.244</v>
      </c>
      <c r="F143" s="154">
        <v>0.48981989880986604</v>
      </c>
      <c r="G143" s="154">
        <f t="shared" si="8"/>
        <v>0.011022687619377122</v>
      </c>
      <c r="J143" s="164"/>
      <c r="K143" s="164"/>
      <c r="L143"/>
      <c r="M143"/>
      <c r="N143"/>
      <c r="O143"/>
      <c r="P143"/>
      <c r="Q143"/>
      <c r="R143"/>
      <c r="S143"/>
      <c r="T143"/>
    </row>
    <row r="144" spans="1:20" ht="15">
      <c r="A144" s="218"/>
      <c r="B144" t="s">
        <v>261</v>
      </c>
      <c r="C144" s="129">
        <v>4064.498</v>
      </c>
      <c r="D144" s="153">
        <v>319.095</v>
      </c>
      <c r="E144" s="153">
        <v>351.515</v>
      </c>
      <c r="F144" s="154">
        <v>0.007244683664751617</v>
      </c>
      <c r="G144" s="154">
        <f t="shared" si="8"/>
        <v>0.007106249749699857</v>
      </c>
      <c r="J144" s="164"/>
      <c r="K144" s="164"/>
      <c r="L144"/>
      <c r="M144"/>
      <c r="N144"/>
      <c r="O144"/>
      <c r="P144"/>
      <c r="Q144"/>
      <c r="R144"/>
      <c r="S144"/>
      <c r="T144"/>
    </row>
    <row r="145" spans="1:20" ht="12.75">
      <c r="A145" s="218"/>
      <c r="B145" s="3" t="s">
        <v>258</v>
      </c>
      <c r="C145" s="129">
        <v>16302.475</v>
      </c>
      <c r="D145" s="153">
        <v>614.072</v>
      </c>
      <c r="E145" s="153">
        <v>292.011</v>
      </c>
      <c r="F145" s="154">
        <v>0.0007145088413284535</v>
      </c>
      <c r="G145" s="154">
        <f t="shared" si="8"/>
        <v>0.0059033130752872715</v>
      </c>
      <c r="J145"/>
      <c r="K145"/>
      <c r="L145"/>
      <c r="M145"/>
      <c r="N145"/>
      <c r="O145"/>
      <c r="P145"/>
      <c r="Q145"/>
      <c r="R145"/>
      <c r="S145"/>
      <c r="T145"/>
    </row>
    <row r="146" spans="1:20" ht="12.75">
      <c r="A146" s="218"/>
      <c r="B146" s="3" t="s">
        <v>264</v>
      </c>
      <c r="C146" s="129">
        <v>28297.535</v>
      </c>
      <c r="D146" s="153">
        <v>274.884</v>
      </c>
      <c r="E146" s="153">
        <v>215.61</v>
      </c>
      <c r="F146" s="154">
        <v>0.6774415513823125</v>
      </c>
      <c r="G146" s="154">
        <f t="shared" si="8"/>
        <v>0.004358785566854291</v>
      </c>
      <c r="J146"/>
      <c r="K146"/>
      <c r="L146"/>
      <c r="M146"/>
      <c r="N146"/>
      <c r="O146"/>
      <c r="P146"/>
      <c r="Q146"/>
      <c r="R146"/>
      <c r="S146"/>
      <c r="T146"/>
    </row>
    <row r="147" spans="1:20" ht="12.75">
      <c r="A147" s="218"/>
      <c r="B147" s="3" t="s">
        <v>262</v>
      </c>
      <c r="C147" s="129">
        <v>4505.164</v>
      </c>
      <c r="D147" s="153">
        <v>383.813</v>
      </c>
      <c r="E147" s="153">
        <v>134.637</v>
      </c>
      <c r="F147" s="154">
        <v>0.001678827150008082</v>
      </c>
      <c r="G147" s="154">
        <f t="shared" si="8"/>
        <v>0.00272183021364761</v>
      </c>
      <c r="J147"/>
      <c r="K147"/>
      <c r="L147"/>
      <c r="M147"/>
      <c r="N147"/>
      <c r="O147"/>
      <c r="P147"/>
      <c r="Q147"/>
      <c r="R147"/>
      <c r="S147"/>
      <c r="T147"/>
    </row>
    <row r="148" spans="1:20" ht="12.75">
      <c r="A148" s="218"/>
      <c r="B148" s="3" t="s">
        <v>168</v>
      </c>
      <c r="C148" s="129">
        <v>1186.595</v>
      </c>
      <c r="D148" s="153">
        <v>60.795</v>
      </c>
      <c r="E148" s="153">
        <v>122.6</v>
      </c>
      <c r="F148" s="154">
        <v>0.0009785135192018433</v>
      </c>
      <c r="G148" s="154">
        <f>+E148/$E$151</f>
        <v>0.0024784894508433565</v>
      </c>
      <c r="J148"/>
      <c r="K148"/>
      <c r="L148"/>
      <c r="M148"/>
      <c r="N148"/>
      <c r="O148"/>
      <c r="P148"/>
      <c r="Q148"/>
      <c r="R148"/>
      <c r="S148"/>
      <c r="T148"/>
    </row>
    <row r="149" spans="1:20" ht="12.75">
      <c r="A149" s="218"/>
      <c r="B149" s="3" t="s">
        <v>269</v>
      </c>
      <c r="C149" s="129">
        <v>1929.779</v>
      </c>
      <c r="D149" s="153">
        <v>64.694</v>
      </c>
      <c r="E149" s="153">
        <v>86.294</v>
      </c>
      <c r="F149" s="154">
        <v>0.03757565729314534</v>
      </c>
      <c r="G149" s="154">
        <f>+E149/$E$151</f>
        <v>0.0017445250299435286</v>
      </c>
      <c r="J149"/>
      <c r="K149"/>
      <c r="L149"/>
      <c r="M149"/>
      <c r="N149"/>
      <c r="O149"/>
      <c r="P149"/>
      <c r="Q149"/>
      <c r="R149"/>
      <c r="S149"/>
      <c r="T149"/>
    </row>
    <row r="150" spans="1:20" ht="12.75">
      <c r="A150" s="218"/>
      <c r="B150" s="3" t="s">
        <v>163</v>
      </c>
      <c r="C150" s="24">
        <f>+C151-SUM(C138:C149)</f>
        <v>55140.811000000016</v>
      </c>
      <c r="D150" s="24">
        <f>+D151-SUM(D138:D149)</f>
        <v>2236.816999999999</v>
      </c>
      <c r="E150" s="24">
        <f>+E151-SUM(E138:E149)</f>
        <v>2637.989999999998</v>
      </c>
      <c r="F150" s="154"/>
      <c r="G150" s="154">
        <f>+E150/$E$151</f>
        <v>0.053329774766967875</v>
      </c>
      <c r="J150" s="143"/>
      <c r="K150" s="143"/>
      <c r="L150" s="143"/>
      <c r="M150" s="1"/>
      <c r="N150" s="1"/>
      <c r="O150" s="1"/>
      <c r="P150" s="1"/>
      <c r="Q150" s="1"/>
      <c r="R150" s="1"/>
      <c r="S150" s="1"/>
      <c r="T150" s="1"/>
    </row>
    <row r="151" spans="1:20" s="44" customFormat="1" ht="12.75">
      <c r="A151" s="219"/>
      <c r="B151" s="41" t="s">
        <v>166</v>
      </c>
      <c r="C151" s="42">
        <f>+'Exportacion_regional '!B19</f>
        <v>295802.806</v>
      </c>
      <c r="D151" s="42">
        <f>+'Exportacion_regional '!C19</f>
        <v>21543.344</v>
      </c>
      <c r="E151" s="42">
        <f>+'Exportacion_regional '!D19</f>
        <v>49465.613</v>
      </c>
      <c r="F151" s="155"/>
      <c r="G151" s="155">
        <f>SUM(G138:G150)</f>
        <v>0.9999999999999999</v>
      </c>
      <c r="J151" s="143"/>
      <c r="K151" s="143"/>
      <c r="L151" s="143"/>
      <c r="M151" s="52"/>
      <c r="N151"/>
      <c r="O151" s="52"/>
      <c r="P151"/>
      <c r="Q151" s="52"/>
      <c r="R151" s="52"/>
      <c r="S151"/>
      <c r="T151" s="52"/>
    </row>
    <row r="152" spans="1:18" ht="12.75" customHeight="1">
      <c r="A152" s="215" t="s">
        <v>285</v>
      </c>
      <c r="B152" s="3" t="s">
        <v>267</v>
      </c>
      <c r="C152" s="128">
        <v>591.535</v>
      </c>
      <c r="D152" s="128">
        <v>0</v>
      </c>
      <c r="E152" s="24">
        <v>93.101</v>
      </c>
      <c r="F152" s="67">
        <v>0.06645675788728313</v>
      </c>
      <c r="G152" s="67">
        <f aca="true" t="shared" si="9" ref="G152:G158">+E152/$E$159</f>
        <v>0.8974974453891685</v>
      </c>
      <c r="J152" s="33"/>
      <c r="M152"/>
      <c r="N152"/>
      <c r="O152" s="167"/>
      <c r="P152" s="167"/>
      <c r="Q152" s="168"/>
      <c r="R152"/>
    </row>
    <row r="153" spans="1:18" ht="12.75">
      <c r="A153" s="211"/>
      <c r="B153" s="3" t="s">
        <v>264</v>
      </c>
      <c r="C153" s="128">
        <v>21.708</v>
      </c>
      <c r="D153" s="128">
        <v>2.063</v>
      </c>
      <c r="E153" s="129">
        <v>10.633</v>
      </c>
      <c r="F153" s="67">
        <v>0.03340863603658517</v>
      </c>
      <c r="G153" s="67">
        <f t="shared" si="9"/>
        <v>0.10250255461083155</v>
      </c>
      <c r="J153" s="33"/>
      <c r="M153"/>
      <c r="N153"/>
      <c r="O153" s="167"/>
      <c r="P153" s="167"/>
      <c r="Q153" s="168"/>
      <c r="R153"/>
    </row>
    <row r="154" spans="1:18" ht="12.75">
      <c r="A154" s="211"/>
      <c r="B154" s="3" t="s">
        <v>258</v>
      </c>
      <c r="C154" s="128">
        <v>123.644</v>
      </c>
      <c r="D154" s="128">
        <v>0</v>
      </c>
      <c r="E154" s="24">
        <v>0</v>
      </c>
      <c r="F154" s="67">
        <v>0</v>
      </c>
      <c r="G154" s="67">
        <f t="shared" si="9"/>
        <v>0</v>
      </c>
      <c r="H154" s="3"/>
      <c r="I154" s="3"/>
      <c r="J154" s="128"/>
      <c r="K154" s="3"/>
      <c r="L154" s="3"/>
      <c r="M154" s="3"/>
      <c r="N154" s="3"/>
      <c r="O154" s="169"/>
      <c r="P154" s="169"/>
      <c r="Q154" s="169"/>
      <c r="R154" s="3"/>
    </row>
    <row r="155" spans="1:18" ht="12.75">
      <c r="A155" s="211"/>
      <c r="B155" s="3" t="s">
        <v>277</v>
      </c>
      <c r="C155" s="128">
        <v>1005.413</v>
      </c>
      <c r="D155" s="128">
        <v>0</v>
      </c>
      <c r="E155" s="24">
        <v>0</v>
      </c>
      <c r="F155" s="67">
        <v>0</v>
      </c>
      <c r="G155" s="67">
        <f t="shared" si="9"/>
        <v>0</v>
      </c>
      <c r="H155"/>
      <c r="I155"/>
      <c r="J155" s="129"/>
      <c r="K155"/>
      <c r="L155"/>
      <c r="M155"/>
      <c r="N155"/>
      <c r="O155" s="167"/>
      <c r="P155" s="167"/>
      <c r="Q155" s="167"/>
      <c r="R155" s="24"/>
    </row>
    <row r="156" spans="1:18" ht="12.75">
      <c r="A156" s="211"/>
      <c r="B156" s="3" t="s">
        <v>261</v>
      </c>
      <c r="C156" s="128">
        <v>117.757</v>
      </c>
      <c r="D156" s="128">
        <v>0</v>
      </c>
      <c r="E156" s="24">
        <v>0</v>
      </c>
      <c r="F156" s="67">
        <v>0</v>
      </c>
      <c r="G156" s="67">
        <f t="shared" si="9"/>
        <v>0</v>
      </c>
      <c r="H156"/>
      <c r="J156" s="33"/>
      <c r="M156" s="52"/>
      <c r="N156"/>
      <c r="O156" s="167"/>
      <c r="P156" s="167"/>
      <c r="Q156" s="168"/>
      <c r="R156" s="52"/>
    </row>
    <row r="157" spans="1:20" ht="12.75">
      <c r="A157" s="211"/>
      <c r="B157" s="3" t="s">
        <v>262</v>
      </c>
      <c r="C157" s="128">
        <v>63.332</v>
      </c>
      <c r="D157" s="128">
        <v>0</v>
      </c>
      <c r="E157" s="24">
        <v>0</v>
      </c>
      <c r="F157" s="67">
        <v>0</v>
      </c>
      <c r="G157" s="67">
        <f t="shared" si="9"/>
        <v>0</v>
      </c>
      <c r="H157" s="171"/>
      <c r="I157" s="172"/>
      <c r="J157" s="172"/>
      <c r="K157" s="172"/>
      <c r="L157" s="172"/>
      <c r="M157" s="173"/>
      <c r="N157" s="171"/>
      <c r="O157" s="174"/>
      <c r="P157" s="174"/>
      <c r="Q157" s="175"/>
      <c r="R157" s="166"/>
      <c r="S157" s="166"/>
      <c r="T157" s="166"/>
    </row>
    <row r="158" spans="1:18" ht="12.75">
      <c r="A158" s="211"/>
      <c r="B158" s="3" t="s">
        <v>163</v>
      </c>
      <c r="C158" s="128">
        <f>+C159-SUM(C152:C157)</f>
        <v>382.83799999999974</v>
      </c>
      <c r="D158" s="128">
        <f>+D159-SUM(D152:D157)</f>
        <v>58.449</v>
      </c>
      <c r="E158" s="146">
        <f>+E159-SUM(E152:E157)</f>
        <v>0</v>
      </c>
      <c r="F158" s="67"/>
      <c r="G158" s="67">
        <f t="shared" si="9"/>
        <v>0</v>
      </c>
      <c r="H158"/>
      <c r="I158"/>
      <c r="J158" s="129"/>
      <c r="K158"/>
      <c r="L158"/>
      <c r="M158"/>
      <c r="N158"/>
      <c r="O158" s="167"/>
      <c r="P158" s="167"/>
      <c r="Q158" s="167"/>
      <c r="R158" s="24"/>
    </row>
    <row r="159" spans="1:18" s="44" customFormat="1" ht="12.75">
      <c r="A159" s="216"/>
      <c r="B159" s="41" t="s">
        <v>166</v>
      </c>
      <c r="C159" s="42">
        <f>+'Exportacion_regional '!B20</f>
        <v>2306.227</v>
      </c>
      <c r="D159" s="42">
        <f>+'Exportacion_regional '!C20</f>
        <v>60.512</v>
      </c>
      <c r="E159" s="42">
        <f>+'Exportacion_regional '!D20</f>
        <v>103.734</v>
      </c>
      <c r="F159" s="66"/>
      <c r="G159" s="66">
        <f>SUM(G152:G158)</f>
        <v>1</v>
      </c>
      <c r="H159"/>
      <c r="I159" s="184"/>
      <c r="J159" s="33"/>
      <c r="K159" s="33"/>
      <c r="L159" s="33"/>
      <c r="M159"/>
      <c r="N159"/>
      <c r="O159" s="167"/>
      <c r="P159" s="167"/>
      <c r="Q159" s="168"/>
      <c r="R159" s="24"/>
    </row>
    <row r="160" spans="1:18" s="44" customFormat="1" ht="12.75">
      <c r="A160" s="215" t="s">
        <v>284</v>
      </c>
      <c r="B160" s="13" t="s">
        <v>277</v>
      </c>
      <c r="C160" s="129">
        <v>19620.997</v>
      </c>
      <c r="D160" s="153">
        <v>1218.437</v>
      </c>
      <c r="E160" s="153">
        <v>2609.623</v>
      </c>
      <c r="F160" s="154">
        <v>0.999998850409982</v>
      </c>
      <c r="G160" s="154">
        <f aca="true" t="shared" si="10" ref="G160:G166">+E160/$E$167</f>
        <v>0.704493536350369</v>
      </c>
      <c r="H160"/>
      <c r="I160" s="184"/>
      <c r="J160" s="33"/>
      <c r="K160" s="33"/>
      <c r="L160" s="33"/>
      <c r="M160"/>
      <c r="N160"/>
      <c r="O160" s="167"/>
      <c r="P160" s="167"/>
      <c r="Q160" s="168"/>
      <c r="R160" s="24"/>
    </row>
    <row r="161" spans="1:18" s="44" customFormat="1" ht="12.75">
      <c r="A161" s="211"/>
      <c r="B161" s="13" t="s">
        <v>267</v>
      </c>
      <c r="C161" s="178">
        <v>29625.342</v>
      </c>
      <c r="D161" s="178">
        <v>560.27</v>
      </c>
      <c r="E161" s="178">
        <v>676.496</v>
      </c>
      <c r="F161" s="154">
        <v>0.48289202998588077</v>
      </c>
      <c r="G161" s="154">
        <f t="shared" si="10"/>
        <v>0.1826267853122383</v>
      </c>
      <c r="H161"/>
      <c r="I161" s="184"/>
      <c r="J161" s="33"/>
      <c r="K161" s="33"/>
      <c r="L161" s="33"/>
      <c r="M161"/>
      <c r="N161"/>
      <c r="O161" s="167"/>
      <c r="P161" s="167"/>
      <c r="Q161" s="168"/>
      <c r="R161" s="24"/>
    </row>
    <row r="162" spans="1:18" s="44" customFormat="1" ht="12.75">
      <c r="A162" s="211"/>
      <c r="B162" t="s">
        <v>261</v>
      </c>
      <c r="C162" s="178">
        <v>2265.542</v>
      </c>
      <c r="D162" s="178">
        <v>322.141</v>
      </c>
      <c r="E162" s="178">
        <v>183.142</v>
      </c>
      <c r="F162" s="154">
        <v>0.003774535526876351</v>
      </c>
      <c r="G162" s="154">
        <f t="shared" si="10"/>
        <v>0.049440994057103</v>
      </c>
      <c r="H162" s="24"/>
      <c r="I162" s="184"/>
      <c r="J162" s="33"/>
      <c r="K162" s="33"/>
      <c r="L162" s="33"/>
      <c r="M162"/>
      <c r="N162"/>
      <c r="O162" s="167"/>
      <c r="P162" s="167"/>
      <c r="Q162" s="168"/>
      <c r="R162" s="24"/>
    </row>
    <row r="163" spans="1:18" ht="12.75">
      <c r="A163" s="211"/>
      <c r="B163" s="3" t="s">
        <v>168</v>
      </c>
      <c r="C163" s="129">
        <v>453.194</v>
      </c>
      <c r="D163" s="153">
        <v>30.622</v>
      </c>
      <c r="E163" s="153">
        <v>20.372</v>
      </c>
      <c r="F163" s="154">
        <v>0.00016259606372903712</v>
      </c>
      <c r="G163" s="154">
        <f t="shared" si="10"/>
        <v>0.005499622866034564</v>
      </c>
      <c r="H163"/>
      <c r="I163" s="184"/>
      <c r="J163" s="129"/>
      <c r="K163"/>
      <c r="L163"/>
      <c r="M163"/>
      <c r="N163"/>
      <c r="O163" s="167"/>
      <c r="P163" s="167"/>
      <c r="Q163" s="167"/>
      <c r="R163" s="24"/>
    </row>
    <row r="164" spans="1:18" ht="12.75">
      <c r="A164" s="211"/>
      <c r="B164" s="3" t="s">
        <v>262</v>
      </c>
      <c r="C164" s="129">
        <v>896.424</v>
      </c>
      <c r="D164" s="153">
        <v>201.447</v>
      </c>
      <c r="E164" s="153">
        <v>14.994</v>
      </c>
      <c r="F164" s="154">
        <v>0.0001869644621257246</v>
      </c>
      <c r="G164" s="154">
        <f t="shared" si="10"/>
        <v>0.004047778581058426</v>
      </c>
      <c r="H164"/>
      <c r="I164" s="184"/>
      <c r="J164" s="143"/>
      <c r="K164" s="143"/>
      <c r="L164" s="143"/>
      <c r="M164"/>
      <c r="N164"/>
      <c r="O164" s="167"/>
      <c r="P164" s="167"/>
      <c r="Q164" s="167"/>
      <c r="R164"/>
    </row>
    <row r="165" spans="1:18" ht="12.75">
      <c r="A165" s="211"/>
      <c r="B165" s="3" t="s">
        <v>268</v>
      </c>
      <c r="C165" s="129">
        <v>2409.055</v>
      </c>
      <c r="D165" s="153">
        <v>5.152</v>
      </c>
      <c r="E165" s="153">
        <v>8.018</v>
      </c>
      <c r="F165" s="154">
        <v>0.0072029695854654175</v>
      </c>
      <c r="G165" s="154">
        <f t="shared" si="10"/>
        <v>0.0021645383928855853</v>
      </c>
      <c r="H165"/>
      <c r="I165" s="184"/>
      <c r="J165" s="33"/>
      <c r="M165" s="1"/>
      <c r="N165" s="1"/>
      <c r="O165" s="170"/>
      <c r="P165" s="170"/>
      <c r="Q165" s="168"/>
      <c r="R165" s="1"/>
    </row>
    <row r="166" spans="1:20" ht="12.75">
      <c r="A166" s="211"/>
      <c r="B166" t="s">
        <v>163</v>
      </c>
      <c r="C166" s="24">
        <f>+C167-SUM(C160:C165)</f>
        <v>8545.930999999997</v>
      </c>
      <c r="D166" s="24">
        <f>+D167-SUM(D160:D165)</f>
        <v>145.3380000000002</v>
      </c>
      <c r="E166" s="24">
        <f>+E167-SUM(E160:E165)</f>
        <v>191.60899999999992</v>
      </c>
      <c r="F166" s="154"/>
      <c r="G166" s="154">
        <f t="shared" si="10"/>
        <v>0.05172674444031104</v>
      </c>
      <c r="H166"/>
      <c r="I166" s="184"/>
      <c r="J166" s="172"/>
      <c r="K166" s="172"/>
      <c r="L166" s="172"/>
      <c r="M166" s="173"/>
      <c r="N166" s="171"/>
      <c r="O166" s="176"/>
      <c r="P166" s="176"/>
      <c r="Q166" s="177"/>
      <c r="R166" s="166"/>
      <c r="S166" s="166"/>
      <c r="T166" s="166"/>
    </row>
    <row r="167" spans="1:20" s="44" customFormat="1" ht="12.75">
      <c r="A167" s="213"/>
      <c r="B167" s="41" t="s">
        <v>166</v>
      </c>
      <c r="C167" s="42">
        <f>+'Exportacion_regional '!B21</f>
        <v>63816.485</v>
      </c>
      <c r="D167" s="42">
        <f>+'Exportacion_regional '!C21</f>
        <v>2483.407</v>
      </c>
      <c r="E167" s="42">
        <f>+'Exportacion_regional '!D21</f>
        <v>3704.254</v>
      </c>
      <c r="F167" s="155"/>
      <c r="G167" s="155">
        <f>SUM(G160:G166)</f>
        <v>0.9999999999999999</v>
      </c>
      <c r="H167"/>
      <c r="I167" s="184"/>
      <c r="J167" s="172"/>
      <c r="K167" s="172"/>
      <c r="L167" s="172"/>
      <c r="M167" s="171"/>
      <c r="N167" s="171"/>
      <c r="O167" s="176"/>
      <c r="P167" s="176"/>
      <c r="Q167" s="176"/>
      <c r="R167" s="166"/>
      <c r="S167" s="166"/>
      <c r="T167" s="166"/>
    </row>
    <row r="168" spans="1:20" s="44" customFormat="1" ht="12.75">
      <c r="A168" s="45" t="s">
        <v>44</v>
      </c>
      <c r="B168" s="46"/>
      <c r="C168" s="48">
        <f>+'Exportacion_regional '!B22</f>
        <v>12866.258000001266</v>
      </c>
      <c r="D168" s="48">
        <f>+'Exportacion_regional '!C22</f>
        <v>879.2789999998994</v>
      </c>
      <c r="E168" s="48">
        <f>+'Exportacion_regional '!D22</f>
        <v>1571.1400000003557</v>
      </c>
      <c r="F168" s="43"/>
      <c r="G168" s="43"/>
      <c r="H168"/>
      <c r="I168" s="184"/>
      <c r="J168" s="176"/>
      <c r="K168" s="171"/>
      <c r="L168" s="171"/>
      <c r="M168" s="171"/>
      <c r="N168" s="171"/>
      <c r="O168" s="176"/>
      <c r="P168" s="176"/>
      <c r="Q168" s="176"/>
      <c r="R168" s="166"/>
      <c r="S168" s="166"/>
      <c r="T168" s="166"/>
    </row>
    <row r="169" spans="1:20" s="44" customFormat="1" ht="12.75">
      <c r="A169" s="41" t="s">
        <v>149</v>
      </c>
      <c r="B169" s="41"/>
      <c r="C169" s="42">
        <f>+'Exportacion_regional '!B23</f>
        <v>12214792</v>
      </c>
      <c r="D169" s="42">
        <f>+'Exportacion_regional '!C23</f>
        <v>1168003</v>
      </c>
      <c r="E169" s="42">
        <f>+'Exportacion_regional '!D23</f>
        <v>1223297</v>
      </c>
      <c r="F169" s="43"/>
      <c r="G169" s="43"/>
      <c r="H169"/>
      <c r="I169" s="184"/>
      <c r="J169" s="176"/>
      <c r="K169" s="171"/>
      <c r="L169" s="171"/>
      <c r="M169" s="171"/>
      <c r="N169" s="171"/>
      <c r="O169" s="176"/>
      <c r="P169" s="176"/>
      <c r="Q169" s="176"/>
      <c r="R169" s="166"/>
      <c r="S169" s="166"/>
      <c r="T169" s="166"/>
    </row>
    <row r="170" spans="1:20" s="31" customFormat="1" ht="15">
      <c r="A170" s="32" t="s">
        <v>46</v>
      </c>
      <c r="B170" s="32"/>
      <c r="C170" s="32"/>
      <c r="D170" s="32"/>
      <c r="E170" s="32"/>
      <c r="F170" s="32"/>
      <c r="G170" s="32"/>
      <c r="H170"/>
      <c r="I170" s="184"/>
      <c r="J170" s="165"/>
      <c r="K170" s="165"/>
      <c r="L170" s="143"/>
      <c r="M170"/>
      <c r="N170"/>
      <c r="O170" s="167"/>
      <c r="P170" s="167"/>
      <c r="Q170" s="167"/>
      <c r="R170" s="166"/>
      <c r="S170" s="166"/>
      <c r="T170" s="166"/>
    </row>
    <row r="171" spans="1:18" ht="12.75">
      <c r="A171" s="52"/>
      <c r="B171"/>
      <c r="C171"/>
      <c r="D171"/>
      <c r="E171"/>
      <c r="F171" s="52"/>
      <c r="G171" s="52"/>
      <c r="H171"/>
      <c r="I171" s="184"/>
      <c r="J171" s="143"/>
      <c r="K171" s="143"/>
      <c r="L171" s="143"/>
      <c r="M171"/>
      <c r="N171"/>
      <c r="O171" s="167"/>
      <c r="P171" s="167"/>
      <c r="Q171" s="167"/>
      <c r="R171"/>
    </row>
    <row r="172" spans="1:17" ht="12.75">
      <c r="A172" s="2"/>
      <c r="B172" s="2"/>
      <c r="C172" s="2"/>
      <c r="D172" s="2"/>
      <c r="E172" s="156"/>
      <c r="F172" s="156"/>
      <c r="G172" s="156"/>
      <c r="I172" s="184"/>
      <c r="J172" s="33"/>
      <c r="O172" s="167"/>
      <c r="P172" s="167"/>
      <c r="Q172" s="168"/>
    </row>
    <row r="173" spans="1:18" ht="12.75">
      <c r="A173" s="2"/>
      <c r="B173" s="2"/>
      <c r="D173" s="2"/>
      <c r="E173" s="2"/>
      <c r="F173" s="2"/>
      <c r="G173" s="2"/>
      <c r="H173"/>
      <c r="I173" s="184"/>
      <c r="J173" s="129"/>
      <c r="K173"/>
      <c r="L173"/>
      <c r="M173"/>
      <c r="N173"/>
      <c r="O173" s="167"/>
      <c r="P173" s="167"/>
      <c r="Q173" s="167"/>
      <c r="R173"/>
    </row>
    <row r="174" spans="1:18" ht="12.75">
      <c r="A174"/>
      <c r="B174" s="3"/>
      <c r="C174" s="3"/>
      <c r="D174" s="3"/>
      <c r="E174" s="3"/>
      <c r="F174"/>
      <c r="G174" s="3"/>
      <c r="H174"/>
      <c r="I174" s="184"/>
      <c r="J174" s="129"/>
      <c r="K174"/>
      <c r="L174"/>
      <c r="M174"/>
      <c r="N174"/>
      <c r="O174" s="167"/>
      <c r="P174" s="167"/>
      <c r="Q174" s="167"/>
      <c r="R174"/>
    </row>
    <row r="175" spans="1:18" ht="12.75">
      <c r="A175"/>
      <c r="B175"/>
      <c r="C175"/>
      <c r="D175"/>
      <c r="E175"/>
      <c r="F175"/>
      <c r="G175"/>
      <c r="H175"/>
      <c r="I175" s="184"/>
      <c r="J175" s="143"/>
      <c r="K175" s="143"/>
      <c r="L175" s="143"/>
      <c r="M175"/>
      <c r="N175"/>
      <c r="O175" s="167"/>
      <c r="P175" s="167"/>
      <c r="Q175" s="167"/>
      <c r="R175"/>
    </row>
    <row r="176" spans="1:18" ht="12.75">
      <c r="A176"/>
      <c r="B176"/>
      <c r="D176"/>
      <c r="E176"/>
      <c r="F176"/>
      <c r="G176"/>
      <c r="H176" s="136"/>
      <c r="I176" s="54"/>
      <c r="J176" s="143"/>
      <c r="K176" s="143"/>
      <c r="L176" s="143"/>
      <c r="M176"/>
      <c r="N176"/>
      <c r="O176" s="167"/>
      <c r="P176" s="167"/>
      <c r="Q176" s="167"/>
      <c r="R176" s="24"/>
    </row>
    <row r="177" spans="1:18" ht="12.75">
      <c r="A177"/>
      <c r="B177"/>
      <c r="C177"/>
      <c r="D177"/>
      <c r="E177"/>
      <c r="F177"/>
      <c r="G177"/>
      <c r="H177" s="136"/>
      <c r="I177" s="44"/>
      <c r="J177" s="44"/>
      <c r="K177" s="44"/>
      <c r="L177" s="44"/>
      <c r="M177"/>
      <c r="N177"/>
      <c r="O177" s="167"/>
      <c r="P177" s="167"/>
      <c r="Q177" s="167"/>
      <c r="R177" s="24"/>
    </row>
    <row r="178" spans="1:18" ht="12.75">
      <c r="A178"/>
      <c r="B178"/>
      <c r="C178"/>
      <c r="D178"/>
      <c r="E178"/>
      <c r="F178"/>
      <c r="G178"/>
      <c r="H178"/>
      <c r="J178" s="33"/>
      <c r="M178"/>
      <c r="N178"/>
      <c r="O178" s="167"/>
      <c r="P178" s="167"/>
      <c r="Q178" s="168"/>
      <c r="R178"/>
    </row>
    <row r="179" spans="1:18" ht="12.75">
      <c r="A179"/>
      <c r="B179"/>
      <c r="C179"/>
      <c r="D179"/>
      <c r="E179"/>
      <c r="F179"/>
      <c r="G179"/>
      <c r="H179"/>
      <c r="J179" s="33"/>
      <c r="M179"/>
      <c r="N179"/>
      <c r="O179" s="167"/>
      <c r="P179" s="167"/>
      <c r="Q179" s="168"/>
      <c r="R179"/>
    </row>
    <row r="180" spans="1:18" ht="12.75">
      <c r="A180"/>
      <c r="B180"/>
      <c r="C180"/>
      <c r="D180"/>
      <c r="E180"/>
      <c r="F180"/>
      <c r="G180"/>
      <c r="H180"/>
      <c r="J180" s="33"/>
      <c r="M180" s="52"/>
      <c r="N180"/>
      <c r="O180" s="167"/>
      <c r="P180" s="167"/>
      <c r="Q180" s="168"/>
      <c r="R180" s="52"/>
    </row>
    <row r="181" spans="1:18" ht="12.75">
      <c r="A181"/>
      <c r="B181"/>
      <c r="C181"/>
      <c r="D181"/>
      <c r="E181"/>
      <c r="F181"/>
      <c r="G181"/>
      <c r="H181" s="3"/>
      <c r="I181" s="31"/>
      <c r="J181" s="31"/>
      <c r="K181" s="31"/>
      <c r="L181" s="31"/>
      <c r="M181" s="3"/>
      <c r="N181" s="3"/>
      <c r="O181" s="169"/>
      <c r="P181" s="169"/>
      <c r="Q181" s="169"/>
      <c r="R181" s="3"/>
    </row>
    <row r="182" spans="1:18" ht="12.75">
      <c r="A182"/>
      <c r="B182"/>
      <c r="C182"/>
      <c r="D182"/>
      <c r="E182"/>
      <c r="F182"/>
      <c r="G182"/>
      <c r="H182"/>
      <c r="I182"/>
      <c r="J182" s="129"/>
      <c r="K182"/>
      <c r="L182"/>
      <c r="M182"/>
      <c r="N182"/>
      <c r="O182" s="167"/>
      <c r="P182" s="167"/>
      <c r="Q182" s="167"/>
      <c r="R182"/>
    </row>
    <row r="183" spans="1:18" ht="12.75">
      <c r="A183"/>
      <c r="B183"/>
      <c r="C183"/>
      <c r="D183"/>
      <c r="E183"/>
      <c r="F183"/>
      <c r="G183"/>
      <c r="H183"/>
      <c r="I183"/>
      <c r="J183" s="129"/>
      <c r="K183"/>
      <c r="L183"/>
      <c r="M183"/>
      <c r="N183"/>
      <c r="O183" s="167"/>
      <c r="P183" s="167"/>
      <c r="Q183" s="167"/>
      <c r="R183"/>
    </row>
    <row r="184" spans="1:18" ht="12.75">
      <c r="A184"/>
      <c r="B184"/>
      <c r="C184"/>
      <c r="D184"/>
      <c r="E184"/>
      <c r="F184"/>
      <c r="G184"/>
      <c r="H184"/>
      <c r="I184"/>
      <c r="J184" s="129"/>
      <c r="K184"/>
      <c r="L184"/>
      <c r="M184"/>
      <c r="N184"/>
      <c r="O184" s="167"/>
      <c r="P184" s="167"/>
      <c r="Q184" s="167"/>
      <c r="R184" s="24"/>
    </row>
    <row r="185" spans="1:18" ht="12.75">
      <c r="A185"/>
      <c r="B185"/>
      <c r="C185"/>
      <c r="D185"/>
      <c r="E185"/>
      <c r="F185"/>
      <c r="G185"/>
      <c r="H185"/>
      <c r="I185"/>
      <c r="J185" s="129"/>
      <c r="K185"/>
      <c r="L185"/>
      <c r="M185"/>
      <c r="N185"/>
      <c r="O185" s="167"/>
      <c r="P185" s="167"/>
      <c r="Q185" s="167"/>
      <c r="R185" s="24"/>
    </row>
    <row r="186" spans="1:18" ht="12.75">
      <c r="A186"/>
      <c r="B186"/>
      <c r="C186"/>
      <c r="D186"/>
      <c r="E186"/>
      <c r="F186"/>
      <c r="G186"/>
      <c r="H186" s="136"/>
      <c r="I186"/>
      <c r="J186" s="143"/>
      <c r="K186" s="143"/>
      <c r="L186" s="143"/>
      <c r="M186"/>
      <c r="N186"/>
      <c r="O186" s="167"/>
      <c r="P186" s="167"/>
      <c r="Q186" s="167"/>
      <c r="R186" s="24"/>
    </row>
    <row r="187" spans="1:18" ht="12.75">
      <c r="A187"/>
      <c r="B187"/>
      <c r="C187"/>
      <c r="D187"/>
      <c r="E187"/>
      <c r="F187"/>
      <c r="G187"/>
      <c r="H187"/>
      <c r="I187" s="44"/>
      <c r="J187" s="44"/>
      <c r="K187" s="44"/>
      <c r="L187" s="44"/>
      <c r="M187"/>
      <c r="N187"/>
      <c r="O187" s="167"/>
      <c r="P187" s="167"/>
      <c r="Q187" s="167"/>
      <c r="R187"/>
    </row>
    <row r="188" spans="1:18" ht="12.75">
      <c r="A188"/>
      <c r="B188"/>
      <c r="C188"/>
      <c r="D188"/>
      <c r="E188"/>
      <c r="F188"/>
      <c r="G188"/>
      <c r="H188"/>
      <c r="I188"/>
      <c r="J188" s="129"/>
      <c r="K188"/>
      <c r="L188"/>
      <c r="M188"/>
      <c r="N188"/>
      <c r="O188" s="167"/>
      <c r="P188" s="167"/>
      <c r="Q188" s="167"/>
      <c r="R188"/>
    </row>
    <row r="189" spans="1:18" ht="12.75">
      <c r="A189"/>
      <c r="B189"/>
      <c r="C189"/>
      <c r="D189"/>
      <c r="E189"/>
      <c r="F189"/>
      <c r="G189"/>
      <c r="H189"/>
      <c r="I189"/>
      <c r="J189" s="129"/>
      <c r="K189"/>
      <c r="L189"/>
      <c r="M189"/>
      <c r="N189"/>
      <c r="O189" s="167"/>
      <c r="P189" s="167"/>
      <c r="Q189" s="167"/>
      <c r="R189"/>
    </row>
    <row r="190" spans="1:18" ht="12.75">
      <c r="A190"/>
      <c r="B190"/>
      <c r="C190"/>
      <c r="D190"/>
      <c r="E190"/>
      <c r="F190"/>
      <c r="G190"/>
      <c r="H190"/>
      <c r="I190"/>
      <c r="J190" s="129"/>
      <c r="K190"/>
      <c r="L190"/>
      <c r="M190"/>
      <c r="N190"/>
      <c r="O190" s="167"/>
      <c r="P190" s="167"/>
      <c r="Q190" s="167"/>
      <c r="R190"/>
    </row>
    <row r="191" spans="1:18" ht="12.75">
      <c r="A191"/>
      <c r="B191"/>
      <c r="C191"/>
      <c r="D191"/>
      <c r="E191"/>
      <c r="F191"/>
      <c r="G191"/>
      <c r="H191"/>
      <c r="I191"/>
      <c r="J191" s="129"/>
      <c r="K191"/>
      <c r="L191"/>
      <c r="M191"/>
      <c r="N191"/>
      <c r="O191"/>
      <c r="P191"/>
      <c r="Q191"/>
      <c r="R191"/>
    </row>
    <row r="192" spans="1:21" ht="12.75">
      <c r="A192"/>
      <c r="B192"/>
      <c r="C192"/>
      <c r="D192"/>
      <c r="E192"/>
      <c r="F192"/>
      <c r="G192"/>
      <c r="H192"/>
      <c r="I192"/>
      <c r="J192" s="129"/>
      <c r="K192"/>
      <c r="L192"/>
      <c r="M192"/>
      <c r="N192"/>
      <c r="O192"/>
      <c r="P192"/>
      <c r="Q192"/>
      <c r="R192"/>
      <c r="S192"/>
      <c r="T192"/>
      <c r="U192"/>
    </row>
    <row r="193" spans="1:21" ht="12.75">
      <c r="A193"/>
      <c r="B193"/>
      <c r="C193"/>
      <c r="D193"/>
      <c r="E193"/>
      <c r="F193"/>
      <c r="G193"/>
      <c r="H193"/>
      <c r="I193"/>
      <c r="J193" s="129"/>
      <c r="K193"/>
      <c r="L193"/>
      <c r="M193"/>
      <c r="N193"/>
      <c r="O193"/>
      <c r="P193"/>
      <c r="Q193"/>
      <c r="R193"/>
      <c r="S193"/>
      <c r="T193"/>
      <c r="U193"/>
    </row>
    <row r="194" spans="1:21" ht="12.75">
      <c r="A194"/>
      <c r="B194"/>
      <c r="C194"/>
      <c r="D194"/>
      <c r="E194"/>
      <c r="F194"/>
      <c r="G194"/>
      <c r="H194"/>
      <c r="I194"/>
      <c r="J194" s="129"/>
      <c r="K194"/>
      <c r="L194"/>
      <c r="M194"/>
      <c r="N194"/>
      <c r="O194"/>
      <c r="P194"/>
      <c r="Q194"/>
      <c r="R194"/>
      <c r="S194"/>
      <c r="T194"/>
      <c r="U194"/>
    </row>
    <row r="195" spans="1:21" ht="12.75">
      <c r="A195"/>
      <c r="B195"/>
      <c r="C195"/>
      <c r="D195"/>
      <c r="E195"/>
      <c r="F195"/>
      <c r="G195"/>
      <c r="H195"/>
      <c r="I195"/>
      <c r="J195" s="129"/>
      <c r="K195"/>
      <c r="L195"/>
      <c r="M195"/>
      <c r="N195"/>
      <c r="O195"/>
      <c r="P195"/>
      <c r="Q195"/>
      <c r="R195"/>
      <c r="S195"/>
      <c r="T195"/>
      <c r="U195"/>
    </row>
    <row r="196" spans="1:21" ht="12.75">
      <c r="A196"/>
      <c r="B196"/>
      <c r="C196"/>
      <c r="D196"/>
      <c r="E196"/>
      <c r="F196"/>
      <c r="G196"/>
      <c r="H196"/>
      <c r="I196"/>
      <c r="J196" s="129"/>
      <c r="K196"/>
      <c r="L196"/>
      <c r="M196"/>
      <c r="N196"/>
      <c r="O196"/>
      <c r="P196"/>
      <c r="Q196"/>
      <c r="R196"/>
      <c r="S196"/>
      <c r="T196"/>
      <c r="U196"/>
    </row>
    <row r="197" spans="1:21" ht="12.75">
      <c r="A197"/>
      <c r="B197"/>
      <c r="C197"/>
      <c r="D197"/>
      <c r="E197"/>
      <c r="F197"/>
      <c r="G197"/>
      <c r="H197"/>
      <c r="I197"/>
      <c r="J197" s="129"/>
      <c r="K197"/>
      <c r="L197"/>
      <c r="M197"/>
      <c r="N197"/>
      <c r="O197"/>
      <c r="P197"/>
      <c r="Q197"/>
      <c r="R197"/>
      <c r="S197"/>
      <c r="T197"/>
      <c r="U197"/>
    </row>
    <row r="198" spans="1:21" ht="12.75">
      <c r="A198"/>
      <c r="B198"/>
      <c r="C198"/>
      <c r="D198"/>
      <c r="E198"/>
      <c r="F198"/>
      <c r="G198"/>
      <c r="H198"/>
      <c r="I198"/>
      <c r="J198" s="129"/>
      <c r="K198"/>
      <c r="L198"/>
      <c r="M198"/>
      <c r="N198"/>
      <c r="O198"/>
      <c r="P198"/>
      <c r="Q198"/>
      <c r="R198"/>
      <c r="S198"/>
      <c r="T198"/>
      <c r="U198"/>
    </row>
    <row r="199" spans="1:21" ht="12.75">
      <c r="A199"/>
      <c r="B199"/>
      <c r="C199"/>
      <c r="D199"/>
      <c r="E199"/>
      <c r="F199"/>
      <c r="G199"/>
      <c r="H199"/>
      <c r="I199"/>
      <c r="J199" s="129"/>
      <c r="K199"/>
      <c r="L199"/>
      <c r="M199"/>
      <c r="N199"/>
      <c r="O199"/>
      <c r="P199"/>
      <c r="Q199"/>
      <c r="R199"/>
      <c r="S199"/>
      <c r="T199"/>
      <c r="U199"/>
    </row>
    <row r="200" spans="1:21" ht="12.75">
      <c r="A200"/>
      <c r="B200"/>
      <c r="C200"/>
      <c r="D200"/>
      <c r="E200"/>
      <c r="F200"/>
      <c r="G200"/>
      <c r="H200"/>
      <c r="I200"/>
      <c r="J200" s="129"/>
      <c r="K200"/>
      <c r="L200"/>
      <c r="M200"/>
      <c r="N200"/>
      <c r="O200"/>
      <c r="P200"/>
      <c r="Q200"/>
      <c r="R200"/>
      <c r="S200"/>
      <c r="T200"/>
      <c r="U200"/>
    </row>
    <row r="201" spans="1:21" ht="12.75">
      <c r="A201"/>
      <c r="B201"/>
      <c r="C201"/>
      <c r="D201"/>
      <c r="E201"/>
      <c r="F201"/>
      <c r="G201"/>
      <c r="H201"/>
      <c r="I201"/>
      <c r="J201" s="129"/>
      <c r="K201"/>
      <c r="L201"/>
      <c r="M201"/>
      <c r="N201"/>
      <c r="O201"/>
      <c r="P201"/>
      <c r="Q201"/>
      <c r="R201"/>
      <c r="S201"/>
      <c r="T201"/>
      <c r="U201"/>
    </row>
    <row r="202" spans="1:21" ht="12.75">
      <c r="A202"/>
      <c r="B202"/>
      <c r="C202"/>
      <c r="D202"/>
      <c r="E202"/>
      <c r="F202"/>
      <c r="G202"/>
      <c r="H202"/>
      <c r="I202"/>
      <c r="J202" s="129"/>
      <c r="K202"/>
      <c r="L202"/>
      <c r="M202"/>
      <c r="N202"/>
      <c r="O202"/>
      <c r="P202"/>
      <c r="Q202"/>
      <c r="R202"/>
      <c r="S202"/>
      <c r="T202"/>
      <c r="U202"/>
    </row>
    <row r="203" spans="1:21" ht="12.75">
      <c r="A203"/>
      <c r="B203"/>
      <c r="C203"/>
      <c r="D203"/>
      <c r="E203"/>
      <c r="F203"/>
      <c r="G203"/>
      <c r="H203"/>
      <c r="I203"/>
      <c r="J203" s="129"/>
      <c r="K203"/>
      <c r="L203"/>
      <c r="M203"/>
      <c r="N203"/>
      <c r="O203"/>
      <c r="P203"/>
      <c r="Q203"/>
      <c r="R203"/>
      <c r="S203"/>
      <c r="T203"/>
      <c r="U203"/>
    </row>
    <row r="204" spans="1:21" ht="12.75">
      <c r="A204"/>
      <c r="B204"/>
      <c r="C204"/>
      <c r="D204"/>
      <c r="E204"/>
      <c r="F204"/>
      <c r="G204"/>
      <c r="H204"/>
      <c r="I204"/>
      <c r="J204" s="129"/>
      <c r="K204"/>
      <c r="L204"/>
      <c r="M204"/>
      <c r="N204"/>
      <c r="O204"/>
      <c r="P204"/>
      <c r="Q204"/>
      <c r="R204"/>
      <c r="S204"/>
      <c r="T204"/>
      <c r="U204"/>
    </row>
    <row r="205" spans="1:21" ht="12.75">
      <c r="A205"/>
      <c r="B205"/>
      <c r="C205"/>
      <c r="D205"/>
      <c r="E205"/>
      <c r="F205"/>
      <c r="G205"/>
      <c r="H205"/>
      <c r="I205"/>
      <c r="J205" s="129"/>
      <c r="K205"/>
      <c r="L205"/>
      <c r="M205"/>
      <c r="N205"/>
      <c r="O205"/>
      <c r="P205"/>
      <c r="Q205"/>
      <c r="R205"/>
      <c r="S205"/>
      <c r="T205"/>
      <c r="U205"/>
    </row>
    <row r="206" spans="1:21" ht="12.75">
      <c r="A206"/>
      <c r="B206"/>
      <c r="C206"/>
      <c r="D206"/>
      <c r="E206"/>
      <c r="F206"/>
      <c r="G206"/>
      <c r="H206"/>
      <c r="I206"/>
      <c r="J206" s="129"/>
      <c r="K206"/>
      <c r="L206"/>
      <c r="M206"/>
      <c r="N206"/>
      <c r="O206"/>
      <c r="P206"/>
      <c r="Q206"/>
      <c r="R206"/>
      <c r="S206"/>
      <c r="T206"/>
      <c r="U206"/>
    </row>
    <row r="207" spans="1:21" ht="12.75">
      <c r="A207"/>
      <c r="B207"/>
      <c r="C207"/>
      <c r="D207"/>
      <c r="E207"/>
      <c r="F207"/>
      <c r="G207"/>
      <c r="H207"/>
      <c r="I207"/>
      <c r="J207" s="129"/>
      <c r="K207"/>
      <c r="L207"/>
      <c r="M207"/>
      <c r="N207"/>
      <c r="O207"/>
      <c r="P207"/>
      <c r="Q207"/>
      <c r="R207"/>
      <c r="S207"/>
      <c r="T207"/>
      <c r="U207"/>
    </row>
    <row r="208" spans="1:21" ht="12.75">
      <c r="A208"/>
      <c r="B208"/>
      <c r="C208"/>
      <c r="D208"/>
      <c r="E208"/>
      <c r="F208"/>
      <c r="G208"/>
      <c r="H208"/>
      <c r="I208"/>
      <c r="J208" s="129"/>
      <c r="K208"/>
      <c r="L208"/>
      <c r="M208"/>
      <c r="N208"/>
      <c r="O208"/>
      <c r="P208"/>
      <c r="Q208"/>
      <c r="R208"/>
      <c r="S208"/>
      <c r="T208"/>
      <c r="U208"/>
    </row>
    <row r="209" spans="1:21" ht="12.75">
      <c r="A209"/>
      <c r="B209"/>
      <c r="C209"/>
      <c r="D209"/>
      <c r="E209"/>
      <c r="F209"/>
      <c r="G209"/>
      <c r="H209"/>
      <c r="I209"/>
      <c r="J209" s="129"/>
      <c r="K209"/>
      <c r="L209"/>
      <c r="M209"/>
      <c r="N209"/>
      <c r="O209"/>
      <c r="P209"/>
      <c r="Q209"/>
      <c r="R209"/>
      <c r="S209"/>
      <c r="T209"/>
      <c r="U209"/>
    </row>
    <row r="210" spans="1:21" ht="12.75">
      <c r="A210"/>
      <c r="B210"/>
      <c r="C210"/>
      <c r="D210"/>
      <c r="E210"/>
      <c r="F210"/>
      <c r="G210"/>
      <c r="H210"/>
      <c r="I210"/>
      <c r="J210" s="129"/>
      <c r="K210"/>
      <c r="L210"/>
      <c r="M210"/>
      <c r="N210"/>
      <c r="O210"/>
      <c r="P210"/>
      <c r="Q210"/>
      <c r="R210"/>
      <c r="S210"/>
      <c r="T210"/>
      <c r="U210"/>
    </row>
    <row r="211" spans="1:21" ht="12.75">
      <c r="A211"/>
      <c r="B211"/>
      <c r="C211"/>
      <c r="D211"/>
      <c r="E211"/>
      <c r="F211"/>
      <c r="G211"/>
      <c r="H211"/>
      <c r="I211"/>
      <c r="J211" s="129"/>
      <c r="K211"/>
      <c r="L211"/>
      <c r="M211"/>
      <c r="N211"/>
      <c r="O211"/>
      <c r="P211"/>
      <c r="Q211"/>
      <c r="R211"/>
      <c r="S211"/>
      <c r="T211"/>
      <c r="U211"/>
    </row>
    <row r="212" spans="1:21" ht="12.75">
      <c r="A212"/>
      <c r="B212"/>
      <c r="C212"/>
      <c r="D212"/>
      <c r="E212"/>
      <c r="F212"/>
      <c r="G212"/>
      <c r="H212"/>
      <c r="I212"/>
      <c r="J212" s="129"/>
      <c r="K212"/>
      <c r="L212"/>
      <c r="M212"/>
      <c r="N212"/>
      <c r="O212"/>
      <c r="P212"/>
      <c r="Q212"/>
      <c r="R212"/>
      <c r="S212"/>
      <c r="T212"/>
      <c r="U212"/>
    </row>
    <row r="213" spans="1:21" ht="12.75">
      <c r="A213"/>
      <c r="B213"/>
      <c r="C213"/>
      <c r="D213"/>
      <c r="E213"/>
      <c r="F213"/>
      <c r="G213"/>
      <c r="H213"/>
      <c r="I213"/>
      <c r="J213" s="129"/>
      <c r="K213"/>
      <c r="L213"/>
      <c r="M213"/>
      <c r="N213"/>
      <c r="O213"/>
      <c r="P213"/>
      <c r="Q213"/>
      <c r="R213"/>
      <c r="S213"/>
      <c r="T213"/>
      <c r="U213"/>
    </row>
    <row r="214" spans="1:21" ht="12.75">
      <c r="A214"/>
      <c r="B214"/>
      <c r="C214"/>
      <c r="D214"/>
      <c r="E214"/>
      <c r="F214"/>
      <c r="G214"/>
      <c r="H214"/>
      <c r="I214"/>
      <c r="J214" s="129"/>
      <c r="K214"/>
      <c r="L214"/>
      <c r="M214"/>
      <c r="N214"/>
      <c r="O214"/>
      <c r="P214"/>
      <c r="Q214"/>
      <c r="R214"/>
      <c r="S214"/>
      <c r="T214"/>
      <c r="U214"/>
    </row>
    <row r="215" spans="1:21" ht="12.75">
      <c r="A215"/>
      <c r="B215"/>
      <c r="C215"/>
      <c r="D215"/>
      <c r="E215"/>
      <c r="F215"/>
      <c r="G215"/>
      <c r="H215"/>
      <c r="I215"/>
      <c r="J215" s="129"/>
      <c r="K215"/>
      <c r="L215"/>
      <c r="M215"/>
      <c r="N215"/>
      <c r="O215"/>
      <c r="P215"/>
      <c r="Q215"/>
      <c r="R215"/>
      <c r="S215"/>
      <c r="T215"/>
      <c r="U215"/>
    </row>
    <row r="216" spans="1:21" ht="12.75">
      <c r="A216"/>
      <c r="B216"/>
      <c r="C216"/>
      <c r="D216"/>
      <c r="E216"/>
      <c r="F216"/>
      <c r="G216"/>
      <c r="H216"/>
      <c r="I216"/>
      <c r="J216" s="129"/>
      <c r="K216"/>
      <c r="L216"/>
      <c r="M216"/>
      <c r="N216"/>
      <c r="O216"/>
      <c r="P216"/>
      <c r="Q216"/>
      <c r="R216"/>
      <c r="S216"/>
      <c r="T216"/>
      <c r="U216"/>
    </row>
    <row r="217" spans="1:21" ht="12.75">
      <c r="A217"/>
      <c r="B217"/>
      <c r="C217"/>
      <c r="D217"/>
      <c r="E217"/>
      <c r="F217"/>
      <c r="G217"/>
      <c r="H217"/>
      <c r="I217"/>
      <c r="J217" s="129"/>
      <c r="K217"/>
      <c r="L217"/>
      <c r="M217"/>
      <c r="N217"/>
      <c r="O217"/>
      <c r="P217"/>
      <c r="Q217"/>
      <c r="R217"/>
      <c r="S217"/>
      <c r="T217"/>
      <c r="U217"/>
    </row>
    <row r="218" spans="1:21" ht="12.75">
      <c r="A218"/>
      <c r="B218"/>
      <c r="C218"/>
      <c r="D218"/>
      <c r="E218"/>
      <c r="F218"/>
      <c r="G218"/>
      <c r="H218"/>
      <c r="I218"/>
      <c r="J218" s="129"/>
      <c r="K218"/>
      <c r="L218"/>
      <c r="M218"/>
      <c r="N218"/>
      <c r="O218"/>
      <c r="P218"/>
      <c r="Q218"/>
      <c r="R218"/>
      <c r="S218"/>
      <c r="T218"/>
      <c r="U218"/>
    </row>
    <row r="219" spans="1:21" ht="12.75">
      <c r="A219"/>
      <c r="B219"/>
      <c r="C219"/>
      <c r="D219"/>
      <c r="E219"/>
      <c r="F219"/>
      <c r="G219"/>
      <c r="H219"/>
      <c r="I219"/>
      <c r="J219" s="129"/>
      <c r="K219"/>
      <c r="L219"/>
      <c r="M219"/>
      <c r="N219"/>
      <c r="O219"/>
      <c r="P219"/>
      <c r="Q219"/>
      <c r="R219"/>
      <c r="S219"/>
      <c r="T219"/>
      <c r="U219"/>
    </row>
    <row r="220" spans="1:21" ht="12.75">
      <c r="A220"/>
      <c r="B220"/>
      <c r="C220"/>
      <c r="D220"/>
      <c r="E220"/>
      <c r="F220"/>
      <c r="G220"/>
      <c r="H220"/>
      <c r="I220"/>
      <c r="J220" s="129"/>
      <c r="K220"/>
      <c r="L220"/>
      <c r="M220"/>
      <c r="N220"/>
      <c r="O220"/>
      <c r="P220"/>
      <c r="Q220"/>
      <c r="R220"/>
      <c r="S220"/>
      <c r="T220"/>
      <c r="U220"/>
    </row>
    <row r="221" spans="1:21" ht="12.75">
      <c r="A221"/>
      <c r="B221"/>
      <c r="C221"/>
      <c r="D221"/>
      <c r="E221"/>
      <c r="F221"/>
      <c r="G221"/>
      <c r="H221"/>
      <c r="I221"/>
      <c r="J221" s="129"/>
      <c r="K221"/>
      <c r="L221"/>
      <c r="M221"/>
      <c r="N221"/>
      <c r="O221"/>
      <c r="P221"/>
      <c r="Q221"/>
      <c r="R221"/>
      <c r="S221"/>
      <c r="T221"/>
      <c r="U221"/>
    </row>
    <row r="222" spans="1:21" ht="12.75">
      <c r="A222"/>
      <c r="B222"/>
      <c r="C222"/>
      <c r="D222"/>
      <c r="E222"/>
      <c r="F222"/>
      <c r="G222"/>
      <c r="H222"/>
      <c r="I222"/>
      <c r="J222" s="129"/>
      <c r="K222"/>
      <c r="L222"/>
      <c r="M222"/>
      <c r="N222"/>
      <c r="O222"/>
      <c r="P222"/>
      <c r="Q222"/>
      <c r="R222"/>
      <c r="S222"/>
      <c r="T222"/>
      <c r="U222"/>
    </row>
    <row r="223" spans="1:21" ht="12.75">
      <c r="A223"/>
      <c r="B223"/>
      <c r="C223"/>
      <c r="D223"/>
      <c r="E223"/>
      <c r="F223"/>
      <c r="G223"/>
      <c r="H223"/>
      <c r="I223"/>
      <c r="J223" s="129"/>
      <c r="K223"/>
      <c r="L223"/>
      <c r="M223"/>
      <c r="N223"/>
      <c r="O223"/>
      <c r="P223"/>
      <c r="Q223"/>
      <c r="R223"/>
      <c r="S223"/>
      <c r="T223"/>
      <c r="U223"/>
    </row>
    <row r="224" spans="1:21" ht="12.75">
      <c r="A224"/>
      <c r="B224"/>
      <c r="C224"/>
      <c r="D224"/>
      <c r="E224"/>
      <c r="F224"/>
      <c r="G224"/>
      <c r="H224"/>
      <c r="I224"/>
      <c r="J224" s="129"/>
      <c r="K224"/>
      <c r="L224"/>
      <c r="M224"/>
      <c r="N224"/>
      <c r="O224"/>
      <c r="P224"/>
      <c r="Q224"/>
      <c r="R224"/>
      <c r="S224"/>
      <c r="T224"/>
      <c r="U224"/>
    </row>
    <row r="225" spans="1:21" ht="12.75">
      <c r="A225"/>
      <c r="B225"/>
      <c r="C225"/>
      <c r="D225"/>
      <c r="E225"/>
      <c r="F225"/>
      <c r="G225"/>
      <c r="H225"/>
      <c r="I225"/>
      <c r="J225" s="129"/>
      <c r="K225"/>
      <c r="L225"/>
      <c r="M225"/>
      <c r="N225"/>
      <c r="O225"/>
      <c r="P225"/>
      <c r="Q225"/>
      <c r="R225"/>
      <c r="S225"/>
      <c r="T225"/>
      <c r="U225"/>
    </row>
    <row r="226" spans="1:21" ht="12.75">
      <c r="A226"/>
      <c r="B226"/>
      <c r="C226"/>
      <c r="D226"/>
      <c r="E226"/>
      <c r="F226"/>
      <c r="G226"/>
      <c r="H226"/>
      <c r="I226"/>
      <c r="J226" s="129"/>
      <c r="K226"/>
      <c r="L226"/>
      <c r="M226"/>
      <c r="N226"/>
      <c r="O226"/>
      <c r="P226"/>
      <c r="Q226"/>
      <c r="R226"/>
      <c r="S226"/>
      <c r="T226"/>
      <c r="U226"/>
    </row>
    <row r="227" spans="1:21" ht="12.75">
      <c r="A227"/>
      <c r="B227"/>
      <c r="C227"/>
      <c r="D227"/>
      <c r="E227"/>
      <c r="F227"/>
      <c r="G227"/>
      <c r="H227"/>
      <c r="I227"/>
      <c r="J227" s="129"/>
      <c r="K227"/>
      <c r="L227"/>
      <c r="M227"/>
      <c r="N227"/>
      <c r="O227"/>
      <c r="P227"/>
      <c r="Q227"/>
      <c r="R227"/>
      <c r="S227"/>
      <c r="T227"/>
      <c r="U227"/>
    </row>
    <row r="228" spans="1:21" ht="12.75">
      <c r="A228"/>
      <c r="B228"/>
      <c r="C228"/>
      <c r="D228"/>
      <c r="E228"/>
      <c r="F228"/>
      <c r="G228"/>
      <c r="H228"/>
      <c r="I228"/>
      <c r="J228" s="129"/>
      <c r="K228"/>
      <c r="L228"/>
      <c r="M228"/>
      <c r="N228"/>
      <c r="O228"/>
      <c r="P228"/>
      <c r="Q228"/>
      <c r="R228"/>
      <c r="S228"/>
      <c r="T228"/>
      <c r="U228"/>
    </row>
    <row r="229" spans="1:21" ht="12.75">
      <c r="A229"/>
      <c r="B229"/>
      <c r="C229"/>
      <c r="D229"/>
      <c r="E229"/>
      <c r="F229"/>
      <c r="G229"/>
      <c r="H229"/>
      <c r="I229"/>
      <c r="J229" s="129"/>
      <c r="K229"/>
      <c r="L229"/>
      <c r="M229"/>
      <c r="N229"/>
      <c r="O229"/>
      <c r="P229"/>
      <c r="Q229"/>
      <c r="R229"/>
      <c r="S229"/>
      <c r="T229"/>
      <c r="U229"/>
    </row>
    <row r="230" spans="1:21" ht="12.75">
      <c r="A230"/>
      <c r="B230"/>
      <c r="C230"/>
      <c r="D230"/>
      <c r="E230"/>
      <c r="F230"/>
      <c r="G230"/>
      <c r="H230"/>
      <c r="I230"/>
      <c r="J230" s="129"/>
      <c r="K230"/>
      <c r="L230"/>
      <c r="M230"/>
      <c r="N230"/>
      <c r="O230"/>
      <c r="P230"/>
      <c r="Q230"/>
      <c r="R230"/>
      <c r="S230"/>
      <c r="T230"/>
      <c r="U230"/>
    </row>
    <row r="231" spans="1:21" ht="12.75">
      <c r="A231"/>
      <c r="B231"/>
      <c r="C231"/>
      <c r="D231"/>
      <c r="E231"/>
      <c r="F231"/>
      <c r="G231"/>
      <c r="H231"/>
      <c r="I231"/>
      <c r="J231" s="129"/>
      <c r="K231"/>
      <c r="L231"/>
      <c r="M231"/>
      <c r="N231"/>
      <c r="O231"/>
      <c r="P231"/>
      <c r="Q231"/>
      <c r="R231"/>
      <c r="S231"/>
      <c r="T231"/>
      <c r="U231"/>
    </row>
    <row r="232" spans="1:21" ht="12.75">
      <c r="A232"/>
      <c r="B232"/>
      <c r="C232"/>
      <c r="D232"/>
      <c r="E232"/>
      <c r="F232"/>
      <c r="G232"/>
      <c r="H232"/>
      <c r="I232"/>
      <c r="J232" s="129"/>
      <c r="K232"/>
      <c r="L232"/>
      <c r="M232"/>
      <c r="N232"/>
      <c r="O232"/>
      <c r="P232"/>
      <c r="Q232"/>
      <c r="R232"/>
      <c r="S232"/>
      <c r="T232"/>
      <c r="U232"/>
    </row>
    <row r="233" spans="1:21" ht="12.75">
      <c r="A233"/>
      <c r="B233"/>
      <c r="C233"/>
      <c r="D233"/>
      <c r="E233"/>
      <c r="F233"/>
      <c r="G233"/>
      <c r="H233"/>
      <c r="I233"/>
      <c r="J233" s="129"/>
      <c r="K233"/>
      <c r="L233"/>
      <c r="M233"/>
      <c r="N233"/>
      <c r="O233"/>
      <c r="P233"/>
      <c r="Q233"/>
      <c r="R233"/>
      <c r="S233"/>
      <c r="T233"/>
      <c r="U233"/>
    </row>
    <row r="234" spans="1:21" ht="12.75">
      <c r="A234"/>
      <c r="B234"/>
      <c r="C234"/>
      <c r="D234"/>
      <c r="E234"/>
      <c r="F234"/>
      <c r="G234"/>
      <c r="H234"/>
      <c r="I234"/>
      <c r="J234" s="129"/>
      <c r="K234"/>
      <c r="L234"/>
      <c r="M234"/>
      <c r="N234"/>
      <c r="O234"/>
      <c r="P234"/>
      <c r="Q234"/>
      <c r="R234"/>
      <c r="S234"/>
      <c r="T234"/>
      <c r="U234"/>
    </row>
    <row r="235" spans="1:21" ht="12.75">
      <c r="A235"/>
      <c r="B235"/>
      <c r="C235"/>
      <c r="D235"/>
      <c r="E235"/>
      <c r="F235"/>
      <c r="G235"/>
      <c r="H235"/>
      <c r="I235"/>
      <c r="J235" s="129"/>
      <c r="K235"/>
      <c r="L235"/>
      <c r="M235"/>
      <c r="N235"/>
      <c r="O235"/>
      <c r="P235"/>
      <c r="Q235"/>
      <c r="R235"/>
      <c r="S235"/>
      <c r="T235"/>
      <c r="U235"/>
    </row>
    <row r="236" spans="1:21" ht="12.75">
      <c r="A236"/>
      <c r="B236"/>
      <c r="C236"/>
      <c r="D236"/>
      <c r="E236"/>
      <c r="F236"/>
      <c r="G236"/>
      <c r="H236"/>
      <c r="I236"/>
      <c r="J236" s="129"/>
      <c r="K236"/>
      <c r="L236"/>
      <c r="M236"/>
      <c r="N236"/>
      <c r="O236"/>
      <c r="P236"/>
      <c r="Q236"/>
      <c r="R236"/>
      <c r="S236"/>
      <c r="T236"/>
      <c r="U236"/>
    </row>
    <row r="237" spans="1:21" ht="12.75">
      <c r="A237"/>
      <c r="B237"/>
      <c r="C237"/>
      <c r="D237"/>
      <c r="E237"/>
      <c r="F237"/>
      <c r="G237"/>
      <c r="H237"/>
      <c r="I237"/>
      <c r="J237" s="129"/>
      <c r="K237"/>
      <c r="L237"/>
      <c r="M237"/>
      <c r="N237"/>
      <c r="O237"/>
      <c r="P237"/>
      <c r="Q237"/>
      <c r="R237"/>
      <c r="S237"/>
      <c r="T237"/>
      <c r="U237"/>
    </row>
    <row r="238" spans="1:21" ht="12.75">
      <c r="A238"/>
      <c r="B238"/>
      <c r="C238"/>
      <c r="D238"/>
      <c r="E238"/>
      <c r="F238"/>
      <c r="G238"/>
      <c r="H238"/>
      <c r="I238"/>
      <c r="J238" s="129"/>
      <c r="K238"/>
      <c r="L238"/>
      <c r="M238"/>
      <c r="N238"/>
      <c r="O238"/>
      <c r="P238"/>
      <c r="Q238"/>
      <c r="R238"/>
      <c r="S238"/>
      <c r="T238"/>
      <c r="U238"/>
    </row>
    <row r="239" spans="1:21" ht="12.75">
      <c r="A239"/>
      <c r="B239"/>
      <c r="C239"/>
      <c r="D239"/>
      <c r="E239"/>
      <c r="F239"/>
      <c r="G239"/>
      <c r="H239"/>
      <c r="I239"/>
      <c r="J239" s="129"/>
      <c r="K239"/>
      <c r="L239"/>
      <c r="M239"/>
      <c r="N239"/>
      <c r="O239"/>
      <c r="P239"/>
      <c r="Q239"/>
      <c r="R239"/>
      <c r="S239"/>
      <c r="T239"/>
      <c r="U239"/>
    </row>
    <row r="240" spans="1:21" ht="12.75">
      <c r="A240"/>
      <c r="B240"/>
      <c r="C240"/>
      <c r="D240"/>
      <c r="E240"/>
      <c r="F240"/>
      <c r="G240"/>
      <c r="H240"/>
      <c r="I240"/>
      <c r="J240" s="129"/>
      <c r="K240"/>
      <c r="L240"/>
      <c r="M240"/>
      <c r="N240"/>
      <c r="O240"/>
      <c r="P240"/>
      <c r="Q240"/>
      <c r="R240"/>
      <c r="S240"/>
      <c r="T240"/>
      <c r="U240"/>
    </row>
    <row r="241" spans="1:21" ht="12.75">
      <c r="A241"/>
      <c r="B241"/>
      <c r="C241"/>
      <c r="D241"/>
      <c r="E241"/>
      <c r="F241"/>
      <c r="G241"/>
      <c r="H241"/>
      <c r="I241"/>
      <c r="J241" s="129"/>
      <c r="K241"/>
      <c r="L241"/>
      <c r="M241"/>
      <c r="N241"/>
      <c r="O241"/>
      <c r="P241"/>
      <c r="Q241"/>
      <c r="R241"/>
      <c r="S241"/>
      <c r="T241"/>
      <c r="U241"/>
    </row>
    <row r="242" spans="1:21" ht="12.75">
      <c r="A242"/>
      <c r="B242"/>
      <c r="C242"/>
      <c r="D242"/>
      <c r="E242"/>
      <c r="F242"/>
      <c r="G242"/>
      <c r="H242"/>
      <c r="I242"/>
      <c r="J242" s="129"/>
      <c r="K242"/>
      <c r="L242"/>
      <c r="M242"/>
      <c r="N242"/>
      <c r="O242"/>
      <c r="P242"/>
      <c r="Q242"/>
      <c r="R242"/>
      <c r="S242"/>
      <c r="T242"/>
      <c r="U242"/>
    </row>
    <row r="243" spans="1:21" ht="12.75">
      <c r="A243"/>
      <c r="B243"/>
      <c r="C243"/>
      <c r="D243"/>
      <c r="E243"/>
      <c r="F243"/>
      <c r="G243"/>
      <c r="H243"/>
      <c r="I243"/>
      <c r="J243" s="129"/>
      <c r="K243"/>
      <c r="L243"/>
      <c r="M243"/>
      <c r="N243"/>
      <c r="O243"/>
      <c r="P243"/>
      <c r="Q243"/>
      <c r="R243"/>
      <c r="S243"/>
      <c r="T243"/>
      <c r="U243"/>
    </row>
    <row r="244" spans="1:21" ht="12.75">
      <c r="A244"/>
      <c r="B244"/>
      <c r="C244"/>
      <c r="D244"/>
      <c r="E244"/>
      <c r="F244"/>
      <c r="G244"/>
      <c r="H244"/>
      <c r="I244"/>
      <c r="J244" s="129"/>
      <c r="K244"/>
      <c r="L244"/>
      <c r="M244"/>
      <c r="N244"/>
      <c r="O244"/>
      <c r="P244"/>
      <c r="Q244"/>
      <c r="R244"/>
      <c r="S244"/>
      <c r="T244"/>
      <c r="U244"/>
    </row>
    <row r="245" spans="1:21" ht="12.75">
      <c r="A245"/>
      <c r="B245"/>
      <c r="C245"/>
      <c r="D245"/>
      <c r="E245"/>
      <c r="F245"/>
      <c r="G245"/>
      <c r="H245"/>
      <c r="I245"/>
      <c r="J245" s="129"/>
      <c r="K245"/>
      <c r="L245"/>
      <c r="M245"/>
      <c r="N245"/>
      <c r="O245"/>
      <c r="P245"/>
      <c r="Q245"/>
      <c r="R245"/>
      <c r="S245"/>
      <c r="T245"/>
      <c r="U245"/>
    </row>
    <row r="246" spans="1:21" ht="12.75">
      <c r="A246"/>
      <c r="B246"/>
      <c r="C246"/>
      <c r="D246"/>
      <c r="E246"/>
      <c r="F246"/>
      <c r="G246"/>
      <c r="H246"/>
      <c r="I246"/>
      <c r="J246" s="129"/>
      <c r="K246"/>
      <c r="L246"/>
      <c r="M246"/>
      <c r="N246"/>
      <c r="O246"/>
      <c r="P246"/>
      <c r="Q246"/>
      <c r="R246"/>
      <c r="S246"/>
      <c r="T246"/>
      <c r="U246"/>
    </row>
    <row r="247" spans="1:21" ht="12.75">
      <c r="A247"/>
      <c r="B247"/>
      <c r="C247"/>
      <c r="D247"/>
      <c r="E247"/>
      <c r="F247"/>
      <c r="G247"/>
      <c r="H247"/>
      <c r="I247"/>
      <c r="J247" s="129"/>
      <c r="K247"/>
      <c r="L247"/>
      <c r="M247"/>
      <c r="N247"/>
      <c r="O247"/>
      <c r="P247"/>
      <c r="Q247"/>
      <c r="R247"/>
      <c r="S247"/>
      <c r="T247"/>
      <c r="U247"/>
    </row>
    <row r="248" spans="1:21" ht="12.75">
      <c r="A248"/>
      <c r="B248"/>
      <c r="C248"/>
      <c r="D248"/>
      <c r="E248"/>
      <c r="F248"/>
      <c r="G248"/>
      <c r="H248"/>
      <c r="I248"/>
      <c r="J248" s="129"/>
      <c r="K248"/>
      <c r="L248"/>
      <c r="M248"/>
      <c r="N248"/>
      <c r="O248"/>
      <c r="P248"/>
      <c r="Q248"/>
      <c r="R248"/>
      <c r="S248"/>
      <c r="T248"/>
      <c r="U248"/>
    </row>
    <row r="249" spans="1:21" ht="12.75">
      <c r="A249"/>
      <c r="B249"/>
      <c r="C249"/>
      <c r="D249"/>
      <c r="E249"/>
      <c r="F249"/>
      <c r="G249"/>
      <c r="H249"/>
      <c r="I249"/>
      <c r="J249" s="129"/>
      <c r="K249"/>
      <c r="L249"/>
      <c r="M249"/>
      <c r="N249"/>
      <c r="O249"/>
      <c r="P249"/>
      <c r="Q249"/>
      <c r="R249"/>
      <c r="S249"/>
      <c r="T249"/>
      <c r="U249"/>
    </row>
    <row r="250" spans="1:21" ht="12.75">
      <c r="A250"/>
      <c r="B250"/>
      <c r="C250"/>
      <c r="D250"/>
      <c r="E250"/>
      <c r="F250"/>
      <c r="G250"/>
      <c r="H250"/>
      <c r="I250"/>
      <c r="J250" s="129"/>
      <c r="K250"/>
      <c r="L250"/>
      <c r="M250"/>
      <c r="N250"/>
      <c r="O250"/>
      <c r="P250"/>
      <c r="Q250"/>
      <c r="R250"/>
      <c r="S250"/>
      <c r="T250"/>
      <c r="U250"/>
    </row>
    <row r="251" spans="1:21" ht="12.75">
      <c r="A251"/>
      <c r="B251"/>
      <c r="C251"/>
      <c r="D251"/>
      <c r="E251"/>
      <c r="F251"/>
      <c r="G251"/>
      <c r="H251"/>
      <c r="I251"/>
      <c r="J251" s="129"/>
      <c r="K251"/>
      <c r="L251"/>
      <c r="M251"/>
      <c r="N251"/>
      <c r="O251"/>
      <c r="P251"/>
      <c r="Q251"/>
      <c r="R251"/>
      <c r="S251"/>
      <c r="T251"/>
      <c r="U251"/>
    </row>
    <row r="252" spans="1:21" ht="12.75">
      <c r="A252"/>
      <c r="B252"/>
      <c r="C252"/>
      <c r="D252"/>
      <c r="E252"/>
      <c r="F252"/>
      <c r="G252"/>
      <c r="H252"/>
      <c r="I252"/>
      <c r="J252" s="129"/>
      <c r="K252"/>
      <c r="L252"/>
      <c r="M252"/>
      <c r="N252"/>
      <c r="O252"/>
      <c r="P252"/>
      <c r="Q252"/>
      <c r="R252"/>
      <c r="S252"/>
      <c r="T252"/>
      <c r="U252"/>
    </row>
    <row r="253" spans="1:21" ht="12.75">
      <c r="A253"/>
      <c r="B253"/>
      <c r="C253"/>
      <c r="D253"/>
      <c r="E253"/>
      <c r="F253"/>
      <c r="G253"/>
      <c r="H253"/>
      <c r="I253"/>
      <c r="J253" s="129"/>
      <c r="K253"/>
      <c r="L253"/>
      <c r="M253"/>
      <c r="N253"/>
      <c r="O253"/>
      <c r="P253"/>
      <c r="Q253"/>
      <c r="R253"/>
      <c r="S253"/>
      <c r="T253"/>
      <c r="U253"/>
    </row>
    <row r="254" spans="1:21" ht="12.75">
      <c r="A254"/>
      <c r="B254"/>
      <c r="C254"/>
      <c r="D254"/>
      <c r="E254"/>
      <c r="F254"/>
      <c r="G254"/>
      <c r="H254"/>
      <c r="I254"/>
      <c r="J254" s="129"/>
      <c r="K254"/>
      <c r="L254"/>
      <c r="M254"/>
      <c r="N254"/>
      <c r="O254"/>
      <c r="P254"/>
      <c r="Q254"/>
      <c r="R254"/>
      <c r="S254"/>
      <c r="T254"/>
      <c r="U254"/>
    </row>
    <row r="255" spans="1:21" ht="12.75">
      <c r="A255"/>
      <c r="B255"/>
      <c r="C255"/>
      <c r="D255"/>
      <c r="E255"/>
      <c r="F255"/>
      <c r="G255"/>
      <c r="H255"/>
      <c r="I255"/>
      <c r="J255" s="129"/>
      <c r="K255"/>
      <c r="L255"/>
      <c r="M255"/>
      <c r="N255"/>
      <c r="O255"/>
      <c r="P255"/>
      <c r="Q255"/>
      <c r="R255"/>
      <c r="S255"/>
      <c r="T255"/>
      <c r="U255"/>
    </row>
    <row r="256" spans="1:21" ht="12.75">
      <c r="A256"/>
      <c r="B256"/>
      <c r="C256"/>
      <c r="D256"/>
      <c r="E256"/>
      <c r="F256"/>
      <c r="G256"/>
      <c r="H256"/>
      <c r="I256"/>
      <c r="J256" s="129"/>
      <c r="K256"/>
      <c r="L256"/>
      <c r="M256"/>
      <c r="N256"/>
      <c r="O256"/>
      <c r="P256"/>
      <c r="Q256"/>
      <c r="R256"/>
      <c r="S256"/>
      <c r="T256"/>
      <c r="U256"/>
    </row>
    <row r="257" spans="1:21" ht="12.75">
      <c r="A257"/>
      <c r="B257"/>
      <c r="C257"/>
      <c r="D257"/>
      <c r="E257"/>
      <c r="F257"/>
      <c r="G257"/>
      <c r="H257"/>
      <c r="I257"/>
      <c r="J257" s="129"/>
      <c r="K257"/>
      <c r="L257"/>
      <c r="M257"/>
      <c r="N257"/>
      <c r="O257"/>
      <c r="P257"/>
      <c r="Q257"/>
      <c r="R257"/>
      <c r="S257"/>
      <c r="T257"/>
      <c r="U257"/>
    </row>
    <row r="258" spans="1:21" ht="12.75">
      <c r="A258"/>
      <c r="B258"/>
      <c r="C258"/>
      <c r="D258"/>
      <c r="E258"/>
      <c r="F258"/>
      <c r="G258"/>
      <c r="H258"/>
      <c r="I258"/>
      <c r="J258" s="129"/>
      <c r="K258"/>
      <c r="L258"/>
      <c r="M258"/>
      <c r="N258"/>
      <c r="O258"/>
      <c r="P258"/>
      <c r="Q258"/>
      <c r="R258"/>
      <c r="S258"/>
      <c r="T258"/>
      <c r="U258"/>
    </row>
    <row r="259" spans="1:21" ht="12.75">
      <c r="A259"/>
      <c r="B259"/>
      <c r="C259"/>
      <c r="D259"/>
      <c r="E259"/>
      <c r="F259"/>
      <c r="G259"/>
      <c r="H259"/>
      <c r="I259"/>
      <c r="J259" s="129"/>
      <c r="K259"/>
      <c r="L259"/>
      <c r="M259"/>
      <c r="N259"/>
      <c r="O259"/>
      <c r="P259"/>
      <c r="Q259"/>
      <c r="R259"/>
      <c r="S259"/>
      <c r="T259"/>
      <c r="U259"/>
    </row>
    <row r="260" spans="1:21" ht="12.75">
      <c r="A260"/>
      <c r="B260"/>
      <c r="C260"/>
      <c r="D260"/>
      <c r="E260"/>
      <c r="F260"/>
      <c r="G260"/>
      <c r="H260"/>
      <c r="I260"/>
      <c r="J260" s="129"/>
      <c r="K260"/>
      <c r="L260"/>
      <c r="M260"/>
      <c r="N260"/>
      <c r="O260"/>
      <c r="P260"/>
      <c r="Q260"/>
      <c r="R260"/>
      <c r="S260"/>
      <c r="T260"/>
      <c r="U260"/>
    </row>
    <row r="261" spans="1:21" ht="12.75">
      <c r="A261"/>
      <c r="B261"/>
      <c r="C261"/>
      <c r="D261"/>
      <c r="E261"/>
      <c r="F261"/>
      <c r="G261"/>
      <c r="H261"/>
      <c r="I261"/>
      <c r="J261" s="129"/>
      <c r="K261"/>
      <c r="L261"/>
      <c r="M261"/>
      <c r="N261"/>
      <c r="O261"/>
      <c r="P261"/>
      <c r="Q261"/>
      <c r="R261"/>
      <c r="S261"/>
      <c r="T261"/>
      <c r="U261"/>
    </row>
    <row r="262" spans="1:21" ht="12.75">
      <c r="A262"/>
      <c r="B262"/>
      <c r="C262"/>
      <c r="D262"/>
      <c r="E262"/>
      <c r="F262"/>
      <c r="G262"/>
      <c r="H262"/>
      <c r="I262"/>
      <c r="J262" s="129"/>
      <c r="K262"/>
      <c r="L262"/>
      <c r="M262"/>
      <c r="N262"/>
      <c r="O262"/>
      <c r="P262"/>
      <c r="Q262"/>
      <c r="R262"/>
      <c r="S262"/>
      <c r="T262"/>
      <c r="U262"/>
    </row>
    <row r="263" spans="1:21" ht="12.75">
      <c r="A263"/>
      <c r="B263"/>
      <c r="C263"/>
      <c r="D263"/>
      <c r="E263"/>
      <c r="F263"/>
      <c r="G263"/>
      <c r="H263"/>
      <c r="I263"/>
      <c r="J263" s="129"/>
      <c r="K263"/>
      <c r="L263"/>
      <c r="M263"/>
      <c r="N263"/>
      <c r="O263"/>
      <c r="P263"/>
      <c r="Q263"/>
      <c r="R263"/>
      <c r="S263"/>
      <c r="T263"/>
      <c r="U263"/>
    </row>
    <row r="264" spans="1:21" ht="12.75">
      <c r="A264"/>
      <c r="B264"/>
      <c r="C264"/>
      <c r="D264"/>
      <c r="E264"/>
      <c r="F264"/>
      <c r="G264"/>
      <c r="H264"/>
      <c r="I264"/>
      <c r="J264" s="129"/>
      <c r="K264"/>
      <c r="L264"/>
      <c r="M264"/>
      <c r="N264"/>
      <c r="O264"/>
      <c r="P264"/>
      <c r="Q264"/>
      <c r="R264"/>
      <c r="S264"/>
      <c r="T264"/>
      <c r="U264"/>
    </row>
    <row r="265" spans="1:21" ht="12.75">
      <c r="A265"/>
      <c r="B265"/>
      <c r="C265"/>
      <c r="D265"/>
      <c r="E265"/>
      <c r="F265"/>
      <c r="G265"/>
      <c r="H265"/>
      <c r="I265"/>
      <c r="J265" s="129"/>
      <c r="K265"/>
      <c r="L265"/>
      <c r="M265"/>
      <c r="N265"/>
      <c r="O265"/>
      <c r="P265"/>
      <c r="Q265"/>
      <c r="R265"/>
      <c r="S265"/>
      <c r="T265"/>
      <c r="U265"/>
    </row>
    <row r="266" spans="1:21" ht="12.75">
      <c r="A266"/>
      <c r="B266"/>
      <c r="C266"/>
      <c r="D266"/>
      <c r="E266"/>
      <c r="F266"/>
      <c r="G266"/>
      <c r="H266"/>
      <c r="I266"/>
      <c r="J266" s="129"/>
      <c r="K266"/>
      <c r="L266"/>
      <c r="M266"/>
      <c r="N266"/>
      <c r="O266"/>
      <c r="P266"/>
      <c r="Q266"/>
      <c r="R266"/>
      <c r="S266"/>
      <c r="T266"/>
      <c r="U266"/>
    </row>
    <row r="267" spans="1:21" ht="12.75">
      <c r="A267"/>
      <c r="B267"/>
      <c r="C267"/>
      <c r="D267"/>
      <c r="E267"/>
      <c r="F267"/>
      <c r="G267"/>
      <c r="H267"/>
      <c r="I267"/>
      <c r="J267" s="129"/>
      <c r="K267"/>
      <c r="L267"/>
      <c r="M267"/>
      <c r="N267"/>
      <c r="O267"/>
      <c r="P267"/>
      <c r="Q267"/>
      <c r="R267"/>
      <c r="S267"/>
      <c r="T267"/>
      <c r="U267"/>
    </row>
    <row r="268" spans="1:21" ht="12.75">
      <c r="A268"/>
      <c r="B268"/>
      <c r="C268"/>
      <c r="D268"/>
      <c r="E268"/>
      <c r="F268"/>
      <c r="G268"/>
      <c r="H268"/>
      <c r="I268"/>
      <c r="J268" s="129"/>
      <c r="K268"/>
      <c r="L268"/>
      <c r="M268"/>
      <c r="N268"/>
      <c r="O268"/>
      <c r="P268"/>
      <c r="Q268"/>
      <c r="R268"/>
      <c r="S268"/>
      <c r="T268"/>
      <c r="U268"/>
    </row>
    <row r="269" spans="1:21" ht="12.75">
      <c r="A269"/>
      <c r="B269"/>
      <c r="C269"/>
      <c r="D269"/>
      <c r="E269"/>
      <c r="F269"/>
      <c r="G269"/>
      <c r="H269"/>
      <c r="I269"/>
      <c r="J269" s="129"/>
      <c r="K269"/>
      <c r="L269"/>
      <c r="M269"/>
      <c r="N269"/>
      <c r="O269"/>
      <c r="P269"/>
      <c r="Q269"/>
      <c r="R269"/>
      <c r="S269"/>
      <c r="T269"/>
      <c r="U269"/>
    </row>
    <row r="270" spans="1:21" ht="12.75">
      <c r="A270"/>
      <c r="B270"/>
      <c r="C270"/>
      <c r="D270"/>
      <c r="E270"/>
      <c r="F270"/>
      <c r="G270"/>
      <c r="H270"/>
      <c r="I270"/>
      <c r="J270" s="129"/>
      <c r="K270"/>
      <c r="L270"/>
      <c r="M270"/>
      <c r="N270"/>
      <c r="O270"/>
      <c r="P270"/>
      <c r="Q270"/>
      <c r="R270"/>
      <c r="S270"/>
      <c r="T270"/>
      <c r="U270"/>
    </row>
    <row r="271" spans="1:21" ht="12.75">
      <c r="A271"/>
      <c r="B271"/>
      <c r="C271"/>
      <c r="D271"/>
      <c r="E271"/>
      <c r="F271"/>
      <c r="G271"/>
      <c r="H271"/>
      <c r="I271"/>
      <c r="J271" s="129"/>
      <c r="K271"/>
      <c r="L271"/>
      <c r="M271"/>
      <c r="N271"/>
      <c r="O271"/>
      <c r="P271"/>
      <c r="Q271"/>
      <c r="R271"/>
      <c r="S271"/>
      <c r="T271"/>
      <c r="U271"/>
    </row>
    <row r="272" spans="1:21" ht="12.75">
      <c r="A272"/>
      <c r="B272"/>
      <c r="C272"/>
      <c r="D272"/>
      <c r="E272"/>
      <c r="F272"/>
      <c r="G272"/>
      <c r="H272"/>
      <c r="I272"/>
      <c r="J272" s="129"/>
      <c r="K272"/>
      <c r="L272"/>
      <c r="M272"/>
      <c r="N272"/>
      <c r="O272"/>
      <c r="P272"/>
      <c r="Q272"/>
      <c r="R272"/>
      <c r="S272"/>
      <c r="T272"/>
      <c r="U272"/>
    </row>
    <row r="273" spans="1:21" ht="12.75">
      <c r="A273"/>
      <c r="B273"/>
      <c r="C273"/>
      <c r="D273"/>
      <c r="E273"/>
      <c r="F273"/>
      <c r="G273"/>
      <c r="H273"/>
      <c r="I273"/>
      <c r="J273" s="129"/>
      <c r="K273"/>
      <c r="L273"/>
      <c r="M273"/>
      <c r="N273"/>
      <c r="O273"/>
      <c r="P273"/>
      <c r="Q273"/>
      <c r="R273"/>
      <c r="S273"/>
      <c r="T273"/>
      <c r="U273"/>
    </row>
    <row r="274" spans="1:21" ht="12.75">
      <c r="A274"/>
      <c r="B274"/>
      <c r="C274"/>
      <c r="D274"/>
      <c r="E274"/>
      <c r="F274"/>
      <c r="G274"/>
      <c r="H274"/>
      <c r="I274"/>
      <c r="J274" s="129"/>
      <c r="K274"/>
      <c r="L274"/>
      <c r="M274"/>
      <c r="N274"/>
      <c r="O274"/>
      <c r="P274"/>
      <c r="Q274"/>
      <c r="R274"/>
      <c r="S274"/>
      <c r="T274"/>
      <c r="U274"/>
    </row>
    <row r="275" spans="1:21" ht="12.75">
      <c r="A275"/>
      <c r="B275"/>
      <c r="C275"/>
      <c r="D275"/>
      <c r="E275"/>
      <c r="F275"/>
      <c r="G275"/>
      <c r="H275"/>
      <c r="I275"/>
      <c r="J275" s="129"/>
      <c r="K275"/>
      <c r="L275"/>
      <c r="M275"/>
      <c r="N275"/>
      <c r="O275"/>
      <c r="P275"/>
      <c r="Q275"/>
      <c r="R275"/>
      <c r="S275"/>
      <c r="T275"/>
      <c r="U275"/>
    </row>
    <row r="276" spans="1:21" ht="12.75">
      <c r="A276"/>
      <c r="B276"/>
      <c r="C276"/>
      <c r="D276"/>
      <c r="E276"/>
      <c r="F276"/>
      <c r="G276"/>
      <c r="H276"/>
      <c r="I276"/>
      <c r="J276" s="129"/>
      <c r="K276"/>
      <c r="L276"/>
      <c r="M276"/>
      <c r="N276"/>
      <c r="O276"/>
      <c r="P276"/>
      <c r="Q276"/>
      <c r="R276"/>
      <c r="S276"/>
      <c r="T276"/>
      <c r="U276"/>
    </row>
    <row r="277" spans="1:21" ht="12.75">
      <c r="A277"/>
      <c r="B277"/>
      <c r="C277"/>
      <c r="D277"/>
      <c r="E277"/>
      <c r="F277"/>
      <c r="G277"/>
      <c r="H277"/>
      <c r="I277"/>
      <c r="J277" s="129"/>
      <c r="K277"/>
      <c r="L277"/>
      <c r="M277"/>
      <c r="N277"/>
      <c r="O277"/>
      <c r="P277"/>
      <c r="Q277"/>
      <c r="R277"/>
      <c r="S277"/>
      <c r="T277"/>
      <c r="U277"/>
    </row>
    <row r="278" spans="1:21" ht="12.75">
      <c r="A278"/>
      <c r="B278"/>
      <c r="C278"/>
      <c r="D278"/>
      <c r="E278"/>
      <c r="F278"/>
      <c r="G278"/>
      <c r="H278"/>
      <c r="I278"/>
      <c r="J278" s="129"/>
      <c r="K278"/>
      <c r="L278"/>
      <c r="M278"/>
      <c r="N278"/>
      <c r="O278"/>
      <c r="P278"/>
      <c r="Q278"/>
      <c r="R278"/>
      <c r="S278"/>
      <c r="T278"/>
      <c r="U278"/>
    </row>
    <row r="279" spans="1:21" ht="12.75">
      <c r="A279"/>
      <c r="B279"/>
      <c r="C279"/>
      <c r="D279"/>
      <c r="E279"/>
      <c r="F279"/>
      <c r="G279"/>
      <c r="H279"/>
      <c r="I279"/>
      <c r="J279" s="129"/>
      <c r="K279"/>
      <c r="L279"/>
      <c r="M279"/>
      <c r="N279"/>
      <c r="O279"/>
      <c r="P279"/>
      <c r="Q279"/>
      <c r="R279"/>
      <c r="S279"/>
      <c r="T279"/>
      <c r="U279"/>
    </row>
    <row r="280" spans="1:21" ht="12.75">
      <c r="A280"/>
      <c r="B280"/>
      <c r="C280"/>
      <c r="D280"/>
      <c r="E280"/>
      <c r="F280"/>
      <c r="G280"/>
      <c r="H280"/>
      <c r="I280"/>
      <c r="J280" s="129"/>
      <c r="K280"/>
      <c r="L280"/>
      <c r="M280"/>
      <c r="N280"/>
      <c r="O280"/>
      <c r="P280"/>
      <c r="Q280"/>
      <c r="R280"/>
      <c r="S280"/>
      <c r="T280"/>
      <c r="U280"/>
    </row>
    <row r="281" spans="1:21" ht="12.75">
      <c r="A281"/>
      <c r="B281"/>
      <c r="C281"/>
      <c r="D281"/>
      <c r="E281"/>
      <c r="F281"/>
      <c r="G281"/>
      <c r="H281"/>
      <c r="I281"/>
      <c r="J281" s="129"/>
      <c r="K281"/>
      <c r="L281"/>
      <c r="M281"/>
      <c r="N281"/>
      <c r="O281"/>
      <c r="P281"/>
      <c r="Q281"/>
      <c r="R281"/>
      <c r="S281"/>
      <c r="T281"/>
      <c r="U281"/>
    </row>
    <row r="282" spans="1:21" ht="12.75">
      <c r="A282"/>
      <c r="B282"/>
      <c r="C282"/>
      <c r="D282"/>
      <c r="E282"/>
      <c r="F282"/>
      <c r="G282"/>
      <c r="H282"/>
      <c r="I282"/>
      <c r="J282" s="129"/>
      <c r="K282"/>
      <c r="L282"/>
      <c r="M282"/>
      <c r="N282"/>
      <c r="O282"/>
      <c r="P282"/>
      <c r="Q282"/>
      <c r="R282"/>
      <c r="S282"/>
      <c r="T282"/>
      <c r="U282"/>
    </row>
    <row r="283" spans="1:21" ht="12.75">
      <c r="A283"/>
      <c r="B283"/>
      <c r="C283"/>
      <c r="D283"/>
      <c r="E283"/>
      <c r="F283"/>
      <c r="G283"/>
      <c r="H283"/>
      <c r="I283"/>
      <c r="J283" s="129"/>
      <c r="K283"/>
      <c r="L283"/>
      <c r="M283"/>
      <c r="N283"/>
      <c r="O283"/>
      <c r="P283"/>
      <c r="Q283"/>
      <c r="R283"/>
      <c r="S283"/>
      <c r="T283"/>
      <c r="U283"/>
    </row>
    <row r="284" spans="1:21" ht="12.75">
      <c r="A284"/>
      <c r="B284"/>
      <c r="C284"/>
      <c r="D284"/>
      <c r="E284"/>
      <c r="F284"/>
      <c r="G284"/>
      <c r="H284"/>
      <c r="I284"/>
      <c r="J284" s="129"/>
      <c r="K284"/>
      <c r="L284"/>
      <c r="M284"/>
      <c r="N284"/>
      <c r="O284"/>
      <c r="P284"/>
      <c r="Q284"/>
      <c r="R284"/>
      <c r="S284"/>
      <c r="T284"/>
      <c r="U284"/>
    </row>
    <row r="285" spans="1:21" ht="12.75">
      <c r="A285"/>
      <c r="B285"/>
      <c r="C285"/>
      <c r="D285"/>
      <c r="E285"/>
      <c r="F285"/>
      <c r="G285"/>
      <c r="H285"/>
      <c r="I285"/>
      <c r="J285" s="129"/>
      <c r="K285"/>
      <c r="L285"/>
      <c r="M285"/>
      <c r="N285"/>
      <c r="O285"/>
      <c r="P285"/>
      <c r="Q285"/>
      <c r="R285"/>
      <c r="S285"/>
      <c r="T285"/>
      <c r="U285"/>
    </row>
    <row r="286" spans="1:21" ht="12.75">
      <c r="A286"/>
      <c r="B286"/>
      <c r="C286"/>
      <c r="D286"/>
      <c r="E286"/>
      <c r="F286"/>
      <c r="G286"/>
      <c r="H286"/>
      <c r="I286"/>
      <c r="J286" s="129"/>
      <c r="K286"/>
      <c r="L286"/>
      <c r="M286"/>
      <c r="N286"/>
      <c r="O286"/>
      <c r="P286"/>
      <c r="Q286"/>
      <c r="R286"/>
      <c r="S286"/>
      <c r="T286"/>
      <c r="U286"/>
    </row>
    <row r="287" spans="1:21" ht="12.75">
      <c r="A287"/>
      <c r="B287"/>
      <c r="C287"/>
      <c r="D287"/>
      <c r="E287"/>
      <c r="F287"/>
      <c r="G287"/>
      <c r="H287"/>
      <c r="I287"/>
      <c r="J287" s="129"/>
      <c r="K287"/>
      <c r="L287"/>
      <c r="M287"/>
      <c r="N287"/>
      <c r="O287"/>
      <c r="P287"/>
      <c r="Q287"/>
      <c r="R287"/>
      <c r="S287"/>
      <c r="T287"/>
      <c r="U287"/>
    </row>
    <row r="288" spans="1:21" ht="12.75">
      <c r="A288"/>
      <c r="B288"/>
      <c r="C288"/>
      <c r="D288"/>
      <c r="E288"/>
      <c r="F288"/>
      <c r="G288"/>
      <c r="H288"/>
      <c r="I288"/>
      <c r="J288" s="129"/>
      <c r="K288"/>
      <c r="L288"/>
      <c r="M288"/>
      <c r="N288"/>
      <c r="O288"/>
      <c r="P288"/>
      <c r="Q288"/>
      <c r="R288"/>
      <c r="S288"/>
      <c r="T288"/>
      <c r="U288"/>
    </row>
    <row r="289" spans="1:21" ht="12.75">
      <c r="A289"/>
      <c r="B289"/>
      <c r="C289"/>
      <c r="D289"/>
      <c r="E289"/>
      <c r="F289"/>
      <c r="G289"/>
      <c r="H289"/>
      <c r="I289"/>
      <c r="J289" s="129"/>
      <c r="K289"/>
      <c r="L289"/>
      <c r="M289"/>
      <c r="N289"/>
      <c r="O289"/>
      <c r="P289"/>
      <c r="Q289"/>
      <c r="R289"/>
      <c r="S289"/>
      <c r="T289"/>
      <c r="U289"/>
    </row>
    <row r="290" spans="1:21" ht="12.75">
      <c r="A290"/>
      <c r="B290"/>
      <c r="C290"/>
      <c r="D290"/>
      <c r="E290"/>
      <c r="F290"/>
      <c r="G290"/>
      <c r="H290"/>
      <c r="I290"/>
      <c r="J290" s="129"/>
      <c r="K290"/>
      <c r="L290"/>
      <c r="M290"/>
      <c r="N290"/>
      <c r="O290"/>
      <c r="P290"/>
      <c r="Q290"/>
      <c r="R290"/>
      <c r="S290"/>
      <c r="T290"/>
      <c r="U290"/>
    </row>
    <row r="291" spans="1:21" ht="12.75">
      <c r="A291"/>
      <c r="B291"/>
      <c r="C291"/>
      <c r="D291"/>
      <c r="E291"/>
      <c r="F291"/>
      <c r="G291"/>
      <c r="H291"/>
      <c r="I291"/>
      <c r="J291" s="129"/>
      <c r="K291"/>
      <c r="L291"/>
      <c r="M291"/>
      <c r="N291"/>
      <c r="O291"/>
      <c r="P291"/>
      <c r="Q291"/>
      <c r="R291"/>
      <c r="S291"/>
      <c r="T291"/>
      <c r="U291"/>
    </row>
    <row r="292" spans="1:21" ht="12.75">
      <c r="A292"/>
      <c r="B292"/>
      <c r="C292"/>
      <c r="D292"/>
      <c r="E292"/>
      <c r="F292"/>
      <c r="G292"/>
      <c r="H292"/>
      <c r="I292"/>
      <c r="J292" s="129"/>
      <c r="K292"/>
      <c r="L292"/>
      <c r="M292"/>
      <c r="N292"/>
      <c r="O292"/>
      <c r="P292"/>
      <c r="Q292"/>
      <c r="R292"/>
      <c r="S292"/>
      <c r="T292"/>
      <c r="U292"/>
    </row>
    <row r="293" spans="1:21" ht="12.75">
      <c r="A293"/>
      <c r="B293"/>
      <c r="C293"/>
      <c r="D293"/>
      <c r="E293"/>
      <c r="F293"/>
      <c r="G293"/>
      <c r="H293"/>
      <c r="I293"/>
      <c r="J293" s="129"/>
      <c r="K293"/>
      <c r="L293"/>
      <c r="M293"/>
      <c r="N293"/>
      <c r="O293"/>
      <c r="P293"/>
      <c r="Q293"/>
      <c r="R293"/>
      <c r="S293"/>
      <c r="T293"/>
      <c r="U293"/>
    </row>
    <row r="294" spans="1:21" ht="12.75">
      <c r="A294"/>
      <c r="B294"/>
      <c r="C294"/>
      <c r="D294"/>
      <c r="E294"/>
      <c r="F294"/>
      <c r="G294"/>
      <c r="H294"/>
      <c r="I294"/>
      <c r="J294" s="129"/>
      <c r="K294"/>
      <c r="L294"/>
      <c r="M294"/>
      <c r="N294"/>
      <c r="O294"/>
      <c r="P294"/>
      <c r="Q294"/>
      <c r="R294"/>
      <c r="S294"/>
      <c r="T294"/>
      <c r="U294"/>
    </row>
    <row r="295" spans="1:21" ht="12.75">
      <c r="A295"/>
      <c r="B295"/>
      <c r="C295"/>
      <c r="D295"/>
      <c r="E295"/>
      <c r="F295"/>
      <c r="G295"/>
      <c r="H295"/>
      <c r="I295"/>
      <c r="J295" s="129"/>
      <c r="K295"/>
      <c r="L295"/>
      <c r="M295"/>
      <c r="N295"/>
      <c r="O295"/>
      <c r="P295"/>
      <c r="Q295"/>
      <c r="R295"/>
      <c r="S295"/>
      <c r="T295"/>
      <c r="U295"/>
    </row>
    <row r="296" spans="1:21" ht="12.75">
      <c r="A296"/>
      <c r="B296"/>
      <c r="C296"/>
      <c r="D296"/>
      <c r="E296"/>
      <c r="F296"/>
      <c r="G296"/>
      <c r="H296"/>
      <c r="I296"/>
      <c r="J296" s="129"/>
      <c r="K296"/>
      <c r="L296"/>
      <c r="M296"/>
      <c r="N296"/>
      <c r="O296"/>
      <c r="P296"/>
      <c r="Q296"/>
      <c r="R296"/>
      <c r="S296"/>
      <c r="T296"/>
      <c r="U296"/>
    </row>
    <row r="297" spans="1:21" ht="12.75">
      <c r="A297"/>
      <c r="B297"/>
      <c r="C297"/>
      <c r="D297"/>
      <c r="E297"/>
      <c r="F297"/>
      <c r="G297"/>
      <c r="H297"/>
      <c r="I297"/>
      <c r="J297" s="129"/>
      <c r="K297"/>
      <c r="L297"/>
      <c r="M297"/>
      <c r="N297"/>
      <c r="O297"/>
      <c r="P297"/>
      <c r="Q297"/>
      <c r="R297"/>
      <c r="S297"/>
      <c r="T297"/>
      <c r="U297"/>
    </row>
    <row r="298" spans="1:21" ht="12.75">
      <c r="A298"/>
      <c r="B298"/>
      <c r="C298"/>
      <c r="D298"/>
      <c r="E298"/>
      <c r="F298"/>
      <c r="G298"/>
      <c r="H298"/>
      <c r="I298"/>
      <c r="J298" s="129"/>
      <c r="K298"/>
      <c r="L298"/>
      <c r="M298"/>
      <c r="N298"/>
      <c r="O298"/>
      <c r="P298"/>
      <c r="Q298"/>
      <c r="R298"/>
      <c r="S298"/>
      <c r="T298"/>
      <c r="U298"/>
    </row>
    <row r="299" spans="1:21" ht="12.75">
      <c r="A299"/>
      <c r="B299"/>
      <c r="C299"/>
      <c r="D299"/>
      <c r="E299"/>
      <c r="F299"/>
      <c r="G299"/>
      <c r="H299"/>
      <c r="I299"/>
      <c r="J299" s="129"/>
      <c r="K299"/>
      <c r="L299"/>
      <c r="M299"/>
      <c r="N299"/>
      <c r="O299"/>
      <c r="P299"/>
      <c r="Q299"/>
      <c r="R299"/>
      <c r="S299"/>
      <c r="T299"/>
      <c r="U299"/>
    </row>
    <row r="300" spans="1:21" ht="12.75">
      <c r="A300"/>
      <c r="B300"/>
      <c r="C300"/>
      <c r="D300"/>
      <c r="E300"/>
      <c r="F300"/>
      <c r="G300"/>
      <c r="H300"/>
      <c r="I300"/>
      <c r="J300" s="129"/>
      <c r="K300"/>
      <c r="L300"/>
      <c r="M300"/>
      <c r="N300"/>
      <c r="O300"/>
      <c r="P300"/>
      <c r="Q300"/>
      <c r="R300"/>
      <c r="S300"/>
      <c r="T300"/>
      <c r="U300"/>
    </row>
    <row r="301" spans="1:21" ht="12.75">
      <c r="A301"/>
      <c r="B301"/>
      <c r="C301"/>
      <c r="D301"/>
      <c r="E301"/>
      <c r="F301"/>
      <c r="G301"/>
      <c r="H301"/>
      <c r="I301"/>
      <c r="J301" s="129"/>
      <c r="K301"/>
      <c r="L301"/>
      <c r="M301"/>
      <c r="N301"/>
      <c r="O301"/>
      <c r="P301"/>
      <c r="Q301"/>
      <c r="R301"/>
      <c r="S301"/>
      <c r="T301"/>
      <c r="U301"/>
    </row>
    <row r="302" spans="1:21" ht="12.75">
      <c r="A302"/>
      <c r="B302"/>
      <c r="C302"/>
      <c r="D302"/>
      <c r="E302"/>
      <c r="F302"/>
      <c r="G302"/>
      <c r="H302"/>
      <c r="I302"/>
      <c r="J302" s="129"/>
      <c r="K302"/>
      <c r="L302"/>
      <c r="M302"/>
      <c r="N302"/>
      <c r="O302"/>
      <c r="P302"/>
      <c r="Q302"/>
      <c r="R302"/>
      <c r="S302"/>
      <c r="T302"/>
      <c r="U302"/>
    </row>
    <row r="303" spans="1:21" ht="12.75">
      <c r="A303"/>
      <c r="B303"/>
      <c r="C303"/>
      <c r="D303"/>
      <c r="E303"/>
      <c r="F303"/>
      <c r="G303"/>
      <c r="H303"/>
      <c r="I303"/>
      <c r="J303" s="129"/>
      <c r="K303"/>
      <c r="L303"/>
      <c r="M303"/>
      <c r="N303"/>
      <c r="O303"/>
      <c r="P303"/>
      <c r="Q303"/>
      <c r="R303"/>
      <c r="S303"/>
      <c r="T303"/>
      <c r="U303"/>
    </row>
    <row r="304" spans="1:21" ht="12.75">
      <c r="A304"/>
      <c r="B304"/>
      <c r="C304"/>
      <c r="D304"/>
      <c r="E304"/>
      <c r="F304"/>
      <c r="G304"/>
      <c r="H304"/>
      <c r="I304"/>
      <c r="J304" s="129"/>
      <c r="K304"/>
      <c r="L304"/>
      <c r="M304"/>
      <c r="N304"/>
      <c r="O304"/>
      <c r="P304"/>
      <c r="Q304"/>
      <c r="R304"/>
      <c r="S304"/>
      <c r="T304"/>
      <c r="U304"/>
    </row>
    <row r="305" spans="1:21" ht="12.75">
      <c r="A305"/>
      <c r="B305"/>
      <c r="C305"/>
      <c r="D305"/>
      <c r="E305"/>
      <c r="F305"/>
      <c r="G305"/>
      <c r="H305"/>
      <c r="I305"/>
      <c r="J305" s="129"/>
      <c r="K305"/>
      <c r="L305"/>
      <c r="M305"/>
      <c r="N305"/>
      <c r="O305"/>
      <c r="P305"/>
      <c r="Q305"/>
      <c r="R305"/>
      <c r="S305"/>
      <c r="T305"/>
      <c r="U305"/>
    </row>
    <row r="306" spans="1:21" ht="12.75">
      <c r="A306"/>
      <c r="B306"/>
      <c r="C306"/>
      <c r="D306"/>
      <c r="E306"/>
      <c r="F306"/>
      <c r="G306"/>
      <c r="H306"/>
      <c r="I306"/>
      <c r="J306" s="129"/>
      <c r="K306"/>
      <c r="L306"/>
      <c r="M306"/>
      <c r="N306"/>
      <c r="O306"/>
      <c r="P306"/>
      <c r="Q306"/>
      <c r="R306"/>
      <c r="S306"/>
      <c r="T306"/>
      <c r="U306"/>
    </row>
    <row r="307" spans="1:21" ht="12.75">
      <c r="A307"/>
      <c r="B307"/>
      <c r="C307"/>
      <c r="D307"/>
      <c r="E307"/>
      <c r="F307"/>
      <c r="G307"/>
      <c r="H307"/>
      <c r="I307"/>
      <c r="J307" s="129"/>
      <c r="K307"/>
      <c r="L307"/>
      <c r="M307"/>
      <c r="N307"/>
      <c r="O307"/>
      <c r="P307"/>
      <c r="Q307"/>
      <c r="R307"/>
      <c r="S307"/>
      <c r="T307"/>
      <c r="U307"/>
    </row>
    <row r="308" spans="1:21" ht="12.75">
      <c r="A308"/>
      <c r="B308"/>
      <c r="C308"/>
      <c r="D308"/>
      <c r="E308"/>
      <c r="F308"/>
      <c r="G308"/>
      <c r="H308"/>
      <c r="I308"/>
      <c r="J308" s="129"/>
      <c r="K308"/>
      <c r="L308"/>
      <c r="M308"/>
      <c r="N308"/>
      <c r="O308"/>
      <c r="P308"/>
      <c r="Q308"/>
      <c r="R308"/>
      <c r="S308"/>
      <c r="T308"/>
      <c r="U308"/>
    </row>
    <row r="309" spans="1:21" ht="12.75">
      <c r="A309"/>
      <c r="B309"/>
      <c r="C309"/>
      <c r="D309"/>
      <c r="E309"/>
      <c r="F309"/>
      <c r="G309"/>
      <c r="H309"/>
      <c r="I309"/>
      <c r="J309" s="129"/>
      <c r="K309"/>
      <c r="L309"/>
      <c r="M309"/>
      <c r="N309"/>
      <c r="O309"/>
      <c r="P309"/>
      <c r="Q309"/>
      <c r="R309"/>
      <c r="S309"/>
      <c r="T309"/>
      <c r="U309"/>
    </row>
    <row r="310" spans="1:21" ht="12.75">
      <c r="A310"/>
      <c r="B310"/>
      <c r="C310"/>
      <c r="D310"/>
      <c r="E310"/>
      <c r="F310"/>
      <c r="G310"/>
      <c r="H310"/>
      <c r="I310"/>
      <c r="J310" s="129"/>
      <c r="K310"/>
      <c r="L310"/>
      <c r="M310"/>
      <c r="N310"/>
      <c r="O310"/>
      <c r="P310"/>
      <c r="Q310"/>
      <c r="R310"/>
      <c r="S310"/>
      <c r="T310"/>
      <c r="U310"/>
    </row>
    <row r="311" spans="1:21" ht="12.75">
      <c r="A311"/>
      <c r="B311"/>
      <c r="C311"/>
      <c r="D311"/>
      <c r="E311"/>
      <c r="F311"/>
      <c r="G311"/>
      <c r="H311"/>
      <c r="I311"/>
      <c r="J311" s="129"/>
      <c r="K311"/>
      <c r="L311"/>
      <c r="M311"/>
      <c r="N311"/>
      <c r="O311"/>
      <c r="P311"/>
      <c r="Q311"/>
      <c r="R311"/>
      <c r="S311"/>
      <c r="T311"/>
      <c r="U311"/>
    </row>
    <row r="312" spans="1:21" ht="12.75">
      <c r="A312"/>
      <c r="B312"/>
      <c r="C312"/>
      <c r="D312"/>
      <c r="E312"/>
      <c r="F312"/>
      <c r="G312"/>
      <c r="H312"/>
      <c r="I312"/>
      <c r="J312" s="129"/>
      <c r="K312"/>
      <c r="L312"/>
      <c r="M312"/>
      <c r="N312"/>
      <c r="O312"/>
      <c r="P312"/>
      <c r="Q312"/>
      <c r="R312"/>
      <c r="S312"/>
      <c r="T312"/>
      <c r="U312"/>
    </row>
    <row r="313" spans="1:21" ht="12.75">
      <c r="A313"/>
      <c r="B313"/>
      <c r="C313"/>
      <c r="D313"/>
      <c r="E313"/>
      <c r="F313"/>
      <c r="G313"/>
      <c r="H313"/>
      <c r="I313"/>
      <c r="J313" s="129"/>
      <c r="K313"/>
      <c r="L313"/>
      <c r="M313"/>
      <c r="N313"/>
      <c r="O313"/>
      <c r="P313"/>
      <c r="Q313"/>
      <c r="R313"/>
      <c r="S313"/>
      <c r="T313"/>
      <c r="U313"/>
    </row>
    <row r="314" spans="1:21" ht="12.75">
      <c r="A314"/>
      <c r="B314"/>
      <c r="C314"/>
      <c r="D314"/>
      <c r="E314"/>
      <c r="F314"/>
      <c r="G314"/>
      <c r="H314"/>
      <c r="I314"/>
      <c r="J314" s="129"/>
      <c r="K314"/>
      <c r="L314"/>
      <c r="M314"/>
      <c r="N314"/>
      <c r="O314"/>
      <c r="P314"/>
      <c r="Q314"/>
      <c r="R314"/>
      <c r="S314"/>
      <c r="T314"/>
      <c r="U314"/>
    </row>
    <row r="315" spans="1:21" ht="12.75">
      <c r="A315"/>
      <c r="B315"/>
      <c r="C315"/>
      <c r="D315"/>
      <c r="E315"/>
      <c r="F315"/>
      <c r="G315"/>
      <c r="H315"/>
      <c r="I315"/>
      <c r="J315" s="129"/>
      <c r="K315"/>
      <c r="L315"/>
      <c r="M315"/>
      <c r="N315"/>
      <c r="O315"/>
      <c r="P315"/>
      <c r="Q315"/>
      <c r="R315"/>
      <c r="S315"/>
      <c r="T315"/>
      <c r="U315"/>
    </row>
    <row r="316" spans="1:21" ht="12.75">
      <c r="A316"/>
      <c r="B316"/>
      <c r="C316"/>
      <c r="D316"/>
      <c r="E316"/>
      <c r="F316"/>
      <c r="G316"/>
      <c r="H316"/>
      <c r="I316"/>
      <c r="J316" s="129"/>
      <c r="K316"/>
      <c r="L316"/>
      <c r="M316"/>
      <c r="N316"/>
      <c r="O316"/>
      <c r="P316"/>
      <c r="Q316"/>
      <c r="R316"/>
      <c r="S316"/>
      <c r="T316"/>
      <c r="U316"/>
    </row>
    <row r="317" spans="1:21" ht="12.75">
      <c r="A317"/>
      <c r="B317"/>
      <c r="C317"/>
      <c r="D317"/>
      <c r="E317"/>
      <c r="F317"/>
      <c r="G317"/>
      <c r="H317"/>
      <c r="I317"/>
      <c r="J317" s="129"/>
      <c r="K317"/>
      <c r="L317"/>
      <c r="M317"/>
      <c r="N317"/>
      <c r="O317"/>
      <c r="P317"/>
      <c r="Q317"/>
      <c r="R317"/>
      <c r="S317"/>
      <c r="T317"/>
      <c r="U317"/>
    </row>
    <row r="318" spans="1:21" ht="12.75">
      <c r="A318"/>
      <c r="B318"/>
      <c r="C318"/>
      <c r="D318"/>
      <c r="E318"/>
      <c r="F318"/>
      <c r="G318"/>
      <c r="H318"/>
      <c r="I318"/>
      <c r="J318" s="129"/>
      <c r="K318"/>
      <c r="L318"/>
      <c r="M318"/>
      <c r="N318"/>
      <c r="O318"/>
      <c r="P318"/>
      <c r="Q318"/>
      <c r="R318"/>
      <c r="S318"/>
      <c r="T318"/>
      <c r="U318"/>
    </row>
    <row r="319" spans="1:21" ht="12.75">
      <c r="A319"/>
      <c r="B319"/>
      <c r="C319"/>
      <c r="D319"/>
      <c r="E319"/>
      <c r="F319"/>
      <c r="G319"/>
      <c r="H319"/>
      <c r="I319"/>
      <c r="J319" s="129"/>
      <c r="K319"/>
      <c r="L319"/>
      <c r="M319"/>
      <c r="N319"/>
      <c r="O319"/>
      <c r="P319"/>
      <c r="Q319"/>
      <c r="R319"/>
      <c r="S319"/>
      <c r="T319"/>
      <c r="U319"/>
    </row>
    <row r="320" spans="1:21" ht="12.75">
      <c r="A320"/>
      <c r="B320"/>
      <c r="C320"/>
      <c r="D320"/>
      <c r="E320"/>
      <c r="F320"/>
      <c r="G320"/>
      <c r="H320"/>
      <c r="I320"/>
      <c r="J320" s="129"/>
      <c r="K320"/>
      <c r="L320"/>
      <c r="M320"/>
      <c r="N320"/>
      <c r="O320"/>
      <c r="P320"/>
      <c r="Q320"/>
      <c r="R320"/>
      <c r="S320"/>
      <c r="T320"/>
      <c r="U320"/>
    </row>
    <row r="321" spans="1:21" ht="12.75">
      <c r="A321"/>
      <c r="B321"/>
      <c r="C321"/>
      <c r="D321"/>
      <c r="E321"/>
      <c r="F321"/>
      <c r="G321"/>
      <c r="H321"/>
      <c r="I321"/>
      <c r="J321" s="129"/>
      <c r="K321"/>
      <c r="L321"/>
      <c r="M321"/>
      <c r="N321"/>
      <c r="O321"/>
      <c r="P321"/>
      <c r="Q321"/>
      <c r="R321"/>
      <c r="S321"/>
      <c r="T321"/>
      <c r="U321"/>
    </row>
    <row r="322" spans="1:21" ht="12.75">
      <c r="A322"/>
      <c r="B322"/>
      <c r="C322"/>
      <c r="D322"/>
      <c r="E322"/>
      <c r="F322"/>
      <c r="G322"/>
      <c r="H322"/>
      <c r="I322"/>
      <c r="J322" s="129"/>
      <c r="K322"/>
      <c r="L322"/>
      <c r="M322"/>
      <c r="N322"/>
      <c r="O322"/>
      <c r="P322"/>
      <c r="Q322"/>
      <c r="R322"/>
      <c r="S322"/>
      <c r="T322"/>
      <c r="U322"/>
    </row>
    <row r="323" spans="1:21" ht="12.75">
      <c r="A323"/>
      <c r="B323"/>
      <c r="C323"/>
      <c r="D323"/>
      <c r="E323"/>
      <c r="F323"/>
      <c r="G323"/>
      <c r="H323"/>
      <c r="I323"/>
      <c r="J323" s="129"/>
      <c r="K323"/>
      <c r="L323"/>
      <c r="M323"/>
      <c r="N323"/>
      <c r="O323"/>
      <c r="P323"/>
      <c r="Q323"/>
      <c r="R323"/>
      <c r="S323"/>
      <c r="T323"/>
      <c r="U323"/>
    </row>
    <row r="324" spans="1:21" ht="12.75">
      <c r="A324"/>
      <c r="B324"/>
      <c r="C324"/>
      <c r="D324"/>
      <c r="E324"/>
      <c r="F324"/>
      <c r="G324"/>
      <c r="H324"/>
      <c r="I324"/>
      <c r="J324" s="129"/>
      <c r="K324"/>
      <c r="L324"/>
      <c r="M324"/>
      <c r="N324"/>
      <c r="O324"/>
      <c r="P324"/>
      <c r="Q324"/>
      <c r="R324"/>
      <c r="S324"/>
      <c r="T324"/>
      <c r="U324"/>
    </row>
    <row r="325" spans="1:21" ht="12.75">
      <c r="A325"/>
      <c r="B325"/>
      <c r="C325"/>
      <c r="D325"/>
      <c r="E325"/>
      <c r="F325"/>
      <c r="G325"/>
      <c r="H325"/>
      <c r="I325"/>
      <c r="J325" s="129"/>
      <c r="K325"/>
      <c r="L325"/>
      <c r="M325"/>
      <c r="N325"/>
      <c r="O325"/>
      <c r="P325"/>
      <c r="Q325"/>
      <c r="R325"/>
      <c r="S325"/>
      <c r="T325"/>
      <c r="U325"/>
    </row>
    <row r="326" spans="1:21" ht="12.75">
      <c r="A326"/>
      <c r="B326"/>
      <c r="C326"/>
      <c r="D326"/>
      <c r="E326"/>
      <c r="F326"/>
      <c r="G326"/>
      <c r="H326"/>
      <c r="I326"/>
      <c r="J326" s="129"/>
      <c r="K326"/>
      <c r="L326"/>
      <c r="M326"/>
      <c r="N326"/>
      <c r="O326"/>
      <c r="P326"/>
      <c r="Q326"/>
      <c r="R326"/>
      <c r="S326"/>
      <c r="T326"/>
      <c r="U326"/>
    </row>
    <row r="327" spans="1:21" ht="12.75">
      <c r="A327"/>
      <c r="B327"/>
      <c r="C327"/>
      <c r="D327"/>
      <c r="E327"/>
      <c r="F327"/>
      <c r="G327"/>
      <c r="H327"/>
      <c r="I327"/>
      <c r="J327" s="129"/>
      <c r="K327"/>
      <c r="L327"/>
      <c r="M327"/>
      <c r="N327"/>
      <c r="O327"/>
      <c r="P327"/>
      <c r="Q327"/>
      <c r="R327"/>
      <c r="S327"/>
      <c r="T327"/>
      <c r="U327"/>
    </row>
    <row r="328" spans="1:21" ht="12.75">
      <c r="A328"/>
      <c r="B328"/>
      <c r="C328"/>
      <c r="D328"/>
      <c r="E328"/>
      <c r="F328"/>
      <c r="G328"/>
      <c r="H328"/>
      <c r="I328"/>
      <c r="J328" s="129"/>
      <c r="K328"/>
      <c r="L328"/>
      <c r="M328"/>
      <c r="N328"/>
      <c r="O328"/>
      <c r="P328"/>
      <c r="Q328"/>
      <c r="R328"/>
      <c r="S328"/>
      <c r="T328"/>
      <c r="U328"/>
    </row>
    <row r="329" spans="1:21" ht="12.75">
      <c r="A329"/>
      <c r="B329"/>
      <c r="C329"/>
      <c r="D329"/>
      <c r="E329"/>
      <c r="F329"/>
      <c r="G329"/>
      <c r="H329"/>
      <c r="I329"/>
      <c r="J329" s="129"/>
      <c r="K329"/>
      <c r="L329"/>
      <c r="M329"/>
      <c r="N329"/>
      <c r="O329"/>
      <c r="P329"/>
      <c r="Q329"/>
      <c r="R329"/>
      <c r="S329"/>
      <c r="T329"/>
      <c r="U329"/>
    </row>
    <row r="330" spans="1:21" ht="12.75">
      <c r="A330"/>
      <c r="B330"/>
      <c r="C330"/>
      <c r="D330"/>
      <c r="E330"/>
      <c r="F330"/>
      <c r="G330"/>
      <c r="H330"/>
      <c r="I330"/>
      <c r="J330" s="129"/>
      <c r="K330"/>
      <c r="L330"/>
      <c r="M330"/>
      <c r="N330"/>
      <c r="O330"/>
      <c r="P330"/>
      <c r="Q330"/>
      <c r="R330"/>
      <c r="S330"/>
      <c r="T330"/>
      <c r="U330"/>
    </row>
    <row r="331" spans="1:21" ht="12.75">
      <c r="A331"/>
      <c r="B331"/>
      <c r="C331"/>
      <c r="D331"/>
      <c r="E331"/>
      <c r="F331"/>
      <c r="G331"/>
      <c r="H331"/>
      <c r="I331"/>
      <c r="J331" s="129"/>
      <c r="K331"/>
      <c r="L331"/>
      <c r="M331"/>
      <c r="N331"/>
      <c r="O331"/>
      <c r="P331"/>
      <c r="Q331"/>
      <c r="R331"/>
      <c r="S331"/>
      <c r="T331"/>
      <c r="U331"/>
    </row>
    <row r="332" spans="1:21" ht="12.75">
      <c r="A332"/>
      <c r="B332"/>
      <c r="C332"/>
      <c r="D332"/>
      <c r="E332"/>
      <c r="F332"/>
      <c r="G332"/>
      <c r="H332"/>
      <c r="I332"/>
      <c r="J332" s="129"/>
      <c r="K332"/>
      <c r="L332"/>
      <c r="M332"/>
      <c r="N332"/>
      <c r="O332"/>
      <c r="P332"/>
      <c r="Q332"/>
      <c r="R332"/>
      <c r="S332"/>
      <c r="T332"/>
      <c r="U332"/>
    </row>
    <row r="333" spans="1:21" ht="12.75">
      <c r="A333"/>
      <c r="B333"/>
      <c r="C333"/>
      <c r="D333"/>
      <c r="E333"/>
      <c r="F333"/>
      <c r="G333"/>
      <c r="H333"/>
      <c r="I333"/>
      <c r="J333" s="129"/>
      <c r="K333"/>
      <c r="L333"/>
      <c r="M333"/>
      <c r="N333"/>
      <c r="O333"/>
      <c r="P333"/>
      <c r="Q333"/>
      <c r="R333"/>
      <c r="S333"/>
      <c r="T333"/>
      <c r="U333"/>
    </row>
    <row r="334" spans="1:21" ht="12.75">
      <c r="A334"/>
      <c r="B334"/>
      <c r="C334"/>
      <c r="D334"/>
      <c r="E334"/>
      <c r="F334"/>
      <c r="G334"/>
      <c r="H334"/>
      <c r="I334"/>
      <c r="J334" s="129"/>
      <c r="K334"/>
      <c r="L334"/>
      <c r="M334"/>
      <c r="N334"/>
      <c r="O334"/>
      <c r="P334"/>
      <c r="Q334"/>
      <c r="R334"/>
      <c r="S334"/>
      <c r="T334"/>
      <c r="U334"/>
    </row>
    <row r="335" spans="1:21" ht="12.75">
      <c r="A335"/>
      <c r="B335"/>
      <c r="C335"/>
      <c r="D335"/>
      <c r="E335"/>
      <c r="F335"/>
      <c r="G335"/>
      <c r="H335"/>
      <c r="I335"/>
      <c r="J335" s="129"/>
      <c r="K335"/>
      <c r="L335"/>
      <c r="M335"/>
      <c r="N335"/>
      <c r="O335"/>
      <c r="P335"/>
      <c r="Q335"/>
      <c r="R335"/>
      <c r="S335"/>
      <c r="T335"/>
      <c r="U335"/>
    </row>
    <row r="336" spans="1:21" ht="12.75">
      <c r="A336"/>
      <c r="B336"/>
      <c r="C336"/>
      <c r="D336"/>
      <c r="E336"/>
      <c r="F336"/>
      <c r="G336"/>
      <c r="H336"/>
      <c r="I336"/>
      <c r="J336" s="129"/>
      <c r="K336"/>
      <c r="L336"/>
      <c r="M336"/>
      <c r="N336"/>
      <c r="O336"/>
      <c r="P336"/>
      <c r="Q336"/>
      <c r="R336"/>
      <c r="S336"/>
      <c r="T336"/>
      <c r="U336"/>
    </row>
    <row r="337" spans="1:21" ht="12.75">
      <c r="A337"/>
      <c r="B337"/>
      <c r="C337"/>
      <c r="D337"/>
      <c r="E337"/>
      <c r="F337"/>
      <c r="G337"/>
      <c r="H337"/>
      <c r="I337"/>
      <c r="J337" s="129"/>
      <c r="K337"/>
      <c r="L337"/>
      <c r="M337"/>
      <c r="N337"/>
      <c r="O337"/>
      <c r="P337"/>
      <c r="Q337"/>
      <c r="R337"/>
      <c r="S337"/>
      <c r="T337"/>
      <c r="U337"/>
    </row>
    <row r="338" spans="1:21" ht="12.75">
      <c r="A338"/>
      <c r="B338"/>
      <c r="C338"/>
      <c r="D338"/>
      <c r="E338"/>
      <c r="F338"/>
      <c r="G338"/>
      <c r="H338"/>
      <c r="I338"/>
      <c r="J338" s="129"/>
      <c r="K338"/>
      <c r="L338"/>
      <c r="M338"/>
      <c r="N338"/>
      <c r="O338"/>
      <c r="P338"/>
      <c r="Q338"/>
      <c r="R338"/>
      <c r="S338"/>
      <c r="T338"/>
      <c r="U338"/>
    </row>
    <row r="339" spans="1:21" ht="12.75">
      <c r="A339"/>
      <c r="B339"/>
      <c r="C339"/>
      <c r="D339"/>
      <c r="E339"/>
      <c r="F339"/>
      <c r="G339"/>
      <c r="H339"/>
      <c r="I339"/>
      <c r="J339" s="129"/>
      <c r="K339"/>
      <c r="L339"/>
      <c r="M339"/>
      <c r="N339"/>
      <c r="O339"/>
      <c r="P339"/>
      <c r="Q339"/>
      <c r="R339"/>
      <c r="S339"/>
      <c r="T339"/>
      <c r="U339"/>
    </row>
    <row r="340" spans="1:21" ht="12.75">
      <c r="A340"/>
      <c r="B340"/>
      <c r="C340"/>
      <c r="D340"/>
      <c r="E340"/>
      <c r="F340"/>
      <c r="G340"/>
      <c r="H340"/>
      <c r="I340"/>
      <c r="J340" s="129"/>
      <c r="K340"/>
      <c r="L340"/>
      <c r="M340"/>
      <c r="N340"/>
      <c r="O340"/>
      <c r="P340"/>
      <c r="Q340"/>
      <c r="R340"/>
      <c r="S340"/>
      <c r="T340"/>
      <c r="U340"/>
    </row>
    <row r="341" spans="1:21" ht="12.75">
      <c r="A341"/>
      <c r="B341"/>
      <c r="C341"/>
      <c r="D341"/>
      <c r="E341"/>
      <c r="F341"/>
      <c r="G341"/>
      <c r="H341"/>
      <c r="I341"/>
      <c r="J341" s="129"/>
      <c r="K341"/>
      <c r="L341"/>
      <c r="M341"/>
      <c r="N341"/>
      <c r="O341"/>
      <c r="P341"/>
      <c r="Q341"/>
      <c r="R341"/>
      <c r="S341"/>
      <c r="T341"/>
      <c r="U341"/>
    </row>
    <row r="342" spans="1:21" ht="12.75">
      <c r="A342"/>
      <c r="B342"/>
      <c r="C342"/>
      <c r="D342"/>
      <c r="E342"/>
      <c r="F342"/>
      <c r="G342"/>
      <c r="H342"/>
      <c r="I342"/>
      <c r="J342" s="129"/>
      <c r="K342"/>
      <c r="L342"/>
      <c r="M342"/>
      <c r="N342"/>
      <c r="O342"/>
      <c r="P342"/>
      <c r="Q342"/>
      <c r="R342"/>
      <c r="S342"/>
      <c r="T342"/>
      <c r="U342"/>
    </row>
    <row r="343" spans="1:21" ht="12.75">
      <c r="A343"/>
      <c r="B343"/>
      <c r="C343"/>
      <c r="D343"/>
      <c r="E343"/>
      <c r="F343"/>
      <c r="G343"/>
      <c r="H343"/>
      <c r="I343"/>
      <c r="J343" s="129"/>
      <c r="K343"/>
      <c r="L343"/>
      <c r="M343"/>
      <c r="N343"/>
      <c r="O343"/>
      <c r="P343"/>
      <c r="Q343"/>
      <c r="R343"/>
      <c r="S343"/>
      <c r="T343"/>
      <c r="U343"/>
    </row>
    <row r="344" spans="1:21" ht="12.75">
      <c r="A344"/>
      <c r="B344"/>
      <c r="C344"/>
      <c r="D344"/>
      <c r="E344"/>
      <c r="F344"/>
      <c r="G344"/>
      <c r="H344"/>
      <c r="I344"/>
      <c r="J344" s="129"/>
      <c r="K344"/>
      <c r="L344"/>
      <c r="M344"/>
      <c r="N344"/>
      <c r="O344"/>
      <c r="P344"/>
      <c r="Q344"/>
      <c r="R344"/>
      <c r="S344"/>
      <c r="T344"/>
      <c r="U344"/>
    </row>
    <row r="345" spans="1:21" ht="12.75">
      <c r="A345"/>
      <c r="B345"/>
      <c r="C345"/>
      <c r="D345"/>
      <c r="E345"/>
      <c r="F345"/>
      <c r="G345"/>
      <c r="H345"/>
      <c r="I345"/>
      <c r="J345" s="129"/>
      <c r="K345"/>
      <c r="L345"/>
      <c r="M345"/>
      <c r="N345"/>
      <c r="O345"/>
      <c r="P345"/>
      <c r="Q345"/>
      <c r="R345"/>
      <c r="S345"/>
      <c r="T345"/>
      <c r="U345"/>
    </row>
    <row r="346" spans="1:21" ht="12.75">
      <c r="A346"/>
      <c r="B346"/>
      <c r="C346"/>
      <c r="D346"/>
      <c r="E346"/>
      <c r="F346"/>
      <c r="G346"/>
      <c r="H346"/>
      <c r="I346"/>
      <c r="J346" s="129"/>
      <c r="K346"/>
      <c r="L346"/>
      <c r="M346"/>
      <c r="N346"/>
      <c r="O346"/>
      <c r="P346"/>
      <c r="Q346"/>
      <c r="R346"/>
      <c r="S346"/>
      <c r="T346"/>
      <c r="U346"/>
    </row>
    <row r="347" spans="1:21" ht="12.75">
      <c r="A347"/>
      <c r="B347"/>
      <c r="C347"/>
      <c r="D347"/>
      <c r="E347"/>
      <c r="F347"/>
      <c r="G347"/>
      <c r="H347"/>
      <c r="I347"/>
      <c r="J347" s="129"/>
      <c r="K347"/>
      <c r="L347"/>
      <c r="M347"/>
      <c r="N347"/>
      <c r="O347"/>
      <c r="P347"/>
      <c r="Q347"/>
      <c r="R347"/>
      <c r="S347"/>
      <c r="T347"/>
      <c r="U347"/>
    </row>
    <row r="348" spans="1:21" ht="12.75">
      <c r="A348"/>
      <c r="B348"/>
      <c r="C348"/>
      <c r="D348"/>
      <c r="E348"/>
      <c r="F348"/>
      <c r="G348"/>
      <c r="H348"/>
      <c r="I348"/>
      <c r="J348" s="129"/>
      <c r="K348"/>
      <c r="L348"/>
      <c r="M348"/>
      <c r="N348"/>
      <c r="O348"/>
      <c r="P348"/>
      <c r="Q348"/>
      <c r="R348"/>
      <c r="S348"/>
      <c r="T348"/>
      <c r="U348"/>
    </row>
    <row r="349" spans="1:21" ht="12.75">
      <c r="A349"/>
      <c r="B349"/>
      <c r="C349"/>
      <c r="D349"/>
      <c r="E349"/>
      <c r="F349"/>
      <c r="G349"/>
      <c r="H349"/>
      <c r="I349"/>
      <c r="J349" s="129"/>
      <c r="K349"/>
      <c r="L349"/>
      <c r="M349"/>
      <c r="N349"/>
      <c r="O349"/>
      <c r="P349"/>
      <c r="Q349"/>
      <c r="R349"/>
      <c r="S349"/>
      <c r="T349"/>
      <c r="U349"/>
    </row>
    <row r="350" spans="1:21" ht="12.75">
      <c r="A350"/>
      <c r="B350"/>
      <c r="C350"/>
      <c r="D350"/>
      <c r="E350"/>
      <c r="F350"/>
      <c r="G350"/>
      <c r="H350"/>
      <c r="I350"/>
      <c r="J350" s="129"/>
      <c r="K350"/>
      <c r="L350"/>
      <c r="M350"/>
      <c r="N350"/>
      <c r="O350"/>
      <c r="P350"/>
      <c r="Q350"/>
      <c r="R350"/>
      <c r="S350"/>
      <c r="T350"/>
      <c r="U350"/>
    </row>
    <row r="351" spans="1:21" ht="12.75">
      <c r="A351"/>
      <c r="B351"/>
      <c r="C351"/>
      <c r="D351"/>
      <c r="E351"/>
      <c r="F351"/>
      <c r="G351"/>
      <c r="H351"/>
      <c r="I351"/>
      <c r="J351" s="129"/>
      <c r="K351"/>
      <c r="L351"/>
      <c r="M351"/>
      <c r="N351"/>
      <c r="O351"/>
      <c r="P351"/>
      <c r="Q351"/>
      <c r="R351"/>
      <c r="S351"/>
      <c r="T351"/>
      <c r="U351"/>
    </row>
    <row r="352" spans="1:21" ht="12.75">
      <c r="A352"/>
      <c r="B352"/>
      <c r="C352"/>
      <c r="D352"/>
      <c r="E352"/>
      <c r="F352"/>
      <c r="G352"/>
      <c r="H352"/>
      <c r="I352"/>
      <c r="J352" s="129"/>
      <c r="K352"/>
      <c r="L352"/>
      <c r="M352"/>
      <c r="N352"/>
      <c r="O352"/>
      <c r="P352"/>
      <c r="Q352"/>
      <c r="R352"/>
      <c r="S352"/>
      <c r="T352"/>
      <c r="U352"/>
    </row>
    <row r="353" spans="1:21" ht="12.75">
      <c r="A353"/>
      <c r="B353"/>
      <c r="C353"/>
      <c r="D353"/>
      <c r="E353"/>
      <c r="F353"/>
      <c r="G353"/>
      <c r="H353"/>
      <c r="I353"/>
      <c r="J353" s="129"/>
      <c r="K353"/>
      <c r="L353"/>
      <c r="M353"/>
      <c r="N353"/>
      <c r="O353"/>
      <c r="P353"/>
      <c r="Q353"/>
      <c r="R353"/>
      <c r="S353"/>
      <c r="T353"/>
      <c r="U353"/>
    </row>
    <row r="354" spans="1:21" ht="12.75">
      <c r="A354"/>
      <c r="B354"/>
      <c r="C354"/>
      <c r="D354"/>
      <c r="E354"/>
      <c r="F354"/>
      <c r="G354"/>
      <c r="H354"/>
      <c r="I354"/>
      <c r="J354" s="129"/>
      <c r="K354"/>
      <c r="L354"/>
      <c r="M354"/>
      <c r="N354"/>
      <c r="O354"/>
      <c r="P354"/>
      <c r="Q354"/>
      <c r="R354"/>
      <c r="S354"/>
      <c r="T354"/>
      <c r="U354"/>
    </row>
    <row r="355" spans="1:21" ht="12.75">
      <c r="A355"/>
      <c r="B355"/>
      <c r="C355"/>
      <c r="D355"/>
      <c r="E355"/>
      <c r="F355"/>
      <c r="G355"/>
      <c r="H355"/>
      <c r="I355"/>
      <c r="J355" s="129"/>
      <c r="K355"/>
      <c r="L355"/>
      <c r="M355"/>
      <c r="N355"/>
      <c r="O355"/>
      <c r="P355"/>
      <c r="Q355"/>
      <c r="R355"/>
      <c r="S355"/>
      <c r="T355"/>
      <c r="U355"/>
    </row>
    <row r="356" spans="8:21" ht="12.75">
      <c r="H356"/>
      <c r="I356"/>
      <c r="J356" s="129"/>
      <c r="K356"/>
      <c r="L356"/>
      <c r="M356"/>
      <c r="N356"/>
      <c r="O356"/>
      <c r="P356"/>
      <c r="Q356"/>
      <c r="R356"/>
      <c r="S356"/>
      <c r="T356"/>
      <c r="U356"/>
    </row>
    <row r="357" spans="8:21" ht="12.75">
      <c r="H357" s="52"/>
      <c r="I357"/>
      <c r="J357" s="129"/>
      <c r="K357" s="52"/>
      <c r="L357"/>
      <c r="M357" s="52"/>
      <c r="N357" s="52"/>
      <c r="O357"/>
      <c r="P357" s="52"/>
      <c r="Q357"/>
      <c r="R357" s="52"/>
      <c r="S357" s="52"/>
      <c r="T357"/>
      <c r="U357" s="52"/>
    </row>
    <row r="358" spans="8:21" ht="12.75">
      <c r="H358" s="1"/>
      <c r="I358" s="1"/>
      <c r="J358" s="130"/>
      <c r="K358" s="1"/>
      <c r="L358" s="1"/>
      <c r="M358" s="1"/>
      <c r="N358" s="1"/>
      <c r="O358" s="1"/>
      <c r="P358" s="1"/>
      <c r="Q358" s="1"/>
      <c r="R358" s="1"/>
      <c r="S358" s="1"/>
      <c r="T358" s="1"/>
      <c r="U358" s="1"/>
    </row>
    <row r="359" spans="8:21" ht="12.75">
      <c r="H359" s="52"/>
      <c r="I359"/>
      <c r="J359" s="129"/>
      <c r="K359" s="52"/>
      <c r="L359"/>
      <c r="M359" s="52"/>
      <c r="N359" s="52"/>
      <c r="O359"/>
      <c r="P359" s="52"/>
      <c r="Q359"/>
      <c r="R359" s="52"/>
      <c r="S359" s="52"/>
      <c r="T359"/>
      <c r="U359" s="52"/>
    </row>
    <row r="360" spans="8:21" ht="12.75">
      <c r="H360"/>
      <c r="I360"/>
      <c r="J360" s="129"/>
      <c r="K360"/>
      <c r="L360"/>
      <c r="M360"/>
      <c r="N360"/>
      <c r="O360"/>
      <c r="P360"/>
      <c r="Q360"/>
      <c r="R360"/>
      <c r="S360"/>
      <c r="T360"/>
      <c r="U360"/>
    </row>
    <row r="361" spans="8:21" ht="12.75">
      <c r="H361"/>
      <c r="I361"/>
      <c r="J361" s="129"/>
      <c r="K361"/>
      <c r="L361"/>
      <c r="M361"/>
      <c r="N361"/>
      <c r="O361"/>
      <c r="P361"/>
      <c r="Q361"/>
      <c r="R361"/>
      <c r="S361"/>
      <c r="T361"/>
      <c r="U361"/>
    </row>
    <row r="362" spans="8:21" ht="12.75">
      <c r="H362" s="3"/>
      <c r="I362" s="3"/>
      <c r="J362" s="128"/>
      <c r="K362" s="3"/>
      <c r="L362" s="3"/>
      <c r="M362" s="3"/>
      <c r="N362" s="3"/>
      <c r="O362" s="3"/>
      <c r="P362" s="3"/>
      <c r="Q362" s="3"/>
      <c r="R362" s="3"/>
      <c r="S362" s="3"/>
      <c r="T362" s="3"/>
      <c r="U362" s="3"/>
    </row>
    <row r="363" spans="8:21" ht="12.75">
      <c r="H363" s="3"/>
      <c r="I363" s="3"/>
      <c r="J363" s="128"/>
      <c r="K363" s="3"/>
      <c r="L363" s="3"/>
      <c r="M363" s="3"/>
      <c r="N363" s="3"/>
      <c r="O363" s="3"/>
      <c r="P363" s="3"/>
      <c r="Q363" s="3"/>
      <c r="R363" s="3"/>
      <c r="S363" s="3"/>
      <c r="T363" s="3"/>
      <c r="U363" s="3"/>
    </row>
    <row r="364" spans="8:21" ht="12.75">
      <c r="H364" s="52"/>
      <c r="I364"/>
      <c r="J364" s="129"/>
      <c r="K364" s="52"/>
      <c r="L364"/>
      <c r="M364" s="52"/>
      <c r="N364" s="52"/>
      <c r="O364"/>
      <c r="P364" s="52"/>
      <c r="Q364"/>
      <c r="R364" s="52"/>
      <c r="S364" s="52"/>
      <c r="T364"/>
      <c r="U364" s="52"/>
    </row>
    <row r="365" spans="8:21" ht="12.75">
      <c r="H365"/>
      <c r="I365"/>
      <c r="J365" s="129"/>
      <c r="K365"/>
      <c r="L365"/>
      <c r="M365"/>
      <c r="N365"/>
      <c r="O365"/>
      <c r="P365"/>
      <c r="Q365"/>
      <c r="R365"/>
      <c r="S365"/>
      <c r="T365"/>
      <c r="U365"/>
    </row>
  </sheetData>
  <sheetProtection/>
  <mergeCells count="22">
    <mergeCell ref="A95:G95"/>
    <mergeCell ref="D97:E97"/>
    <mergeCell ref="A35:A45"/>
    <mergeCell ref="A28:A34"/>
    <mergeCell ref="D50:E50"/>
    <mergeCell ref="D136:E136"/>
    <mergeCell ref="D5:E5"/>
    <mergeCell ref="A132:G132"/>
    <mergeCell ref="A133:G133"/>
    <mergeCell ref="A134:G134"/>
    <mergeCell ref="A93:G93"/>
    <mergeCell ref="A94:G94"/>
    <mergeCell ref="A24:A27"/>
    <mergeCell ref="A18:A23"/>
    <mergeCell ref="A48:G48"/>
    <mergeCell ref="A7:A11"/>
    <mergeCell ref="A12:A17"/>
    <mergeCell ref="A1:G1"/>
    <mergeCell ref="A2:G2"/>
    <mergeCell ref="A3:G3"/>
    <mergeCell ref="A47:G47"/>
    <mergeCell ref="A46:G46"/>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45" max="6" man="1"/>
    <brk id="92" max="6" man="1"/>
    <brk id="131"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9"/>
  <sheetViews>
    <sheetView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55" t="s">
        <v>49</v>
      </c>
      <c r="C1" s="255"/>
      <c r="D1" s="255"/>
      <c r="E1" s="255"/>
      <c r="F1" s="255"/>
      <c r="G1" s="255"/>
      <c r="H1" s="255"/>
      <c r="I1" s="255"/>
      <c r="J1" s="255"/>
      <c r="K1" s="255"/>
      <c r="L1" s="255"/>
      <c r="M1" s="255"/>
      <c r="N1" s="58"/>
      <c r="O1" s="58"/>
      <c r="P1" s="58"/>
      <c r="Q1" s="58"/>
      <c r="R1" s="58"/>
      <c r="S1" s="58"/>
      <c r="T1" s="58"/>
      <c r="U1" s="58"/>
      <c r="V1" s="58"/>
      <c r="W1" s="58"/>
      <c r="X1" s="58"/>
      <c r="Y1" s="58"/>
      <c r="Z1" s="58"/>
    </row>
    <row r="2" spans="2:26" s="83" customFormat="1" ht="15.75" customHeight="1">
      <c r="B2" s="252" t="s">
        <v>179</v>
      </c>
      <c r="C2" s="252"/>
      <c r="D2" s="252"/>
      <c r="E2" s="252"/>
      <c r="F2" s="252"/>
      <c r="G2" s="252"/>
      <c r="H2" s="252"/>
      <c r="I2" s="252"/>
      <c r="J2" s="252"/>
      <c r="K2" s="252"/>
      <c r="L2" s="252"/>
      <c r="M2" s="252"/>
      <c r="N2" s="58"/>
      <c r="O2" s="58"/>
      <c r="P2" s="58"/>
      <c r="Q2" s="58"/>
      <c r="R2" s="58"/>
      <c r="S2" s="58"/>
      <c r="T2" s="58"/>
      <c r="U2" s="58"/>
      <c r="V2" s="58"/>
      <c r="W2" s="58"/>
      <c r="X2" s="58"/>
      <c r="Y2" s="58"/>
      <c r="Z2" s="58"/>
    </row>
    <row r="3" spans="2:26" s="84" customFormat="1" ht="15.75" customHeight="1">
      <c r="B3" s="252" t="s">
        <v>181</v>
      </c>
      <c r="C3" s="252"/>
      <c r="D3" s="252"/>
      <c r="E3" s="252"/>
      <c r="F3" s="252"/>
      <c r="G3" s="252"/>
      <c r="H3" s="252"/>
      <c r="I3" s="252"/>
      <c r="J3" s="252"/>
      <c r="K3" s="252"/>
      <c r="L3" s="252"/>
      <c r="M3" s="252"/>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231</v>
      </c>
      <c r="C5" s="87" t="s">
        <v>186</v>
      </c>
      <c r="D5" s="86" t="s">
        <v>55</v>
      </c>
      <c r="E5" s="253" t="s">
        <v>176</v>
      </c>
      <c r="F5" s="253"/>
      <c r="G5" s="253"/>
      <c r="H5" s="253" t="s">
        <v>177</v>
      </c>
      <c r="I5" s="253"/>
      <c r="J5" s="253"/>
      <c r="K5" s="253"/>
      <c r="L5" s="253"/>
      <c r="M5" s="253"/>
    </row>
    <row r="6" spans="2:13" s="58" customFormat="1" ht="15.75" customHeight="1">
      <c r="B6" s="88"/>
      <c r="C6" s="88"/>
      <c r="D6" s="88"/>
      <c r="E6" s="256" t="str">
        <f>+'Exportacion_regional '!C6</f>
        <v>ene</v>
      </c>
      <c r="F6" s="256"/>
      <c r="G6" s="88" t="s">
        <v>129</v>
      </c>
      <c r="H6" s="254" t="str">
        <f>+E6</f>
        <v>ene</v>
      </c>
      <c r="I6" s="254"/>
      <c r="J6" s="88" t="s">
        <v>129</v>
      </c>
      <c r="K6" s="89"/>
      <c r="L6" s="123" t="s">
        <v>224</v>
      </c>
      <c r="M6" s="90" t="s">
        <v>178</v>
      </c>
    </row>
    <row r="7" spans="2:13" s="58" customFormat="1" ht="18.75" customHeight="1">
      <c r="B7" s="91"/>
      <c r="C7" s="91"/>
      <c r="D7" s="91"/>
      <c r="E7" s="92">
        <v>2010</v>
      </c>
      <c r="F7" s="92">
        <v>2011</v>
      </c>
      <c r="G7" s="93" t="s">
        <v>322</v>
      </c>
      <c r="H7" s="92">
        <v>2010</v>
      </c>
      <c r="I7" s="92">
        <v>2011</v>
      </c>
      <c r="J7" s="93" t="str">
        <f>+G7</f>
        <v>11/10</v>
      </c>
      <c r="K7" s="91"/>
      <c r="L7" s="92">
        <v>2011</v>
      </c>
      <c r="M7" s="228">
        <v>2011</v>
      </c>
    </row>
    <row r="8" spans="1:26" s="57" customFormat="1" ht="12.75">
      <c r="A8" s="57">
        <v>1</v>
      </c>
      <c r="B8" s="54" t="s">
        <v>68</v>
      </c>
      <c r="C8" s="126">
        <v>20057000</v>
      </c>
      <c r="D8" s="54" t="s">
        <v>56</v>
      </c>
      <c r="E8" s="55">
        <v>0</v>
      </c>
      <c r="F8" s="55">
        <v>47.52</v>
      </c>
      <c r="G8" s="56"/>
      <c r="H8" s="55">
        <v>0</v>
      </c>
      <c r="I8" s="55">
        <v>131.781</v>
      </c>
      <c r="J8" s="56"/>
      <c r="K8" s="54">
        <v>1</v>
      </c>
      <c r="L8" s="125">
        <f aca="true" t="shared" si="0" ref="L8:L16">+I8/$I$22</f>
        <v>0.2504970745782945</v>
      </c>
      <c r="M8" s="94">
        <v>0.19054979662600152</v>
      </c>
      <c r="N8" s="58"/>
      <c r="O8" s="58"/>
      <c r="P8" s="58"/>
      <c r="Q8" s="58"/>
      <c r="R8" s="58"/>
      <c r="S8" s="58"/>
      <c r="T8" s="58"/>
      <c r="U8" s="58"/>
      <c r="V8" s="58"/>
      <c r="W8" s="58"/>
      <c r="X8" s="58"/>
      <c r="Y8" s="58"/>
      <c r="Z8" s="58"/>
    </row>
    <row r="9" spans="1:26" s="57" customFormat="1" ht="12.75">
      <c r="A9" s="57">
        <v>2</v>
      </c>
      <c r="B9" s="54" t="s">
        <v>72</v>
      </c>
      <c r="C9" s="77" t="s">
        <v>345</v>
      </c>
      <c r="D9" s="54" t="s">
        <v>56</v>
      </c>
      <c r="E9" s="55">
        <v>105.163</v>
      </c>
      <c r="F9" s="55">
        <v>144.74</v>
      </c>
      <c r="G9" s="56">
        <f>+(F9-E9)/E9</f>
        <v>0.3763395871171421</v>
      </c>
      <c r="H9" s="55">
        <v>88.174</v>
      </c>
      <c r="I9" s="55">
        <v>122.664</v>
      </c>
      <c r="J9" s="56">
        <f>+(I9-H9)/H9</f>
        <v>0.3911583913625331</v>
      </c>
      <c r="K9" s="54">
        <v>2</v>
      </c>
      <c r="L9" s="125">
        <f t="shared" si="0"/>
        <v>0.23316694482567224</v>
      </c>
      <c r="M9" s="94">
        <v>0.009445101808732684</v>
      </c>
      <c r="N9" s="58"/>
      <c r="O9" s="58"/>
      <c r="P9" s="58"/>
      <c r="Q9" s="58"/>
      <c r="R9" s="58"/>
      <c r="S9" s="58"/>
      <c r="T9" s="58"/>
      <c r="U9" s="58"/>
      <c r="V9" s="58"/>
      <c r="W9" s="58"/>
      <c r="X9" s="58"/>
      <c r="Y9" s="58"/>
      <c r="Z9" s="58"/>
    </row>
    <row r="10" spans="1:26" s="57" customFormat="1" ht="12.75">
      <c r="A10" s="57">
        <v>3</v>
      </c>
      <c r="B10" s="54" t="s">
        <v>61</v>
      </c>
      <c r="C10" s="126" t="s">
        <v>346</v>
      </c>
      <c r="D10" s="54" t="s">
        <v>56</v>
      </c>
      <c r="E10" s="55">
        <v>0</v>
      </c>
      <c r="F10" s="55">
        <v>316.029</v>
      </c>
      <c r="G10" s="56"/>
      <c r="H10" s="55">
        <v>0</v>
      </c>
      <c r="I10" s="55">
        <v>81.319</v>
      </c>
      <c r="J10" s="56"/>
      <c r="K10" s="54">
        <v>3</v>
      </c>
      <c r="L10" s="125">
        <f t="shared" si="0"/>
        <v>0.15457593740852119</v>
      </c>
      <c r="M10" s="94">
        <v>0.01812673938702246</v>
      </c>
      <c r="N10" s="58"/>
      <c r="O10" s="58"/>
      <c r="P10" s="58"/>
      <c r="Q10" s="58"/>
      <c r="R10" s="58"/>
      <c r="S10" s="58"/>
      <c r="T10" s="58"/>
      <c r="U10" s="58"/>
      <c r="V10" s="58"/>
      <c r="W10" s="58"/>
      <c r="X10" s="58"/>
      <c r="Y10" s="58"/>
      <c r="Z10" s="58"/>
    </row>
    <row r="11" spans="2:26" s="57" customFormat="1" ht="12.75">
      <c r="B11" s="54" t="s">
        <v>62</v>
      </c>
      <c r="C11" s="126" t="s">
        <v>347</v>
      </c>
      <c r="D11" s="54" t="s">
        <v>56</v>
      </c>
      <c r="E11" s="55">
        <v>11.004</v>
      </c>
      <c r="F11" s="55">
        <v>27.204</v>
      </c>
      <c r="G11" s="56">
        <f>+(F11-E11)/E11</f>
        <v>1.4721919302071977</v>
      </c>
      <c r="H11" s="55">
        <v>34.304</v>
      </c>
      <c r="I11" s="55">
        <v>49.068</v>
      </c>
      <c r="J11" s="56">
        <f>+(I11-H11)/H11</f>
        <v>0.4303871268656715</v>
      </c>
      <c r="K11" s="54"/>
      <c r="L11" s="125">
        <f t="shared" si="0"/>
        <v>0.09327133999140812</v>
      </c>
      <c r="M11" s="94">
        <v>1</v>
      </c>
      <c r="N11" s="58"/>
      <c r="O11" s="58"/>
      <c r="P11" s="58"/>
      <c r="Q11" s="58"/>
      <c r="R11" s="58"/>
      <c r="S11" s="58"/>
      <c r="T11" s="58"/>
      <c r="U11" s="58"/>
      <c r="V11" s="58"/>
      <c r="W11" s="58"/>
      <c r="X11" s="58"/>
      <c r="Y11" s="58"/>
      <c r="Z11" s="58"/>
    </row>
    <row r="12" spans="2:26" s="57" customFormat="1" ht="12.75">
      <c r="B12" s="54" t="s">
        <v>71</v>
      </c>
      <c r="C12" s="126" t="s">
        <v>348</v>
      </c>
      <c r="D12" s="54" t="s">
        <v>56</v>
      </c>
      <c r="E12" s="55">
        <v>32.428</v>
      </c>
      <c r="F12" s="55">
        <v>79.903</v>
      </c>
      <c r="G12" s="56">
        <f>+(F12-E12)/E12</f>
        <v>1.464012581719502</v>
      </c>
      <c r="H12" s="55">
        <v>27.024</v>
      </c>
      <c r="I12" s="55">
        <v>44.752</v>
      </c>
      <c r="J12" s="56">
        <f>+(I12-H12)/H12</f>
        <v>0.6560094730609829</v>
      </c>
      <c r="K12" s="54"/>
      <c r="L12" s="125">
        <f t="shared" si="0"/>
        <v>0.0850672333760393</v>
      </c>
      <c r="M12" s="94">
        <v>0.004423493781191651</v>
      </c>
      <c r="N12" s="58"/>
      <c r="O12" s="58"/>
      <c r="P12" s="58"/>
      <c r="Q12" s="58"/>
      <c r="R12" s="58"/>
      <c r="S12" s="58"/>
      <c r="T12" s="58"/>
      <c r="U12" s="58"/>
      <c r="V12" s="58"/>
      <c r="W12" s="58"/>
      <c r="X12" s="58"/>
      <c r="Y12" s="58"/>
      <c r="Z12" s="58"/>
    </row>
    <row r="13" spans="2:26" s="57" customFormat="1" ht="12.75">
      <c r="B13" s="54" t="s">
        <v>78</v>
      </c>
      <c r="C13" s="126" t="s">
        <v>349</v>
      </c>
      <c r="D13" s="54" t="s">
        <v>56</v>
      </c>
      <c r="E13" s="55">
        <v>3.672</v>
      </c>
      <c r="F13" s="55">
        <v>36.533</v>
      </c>
      <c r="G13" s="56">
        <f>+(F13-E13)/E13</f>
        <v>8.949074074074074</v>
      </c>
      <c r="H13" s="55">
        <v>3.06</v>
      </c>
      <c r="I13" s="55">
        <v>29.202</v>
      </c>
      <c r="J13" s="56">
        <f>+(I13-H13)/H13</f>
        <v>8.543137254901962</v>
      </c>
      <c r="K13" s="54"/>
      <c r="L13" s="125">
        <f t="shared" si="0"/>
        <v>0.05550887891149222</v>
      </c>
      <c r="M13" s="94">
        <v>0.00224650279243482</v>
      </c>
      <c r="N13" s="58"/>
      <c r="O13" s="58"/>
      <c r="P13" s="58"/>
      <c r="Q13" s="58"/>
      <c r="R13" s="58"/>
      <c r="S13" s="58"/>
      <c r="T13" s="58"/>
      <c r="U13" s="58"/>
      <c r="V13" s="58"/>
      <c r="W13" s="58"/>
      <c r="X13" s="58"/>
      <c r="Y13" s="58"/>
      <c r="Z13" s="58"/>
    </row>
    <row r="14" spans="2:26" s="57" customFormat="1" ht="12.75">
      <c r="B14" s="54" t="s">
        <v>121</v>
      </c>
      <c r="C14" s="126" t="s">
        <v>350</v>
      </c>
      <c r="D14" s="54" t="s">
        <v>56</v>
      </c>
      <c r="E14" s="55">
        <v>0</v>
      </c>
      <c r="F14" s="55">
        <v>0.096</v>
      </c>
      <c r="G14" s="56"/>
      <c r="H14" s="55">
        <v>0</v>
      </c>
      <c r="I14" s="55">
        <v>18.958</v>
      </c>
      <c r="J14" s="56"/>
      <c r="K14" s="54"/>
      <c r="L14" s="125">
        <f t="shared" si="0"/>
        <v>0.036036481282243314</v>
      </c>
      <c r="M14" s="94">
        <v>0.035323600927901315</v>
      </c>
      <c r="N14" s="58"/>
      <c r="O14" s="58"/>
      <c r="P14" s="58"/>
      <c r="Q14" s="58"/>
      <c r="R14" s="58"/>
      <c r="S14" s="58"/>
      <c r="T14" s="58"/>
      <c r="U14" s="58"/>
      <c r="V14" s="58"/>
      <c r="W14" s="58"/>
      <c r="X14" s="58"/>
      <c r="Y14" s="58"/>
      <c r="Z14" s="58"/>
    </row>
    <row r="15" spans="2:26" s="57" customFormat="1" ht="12.75">
      <c r="B15" s="54" t="s">
        <v>79</v>
      </c>
      <c r="C15" s="126" t="s">
        <v>351</v>
      </c>
      <c r="D15" s="54" t="s">
        <v>56</v>
      </c>
      <c r="E15" s="55">
        <v>1.88</v>
      </c>
      <c r="F15" s="55">
        <v>21.3</v>
      </c>
      <c r="G15" s="56">
        <f>+(F15-E15)/E15</f>
        <v>10.329787234042554</v>
      </c>
      <c r="H15" s="55">
        <v>3.384</v>
      </c>
      <c r="I15" s="55">
        <v>18.076</v>
      </c>
      <c r="J15" s="56">
        <f>+(I15-H15)/H15</f>
        <v>4.34160756501182</v>
      </c>
      <c r="K15" s="54"/>
      <c r="L15" s="125">
        <f t="shared" si="0"/>
        <v>0.034359923813578976</v>
      </c>
      <c r="M15" s="94">
        <v>0.0001650079635786273</v>
      </c>
      <c r="N15" s="58"/>
      <c r="O15" s="58"/>
      <c r="P15" s="58"/>
      <c r="Q15" s="58"/>
      <c r="R15" s="58"/>
      <c r="S15" s="58"/>
      <c r="T15" s="58"/>
      <c r="U15" s="58"/>
      <c r="V15" s="58"/>
      <c r="W15" s="58"/>
      <c r="X15" s="58"/>
      <c r="Y15" s="58"/>
      <c r="Z15" s="58"/>
    </row>
    <row r="16" spans="2:26" s="57" customFormat="1" ht="12.75">
      <c r="B16" s="54" t="s">
        <v>60</v>
      </c>
      <c r="C16" s="126">
        <v>16010000</v>
      </c>
      <c r="D16" s="54" t="s">
        <v>56</v>
      </c>
      <c r="E16" s="55">
        <v>29.45</v>
      </c>
      <c r="F16" s="55">
        <v>5.4</v>
      </c>
      <c r="G16" s="56">
        <f>+(F16-E16)/E16</f>
        <v>-0.8166383701188454</v>
      </c>
      <c r="H16" s="55">
        <v>51.576</v>
      </c>
      <c r="I16" s="55">
        <v>10.53</v>
      </c>
      <c r="J16" s="56">
        <f>+(I16-H16)/H16</f>
        <v>-0.795835272219637</v>
      </c>
      <c r="K16" s="54"/>
      <c r="L16" s="125">
        <f t="shared" si="0"/>
        <v>0.0200160432483396</v>
      </c>
      <c r="M16" s="94">
        <v>0.01161805399250619</v>
      </c>
      <c r="N16" s="58"/>
      <c r="O16" s="58"/>
      <c r="P16" s="58"/>
      <c r="Q16" s="58"/>
      <c r="R16" s="58"/>
      <c r="S16" s="58"/>
      <c r="T16" s="58"/>
      <c r="U16" s="58"/>
      <c r="V16" s="58"/>
      <c r="W16" s="58"/>
      <c r="X16" s="58"/>
      <c r="Y16" s="58"/>
      <c r="Z16" s="58"/>
    </row>
    <row r="17" spans="2:26" s="57" customFormat="1" ht="12.75">
      <c r="B17" s="80" t="s">
        <v>323</v>
      </c>
      <c r="C17" s="126" t="s">
        <v>352</v>
      </c>
      <c r="D17" s="54" t="s">
        <v>56</v>
      </c>
      <c r="E17" s="55">
        <v>0</v>
      </c>
      <c r="F17" s="55">
        <v>0.06</v>
      </c>
      <c r="G17" s="56"/>
      <c r="H17" s="55">
        <v>0</v>
      </c>
      <c r="I17" s="55">
        <v>6.784</v>
      </c>
      <c r="J17" s="56"/>
      <c r="K17" s="54"/>
      <c r="L17" s="125">
        <f>+I17/$I$22</f>
        <v>0.012895426153536168</v>
      </c>
      <c r="M17" s="94">
        <v>0.015217210880844125</v>
      </c>
      <c r="N17" s="58"/>
      <c r="O17" s="58"/>
      <c r="P17" s="58"/>
      <c r="Q17" s="58"/>
      <c r="R17" s="58"/>
      <c r="S17" s="58"/>
      <c r="T17" s="58"/>
      <c r="U17" s="58"/>
      <c r="V17" s="58"/>
      <c r="W17" s="58"/>
      <c r="X17" s="58"/>
      <c r="Y17" s="58"/>
      <c r="Z17" s="58"/>
    </row>
    <row r="18" spans="2:26" s="57" customFormat="1" ht="12.75">
      <c r="B18" s="54" t="s">
        <v>324</v>
      </c>
      <c r="C18" s="126">
        <v>12099130</v>
      </c>
      <c r="D18" s="54" t="s">
        <v>56</v>
      </c>
      <c r="E18" s="55">
        <v>0</v>
      </c>
      <c r="F18" s="55">
        <v>0.033</v>
      </c>
      <c r="G18" s="56"/>
      <c r="H18" s="55">
        <v>0</v>
      </c>
      <c r="I18" s="55">
        <v>6.334</v>
      </c>
      <c r="J18" s="56"/>
      <c r="K18" s="54"/>
      <c r="L18" s="125">
        <f>+I18/$I$22</f>
        <v>0.01204003968993191</v>
      </c>
      <c r="M18" s="94">
        <v>0.010656410670542947</v>
      </c>
      <c r="N18" s="58"/>
      <c r="O18" s="58"/>
      <c r="P18" s="58"/>
      <c r="Q18" s="58"/>
      <c r="R18" s="58"/>
      <c r="S18" s="58"/>
      <c r="T18" s="58"/>
      <c r="U18" s="58"/>
      <c r="V18" s="58"/>
      <c r="W18" s="58"/>
      <c r="X18" s="58"/>
      <c r="Y18" s="58"/>
      <c r="Z18" s="58"/>
    </row>
    <row r="19" spans="2:26" s="57" customFormat="1" ht="12.75">
      <c r="B19" s="54" t="s">
        <v>325</v>
      </c>
      <c r="C19" s="126" t="s">
        <v>353</v>
      </c>
      <c r="D19" s="54" t="s">
        <v>56</v>
      </c>
      <c r="E19" s="55">
        <v>0</v>
      </c>
      <c r="F19" s="55">
        <v>6.804</v>
      </c>
      <c r="G19" s="56"/>
      <c r="H19" s="55">
        <v>0</v>
      </c>
      <c r="I19" s="55">
        <v>5.46</v>
      </c>
      <c r="J19" s="56"/>
      <c r="K19" s="54"/>
      <c r="L19" s="125">
        <f>+I19/$I$22</f>
        <v>0.010378689091731645</v>
      </c>
      <c r="M19" s="94">
        <v>0.007472123232555466</v>
      </c>
      <c r="N19" s="58"/>
      <c r="O19" s="58"/>
      <c r="P19" s="58"/>
      <c r="Q19" s="58"/>
      <c r="R19" s="58"/>
      <c r="S19" s="58"/>
      <c r="T19" s="58"/>
      <c r="U19" s="58"/>
      <c r="V19" s="58"/>
      <c r="W19" s="58"/>
      <c r="X19" s="58"/>
      <c r="Y19" s="58"/>
      <c r="Z19" s="58"/>
    </row>
    <row r="20" spans="2:26" s="57" customFormat="1" ht="12.75">
      <c r="B20" s="54" t="s">
        <v>234</v>
      </c>
      <c r="C20" s="126" t="s">
        <v>354</v>
      </c>
      <c r="D20" s="54" t="s">
        <v>56</v>
      </c>
      <c r="E20" s="55">
        <v>0</v>
      </c>
      <c r="F20" s="55">
        <v>2.016</v>
      </c>
      <c r="G20" s="56"/>
      <c r="H20" s="55">
        <v>0</v>
      </c>
      <c r="I20" s="55">
        <v>1.12</v>
      </c>
      <c r="J20" s="56"/>
      <c r="K20" s="54"/>
      <c r="L20" s="125">
        <f>+I20/$I$22</f>
        <v>0.002128961864970594</v>
      </c>
      <c r="M20" s="94">
        <v>0.0004131286379296354</v>
      </c>
      <c r="N20" s="58"/>
      <c r="O20" s="58"/>
      <c r="P20" s="58"/>
      <c r="Q20" s="58"/>
      <c r="R20" s="58"/>
      <c r="S20" s="58"/>
      <c r="T20" s="58"/>
      <c r="U20" s="58"/>
      <c r="V20" s="58"/>
      <c r="W20" s="58"/>
      <c r="X20" s="58"/>
      <c r="Y20" s="58"/>
      <c r="Z20" s="58"/>
    </row>
    <row r="21" spans="2:26" s="57" customFormat="1" ht="12.75">
      <c r="B21" s="54" t="s">
        <v>163</v>
      </c>
      <c r="C21" s="126"/>
      <c r="D21" s="54"/>
      <c r="E21" s="55"/>
      <c r="F21" s="55"/>
      <c r="G21" s="56"/>
      <c r="H21" s="55">
        <f>+H22-SUM(H8:H20)</f>
        <v>0</v>
      </c>
      <c r="I21" s="55">
        <f>+I22-SUM(I8:I20)</f>
        <v>0.029999999999972715</v>
      </c>
      <c r="J21" s="56"/>
      <c r="K21" s="54"/>
      <c r="L21" s="125">
        <f>+I21/$I$22</f>
        <v>5.70257642402319E-05</v>
      </c>
      <c r="M21" s="94"/>
      <c r="N21" s="58"/>
      <c r="O21" s="58"/>
      <c r="P21" s="58"/>
      <c r="Q21" s="58"/>
      <c r="R21" s="58"/>
      <c r="S21" s="58"/>
      <c r="T21" s="58"/>
      <c r="U21" s="58"/>
      <c r="V21" s="58"/>
      <c r="W21" s="58"/>
      <c r="X21" s="58"/>
      <c r="Y21" s="58"/>
      <c r="Z21" s="58"/>
    </row>
    <row r="22" spans="2:26" s="59" customFormat="1" ht="12.75">
      <c r="B22" s="70" t="s">
        <v>166</v>
      </c>
      <c r="C22" s="70"/>
      <c r="D22" s="70"/>
      <c r="E22" s="99"/>
      <c r="F22" s="71"/>
      <c r="G22" s="71"/>
      <c r="H22" s="71">
        <f>+'Exportacion_regional '!C7</f>
        <v>207.522</v>
      </c>
      <c r="I22" s="71">
        <f>+'Exportacion_regional '!D7</f>
        <v>526.078</v>
      </c>
      <c r="J22" s="100">
        <f>+(I22-H22)/H22</f>
        <v>1.535046886595156</v>
      </c>
      <c r="K22" s="71"/>
      <c r="L22" s="100">
        <f>SUM(L8:L21)</f>
        <v>1</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57" t="s">
        <v>213</v>
      </c>
      <c r="C24" s="257"/>
      <c r="D24" s="257"/>
      <c r="E24" s="257"/>
      <c r="F24" s="257"/>
      <c r="G24" s="257"/>
      <c r="H24" s="257"/>
      <c r="I24" s="257"/>
      <c r="J24" s="257"/>
      <c r="K24" s="257"/>
      <c r="L24" s="257"/>
      <c r="M24" s="257"/>
    </row>
    <row r="25" spans="13:26" ht="13.5" customHeight="1">
      <c r="M25" s="98"/>
      <c r="N25" s="58"/>
      <c r="O25" s="58"/>
      <c r="P25" s="58"/>
      <c r="Q25" s="58"/>
      <c r="R25" s="58"/>
      <c r="S25" s="58"/>
      <c r="T25" s="58"/>
      <c r="U25" s="58"/>
      <c r="V25" s="58"/>
      <c r="W25" s="58"/>
      <c r="X25" s="58"/>
      <c r="Y25" s="58"/>
      <c r="Z25" s="58"/>
    </row>
    <row r="26" spans="2:26" s="83" customFormat="1" ht="15.75" customHeight="1">
      <c r="B26" s="255" t="s">
        <v>50</v>
      </c>
      <c r="C26" s="255"/>
      <c r="D26" s="255"/>
      <c r="E26" s="255"/>
      <c r="F26" s="255"/>
      <c r="G26" s="255"/>
      <c r="H26" s="255"/>
      <c r="I26" s="255"/>
      <c r="J26" s="255"/>
      <c r="K26" s="255"/>
      <c r="L26" s="255"/>
      <c r="M26" s="255"/>
      <c r="N26" s="58"/>
      <c r="O26" s="58"/>
      <c r="P26" s="58"/>
      <c r="Q26" s="58"/>
      <c r="R26" s="58"/>
      <c r="S26" s="58"/>
      <c r="T26" s="58"/>
      <c r="U26" s="58"/>
      <c r="V26" s="58"/>
      <c r="W26" s="58"/>
      <c r="X26" s="58"/>
      <c r="Y26" s="58"/>
      <c r="Z26" s="58"/>
    </row>
    <row r="27" spans="2:26" s="83" customFormat="1" ht="15.75" customHeight="1">
      <c r="B27" s="252" t="s">
        <v>179</v>
      </c>
      <c r="C27" s="252"/>
      <c r="D27" s="252"/>
      <c r="E27" s="252"/>
      <c r="F27" s="252"/>
      <c r="G27" s="252"/>
      <c r="H27" s="252"/>
      <c r="I27" s="252"/>
      <c r="J27" s="252"/>
      <c r="K27" s="252"/>
      <c r="L27" s="252"/>
      <c r="M27" s="252"/>
      <c r="N27" s="58"/>
      <c r="O27" s="58"/>
      <c r="P27" s="58"/>
      <c r="Q27" s="58"/>
      <c r="R27" s="58"/>
      <c r="S27" s="58"/>
      <c r="T27" s="58"/>
      <c r="U27" s="58"/>
      <c r="V27" s="58"/>
      <c r="W27" s="58"/>
      <c r="X27" s="58"/>
      <c r="Y27" s="58"/>
      <c r="Z27" s="58"/>
    </row>
    <row r="28" spans="2:26" s="84" customFormat="1" ht="15.75" customHeight="1">
      <c r="B28" s="252" t="s">
        <v>128</v>
      </c>
      <c r="C28" s="252"/>
      <c r="D28" s="252"/>
      <c r="E28" s="252"/>
      <c r="F28" s="252"/>
      <c r="G28" s="252"/>
      <c r="H28" s="252"/>
      <c r="I28" s="252"/>
      <c r="J28" s="252"/>
      <c r="K28" s="252"/>
      <c r="L28" s="252"/>
      <c r="M28" s="252"/>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231</v>
      </c>
      <c r="C30" s="86" t="s">
        <v>186</v>
      </c>
      <c r="D30" s="86" t="s">
        <v>55</v>
      </c>
      <c r="E30" s="253" t="s">
        <v>176</v>
      </c>
      <c r="F30" s="253"/>
      <c r="G30" s="253"/>
      <c r="H30" s="253" t="s">
        <v>177</v>
      </c>
      <c r="I30" s="253"/>
      <c r="J30" s="253"/>
      <c r="K30" s="253"/>
      <c r="L30" s="253"/>
      <c r="M30" s="253"/>
    </row>
    <row r="31" spans="2:13" s="58" customFormat="1" ht="15.75" customHeight="1">
      <c r="B31" s="88"/>
      <c r="C31" s="88"/>
      <c r="D31" s="88"/>
      <c r="E31" s="254" t="str">
        <f>+E6</f>
        <v>ene</v>
      </c>
      <c r="F31" s="254"/>
      <c r="G31" s="88" t="s">
        <v>129</v>
      </c>
      <c r="H31" s="254" t="str">
        <f>+E31</f>
        <v>ene</v>
      </c>
      <c r="I31" s="254"/>
      <c r="J31" s="88" t="s">
        <v>129</v>
      </c>
      <c r="K31" s="89"/>
      <c r="L31" s="123" t="s">
        <v>224</v>
      </c>
      <c r="M31" s="90" t="s">
        <v>178</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228">
        <f>+M7</f>
        <v>2011</v>
      </c>
    </row>
    <row r="33" spans="1:26" s="57" customFormat="1" ht="12.75">
      <c r="A33" s="57">
        <v>1</v>
      </c>
      <c r="B33" s="54" t="s">
        <v>248</v>
      </c>
      <c r="C33" s="126" t="s">
        <v>355</v>
      </c>
      <c r="D33" s="54" t="s">
        <v>56</v>
      </c>
      <c r="E33" s="55">
        <v>0</v>
      </c>
      <c r="F33" s="55">
        <v>22</v>
      </c>
      <c r="G33" s="56"/>
      <c r="H33" s="55">
        <v>0</v>
      </c>
      <c r="I33" s="131">
        <v>241.5</v>
      </c>
      <c r="J33" s="56"/>
      <c r="K33" s="54">
        <v>1</v>
      </c>
      <c r="L33" s="125">
        <f aca="true" t="shared" si="1" ref="L33:L40">+I33/$I$41</f>
        <v>0.3595708376883838</v>
      </c>
      <c r="M33" s="72">
        <v>0.09986643123276115</v>
      </c>
      <c r="N33" s="58"/>
      <c r="O33" s="58"/>
      <c r="P33" s="58"/>
      <c r="Q33" s="58"/>
      <c r="R33" s="58"/>
      <c r="S33" s="58"/>
      <c r="T33" s="58"/>
      <c r="U33" s="58"/>
      <c r="V33" s="58"/>
      <c r="W33" s="58"/>
      <c r="X33" s="58"/>
      <c r="Y33" s="58"/>
      <c r="Z33" s="58"/>
    </row>
    <row r="34" spans="1:26" s="57" customFormat="1" ht="12.75">
      <c r="A34" s="57">
        <v>2</v>
      </c>
      <c r="B34" s="54" t="s">
        <v>59</v>
      </c>
      <c r="C34" s="126" t="s">
        <v>356</v>
      </c>
      <c r="D34" s="54" t="s">
        <v>56</v>
      </c>
      <c r="E34" s="55">
        <v>0</v>
      </c>
      <c r="F34" s="55">
        <v>72.014</v>
      </c>
      <c r="G34" s="56"/>
      <c r="H34" s="55">
        <v>0</v>
      </c>
      <c r="I34" s="131">
        <v>237.146</v>
      </c>
      <c r="J34" s="56"/>
      <c r="K34" s="54">
        <v>2</v>
      </c>
      <c r="L34" s="125">
        <f t="shared" si="1"/>
        <v>0.3530881402668715</v>
      </c>
      <c r="M34" s="72">
        <v>0.012715863670773311</v>
      </c>
      <c r="N34" s="58"/>
      <c r="O34" s="58"/>
      <c r="P34" s="58"/>
      <c r="Q34" s="58"/>
      <c r="R34" s="58"/>
      <c r="S34" s="58"/>
      <c r="T34" s="58"/>
      <c r="U34" s="58"/>
      <c r="V34" s="58"/>
      <c r="W34" s="58"/>
      <c r="X34" s="58"/>
      <c r="Y34" s="58"/>
      <c r="Z34" s="58"/>
    </row>
    <row r="35" spans="1:26" s="57" customFormat="1" ht="12.75">
      <c r="A35" s="57">
        <v>3</v>
      </c>
      <c r="B35" s="54" t="s">
        <v>65</v>
      </c>
      <c r="C35" s="126">
        <v>12119020</v>
      </c>
      <c r="D35" s="54" t="s">
        <v>56</v>
      </c>
      <c r="E35" s="55">
        <v>50.94</v>
      </c>
      <c r="F35" s="55">
        <v>39.28</v>
      </c>
      <c r="G35" s="56">
        <f>+(F35-E35)/E35</f>
        <v>-0.22889674126423237</v>
      </c>
      <c r="H35" s="55">
        <v>111.219</v>
      </c>
      <c r="I35" s="131">
        <v>91.119</v>
      </c>
      <c r="J35" s="56">
        <f>+(I35-H35)/H35</f>
        <v>-0.18072451649448382</v>
      </c>
      <c r="K35" s="54">
        <v>3</v>
      </c>
      <c r="L35" s="125">
        <f t="shared" si="1"/>
        <v>0.13566764041129545</v>
      </c>
      <c r="M35" s="72">
        <v>0.9304788260643131</v>
      </c>
      <c r="N35" s="58"/>
      <c r="O35" s="58"/>
      <c r="P35" s="58"/>
      <c r="Q35" s="58"/>
      <c r="R35" s="58"/>
      <c r="S35" s="58"/>
      <c r="T35" s="58"/>
      <c r="U35" s="58"/>
      <c r="V35" s="58"/>
      <c r="W35" s="58"/>
      <c r="X35" s="58"/>
      <c r="Y35" s="58"/>
      <c r="Z35" s="58"/>
    </row>
    <row r="36" spans="2:26" s="57" customFormat="1" ht="12.75">
      <c r="B36" s="54" t="s">
        <v>66</v>
      </c>
      <c r="C36" s="126">
        <v>16023200</v>
      </c>
      <c r="D36" s="54" t="s">
        <v>56</v>
      </c>
      <c r="E36" s="55">
        <v>0</v>
      </c>
      <c r="F36" s="55">
        <v>72.048</v>
      </c>
      <c r="G36" s="56"/>
      <c r="H36" s="55">
        <v>0</v>
      </c>
      <c r="I36" s="131">
        <v>41.642</v>
      </c>
      <c r="J36" s="56"/>
      <c r="K36" s="54"/>
      <c r="L36" s="125">
        <f t="shared" si="1"/>
        <v>0.06200103032306286</v>
      </c>
      <c r="M36" s="72">
        <v>0.07709882394762568</v>
      </c>
      <c r="N36" s="58"/>
      <c r="O36" s="58"/>
      <c r="P36" s="58"/>
      <c r="Q36" s="58"/>
      <c r="R36" s="58"/>
      <c r="S36" s="58"/>
      <c r="T36" s="58"/>
      <c r="U36" s="58"/>
      <c r="V36" s="58"/>
      <c r="W36" s="58"/>
      <c r="X36" s="58"/>
      <c r="Y36" s="58"/>
      <c r="Z36" s="58"/>
    </row>
    <row r="37" spans="2:26" s="57" customFormat="1" ht="12.75">
      <c r="B37" s="54" t="s">
        <v>223</v>
      </c>
      <c r="C37" s="126">
        <v>12099110</v>
      </c>
      <c r="D37" s="54" t="s">
        <v>56</v>
      </c>
      <c r="E37" s="55">
        <v>0.01</v>
      </c>
      <c r="F37" s="55">
        <v>0.026</v>
      </c>
      <c r="G37" s="56">
        <f>+(F37-E37)/E37</f>
        <v>1.6</v>
      </c>
      <c r="H37" s="55">
        <v>13.104</v>
      </c>
      <c r="I37" s="131">
        <v>32.625</v>
      </c>
      <c r="J37" s="56">
        <f>+(I37-H37)/H37</f>
        <v>1.4896978021978025</v>
      </c>
      <c r="K37" s="54"/>
      <c r="L37" s="125">
        <f t="shared" si="1"/>
        <v>0.048575563476536326</v>
      </c>
      <c r="M37" s="72">
        <v>0.36080422016522345</v>
      </c>
      <c r="N37" s="58"/>
      <c r="O37" s="58"/>
      <c r="P37" s="58"/>
      <c r="Q37" s="58"/>
      <c r="R37" s="58"/>
      <c r="S37" s="58"/>
      <c r="T37" s="58"/>
      <c r="U37" s="58"/>
      <c r="V37" s="58"/>
      <c r="W37" s="58"/>
      <c r="X37" s="58"/>
      <c r="Y37" s="58"/>
      <c r="Z37" s="58"/>
    </row>
    <row r="38" spans="2:26" s="57" customFormat="1" ht="12.75">
      <c r="B38" s="54" t="s">
        <v>241</v>
      </c>
      <c r="C38" s="126">
        <v>12119010</v>
      </c>
      <c r="D38" s="54" t="s">
        <v>56</v>
      </c>
      <c r="E38" s="55">
        <v>0</v>
      </c>
      <c r="F38" s="55">
        <v>16.675</v>
      </c>
      <c r="G38" s="56"/>
      <c r="H38" s="55">
        <v>0</v>
      </c>
      <c r="I38" s="131">
        <v>18.602</v>
      </c>
      <c r="J38" s="56"/>
      <c r="K38" s="54"/>
      <c r="L38" s="125">
        <f t="shared" si="1"/>
        <v>0.02769663239204686</v>
      </c>
      <c r="M38" s="72">
        <v>0.11123801778420948</v>
      </c>
      <c r="N38" s="58"/>
      <c r="O38" s="58"/>
      <c r="P38" s="58"/>
      <c r="Q38" s="58"/>
      <c r="R38" s="58"/>
      <c r="S38" s="58"/>
      <c r="T38" s="58"/>
      <c r="U38" s="58"/>
      <c r="V38" s="58"/>
      <c r="W38" s="58"/>
      <c r="X38" s="58"/>
      <c r="Y38" s="58"/>
      <c r="Z38" s="58"/>
    </row>
    <row r="39" spans="2:26" s="57" customFormat="1" ht="12.75">
      <c r="B39" s="54" t="s">
        <v>72</v>
      </c>
      <c r="C39" s="126" t="s">
        <v>345</v>
      </c>
      <c r="D39" s="54" t="s">
        <v>56</v>
      </c>
      <c r="E39" s="55">
        <v>0</v>
      </c>
      <c r="F39" s="55">
        <v>19.62</v>
      </c>
      <c r="G39" s="56"/>
      <c r="H39" s="55">
        <v>0</v>
      </c>
      <c r="I39" s="131">
        <v>9</v>
      </c>
      <c r="J39" s="56"/>
      <c r="K39" s="54"/>
      <c r="L39" s="125">
        <f t="shared" si="1"/>
        <v>0.013400155441803124</v>
      </c>
      <c r="M39" s="72">
        <v>0.0006929980783163288</v>
      </c>
      <c r="N39" s="58"/>
      <c r="O39" s="58"/>
      <c r="P39" s="58"/>
      <c r="Q39" s="58"/>
      <c r="R39" s="58"/>
      <c r="S39" s="58"/>
      <c r="T39" s="58"/>
      <c r="U39" s="58"/>
      <c r="V39" s="58"/>
      <c r="W39" s="58"/>
      <c r="X39" s="58"/>
      <c r="Y39" s="58"/>
      <c r="Z39" s="58"/>
    </row>
    <row r="40" spans="2:26" s="57" customFormat="1" ht="12.75">
      <c r="B40" s="54" t="s">
        <v>163</v>
      </c>
      <c r="C40" s="126"/>
      <c r="D40" s="54"/>
      <c r="E40" s="138"/>
      <c r="F40" s="55"/>
      <c r="G40" s="56"/>
      <c r="H40" s="131">
        <f>+H41-SUM(H33:H39)</f>
        <v>291.17900000000003</v>
      </c>
      <c r="I40" s="55">
        <f>+I41-SUM(I33:I39)</f>
        <v>0</v>
      </c>
      <c r="J40" s="56">
        <f>+(I40-H40)/H40</f>
        <v>-1</v>
      </c>
      <c r="K40" s="54"/>
      <c r="L40" s="125">
        <f t="shared" si="1"/>
        <v>0</v>
      </c>
      <c r="M40" s="72"/>
      <c r="N40" s="58"/>
      <c r="O40" s="58"/>
      <c r="P40" s="58"/>
      <c r="Q40" s="58"/>
      <c r="R40" s="58"/>
      <c r="S40" s="58"/>
      <c r="T40" s="58"/>
      <c r="U40" s="58"/>
      <c r="V40" s="58"/>
      <c r="W40" s="58"/>
      <c r="X40" s="58"/>
      <c r="Y40" s="58"/>
      <c r="Z40" s="58"/>
    </row>
    <row r="41" spans="1:26" s="59" customFormat="1" ht="12.75">
      <c r="A41" s="57"/>
      <c r="B41" s="70" t="s">
        <v>166</v>
      </c>
      <c r="C41" s="70"/>
      <c r="D41" s="70"/>
      <c r="E41" s="99"/>
      <c r="F41" s="71"/>
      <c r="G41" s="71"/>
      <c r="H41" s="71">
        <f>+'Exportacion_regional '!C8</f>
        <v>415.502</v>
      </c>
      <c r="I41" s="71">
        <f>+'Exportacion_regional '!D8</f>
        <v>671.634</v>
      </c>
      <c r="J41" s="100">
        <f>+(I41-H41)/H41</f>
        <v>0.6164398727322612</v>
      </c>
      <c r="K41" s="71"/>
      <c r="L41" s="100">
        <f>SUM(L33:L40)</f>
        <v>1</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57" t="s">
        <v>213</v>
      </c>
      <c r="C43" s="257"/>
      <c r="D43" s="257"/>
      <c r="E43" s="257"/>
      <c r="F43" s="257"/>
      <c r="G43" s="257"/>
      <c r="H43" s="257"/>
      <c r="I43" s="257"/>
      <c r="J43" s="257"/>
      <c r="K43" s="257"/>
      <c r="L43" s="257"/>
      <c r="M43" s="257"/>
    </row>
    <row r="44" spans="13:26" ht="13.5" customHeight="1">
      <c r="M44" s="98"/>
      <c r="N44" s="58"/>
      <c r="O44" s="58"/>
      <c r="P44" s="58"/>
      <c r="Q44" s="58"/>
      <c r="R44" s="58"/>
      <c r="S44" s="58"/>
      <c r="T44" s="58"/>
      <c r="U44" s="58"/>
      <c r="V44" s="58"/>
      <c r="W44" s="58"/>
      <c r="X44" s="58"/>
      <c r="Y44" s="58"/>
      <c r="Z44" s="58"/>
    </row>
    <row r="45" spans="2:26" s="83" customFormat="1" ht="15.75" customHeight="1">
      <c r="B45" s="255" t="s">
        <v>47</v>
      </c>
      <c r="C45" s="255"/>
      <c r="D45" s="255"/>
      <c r="E45" s="255"/>
      <c r="F45" s="255"/>
      <c r="G45" s="255"/>
      <c r="H45" s="255"/>
      <c r="I45" s="255"/>
      <c r="J45" s="255"/>
      <c r="K45" s="255"/>
      <c r="L45" s="255"/>
      <c r="M45" s="255"/>
      <c r="N45" s="58"/>
      <c r="O45" s="58"/>
      <c r="P45" s="58"/>
      <c r="Q45" s="58"/>
      <c r="R45" s="58"/>
      <c r="S45" s="58"/>
      <c r="T45" s="58"/>
      <c r="U45" s="58"/>
      <c r="V45" s="58"/>
      <c r="W45" s="58"/>
      <c r="X45" s="58"/>
      <c r="Y45" s="58"/>
      <c r="Z45" s="58"/>
    </row>
    <row r="46" spans="2:26" s="83" customFormat="1" ht="15.75" customHeight="1">
      <c r="B46" s="252" t="s">
        <v>179</v>
      </c>
      <c r="C46" s="252"/>
      <c r="D46" s="252"/>
      <c r="E46" s="252"/>
      <c r="F46" s="252"/>
      <c r="G46" s="252"/>
      <c r="H46" s="252"/>
      <c r="I46" s="252"/>
      <c r="J46" s="252"/>
      <c r="K46" s="252"/>
      <c r="L46" s="252"/>
      <c r="M46" s="252"/>
      <c r="N46" s="58"/>
      <c r="O46" s="58"/>
      <c r="P46" s="58"/>
      <c r="Q46" s="58"/>
      <c r="R46" s="58"/>
      <c r="S46" s="58"/>
      <c r="T46" s="58"/>
      <c r="U46" s="58"/>
      <c r="V46" s="58"/>
      <c r="W46" s="58"/>
      <c r="X46" s="58"/>
      <c r="Y46" s="58"/>
      <c r="Z46" s="58"/>
    </row>
    <row r="47" spans="2:26" s="84" customFormat="1" ht="15.75" customHeight="1">
      <c r="B47" s="252" t="s">
        <v>31</v>
      </c>
      <c r="C47" s="252"/>
      <c r="D47" s="252"/>
      <c r="E47" s="252"/>
      <c r="F47" s="252"/>
      <c r="G47" s="252"/>
      <c r="H47" s="252"/>
      <c r="I47" s="252"/>
      <c r="J47" s="252"/>
      <c r="K47" s="252"/>
      <c r="L47" s="252"/>
      <c r="M47" s="252"/>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231</v>
      </c>
      <c r="C49" s="86" t="s">
        <v>186</v>
      </c>
      <c r="D49" s="86" t="s">
        <v>55</v>
      </c>
      <c r="E49" s="253" t="s">
        <v>176</v>
      </c>
      <c r="F49" s="253"/>
      <c r="G49" s="253"/>
      <c r="H49" s="253" t="s">
        <v>177</v>
      </c>
      <c r="I49" s="253"/>
      <c r="J49" s="253"/>
      <c r="K49" s="253"/>
      <c r="L49" s="253"/>
      <c r="M49" s="253"/>
    </row>
    <row r="50" spans="2:13" s="58" customFormat="1" ht="15.75" customHeight="1">
      <c r="B50" s="88"/>
      <c r="C50" s="88"/>
      <c r="D50" s="88"/>
      <c r="E50" s="254" t="str">
        <f>+E31</f>
        <v>ene</v>
      </c>
      <c r="F50" s="254"/>
      <c r="G50" s="88" t="s">
        <v>129</v>
      </c>
      <c r="H50" s="254" t="str">
        <f>+E50</f>
        <v>ene</v>
      </c>
      <c r="I50" s="254"/>
      <c r="J50" s="88" t="s">
        <v>129</v>
      </c>
      <c r="K50" s="89"/>
      <c r="L50" s="123" t="s">
        <v>224</v>
      </c>
      <c r="M50" s="90" t="s">
        <v>178</v>
      </c>
    </row>
    <row r="51" spans="2:13" s="58" customFormat="1" ht="15" customHeight="1">
      <c r="B51" s="91"/>
      <c r="C51" s="91"/>
      <c r="D51" s="91"/>
      <c r="E51" s="92">
        <f aca="true" t="shared" si="2" ref="E51:J51">+E32</f>
        <v>2010</v>
      </c>
      <c r="F51" s="92">
        <f t="shared" si="2"/>
        <v>2011</v>
      </c>
      <c r="G51" s="93" t="str">
        <f t="shared" si="2"/>
        <v>11/10</v>
      </c>
      <c r="H51" s="92">
        <f t="shared" si="2"/>
        <v>2010</v>
      </c>
      <c r="I51" s="92">
        <f t="shared" si="2"/>
        <v>2011</v>
      </c>
      <c r="J51" s="93" t="str">
        <f t="shared" si="2"/>
        <v>11/10</v>
      </c>
      <c r="K51" s="91"/>
      <c r="L51" s="92">
        <v>2010</v>
      </c>
      <c r="M51" s="229">
        <f>+M32</f>
        <v>2011</v>
      </c>
    </row>
    <row r="52" spans="1:26" s="57" customFormat="1" ht="12.75">
      <c r="A52" s="57">
        <v>1</v>
      </c>
      <c r="B52" s="54" t="s">
        <v>327</v>
      </c>
      <c r="C52" s="126" t="s">
        <v>357</v>
      </c>
      <c r="D52" s="54" t="s">
        <v>56</v>
      </c>
      <c r="E52" s="55">
        <v>0</v>
      </c>
      <c r="F52" s="55">
        <v>23</v>
      </c>
      <c r="G52" s="56"/>
      <c r="H52" s="55">
        <v>0</v>
      </c>
      <c r="I52" s="55">
        <v>114.188</v>
      </c>
      <c r="J52" s="56"/>
      <c r="K52" s="54">
        <v>1</v>
      </c>
      <c r="L52" s="125">
        <f aca="true" t="shared" si="3" ref="L52:L59">+I52/$I$60</f>
        <v>0.27715130362179197</v>
      </c>
      <c r="M52" s="72">
        <v>0.0627605910008783</v>
      </c>
      <c r="N52" s="58"/>
      <c r="O52" s="58"/>
      <c r="P52" s="58"/>
      <c r="Q52" s="58"/>
      <c r="R52" s="58"/>
      <c r="S52" s="58"/>
      <c r="T52" s="58"/>
      <c r="U52" s="58"/>
      <c r="V52" s="58"/>
      <c r="W52" s="58"/>
      <c r="X52" s="58"/>
      <c r="Y52" s="58"/>
      <c r="Z52" s="58"/>
    </row>
    <row r="53" spans="1:26" s="57" customFormat="1" ht="12.75">
      <c r="A53" s="57">
        <v>2</v>
      </c>
      <c r="B53" s="54" t="s">
        <v>242</v>
      </c>
      <c r="C53" s="126">
        <v>41015000</v>
      </c>
      <c r="D53" s="54" t="s">
        <v>56</v>
      </c>
      <c r="E53" s="55">
        <v>0</v>
      </c>
      <c r="F53" s="55">
        <v>74.338</v>
      </c>
      <c r="G53" s="56"/>
      <c r="H53" s="55">
        <v>0</v>
      </c>
      <c r="I53" s="55">
        <v>111.507</v>
      </c>
      <c r="J53" s="56"/>
      <c r="K53" s="54">
        <v>2</v>
      </c>
      <c r="L53" s="125">
        <f t="shared" si="3"/>
        <v>0.27064411683325</v>
      </c>
      <c r="M53" s="72">
        <v>0.1504537616476284</v>
      </c>
      <c r="N53" s="58"/>
      <c r="O53" s="58"/>
      <c r="P53" s="58"/>
      <c r="Q53" s="58"/>
      <c r="R53" s="58"/>
      <c r="S53" s="58"/>
      <c r="T53" s="58"/>
      <c r="U53" s="58"/>
      <c r="V53" s="58"/>
      <c r="W53" s="58"/>
      <c r="X53" s="58"/>
      <c r="Y53" s="58"/>
      <c r="Z53" s="58"/>
    </row>
    <row r="54" spans="1:26" s="57" customFormat="1" ht="12.75">
      <c r="A54" s="57">
        <v>3</v>
      </c>
      <c r="B54" s="54" t="s">
        <v>64</v>
      </c>
      <c r="C54" s="126" t="s">
        <v>359</v>
      </c>
      <c r="D54" s="54" t="s">
        <v>56</v>
      </c>
      <c r="E54" s="55">
        <v>22.011</v>
      </c>
      <c r="F54" s="55">
        <v>22.982</v>
      </c>
      <c r="G54" s="56">
        <f>+(F54-E54)/E54</f>
        <v>0.04411430648312208</v>
      </c>
      <c r="H54" s="55">
        <v>68.031</v>
      </c>
      <c r="I54" s="55">
        <v>74.694</v>
      </c>
      <c r="J54" s="56">
        <f>+(I54-H54)/H54</f>
        <v>0.09794064470608982</v>
      </c>
      <c r="K54" s="54">
        <v>3</v>
      </c>
      <c r="L54" s="125">
        <f t="shared" si="3"/>
        <v>0.18129347630859746</v>
      </c>
      <c r="M54" s="72">
        <v>0.0028476905318998223</v>
      </c>
      <c r="N54" s="58"/>
      <c r="O54" s="58"/>
      <c r="P54" s="58"/>
      <c r="Q54" s="58"/>
      <c r="R54" s="58"/>
      <c r="S54" s="58"/>
      <c r="T54" s="58"/>
      <c r="U54" s="58"/>
      <c r="V54" s="58"/>
      <c r="W54" s="58"/>
      <c r="X54" s="58"/>
      <c r="Y54" s="58"/>
      <c r="Z54" s="58"/>
    </row>
    <row r="55" spans="2:26" s="57" customFormat="1" ht="12.75">
      <c r="B55" s="54" t="s">
        <v>73</v>
      </c>
      <c r="C55" s="126">
        <v>22042110</v>
      </c>
      <c r="D55" s="54" t="s">
        <v>74</v>
      </c>
      <c r="E55" s="55">
        <v>25.875</v>
      </c>
      <c r="F55" s="55">
        <v>11.7</v>
      </c>
      <c r="G55" s="56">
        <f>+(F55-E55)/E55</f>
        <v>-0.5478260869565218</v>
      </c>
      <c r="H55" s="55">
        <v>64.096</v>
      </c>
      <c r="I55" s="55">
        <v>66.99</v>
      </c>
      <c r="J55" s="56">
        <f>+(I55-H55)/H55</f>
        <v>0.04515102346480266</v>
      </c>
      <c r="K55" s="54"/>
      <c r="L55" s="125">
        <f t="shared" si="3"/>
        <v>0.1625947194943763</v>
      </c>
      <c r="M55" s="72">
        <v>0.0006672830626306364</v>
      </c>
      <c r="N55" s="58"/>
      <c r="O55" s="58"/>
      <c r="P55" s="58"/>
      <c r="Q55" s="58"/>
      <c r="R55" s="58"/>
      <c r="S55" s="58"/>
      <c r="T55" s="58"/>
      <c r="U55" s="58"/>
      <c r="V55" s="58"/>
      <c r="W55" s="58"/>
      <c r="X55" s="58"/>
      <c r="Y55" s="58"/>
      <c r="Z55" s="58"/>
    </row>
    <row r="56" spans="2:26" s="57" customFormat="1" ht="12.75">
      <c r="B56" s="54" t="s">
        <v>67</v>
      </c>
      <c r="C56" s="126" t="s">
        <v>358</v>
      </c>
      <c r="D56" s="54" t="s">
        <v>56</v>
      </c>
      <c r="E56" s="55">
        <v>0</v>
      </c>
      <c r="F56" s="55">
        <v>13.6</v>
      </c>
      <c r="G56" s="56"/>
      <c r="H56" s="55">
        <v>0</v>
      </c>
      <c r="I56" s="55">
        <v>35.82</v>
      </c>
      <c r="J56" s="56"/>
      <c r="K56" s="54"/>
      <c r="L56" s="125">
        <f t="shared" si="3"/>
        <v>0.08694048144929929</v>
      </c>
      <c r="M56" s="72">
        <v>0.00028171533462921337</v>
      </c>
      <c r="N56" s="58"/>
      <c r="O56" s="58"/>
      <c r="P56" s="58"/>
      <c r="Q56" s="58"/>
      <c r="R56" s="58"/>
      <c r="S56" s="58"/>
      <c r="T56" s="58"/>
      <c r="U56" s="58"/>
      <c r="V56" s="58"/>
      <c r="W56" s="58"/>
      <c r="X56" s="58"/>
      <c r="Y56" s="58"/>
      <c r="Z56" s="58"/>
    </row>
    <row r="57" spans="2:26" s="57" customFormat="1" ht="12.75">
      <c r="B57" s="54" t="s">
        <v>71</v>
      </c>
      <c r="C57" s="126" t="s">
        <v>348</v>
      </c>
      <c r="D57" s="54" t="s">
        <v>56</v>
      </c>
      <c r="E57" s="55">
        <v>0</v>
      </c>
      <c r="F57" s="55">
        <v>14.336</v>
      </c>
      <c r="G57" s="56"/>
      <c r="H57" s="55">
        <v>0</v>
      </c>
      <c r="I57" s="55">
        <v>7.046</v>
      </c>
      <c r="J57" s="56"/>
      <c r="K57" s="54"/>
      <c r="L57" s="125">
        <f t="shared" si="3"/>
        <v>0.017101692693795724</v>
      </c>
      <c r="M57" s="72">
        <v>0.000696459089700491</v>
      </c>
      <c r="N57" s="58"/>
      <c r="O57" s="58"/>
      <c r="P57" s="58"/>
      <c r="Q57" s="58"/>
      <c r="R57" s="58"/>
      <c r="S57" s="58"/>
      <c r="T57" s="58"/>
      <c r="U57" s="58"/>
      <c r="V57" s="58"/>
      <c r="W57" s="58"/>
      <c r="X57" s="58"/>
      <c r="Y57" s="58"/>
      <c r="Z57" s="58"/>
    </row>
    <row r="58" spans="2:26" s="57" customFormat="1" ht="12.75">
      <c r="B58" s="54" t="s">
        <v>78</v>
      </c>
      <c r="C58" s="126" t="s">
        <v>349</v>
      </c>
      <c r="D58" s="54" t="s">
        <v>56</v>
      </c>
      <c r="E58" s="55">
        <v>0</v>
      </c>
      <c r="F58" s="55">
        <v>3.584</v>
      </c>
      <c r="G58" s="56"/>
      <c r="H58" s="55">
        <v>0</v>
      </c>
      <c r="I58" s="55">
        <v>1.761</v>
      </c>
      <c r="J58" s="56"/>
      <c r="K58" s="54"/>
      <c r="L58" s="125">
        <f t="shared" si="3"/>
        <v>0.004274209598889337</v>
      </c>
      <c r="M58" s="72">
        <v>0.00013547330379692205</v>
      </c>
      <c r="N58" s="58"/>
      <c r="O58" s="58"/>
      <c r="P58" s="58"/>
      <c r="Q58" s="58"/>
      <c r="R58" s="58"/>
      <c r="S58" s="58"/>
      <c r="T58" s="58"/>
      <c r="U58" s="58"/>
      <c r="V58" s="58"/>
      <c r="W58" s="58"/>
      <c r="X58" s="58"/>
      <c r="Y58" s="58"/>
      <c r="Z58" s="58"/>
    </row>
    <row r="59" spans="2:26" s="57" customFormat="1" ht="12.75">
      <c r="B59" s="54" t="s">
        <v>163</v>
      </c>
      <c r="C59" s="77"/>
      <c r="D59" s="54"/>
      <c r="E59" s="55"/>
      <c r="F59" s="55"/>
      <c r="G59" s="56"/>
      <c r="H59" s="55">
        <f>+H60-SUM(H52:H58)</f>
        <v>346.688</v>
      </c>
      <c r="I59" s="55">
        <f>+I60-SUM(I52:I58)</f>
        <v>0</v>
      </c>
      <c r="J59" s="56">
        <f>+(I59-H59)/H59</f>
        <v>-1</v>
      </c>
      <c r="K59" s="54"/>
      <c r="L59" s="125">
        <f t="shared" si="3"/>
        <v>0</v>
      </c>
      <c r="M59" s="72"/>
      <c r="N59" s="58"/>
      <c r="O59" s="58"/>
      <c r="P59" s="58"/>
      <c r="Q59" s="58"/>
      <c r="R59" s="58"/>
      <c r="S59" s="58"/>
      <c r="T59" s="58"/>
      <c r="U59" s="58"/>
      <c r="V59" s="58"/>
      <c r="W59" s="58"/>
      <c r="X59" s="58"/>
      <c r="Y59" s="58"/>
      <c r="Z59" s="58"/>
    </row>
    <row r="60" spans="2:26" s="59" customFormat="1" ht="12.75">
      <c r="B60" s="70" t="s">
        <v>166</v>
      </c>
      <c r="C60" s="70"/>
      <c r="D60" s="70"/>
      <c r="E60" s="99"/>
      <c r="F60" s="71"/>
      <c r="G60" s="71"/>
      <c r="H60" s="71">
        <f>+'Exportacion_regional '!C9</f>
        <v>478.815</v>
      </c>
      <c r="I60" s="71">
        <f>+'Exportacion_regional '!D9</f>
        <v>412.006</v>
      </c>
      <c r="J60" s="100">
        <f>+(I60-H60)/H60</f>
        <v>-0.1395298810605349</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57" t="s">
        <v>213</v>
      </c>
      <c r="C62" s="257"/>
      <c r="D62" s="257"/>
      <c r="E62" s="257"/>
      <c r="F62" s="257"/>
      <c r="G62" s="257"/>
      <c r="H62" s="257"/>
      <c r="I62" s="257"/>
      <c r="J62" s="257"/>
      <c r="K62" s="257"/>
      <c r="L62" s="257"/>
      <c r="M62" s="257"/>
    </row>
    <row r="63" spans="13:26" ht="12.75">
      <c r="M63" s="98"/>
      <c r="N63" s="58"/>
      <c r="O63" s="58"/>
      <c r="P63" s="58"/>
      <c r="Q63" s="58"/>
      <c r="R63" s="58"/>
      <c r="S63" s="58"/>
      <c r="T63" s="58"/>
      <c r="U63" s="58"/>
      <c r="V63" s="58"/>
      <c r="W63" s="58"/>
      <c r="X63" s="58"/>
      <c r="Y63" s="58"/>
      <c r="Z63" s="58"/>
    </row>
    <row r="64" spans="2:26" s="83" customFormat="1" ht="15.75" customHeight="1">
      <c r="B64" s="255" t="s">
        <v>51</v>
      </c>
      <c r="C64" s="255"/>
      <c r="D64" s="255"/>
      <c r="E64" s="255"/>
      <c r="F64" s="255"/>
      <c r="G64" s="255"/>
      <c r="H64" s="255"/>
      <c r="I64" s="255"/>
      <c r="J64" s="255"/>
      <c r="K64" s="255"/>
      <c r="L64" s="255"/>
      <c r="M64" s="255"/>
      <c r="N64" s="58"/>
      <c r="O64" s="58"/>
      <c r="P64" s="58"/>
      <c r="Q64" s="58"/>
      <c r="R64" s="58"/>
      <c r="S64" s="58"/>
      <c r="T64" s="58"/>
      <c r="U64" s="58"/>
      <c r="V64" s="58"/>
      <c r="W64" s="58"/>
      <c r="X64" s="58"/>
      <c r="Y64" s="58"/>
      <c r="Z64" s="58"/>
    </row>
    <row r="65" spans="2:26" s="83" customFormat="1" ht="15.75" customHeight="1">
      <c r="B65" s="252" t="s">
        <v>179</v>
      </c>
      <c r="C65" s="252"/>
      <c r="D65" s="252"/>
      <c r="E65" s="252"/>
      <c r="F65" s="252"/>
      <c r="G65" s="252"/>
      <c r="H65" s="252"/>
      <c r="I65" s="252"/>
      <c r="J65" s="252"/>
      <c r="K65" s="252"/>
      <c r="L65" s="252"/>
      <c r="M65" s="252"/>
      <c r="N65" s="58"/>
      <c r="O65" s="58"/>
      <c r="P65" s="58"/>
      <c r="Q65" s="58"/>
      <c r="R65" s="58"/>
      <c r="S65" s="58"/>
      <c r="T65" s="58"/>
      <c r="U65" s="58"/>
      <c r="V65" s="58"/>
      <c r="W65" s="58"/>
      <c r="X65" s="58"/>
      <c r="Y65" s="58"/>
      <c r="Z65" s="58"/>
    </row>
    <row r="66" spans="2:26" s="84" customFormat="1" ht="15.75" customHeight="1">
      <c r="B66" s="252" t="s">
        <v>32</v>
      </c>
      <c r="C66" s="252"/>
      <c r="D66" s="252"/>
      <c r="E66" s="252"/>
      <c r="F66" s="252"/>
      <c r="G66" s="252"/>
      <c r="H66" s="252"/>
      <c r="I66" s="252"/>
      <c r="J66" s="252"/>
      <c r="K66" s="252"/>
      <c r="L66" s="252"/>
      <c r="M66" s="252"/>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231</v>
      </c>
      <c r="C68" s="86" t="s">
        <v>186</v>
      </c>
      <c r="D68" s="86" t="s">
        <v>55</v>
      </c>
      <c r="E68" s="253" t="s">
        <v>176</v>
      </c>
      <c r="F68" s="253"/>
      <c r="G68" s="253"/>
      <c r="H68" s="253" t="s">
        <v>177</v>
      </c>
      <c r="I68" s="253"/>
      <c r="J68" s="253"/>
      <c r="K68" s="253"/>
      <c r="L68" s="253"/>
      <c r="M68" s="253"/>
    </row>
    <row r="69" spans="2:13" s="58" customFormat="1" ht="15.75" customHeight="1">
      <c r="B69" s="88"/>
      <c r="C69" s="88"/>
      <c r="D69" s="88"/>
      <c r="E69" s="254" t="str">
        <f>+E50</f>
        <v>ene</v>
      </c>
      <c r="F69" s="254"/>
      <c r="G69" s="88" t="s">
        <v>129</v>
      </c>
      <c r="H69" s="254" t="str">
        <f>+E69</f>
        <v>ene</v>
      </c>
      <c r="I69" s="254"/>
      <c r="J69" s="88" t="s">
        <v>129</v>
      </c>
      <c r="K69" s="89"/>
      <c r="L69" s="123" t="s">
        <v>224</v>
      </c>
      <c r="M69" s="90" t="s">
        <v>178</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229">
        <v>2011</v>
      </c>
    </row>
    <row r="71" spans="1:26" s="57" customFormat="1" ht="12.75">
      <c r="A71" s="57">
        <v>1</v>
      </c>
      <c r="B71" s="54" t="s">
        <v>67</v>
      </c>
      <c r="C71" s="126" t="s">
        <v>358</v>
      </c>
      <c r="D71" s="54" t="s">
        <v>56</v>
      </c>
      <c r="E71" s="55">
        <v>43656.666</v>
      </c>
      <c r="F71" s="55">
        <v>39553.503</v>
      </c>
      <c r="G71" s="56">
        <f>+(F71-E71)/E71</f>
        <v>-0.09398709008150097</v>
      </c>
      <c r="H71" s="55">
        <v>88295.229</v>
      </c>
      <c r="I71" s="55">
        <v>49696.174</v>
      </c>
      <c r="J71" s="56">
        <f>+(I71-H71)/H71</f>
        <v>-0.4371590111624265</v>
      </c>
      <c r="K71" s="54">
        <v>1</v>
      </c>
      <c r="L71" s="125">
        <f aca="true" t="shared" si="4" ref="L71:L79">+I71/$I$80</f>
        <v>0.9848523399465479</v>
      </c>
      <c r="M71" s="72">
        <v>0.3908479700782137</v>
      </c>
      <c r="N71" s="58"/>
      <c r="O71" s="58"/>
      <c r="P71" s="58"/>
      <c r="Q71" s="58"/>
      <c r="R71" s="58"/>
      <c r="S71" s="58"/>
      <c r="T71" s="58"/>
      <c r="U71" s="58"/>
      <c r="V71" s="58"/>
      <c r="W71" s="58"/>
      <c r="X71" s="58"/>
      <c r="Y71" s="58"/>
      <c r="Z71" s="58"/>
    </row>
    <row r="72" spans="1:26" s="57" customFormat="1" ht="12.75">
      <c r="A72" s="57">
        <v>2</v>
      </c>
      <c r="B72" s="54" t="s">
        <v>68</v>
      </c>
      <c r="C72" s="126">
        <v>20057000</v>
      </c>
      <c r="D72" s="54" t="s">
        <v>56</v>
      </c>
      <c r="E72" s="55">
        <v>316.214</v>
      </c>
      <c r="F72" s="55">
        <v>254.125</v>
      </c>
      <c r="G72" s="56">
        <f>+(F72-E72)/E72</f>
        <v>-0.19635120519648086</v>
      </c>
      <c r="H72" s="55">
        <v>630.69</v>
      </c>
      <c r="I72" s="55">
        <v>559.802</v>
      </c>
      <c r="J72" s="56">
        <f>+(I72-H72)/H72</f>
        <v>-0.11239753286083501</v>
      </c>
      <c r="K72" s="54">
        <v>2</v>
      </c>
      <c r="L72" s="125">
        <f t="shared" si="4"/>
        <v>0.011093858243629729</v>
      </c>
      <c r="M72" s="72">
        <v>0.8094502033739985</v>
      </c>
      <c r="N72" s="58"/>
      <c r="O72" s="58"/>
      <c r="P72" s="58"/>
      <c r="Q72" s="58"/>
      <c r="R72" s="58"/>
      <c r="S72" s="58"/>
      <c r="T72" s="58"/>
      <c r="U72" s="58"/>
      <c r="V72" s="58"/>
      <c r="W72" s="58"/>
      <c r="X72" s="58"/>
      <c r="Y72" s="58"/>
      <c r="Z72" s="58"/>
    </row>
    <row r="73" spans="1:26" s="57" customFormat="1" ht="12.75">
      <c r="A73" s="57">
        <v>3</v>
      </c>
      <c r="B73" s="54" t="s">
        <v>58</v>
      </c>
      <c r="C73" s="126" t="s">
        <v>360</v>
      </c>
      <c r="D73" s="54" t="s">
        <v>56</v>
      </c>
      <c r="E73" s="55">
        <v>0</v>
      </c>
      <c r="F73" s="55">
        <v>113.401</v>
      </c>
      <c r="G73" s="56"/>
      <c r="H73" s="55">
        <v>0</v>
      </c>
      <c r="I73" s="55">
        <v>67.999</v>
      </c>
      <c r="J73" s="56"/>
      <c r="K73" s="54">
        <v>3</v>
      </c>
      <c r="L73" s="125">
        <f t="shared" si="4"/>
        <v>0.0013475680092400132</v>
      </c>
      <c r="M73" s="72">
        <v>0.003921626977776216</v>
      </c>
      <c r="N73" s="58"/>
      <c r="O73" s="58"/>
      <c r="P73" s="58"/>
      <c r="Q73" s="58"/>
      <c r="R73" s="58"/>
      <c r="S73" s="58"/>
      <c r="T73" s="58"/>
      <c r="U73" s="58"/>
      <c r="V73" s="58"/>
      <c r="W73" s="58"/>
      <c r="X73" s="58"/>
      <c r="Y73" s="58"/>
      <c r="Z73" s="58"/>
    </row>
    <row r="74" spans="2:26" s="57" customFormat="1" ht="12.75">
      <c r="B74" s="54" t="s">
        <v>72</v>
      </c>
      <c r="C74" s="126" t="s">
        <v>345</v>
      </c>
      <c r="D74" s="54" t="s">
        <v>56</v>
      </c>
      <c r="E74" s="55">
        <v>84.344</v>
      </c>
      <c r="F74" s="55">
        <v>33.111</v>
      </c>
      <c r="G74" s="56">
        <f>+(F74-E74)/E74</f>
        <v>-0.6074290998766955</v>
      </c>
      <c r="H74" s="55">
        <v>155.036</v>
      </c>
      <c r="I74" s="55">
        <v>56.801</v>
      </c>
      <c r="J74" s="56">
        <f>+(I74-H74)/H74</f>
        <v>-0.6336270285611084</v>
      </c>
      <c r="K74" s="54"/>
      <c r="L74" s="125">
        <f t="shared" si="4"/>
        <v>0.0011256520021300607</v>
      </c>
      <c r="M74" s="72">
        <v>0.00437366487182731</v>
      </c>
      <c r="N74" s="58"/>
      <c r="O74" s="58"/>
      <c r="P74" s="58"/>
      <c r="Q74" s="58"/>
      <c r="R74" s="58"/>
      <c r="S74" s="58"/>
      <c r="T74" s="58"/>
      <c r="U74" s="58"/>
      <c r="V74" s="58"/>
      <c r="W74" s="58"/>
      <c r="X74" s="58"/>
      <c r="Y74" s="58"/>
      <c r="Z74" s="58"/>
    </row>
    <row r="75" spans="2:26" s="57" customFormat="1" ht="12.75">
      <c r="B75" s="54" t="s">
        <v>78</v>
      </c>
      <c r="C75" s="126" t="s">
        <v>349</v>
      </c>
      <c r="D75" s="54" t="s">
        <v>56</v>
      </c>
      <c r="E75" s="55">
        <v>19.536</v>
      </c>
      <c r="F75" s="55">
        <v>22.792</v>
      </c>
      <c r="G75" s="56">
        <f>+(F75-E75)/E75</f>
        <v>0.16666666666666666</v>
      </c>
      <c r="H75" s="55">
        <v>28.204</v>
      </c>
      <c r="I75" s="55">
        <v>30.237</v>
      </c>
      <c r="J75" s="56">
        <f>+(I75-H75)/H75</f>
        <v>0.07208197418805835</v>
      </c>
      <c r="K75" s="54"/>
      <c r="L75" s="125">
        <f t="shared" si="4"/>
        <v>0.0005992207811201676</v>
      </c>
      <c r="M75" s="72">
        <v>0.002326125091940677</v>
      </c>
      <c r="N75" s="58"/>
      <c r="O75" s="58"/>
      <c r="P75" s="58"/>
      <c r="Q75" s="58"/>
      <c r="R75" s="58"/>
      <c r="S75" s="58"/>
      <c r="T75" s="58"/>
      <c r="U75" s="58"/>
      <c r="V75" s="58"/>
      <c r="W75" s="58"/>
      <c r="X75" s="58"/>
      <c r="Y75" s="58"/>
      <c r="Z75" s="58"/>
    </row>
    <row r="76" spans="2:26" s="57" customFormat="1" ht="12.75">
      <c r="B76" s="54" t="s">
        <v>71</v>
      </c>
      <c r="C76" s="126" t="s">
        <v>348</v>
      </c>
      <c r="D76" s="54" t="s">
        <v>56</v>
      </c>
      <c r="E76" s="55">
        <v>75.384</v>
      </c>
      <c r="F76" s="55">
        <v>20.691</v>
      </c>
      <c r="G76" s="56">
        <f>+(F76-E76)/E76</f>
        <v>-0.7255253104106972</v>
      </c>
      <c r="H76" s="55">
        <v>104.4</v>
      </c>
      <c r="I76" s="55">
        <v>30.119</v>
      </c>
      <c r="J76" s="56">
        <f>+(I76-H76)/H76</f>
        <v>-0.7115038314176245</v>
      </c>
      <c r="K76" s="54"/>
      <c r="L76" s="125">
        <f t="shared" si="4"/>
        <v>0.0005968823198914684</v>
      </c>
      <c r="M76" s="72">
        <v>0.0029771006702652694</v>
      </c>
      <c r="N76" s="58"/>
      <c r="O76" s="58"/>
      <c r="P76" s="58"/>
      <c r="Q76" s="58"/>
      <c r="R76" s="58"/>
      <c r="S76" s="58"/>
      <c r="T76" s="58"/>
      <c r="U76" s="58"/>
      <c r="V76" s="58"/>
      <c r="W76" s="58"/>
      <c r="X76" s="58"/>
      <c r="Y76" s="58"/>
      <c r="Z76" s="58"/>
    </row>
    <row r="77" spans="2:26" s="57" customFormat="1" ht="12.75">
      <c r="B77" s="54" t="s">
        <v>79</v>
      </c>
      <c r="C77" s="126" t="s">
        <v>351</v>
      </c>
      <c r="D77" s="54" t="s">
        <v>56</v>
      </c>
      <c r="E77" s="55">
        <v>28.145</v>
      </c>
      <c r="F77" s="55">
        <v>3.6</v>
      </c>
      <c r="G77" s="56">
        <f>+(F77-E77)/E77</f>
        <v>-0.872090957541304</v>
      </c>
      <c r="H77" s="55">
        <v>181.15</v>
      </c>
      <c r="I77" s="55">
        <v>16.558</v>
      </c>
      <c r="J77" s="56">
        <f>+(I77-H77)/H77</f>
        <v>-0.9085950869445212</v>
      </c>
      <c r="K77" s="54"/>
      <c r="L77" s="125">
        <f t="shared" si="4"/>
        <v>0.00032813763580341094</v>
      </c>
      <c r="M77" s="72">
        <v>0.0001511508000074635</v>
      </c>
      <c r="N77" s="58"/>
      <c r="O77" s="58"/>
      <c r="P77" s="58"/>
      <c r="Q77" s="58"/>
      <c r="R77" s="58"/>
      <c r="S77" s="58"/>
      <c r="T77" s="58"/>
      <c r="U77" s="58"/>
      <c r="V77" s="58"/>
      <c r="W77" s="58"/>
      <c r="X77" s="58"/>
      <c r="Y77" s="58"/>
      <c r="Z77" s="58"/>
    </row>
    <row r="78" spans="2:26" s="57" customFormat="1" ht="12.75">
      <c r="B78" s="54" t="s">
        <v>325</v>
      </c>
      <c r="C78" s="126" t="s">
        <v>353</v>
      </c>
      <c r="D78" s="54" t="s">
        <v>56</v>
      </c>
      <c r="E78" s="55">
        <v>0.684</v>
      </c>
      <c r="F78" s="55">
        <v>1.734</v>
      </c>
      <c r="G78" s="56">
        <f>+(F78-E78)/E78</f>
        <v>1.5350877192982453</v>
      </c>
      <c r="H78" s="55">
        <v>1.618</v>
      </c>
      <c r="I78" s="55">
        <v>2.843</v>
      </c>
      <c r="J78" s="56">
        <f>+(I78-H78)/H78</f>
        <v>0.757107540173053</v>
      </c>
      <c r="K78" s="54"/>
      <c r="L78" s="125">
        <f t="shared" si="4"/>
        <v>5.6341061637220516E-05</v>
      </c>
      <c r="M78" s="72">
        <v>0.0038907044597353826</v>
      </c>
      <c r="N78" s="58"/>
      <c r="O78" s="58"/>
      <c r="P78" s="58"/>
      <c r="Q78" s="58"/>
      <c r="R78" s="58"/>
      <c r="S78" s="58"/>
      <c r="T78" s="58"/>
      <c r="U78" s="58"/>
      <c r="V78" s="58"/>
      <c r="W78" s="58"/>
      <c r="X78" s="58"/>
      <c r="Y78" s="58"/>
      <c r="Z78" s="58"/>
    </row>
    <row r="79" spans="2:26" s="57" customFormat="1" ht="12.75">
      <c r="B79" s="54" t="s">
        <v>163</v>
      </c>
      <c r="C79" s="77"/>
      <c r="D79" s="54"/>
      <c r="E79" s="55"/>
      <c r="F79" s="55"/>
      <c r="G79" s="56"/>
      <c r="H79" s="55">
        <f>+H80-SUM(H71:H78)</f>
        <v>34.40000000000873</v>
      </c>
      <c r="I79" s="55">
        <f>+I80-SUM(I71:I78)</f>
        <v>0</v>
      </c>
      <c r="J79" s="56"/>
      <c r="K79" s="54"/>
      <c r="L79" s="125">
        <f t="shared" si="4"/>
        <v>0</v>
      </c>
      <c r="M79" s="72"/>
      <c r="N79" s="58"/>
      <c r="O79" s="58"/>
      <c r="P79" s="58"/>
      <c r="Q79" s="58"/>
      <c r="R79" s="58"/>
      <c r="S79" s="58"/>
      <c r="T79" s="58"/>
      <c r="U79" s="58"/>
      <c r="V79" s="58"/>
      <c r="W79" s="58"/>
      <c r="X79" s="58"/>
      <c r="Y79" s="58"/>
      <c r="Z79" s="58"/>
    </row>
    <row r="80" spans="2:26" s="59" customFormat="1" ht="12.75">
      <c r="B80" s="70" t="s">
        <v>166</v>
      </c>
      <c r="C80" s="70"/>
      <c r="D80" s="70"/>
      <c r="E80" s="99"/>
      <c r="F80" s="71"/>
      <c r="G80" s="71"/>
      <c r="H80" s="71">
        <f>+'Exportacion_regional '!C10</f>
        <v>89430.727</v>
      </c>
      <c r="I80" s="71">
        <f>+'Exportacion_regional '!D10</f>
        <v>50460.533</v>
      </c>
      <c r="J80" s="100">
        <f>+(I80-H80)/H80</f>
        <v>-0.43575843904299244</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57" t="s">
        <v>213</v>
      </c>
      <c r="C82" s="257"/>
      <c r="D82" s="257"/>
      <c r="E82" s="257"/>
      <c r="F82" s="257"/>
      <c r="G82" s="257"/>
      <c r="H82" s="257"/>
      <c r="I82" s="257"/>
      <c r="J82" s="257"/>
      <c r="K82" s="257"/>
      <c r="L82" s="257"/>
      <c r="M82" s="257"/>
    </row>
    <row r="83" spans="13:26" ht="12.75">
      <c r="M83" s="98"/>
      <c r="N83" s="58"/>
      <c r="O83" s="58"/>
      <c r="P83" s="58"/>
      <c r="Q83" s="58"/>
      <c r="R83" s="58"/>
      <c r="S83" s="58"/>
      <c r="T83" s="58"/>
      <c r="U83" s="58"/>
      <c r="V83" s="58"/>
      <c r="W83" s="58"/>
      <c r="X83" s="58"/>
      <c r="Y83" s="58"/>
      <c r="Z83" s="58"/>
    </row>
    <row r="84" spans="2:26" s="83" customFormat="1" ht="15.75" customHeight="1">
      <c r="B84" s="255" t="s">
        <v>131</v>
      </c>
      <c r="C84" s="255"/>
      <c r="D84" s="255"/>
      <c r="E84" s="255"/>
      <c r="F84" s="255"/>
      <c r="G84" s="255"/>
      <c r="H84" s="255"/>
      <c r="I84" s="255"/>
      <c r="J84" s="255"/>
      <c r="K84" s="255"/>
      <c r="L84" s="255"/>
      <c r="M84" s="255"/>
      <c r="N84" s="58"/>
      <c r="O84" s="58"/>
      <c r="P84" s="58"/>
      <c r="Q84" s="58"/>
      <c r="R84" s="58"/>
      <c r="S84" s="58"/>
      <c r="T84" s="58"/>
      <c r="U84" s="58"/>
      <c r="V84" s="58"/>
      <c r="W84" s="58"/>
      <c r="X84" s="58"/>
      <c r="Y84" s="58"/>
      <c r="Z84" s="58"/>
    </row>
    <row r="85" spans="2:26" s="83" customFormat="1" ht="15.75" customHeight="1">
      <c r="B85" s="252" t="s">
        <v>179</v>
      </c>
      <c r="C85" s="252"/>
      <c r="D85" s="252"/>
      <c r="E85" s="252"/>
      <c r="F85" s="252"/>
      <c r="G85" s="252"/>
      <c r="H85" s="252"/>
      <c r="I85" s="252"/>
      <c r="J85" s="252"/>
      <c r="K85" s="252"/>
      <c r="L85" s="252"/>
      <c r="M85" s="252"/>
      <c r="N85" s="58"/>
      <c r="O85" s="58"/>
      <c r="P85" s="58"/>
      <c r="Q85" s="58"/>
      <c r="R85" s="58"/>
      <c r="S85" s="58"/>
      <c r="T85" s="58"/>
      <c r="U85" s="58"/>
      <c r="V85" s="58"/>
      <c r="W85" s="58"/>
      <c r="X85" s="58"/>
      <c r="Y85" s="58"/>
      <c r="Z85" s="58"/>
    </row>
    <row r="86" spans="2:26" s="84" customFormat="1" ht="15.75" customHeight="1">
      <c r="B86" s="252" t="s">
        <v>33</v>
      </c>
      <c r="C86" s="252"/>
      <c r="D86" s="252"/>
      <c r="E86" s="252"/>
      <c r="F86" s="252"/>
      <c r="G86" s="252"/>
      <c r="H86" s="252"/>
      <c r="I86" s="252"/>
      <c r="J86" s="252"/>
      <c r="K86" s="252"/>
      <c r="L86" s="252"/>
      <c r="M86" s="252"/>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231</v>
      </c>
      <c r="C88" s="86" t="s">
        <v>186</v>
      </c>
      <c r="D88" s="86" t="s">
        <v>55</v>
      </c>
      <c r="E88" s="253" t="s">
        <v>176</v>
      </c>
      <c r="F88" s="253"/>
      <c r="G88" s="253"/>
      <c r="H88" s="253" t="s">
        <v>177</v>
      </c>
      <c r="I88" s="253"/>
      <c r="J88" s="253"/>
      <c r="K88" s="253"/>
      <c r="L88" s="253"/>
      <c r="M88" s="253"/>
    </row>
    <row r="89" spans="2:13" s="58" customFormat="1" ht="15.75" customHeight="1">
      <c r="B89" s="88"/>
      <c r="C89" s="88"/>
      <c r="D89" s="88"/>
      <c r="E89" s="254" t="str">
        <f>+E69</f>
        <v>ene</v>
      </c>
      <c r="F89" s="254"/>
      <c r="G89" s="88" t="s">
        <v>129</v>
      </c>
      <c r="H89" s="254" t="str">
        <f>+E89</f>
        <v>ene</v>
      </c>
      <c r="I89" s="254"/>
      <c r="J89" s="88" t="s">
        <v>129</v>
      </c>
      <c r="K89" s="89"/>
      <c r="L89" s="123" t="s">
        <v>224</v>
      </c>
      <c r="M89" s="90" t="s">
        <v>178</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229">
        <f>+M70</f>
        <v>2011</v>
      </c>
    </row>
    <row r="91" spans="1:26" s="57" customFormat="1" ht="15.75">
      <c r="A91" s="57">
        <v>1</v>
      </c>
      <c r="B91" s="54" t="s">
        <v>67</v>
      </c>
      <c r="C91" s="126" t="s">
        <v>358</v>
      </c>
      <c r="D91" s="54" t="s">
        <v>56</v>
      </c>
      <c r="E91" s="55">
        <v>38070.288</v>
      </c>
      <c r="F91" s="55">
        <v>45261.049</v>
      </c>
      <c r="G91" s="56">
        <f>+(F91-E91)/E91</f>
        <v>0.1888811820913989</v>
      </c>
      <c r="H91" s="55">
        <v>74219.926</v>
      </c>
      <c r="I91" s="55">
        <v>67730.193</v>
      </c>
      <c r="J91" s="56">
        <f>+(I91-H91)/H91</f>
        <v>-0.08743922757346871</v>
      </c>
      <c r="K91" s="91"/>
      <c r="L91" s="56">
        <f aca="true" t="shared" si="5" ref="L91:L111">+I91/$I$112</f>
        <v>0.8318595553886082</v>
      </c>
      <c r="M91" s="72">
        <v>0.5326810157871638</v>
      </c>
      <c r="N91" s="58"/>
      <c r="O91" s="58"/>
      <c r="P91" s="58"/>
      <c r="Q91" s="58"/>
      <c r="R91" s="58"/>
      <c r="S91" s="58"/>
      <c r="T91" s="58"/>
      <c r="U91" s="58"/>
      <c r="V91" s="58"/>
      <c r="W91" s="58"/>
      <c r="X91" s="58"/>
      <c r="Y91" s="58"/>
      <c r="Z91" s="58"/>
    </row>
    <row r="92" spans="1:26" s="57" customFormat="1" ht="12.75">
      <c r="A92" s="57">
        <v>2</v>
      </c>
      <c r="B92" s="54" t="s">
        <v>58</v>
      </c>
      <c r="C92" s="126" t="s">
        <v>360</v>
      </c>
      <c r="D92" s="54" t="s">
        <v>56</v>
      </c>
      <c r="E92" s="55">
        <v>7117.672</v>
      </c>
      <c r="F92" s="55">
        <v>5089.421</v>
      </c>
      <c r="G92" s="56">
        <f>+(F92-E92)/E92</f>
        <v>-0.2849598857604002</v>
      </c>
      <c r="H92" s="55">
        <v>9243.623</v>
      </c>
      <c r="I92" s="55">
        <v>5076.2</v>
      </c>
      <c r="J92" s="56">
        <f aca="true" t="shared" si="6" ref="J92:J109">+(I92-H92)/H92</f>
        <v>-0.45084302983797586</v>
      </c>
      <c r="K92" s="54">
        <v>2</v>
      </c>
      <c r="L92" s="56">
        <f t="shared" si="5"/>
        <v>0.062345687912976316</v>
      </c>
      <c r="M92" s="72">
        <v>0.2927537590933342</v>
      </c>
      <c r="N92" s="58"/>
      <c r="O92" s="58"/>
      <c r="P92" s="58"/>
      <c r="Q92" s="58"/>
      <c r="R92" s="58"/>
      <c r="S92" s="58"/>
      <c r="T92" s="58"/>
      <c r="U92" s="58"/>
      <c r="V92" s="58"/>
      <c r="W92" s="58"/>
      <c r="X92" s="58"/>
      <c r="Y92" s="58"/>
      <c r="Z92" s="58"/>
    </row>
    <row r="93" spans="1:26" s="57" customFormat="1" ht="12.75">
      <c r="A93" s="57">
        <v>3</v>
      </c>
      <c r="B93" s="54" t="s">
        <v>57</v>
      </c>
      <c r="C93" s="126" t="s">
        <v>361</v>
      </c>
      <c r="D93" s="54" t="s">
        <v>56</v>
      </c>
      <c r="E93" s="55">
        <v>679.967</v>
      </c>
      <c r="F93" s="55">
        <v>1246.103</v>
      </c>
      <c r="G93" s="56">
        <f aca="true" t="shared" si="7" ref="G93:G109">+(F93-E93)/E93</f>
        <v>0.8325933464418127</v>
      </c>
      <c r="H93" s="55">
        <v>2818.568</v>
      </c>
      <c r="I93" s="55">
        <v>3195.015</v>
      </c>
      <c r="J93" s="56">
        <f t="shared" si="6"/>
        <v>0.13355966575935002</v>
      </c>
      <c r="K93" s="54">
        <v>3</v>
      </c>
      <c r="L93" s="56">
        <f t="shared" si="5"/>
        <v>0.0392410480413061</v>
      </c>
      <c r="M93" s="72">
        <v>0.030806906619555492</v>
      </c>
      <c r="N93" s="58"/>
      <c r="O93" s="58"/>
      <c r="P93" s="58"/>
      <c r="Q93" s="58"/>
      <c r="R93" s="58"/>
      <c r="S93" s="58"/>
      <c r="T93" s="58"/>
      <c r="U93" s="58"/>
      <c r="V93" s="58"/>
      <c r="W93" s="58"/>
      <c r="X93" s="58"/>
      <c r="Y93" s="58"/>
      <c r="Z93" s="58"/>
    </row>
    <row r="94" spans="1:26" s="57" customFormat="1" ht="12.75">
      <c r="A94" s="57">
        <v>4</v>
      </c>
      <c r="B94" s="54" t="s">
        <v>83</v>
      </c>
      <c r="C94" s="126">
        <v>20096000</v>
      </c>
      <c r="D94" s="54" t="s">
        <v>56</v>
      </c>
      <c r="E94" s="55">
        <v>1440.144</v>
      </c>
      <c r="F94" s="55">
        <v>1096.118</v>
      </c>
      <c r="G94" s="56">
        <f t="shared" si="7"/>
        <v>-0.2388830561388306</v>
      </c>
      <c r="H94" s="55">
        <v>2084.904</v>
      </c>
      <c r="I94" s="55">
        <v>1857.509</v>
      </c>
      <c r="J94" s="56">
        <f t="shared" si="6"/>
        <v>-0.10906737192695683</v>
      </c>
      <c r="K94" s="54">
        <v>4</v>
      </c>
      <c r="L94" s="56">
        <f t="shared" si="5"/>
        <v>0.02281385217476552</v>
      </c>
      <c r="M94" s="72">
        <v>0.38151872677907533</v>
      </c>
      <c r="N94" s="58"/>
      <c r="O94" s="58"/>
      <c r="P94" s="58"/>
      <c r="Q94" s="58"/>
      <c r="R94" s="58"/>
      <c r="S94" s="58"/>
      <c r="T94" s="58"/>
      <c r="U94" s="58"/>
      <c r="V94" s="58"/>
      <c r="W94" s="58"/>
      <c r="X94" s="58"/>
      <c r="Y94" s="58"/>
      <c r="Z94" s="58"/>
    </row>
    <row r="95" spans="1:26" s="57" customFormat="1" ht="12.75">
      <c r="A95" s="57">
        <v>5</v>
      </c>
      <c r="B95" s="54" t="s">
        <v>78</v>
      </c>
      <c r="C95" s="126" t="s">
        <v>349</v>
      </c>
      <c r="D95" s="54" t="s">
        <v>56</v>
      </c>
      <c r="E95" s="55">
        <v>37.406</v>
      </c>
      <c r="F95" s="55">
        <v>402.775</v>
      </c>
      <c r="G95" s="56">
        <f t="shared" si="7"/>
        <v>9.767657595038228</v>
      </c>
      <c r="H95" s="55">
        <v>51.239</v>
      </c>
      <c r="I95" s="55">
        <v>479.585</v>
      </c>
      <c r="J95" s="56">
        <f t="shared" si="6"/>
        <v>8.359765022736587</v>
      </c>
      <c r="K95" s="54">
        <v>5</v>
      </c>
      <c r="L95" s="56">
        <f t="shared" si="5"/>
        <v>0.00589024402855379</v>
      </c>
      <c r="M95" s="72">
        <v>0.03689435797924297</v>
      </c>
      <c r="N95" s="58"/>
      <c r="O95" s="58"/>
      <c r="P95" s="58"/>
      <c r="Q95" s="58"/>
      <c r="R95" s="58"/>
      <c r="S95" s="58"/>
      <c r="T95" s="58"/>
      <c r="U95" s="58"/>
      <c r="V95" s="58"/>
      <c r="W95" s="58"/>
      <c r="X95" s="58"/>
      <c r="Y95" s="58"/>
      <c r="Z95" s="58"/>
    </row>
    <row r="96" spans="1:26" s="57" customFormat="1" ht="12.75">
      <c r="A96" s="57">
        <v>6</v>
      </c>
      <c r="B96" s="54" t="s">
        <v>72</v>
      </c>
      <c r="C96" s="126" t="s">
        <v>345</v>
      </c>
      <c r="D96" s="54" t="s">
        <v>56</v>
      </c>
      <c r="E96" s="55">
        <v>88.776</v>
      </c>
      <c r="F96" s="55">
        <v>445.319</v>
      </c>
      <c r="G96" s="56">
        <f t="shared" si="7"/>
        <v>4.016209335856538</v>
      </c>
      <c r="H96" s="55">
        <v>134.433</v>
      </c>
      <c r="I96" s="55">
        <v>446.961</v>
      </c>
      <c r="J96" s="56">
        <f t="shared" si="6"/>
        <v>2.324786324786325</v>
      </c>
      <c r="K96" s="54">
        <v>6</v>
      </c>
      <c r="L96" s="56">
        <f t="shared" si="5"/>
        <v>0.005489557349054768</v>
      </c>
      <c r="M96" s="72">
        <v>0.03441590156470496</v>
      </c>
      <c r="N96" s="58"/>
      <c r="O96" s="58"/>
      <c r="P96" s="58"/>
      <c r="Q96" s="58"/>
      <c r="R96" s="58"/>
      <c r="S96" s="58"/>
      <c r="T96" s="58"/>
      <c r="U96" s="58"/>
      <c r="V96" s="58"/>
      <c r="W96" s="58"/>
      <c r="X96" s="58"/>
      <c r="Y96" s="58"/>
      <c r="Z96" s="58"/>
    </row>
    <row r="97" spans="1:26" s="57" customFormat="1" ht="12.75">
      <c r="A97" s="57">
        <v>7</v>
      </c>
      <c r="B97" s="54" t="s">
        <v>71</v>
      </c>
      <c r="C97" s="126" t="s">
        <v>348</v>
      </c>
      <c r="D97" s="54" t="s">
        <v>56</v>
      </c>
      <c r="E97" s="55">
        <v>130.171</v>
      </c>
      <c r="F97" s="55">
        <v>523.419</v>
      </c>
      <c r="G97" s="56">
        <f t="shared" si="7"/>
        <v>3.0210108242235214</v>
      </c>
      <c r="H97" s="55">
        <v>184.647</v>
      </c>
      <c r="I97" s="55">
        <v>427.903</v>
      </c>
      <c r="J97" s="56">
        <f t="shared" si="6"/>
        <v>1.317411060022638</v>
      </c>
      <c r="K97" s="54">
        <v>7</v>
      </c>
      <c r="L97" s="56">
        <f t="shared" si="5"/>
        <v>0.005255487745759881</v>
      </c>
      <c r="M97" s="72">
        <v>0.042295903187639684</v>
      </c>
      <c r="N97" s="58"/>
      <c r="O97" s="58"/>
      <c r="P97" s="58"/>
      <c r="Q97" s="58"/>
      <c r="R97" s="58"/>
      <c r="S97" s="58"/>
      <c r="T97" s="58"/>
      <c r="U97" s="58"/>
      <c r="V97" s="58"/>
      <c r="W97" s="58"/>
      <c r="X97" s="58"/>
      <c r="Y97" s="58"/>
      <c r="Z97" s="58"/>
    </row>
    <row r="98" spans="1:26" s="57" customFormat="1" ht="12.75">
      <c r="A98" s="57">
        <v>8</v>
      </c>
      <c r="B98" s="54" t="s">
        <v>73</v>
      </c>
      <c r="C98" s="126">
        <v>22042110</v>
      </c>
      <c r="D98" s="54" t="s">
        <v>74</v>
      </c>
      <c r="E98" s="55">
        <v>124.627</v>
      </c>
      <c r="F98" s="55">
        <v>110.088</v>
      </c>
      <c r="G98" s="56">
        <f t="shared" si="7"/>
        <v>-0.1166601137795181</v>
      </c>
      <c r="H98" s="55">
        <v>402.236</v>
      </c>
      <c r="I98" s="55">
        <v>414.993</v>
      </c>
      <c r="J98" s="56">
        <f t="shared" si="6"/>
        <v>0.03171521196511502</v>
      </c>
      <c r="K98" s="54">
        <v>8</v>
      </c>
      <c r="L98" s="56">
        <f t="shared" si="5"/>
        <v>0.0050969276356467004</v>
      </c>
      <c r="M98" s="72">
        <v>0.004133718465595995</v>
      </c>
      <c r="N98" s="58"/>
      <c r="O98" s="58"/>
      <c r="P98" s="58"/>
      <c r="Q98" s="58"/>
      <c r="R98" s="58"/>
      <c r="S98" s="58"/>
      <c r="T98" s="58"/>
      <c r="U98" s="58"/>
      <c r="V98" s="58"/>
      <c r="W98" s="58"/>
      <c r="X98" s="58"/>
      <c r="Y98" s="58"/>
      <c r="Z98" s="58"/>
    </row>
    <row r="99" spans="1:26" s="57" customFormat="1" ht="12.75">
      <c r="A99" s="57">
        <v>9</v>
      </c>
      <c r="B99" s="54" t="s">
        <v>79</v>
      </c>
      <c r="C99" s="126" t="s">
        <v>351</v>
      </c>
      <c r="D99" s="54" t="s">
        <v>56</v>
      </c>
      <c r="E99" s="55">
        <v>16.2</v>
      </c>
      <c r="F99" s="55">
        <v>125.21</v>
      </c>
      <c r="G99" s="56">
        <f t="shared" si="7"/>
        <v>6.7290123456790125</v>
      </c>
      <c r="H99" s="55">
        <v>84.114</v>
      </c>
      <c r="I99" s="55">
        <v>378.902</v>
      </c>
      <c r="J99" s="56">
        <f t="shared" si="6"/>
        <v>3.504624676034905</v>
      </c>
      <c r="K99" s="54">
        <v>9</v>
      </c>
      <c r="L99" s="56">
        <f t="shared" si="5"/>
        <v>0.004653659399078553</v>
      </c>
      <c r="M99" s="72">
        <v>0.0034588320101719976</v>
      </c>
      <c r="N99" s="58"/>
      <c r="O99" s="58"/>
      <c r="P99" s="58"/>
      <c r="Q99" s="58"/>
      <c r="R99" s="58"/>
      <c r="S99" s="58"/>
      <c r="T99" s="58"/>
      <c r="U99" s="58"/>
      <c r="V99" s="58"/>
      <c r="W99" s="58"/>
      <c r="X99" s="58"/>
      <c r="Y99" s="58"/>
      <c r="Z99" s="58"/>
    </row>
    <row r="100" spans="1:13" s="58" customFormat="1" ht="12.75">
      <c r="A100" s="57">
        <v>10</v>
      </c>
      <c r="B100" s="54" t="s">
        <v>81</v>
      </c>
      <c r="C100" s="126" t="s">
        <v>362</v>
      </c>
      <c r="D100" s="54" t="s">
        <v>56</v>
      </c>
      <c r="E100" s="55">
        <v>458.128</v>
      </c>
      <c r="F100" s="55">
        <v>164.155</v>
      </c>
      <c r="G100" s="56">
        <f t="shared" si="7"/>
        <v>-0.6416831103970941</v>
      </c>
      <c r="H100" s="55">
        <v>335.072</v>
      </c>
      <c r="I100" s="55">
        <v>225.898</v>
      </c>
      <c r="J100" s="56">
        <f t="shared" si="6"/>
        <v>-0.3258225097889409</v>
      </c>
      <c r="K100" s="54">
        <v>10</v>
      </c>
      <c r="L100" s="56">
        <f t="shared" si="5"/>
        <v>0.002774470314047028</v>
      </c>
      <c r="M100" s="72">
        <v>0.2889305000243016</v>
      </c>
    </row>
    <row r="101" spans="1:13" s="58" customFormat="1" ht="12.75">
      <c r="A101" s="57">
        <v>11</v>
      </c>
      <c r="B101" s="54" t="s">
        <v>80</v>
      </c>
      <c r="C101" s="126">
        <v>20059990</v>
      </c>
      <c r="D101" s="54" t="s">
        <v>56</v>
      </c>
      <c r="E101" s="55">
        <v>155.64</v>
      </c>
      <c r="F101" s="55">
        <v>95.955</v>
      </c>
      <c r="G101" s="56">
        <f t="shared" si="7"/>
        <v>-0.38348111025443327</v>
      </c>
      <c r="H101" s="55">
        <v>327.052</v>
      </c>
      <c r="I101" s="55">
        <v>224.964</v>
      </c>
      <c r="J101" s="56">
        <f t="shared" si="6"/>
        <v>-0.31214608074556954</v>
      </c>
      <c r="K101" s="54">
        <v>12</v>
      </c>
      <c r="L101" s="56">
        <f t="shared" si="5"/>
        <v>0.002762998962935819</v>
      </c>
      <c r="M101" s="72">
        <v>0.30245227211616027</v>
      </c>
    </row>
    <row r="102" spans="1:13" s="58" customFormat="1" ht="12.75">
      <c r="A102" s="57">
        <v>12</v>
      </c>
      <c r="B102" s="54" t="s">
        <v>234</v>
      </c>
      <c r="C102" s="126" t="s">
        <v>354</v>
      </c>
      <c r="D102" s="54" t="s">
        <v>56</v>
      </c>
      <c r="E102" s="55">
        <v>4.608</v>
      </c>
      <c r="F102" s="55">
        <v>157.44</v>
      </c>
      <c r="G102" s="56">
        <f t="shared" si="7"/>
        <v>33.166666666666664</v>
      </c>
      <c r="H102" s="55">
        <v>4.736</v>
      </c>
      <c r="I102" s="55">
        <v>182.687</v>
      </c>
      <c r="J102" s="56">
        <f t="shared" si="6"/>
        <v>37.574113175675684</v>
      </c>
      <c r="K102" s="54">
        <v>13</v>
      </c>
      <c r="L102" s="56">
        <f t="shared" si="5"/>
        <v>0.002243754518686794</v>
      </c>
      <c r="M102" s="72">
        <v>0.06738681381915294</v>
      </c>
    </row>
    <row r="103" spans="1:13" s="58" customFormat="1" ht="12.75">
      <c r="A103" s="57">
        <v>13</v>
      </c>
      <c r="B103" s="54" t="s">
        <v>84</v>
      </c>
      <c r="C103" s="126" t="s">
        <v>364</v>
      </c>
      <c r="D103" s="54" t="s">
        <v>56</v>
      </c>
      <c r="E103" s="55">
        <v>63</v>
      </c>
      <c r="F103" s="55">
        <v>57</v>
      </c>
      <c r="G103" s="56">
        <f t="shared" si="7"/>
        <v>-0.09523809523809523</v>
      </c>
      <c r="H103" s="55">
        <v>185.401</v>
      </c>
      <c r="I103" s="55">
        <v>164.562</v>
      </c>
      <c r="J103" s="56">
        <f t="shared" si="6"/>
        <v>-0.11239960949509441</v>
      </c>
      <c r="K103" s="54">
        <v>14</v>
      </c>
      <c r="L103" s="56">
        <f t="shared" si="5"/>
        <v>0.0020211439845426124</v>
      </c>
      <c r="M103" s="72">
        <v>0.3259628126429883</v>
      </c>
    </row>
    <row r="104" spans="1:13" s="58" customFormat="1" ht="12.75">
      <c r="A104" s="57">
        <v>14</v>
      </c>
      <c r="B104" s="54" t="s">
        <v>287</v>
      </c>
      <c r="C104" s="126">
        <v>22082010</v>
      </c>
      <c r="D104" s="54" t="s">
        <v>74</v>
      </c>
      <c r="E104" s="55">
        <v>17.168</v>
      </c>
      <c r="F104" s="55">
        <v>35.89</v>
      </c>
      <c r="G104" s="56">
        <f t="shared" si="7"/>
        <v>1.0905172413793105</v>
      </c>
      <c r="H104" s="55">
        <v>59.922</v>
      </c>
      <c r="I104" s="55">
        <v>163.18</v>
      </c>
      <c r="J104" s="56">
        <f t="shared" si="6"/>
        <v>1.7232068355528856</v>
      </c>
      <c r="K104" s="54">
        <v>15</v>
      </c>
      <c r="L104" s="56">
        <f t="shared" si="5"/>
        <v>0.0020041703151253846</v>
      </c>
      <c r="M104" s="72">
        <v>0.9727338841398716</v>
      </c>
    </row>
    <row r="105" spans="1:13" s="58" customFormat="1" ht="12.75">
      <c r="A105" s="57">
        <v>15</v>
      </c>
      <c r="B105" s="54" t="s">
        <v>82</v>
      </c>
      <c r="C105" s="126">
        <v>22042990</v>
      </c>
      <c r="D105" s="54" t="s">
        <v>74</v>
      </c>
      <c r="E105" s="55">
        <v>0</v>
      </c>
      <c r="F105" s="55">
        <v>101</v>
      </c>
      <c r="G105" s="56"/>
      <c r="H105" s="55">
        <v>0</v>
      </c>
      <c r="I105" s="55">
        <v>72.377</v>
      </c>
      <c r="J105" s="56"/>
      <c r="K105" s="54">
        <v>16</v>
      </c>
      <c r="L105" s="56">
        <f t="shared" si="5"/>
        <v>0.000888931455434673</v>
      </c>
      <c r="M105" s="72">
        <v>0.004604439772379328</v>
      </c>
    </row>
    <row r="106" spans="1:13" s="58" customFormat="1" ht="12.75">
      <c r="A106" s="57">
        <v>16</v>
      </c>
      <c r="B106" s="54" t="s">
        <v>127</v>
      </c>
      <c r="C106" s="126">
        <v>22042190</v>
      </c>
      <c r="D106" s="54" t="s">
        <v>74</v>
      </c>
      <c r="E106" s="55">
        <v>18.45</v>
      </c>
      <c r="F106" s="55">
        <v>25.38</v>
      </c>
      <c r="G106" s="56">
        <f t="shared" si="7"/>
        <v>0.375609756097561</v>
      </c>
      <c r="H106" s="55">
        <v>43.622</v>
      </c>
      <c r="I106" s="55">
        <v>70.995</v>
      </c>
      <c r="J106" s="56">
        <f t="shared" si="6"/>
        <v>0.627504470221448</v>
      </c>
      <c r="K106" s="54">
        <v>17</v>
      </c>
      <c r="L106" s="56">
        <f t="shared" si="5"/>
        <v>0.000871957786017445</v>
      </c>
      <c r="M106" s="72">
        <v>0.010593618670911575</v>
      </c>
    </row>
    <row r="107" spans="1:13" s="58" customFormat="1" ht="12.75">
      <c r="A107" s="57">
        <v>17</v>
      </c>
      <c r="B107" s="54" t="s">
        <v>329</v>
      </c>
      <c r="C107" s="126">
        <v>22087000</v>
      </c>
      <c r="D107" s="54" t="s">
        <v>74</v>
      </c>
      <c r="E107" s="55">
        <v>3.183</v>
      </c>
      <c r="F107" s="55">
        <v>19.296</v>
      </c>
      <c r="G107" s="56">
        <f t="shared" si="7"/>
        <v>5.062205466540999</v>
      </c>
      <c r="H107" s="55">
        <v>14.151</v>
      </c>
      <c r="I107" s="55">
        <v>66.38</v>
      </c>
      <c r="J107" s="56">
        <f t="shared" si="6"/>
        <v>3.6908345699950535</v>
      </c>
      <c r="K107" s="54">
        <v>18</v>
      </c>
      <c r="L107" s="56">
        <f t="shared" si="5"/>
        <v>0.000815276538289147</v>
      </c>
      <c r="M107" s="72">
        <v>0.8979735396769568</v>
      </c>
    </row>
    <row r="108" spans="1:13" s="58" customFormat="1" ht="12.75">
      <c r="A108" s="57">
        <v>18</v>
      </c>
      <c r="B108" s="54" t="s">
        <v>243</v>
      </c>
      <c r="C108" s="126" t="s">
        <v>363</v>
      </c>
      <c r="D108" s="54" t="s">
        <v>56</v>
      </c>
      <c r="E108" s="55">
        <v>4.139</v>
      </c>
      <c r="F108" s="55">
        <v>4.549</v>
      </c>
      <c r="G108" s="56">
        <f t="shared" si="7"/>
        <v>0.09905774341628415</v>
      </c>
      <c r="H108" s="55">
        <v>60.305</v>
      </c>
      <c r="I108" s="55">
        <v>53.947</v>
      </c>
      <c r="J108" s="56">
        <f t="shared" si="6"/>
        <v>-0.10543072713705326</v>
      </c>
      <c r="K108" s="54">
        <v>19</v>
      </c>
      <c r="L108" s="56">
        <f t="shared" si="5"/>
        <v>0.0006625749233366167</v>
      </c>
      <c r="M108" s="72">
        <v>0.6735965438018181</v>
      </c>
    </row>
    <row r="109" spans="1:13" s="58" customFormat="1" ht="12.75">
      <c r="A109" s="57">
        <v>19</v>
      </c>
      <c r="B109" s="54" t="s">
        <v>330</v>
      </c>
      <c r="C109" s="126">
        <v>22042912</v>
      </c>
      <c r="D109" s="54" t="s">
        <v>74</v>
      </c>
      <c r="E109" s="55">
        <v>144</v>
      </c>
      <c r="F109" s="55">
        <v>96</v>
      </c>
      <c r="G109" s="56">
        <f t="shared" si="7"/>
        <v>-0.3333333333333333</v>
      </c>
      <c r="H109" s="55">
        <v>69.577</v>
      </c>
      <c r="I109" s="55">
        <v>52.64</v>
      </c>
      <c r="J109" s="56">
        <f t="shared" si="6"/>
        <v>-0.24342814435804933</v>
      </c>
      <c r="K109" s="54">
        <v>20</v>
      </c>
      <c r="L109" s="56">
        <f t="shared" si="5"/>
        <v>0.0006465224009572266</v>
      </c>
      <c r="M109" s="72">
        <v>0.6933614330874605</v>
      </c>
    </row>
    <row r="110" spans="1:13" s="58" customFormat="1" ht="12.75">
      <c r="A110" s="57">
        <v>20</v>
      </c>
      <c r="B110" s="53" t="s">
        <v>229</v>
      </c>
      <c r="C110" s="127">
        <v>20089900</v>
      </c>
      <c r="D110" s="95" t="s">
        <v>56</v>
      </c>
      <c r="E110" s="96">
        <v>0</v>
      </c>
      <c r="F110" s="76">
        <v>6.896</v>
      </c>
      <c r="G110" s="56"/>
      <c r="H110" s="97">
        <v>0</v>
      </c>
      <c r="I110" s="96">
        <v>38.75</v>
      </c>
      <c r="J110" s="56"/>
      <c r="K110" s="76"/>
      <c r="L110" s="56">
        <f t="shared" si="5"/>
        <v>0.0004759259695496301</v>
      </c>
      <c r="M110" s="72">
        <v>0.14137279367233616</v>
      </c>
    </row>
    <row r="111" spans="1:13" s="58" customFormat="1" ht="12.75">
      <c r="A111" s="57"/>
      <c r="B111" s="53" t="s">
        <v>163</v>
      </c>
      <c r="C111" s="127"/>
      <c r="D111" s="95"/>
      <c r="E111" s="96"/>
      <c r="F111" s="76"/>
      <c r="G111" s="56"/>
      <c r="H111" s="97">
        <f>+H112-SUM(H91:H110)</f>
        <v>2198.470000000001</v>
      </c>
      <c r="I111" s="97">
        <f>+I112-SUM(I91:I110)</f>
        <v>96.5849999999773</v>
      </c>
      <c r="J111" s="56">
        <f>+(I111-H111)/H111</f>
        <v>-0.9560671739891937</v>
      </c>
      <c r="K111" s="76"/>
      <c r="L111" s="56">
        <f t="shared" si="5"/>
        <v>0.0011862531553274895</v>
      </c>
      <c r="M111" s="72"/>
    </row>
    <row r="112" spans="2:26" s="59" customFormat="1" ht="12.75">
      <c r="B112" s="70" t="s">
        <v>166</v>
      </c>
      <c r="C112" s="70"/>
      <c r="D112" s="70"/>
      <c r="E112" s="99"/>
      <c r="F112" s="71"/>
      <c r="G112" s="71"/>
      <c r="H112" s="71">
        <f>+'Exportacion_regional '!C11</f>
        <v>92521.998</v>
      </c>
      <c r="I112" s="71">
        <f>+'Exportacion_regional '!D11</f>
        <v>81420.226</v>
      </c>
      <c r="J112" s="100">
        <f>+(I112-H112)/H112</f>
        <v>-0.1199906210412794</v>
      </c>
      <c r="K112" s="71"/>
      <c r="L112" s="100">
        <f>SUM(L91:L111)</f>
        <v>0.9999999999999997</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57" t="s">
        <v>213</v>
      </c>
      <c r="C114" s="257"/>
      <c r="D114" s="257"/>
      <c r="E114" s="257"/>
      <c r="F114" s="257"/>
      <c r="G114" s="257"/>
      <c r="H114" s="257"/>
      <c r="I114" s="257"/>
      <c r="J114" s="257"/>
      <c r="K114" s="257"/>
      <c r="L114" s="257"/>
      <c r="M114" s="257"/>
    </row>
    <row r="115" spans="13:26" ht="12.75">
      <c r="M115" s="98"/>
      <c r="N115" s="58"/>
      <c r="O115" s="58"/>
      <c r="P115" s="58"/>
      <c r="Q115" s="58"/>
      <c r="R115" s="58"/>
      <c r="S115" s="58"/>
      <c r="T115" s="58"/>
      <c r="U115" s="58"/>
      <c r="V115" s="58"/>
      <c r="W115" s="58"/>
      <c r="X115" s="58"/>
      <c r="Y115" s="58"/>
      <c r="Z115" s="58"/>
    </row>
    <row r="116" spans="2:26" s="83" customFormat="1" ht="15.75" customHeight="1">
      <c r="B116" s="255" t="s">
        <v>150</v>
      </c>
      <c r="C116" s="255"/>
      <c r="D116" s="255"/>
      <c r="E116" s="255"/>
      <c r="F116" s="255"/>
      <c r="G116" s="255"/>
      <c r="H116" s="255"/>
      <c r="I116" s="255"/>
      <c r="J116" s="255"/>
      <c r="K116" s="255"/>
      <c r="L116" s="255"/>
      <c r="M116" s="255"/>
      <c r="N116" s="58"/>
      <c r="O116" s="58"/>
      <c r="P116" s="58"/>
      <c r="Q116" s="58"/>
      <c r="R116" s="58"/>
      <c r="S116" s="58"/>
      <c r="T116" s="58"/>
      <c r="U116" s="58"/>
      <c r="V116" s="58"/>
      <c r="W116" s="58"/>
      <c r="X116" s="58"/>
      <c r="Y116" s="58"/>
      <c r="Z116" s="58"/>
    </row>
    <row r="117" spans="2:26" s="83" customFormat="1" ht="15.75" customHeight="1">
      <c r="B117" s="252" t="s">
        <v>48</v>
      </c>
      <c r="C117" s="252"/>
      <c r="D117" s="252"/>
      <c r="E117" s="252"/>
      <c r="F117" s="252"/>
      <c r="G117" s="252"/>
      <c r="H117" s="252"/>
      <c r="I117" s="252"/>
      <c r="J117" s="252"/>
      <c r="K117" s="252"/>
      <c r="L117" s="252"/>
      <c r="M117" s="252"/>
      <c r="N117" s="58"/>
      <c r="O117" s="58"/>
      <c r="P117" s="58"/>
      <c r="Q117" s="58"/>
      <c r="R117" s="58"/>
      <c r="S117" s="58"/>
      <c r="T117" s="58"/>
      <c r="U117" s="58"/>
      <c r="V117" s="58"/>
      <c r="W117" s="58"/>
      <c r="X117" s="58"/>
      <c r="Y117" s="58"/>
      <c r="Z117" s="58"/>
    </row>
    <row r="118" spans="2:26" s="84" customFormat="1" ht="15.75" customHeight="1">
      <c r="B118" s="252" t="s">
        <v>52</v>
      </c>
      <c r="C118" s="252"/>
      <c r="D118" s="252"/>
      <c r="E118" s="252"/>
      <c r="F118" s="252"/>
      <c r="G118" s="252"/>
      <c r="H118" s="252"/>
      <c r="I118" s="252"/>
      <c r="J118" s="252"/>
      <c r="K118" s="252"/>
      <c r="L118" s="252"/>
      <c r="M118" s="252"/>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231</v>
      </c>
      <c r="C120" s="86" t="s">
        <v>186</v>
      </c>
      <c r="D120" s="86" t="s">
        <v>55</v>
      </c>
      <c r="E120" s="253" t="s">
        <v>176</v>
      </c>
      <c r="F120" s="253"/>
      <c r="G120" s="253"/>
      <c r="H120" s="253" t="s">
        <v>177</v>
      </c>
      <c r="I120" s="253"/>
      <c r="J120" s="253"/>
      <c r="K120" s="253"/>
      <c r="L120" s="253"/>
      <c r="M120" s="253"/>
    </row>
    <row r="121" spans="2:13" s="58" customFormat="1" ht="15.75" customHeight="1">
      <c r="B121" s="88"/>
      <c r="C121" s="88"/>
      <c r="D121" s="88"/>
      <c r="E121" s="254" t="str">
        <f>+E89</f>
        <v>ene</v>
      </c>
      <c r="F121" s="254"/>
      <c r="G121" s="88" t="s">
        <v>129</v>
      </c>
      <c r="H121" s="254" t="str">
        <f>+E121</f>
        <v>ene</v>
      </c>
      <c r="I121" s="254"/>
      <c r="J121" s="88" t="s">
        <v>129</v>
      </c>
      <c r="K121" s="89"/>
      <c r="L121" s="123" t="s">
        <v>224</v>
      </c>
      <c r="M121" s="90" t="s">
        <v>178</v>
      </c>
    </row>
    <row r="122" spans="2:13" s="58" customFormat="1" ht="15.75">
      <c r="B122" s="91"/>
      <c r="C122" s="91"/>
      <c r="D122" s="91"/>
      <c r="E122" s="92">
        <f aca="true" t="shared" si="8" ref="E122:J122">+E90</f>
        <v>2010</v>
      </c>
      <c r="F122" s="92">
        <f t="shared" si="8"/>
        <v>2011</v>
      </c>
      <c r="G122" s="93" t="str">
        <f t="shared" si="8"/>
        <v>11/10</v>
      </c>
      <c r="H122" s="92">
        <f t="shared" si="8"/>
        <v>2010</v>
      </c>
      <c r="I122" s="92">
        <f t="shared" si="8"/>
        <v>2011</v>
      </c>
      <c r="J122" s="93" t="str">
        <f t="shared" si="8"/>
        <v>11/10</v>
      </c>
      <c r="K122" s="91"/>
      <c r="L122" s="92">
        <v>2011</v>
      </c>
      <c r="M122" s="229">
        <f>+M90</f>
        <v>2011</v>
      </c>
    </row>
    <row r="123" spans="1:26" s="57" customFormat="1" ht="12.75">
      <c r="A123" s="57">
        <v>1</v>
      </c>
      <c r="B123" s="54" t="s">
        <v>58</v>
      </c>
      <c r="C123" s="126" t="s">
        <v>360</v>
      </c>
      <c r="D123" s="54" t="s">
        <v>56</v>
      </c>
      <c r="E123" s="131">
        <v>14160.023</v>
      </c>
      <c r="F123" s="131">
        <v>8511.171</v>
      </c>
      <c r="G123" s="56">
        <f aca="true" t="shared" si="9" ref="G123:G142">+(F123-E123)/E123</f>
        <v>-0.39892957800986617</v>
      </c>
      <c r="H123" s="55">
        <v>17754.607</v>
      </c>
      <c r="I123" s="55">
        <v>11327.21</v>
      </c>
      <c r="J123" s="56">
        <f aca="true" t="shared" si="10" ref="J123:J143">+(I123-H123)/H123</f>
        <v>-0.3620129130427951</v>
      </c>
      <c r="K123" s="54">
        <v>1</v>
      </c>
      <c r="L123" s="125">
        <f aca="true" t="shared" si="11" ref="L123:L143">+I123/$I$144</f>
        <v>0.15588665369098678</v>
      </c>
      <c r="M123" s="72">
        <v>0.653260964410308</v>
      </c>
      <c r="N123" s="58"/>
      <c r="O123" s="58"/>
      <c r="P123" s="58"/>
      <c r="Q123" s="58"/>
      <c r="R123" s="58"/>
      <c r="S123" s="58"/>
      <c r="T123" s="58"/>
      <c r="U123" s="58"/>
      <c r="V123" s="58"/>
      <c r="W123" s="58"/>
      <c r="X123" s="58"/>
      <c r="Y123" s="58"/>
      <c r="Z123" s="58"/>
    </row>
    <row r="124" spans="1:26" s="57" customFormat="1" ht="12.75">
      <c r="A124" s="57">
        <v>2</v>
      </c>
      <c r="B124" s="54" t="s">
        <v>67</v>
      </c>
      <c r="C124" s="126" t="s">
        <v>358</v>
      </c>
      <c r="D124" s="54" t="s">
        <v>56</v>
      </c>
      <c r="E124" s="131">
        <v>4302.105</v>
      </c>
      <c r="F124" s="131">
        <v>4284.308</v>
      </c>
      <c r="G124" s="56">
        <f t="shared" si="9"/>
        <v>-0.004136812095474093</v>
      </c>
      <c r="H124" s="55">
        <v>8061.626</v>
      </c>
      <c r="I124" s="55">
        <v>6093.201</v>
      </c>
      <c r="J124" s="56">
        <f t="shared" si="10"/>
        <v>-0.24417220545830334</v>
      </c>
      <c r="K124" s="54">
        <v>2</v>
      </c>
      <c r="L124" s="125">
        <f t="shared" si="11"/>
        <v>0.08385548728738801</v>
      </c>
      <c r="M124" s="72">
        <v>0.047921500800615795</v>
      </c>
      <c r="N124" s="58"/>
      <c r="O124" s="58"/>
      <c r="P124" s="58"/>
      <c r="Q124" s="58"/>
      <c r="R124" s="58"/>
      <c r="S124" s="58"/>
      <c r="T124" s="58"/>
      <c r="U124" s="58"/>
      <c r="V124" s="58"/>
      <c r="W124" s="58"/>
      <c r="X124" s="58"/>
      <c r="Y124" s="58"/>
      <c r="Z124" s="58"/>
    </row>
    <row r="125" spans="1:26" s="57" customFormat="1" ht="12.75">
      <c r="A125" s="57">
        <v>3</v>
      </c>
      <c r="B125" s="54" t="s">
        <v>73</v>
      </c>
      <c r="C125" s="126">
        <v>22042110</v>
      </c>
      <c r="D125" s="54" t="s">
        <v>74</v>
      </c>
      <c r="E125" s="131">
        <v>1710.936</v>
      </c>
      <c r="F125" s="131">
        <v>1622.544</v>
      </c>
      <c r="G125" s="56">
        <f t="shared" si="9"/>
        <v>-0.05166294940313362</v>
      </c>
      <c r="H125" s="55">
        <v>7693.762</v>
      </c>
      <c r="I125" s="55">
        <v>5925.735</v>
      </c>
      <c r="J125" s="56">
        <f t="shared" si="10"/>
        <v>-0.2298000639999002</v>
      </c>
      <c r="K125" s="54">
        <v>3</v>
      </c>
      <c r="L125" s="125">
        <f t="shared" si="11"/>
        <v>0.08155079669305676</v>
      </c>
      <c r="M125" s="72">
        <v>0.059025863548851386</v>
      </c>
      <c r="N125" s="58"/>
      <c r="O125" s="58"/>
      <c r="P125" s="58"/>
      <c r="Q125" s="58"/>
      <c r="R125" s="58"/>
      <c r="S125" s="58"/>
      <c r="T125" s="58"/>
      <c r="U125" s="58"/>
      <c r="V125" s="58"/>
      <c r="W125" s="58"/>
      <c r="X125" s="58"/>
      <c r="Y125" s="58"/>
      <c r="Z125" s="58"/>
    </row>
    <row r="126" spans="1:26" s="57" customFormat="1" ht="12.75">
      <c r="A126" s="57">
        <v>4</v>
      </c>
      <c r="B126" s="54" t="s">
        <v>331</v>
      </c>
      <c r="C126" s="126" t="s">
        <v>365</v>
      </c>
      <c r="D126" s="54" t="s">
        <v>56</v>
      </c>
      <c r="E126" s="131">
        <v>611.98</v>
      </c>
      <c r="F126" s="131">
        <v>1268.43</v>
      </c>
      <c r="G126" s="56">
        <f t="shared" si="9"/>
        <v>1.0726657733912874</v>
      </c>
      <c r="H126" s="55">
        <v>1785.438</v>
      </c>
      <c r="I126" s="55">
        <v>4686.829</v>
      </c>
      <c r="J126" s="56">
        <f t="shared" si="10"/>
        <v>1.6250303847011207</v>
      </c>
      <c r="K126" s="54">
        <v>4</v>
      </c>
      <c r="L126" s="125">
        <f t="shared" si="11"/>
        <v>0.0645007984518583</v>
      </c>
      <c r="M126" s="72">
        <v>0.36286149372618465</v>
      </c>
      <c r="N126" s="58"/>
      <c r="O126" s="58"/>
      <c r="P126" s="58"/>
      <c r="Q126" s="58"/>
      <c r="R126" s="58"/>
      <c r="S126" s="58"/>
      <c r="T126" s="58"/>
      <c r="U126" s="58"/>
      <c r="V126" s="58"/>
      <c r="W126" s="58"/>
      <c r="X126" s="58"/>
      <c r="Y126" s="58"/>
      <c r="Z126" s="58"/>
    </row>
    <row r="127" spans="1:26" s="57" customFormat="1" ht="12.75">
      <c r="A127" s="57">
        <v>5</v>
      </c>
      <c r="B127" s="54" t="s">
        <v>86</v>
      </c>
      <c r="C127" s="126">
        <v>44012200</v>
      </c>
      <c r="D127" s="54" t="s">
        <v>56</v>
      </c>
      <c r="E127" s="131">
        <v>51303.05</v>
      </c>
      <c r="F127" s="131">
        <v>51507.14</v>
      </c>
      <c r="G127" s="56">
        <f t="shared" si="9"/>
        <v>0.00397812605683281</v>
      </c>
      <c r="H127" s="55">
        <v>4217.542</v>
      </c>
      <c r="I127" s="55">
        <v>4572.075</v>
      </c>
      <c r="J127" s="56">
        <f t="shared" si="10"/>
        <v>0.08406152209035486</v>
      </c>
      <c r="K127" s="54">
        <v>5</v>
      </c>
      <c r="L127" s="125">
        <f t="shared" si="11"/>
        <v>0.06292153779917724</v>
      </c>
      <c r="M127" s="72">
        <v>0.10650009598128758</v>
      </c>
      <c r="N127" s="58"/>
      <c r="O127" s="58"/>
      <c r="P127" s="58"/>
      <c r="Q127" s="58"/>
      <c r="R127" s="58"/>
      <c r="S127" s="58"/>
      <c r="T127" s="58"/>
      <c r="U127" s="58"/>
      <c r="V127" s="58"/>
      <c r="W127" s="58"/>
      <c r="X127" s="58"/>
      <c r="Y127" s="58"/>
      <c r="Z127" s="58"/>
    </row>
    <row r="128" spans="1:26" s="57" customFormat="1" ht="12.75">
      <c r="A128" s="57">
        <v>6</v>
      </c>
      <c r="B128" s="54" t="s">
        <v>87</v>
      </c>
      <c r="C128" s="126" t="s">
        <v>366</v>
      </c>
      <c r="D128" s="54" t="s">
        <v>56</v>
      </c>
      <c r="E128" s="131">
        <v>3252.666</v>
      </c>
      <c r="F128" s="131">
        <v>1933.609</v>
      </c>
      <c r="G128" s="56">
        <f t="shared" si="9"/>
        <v>-0.40553103208260555</v>
      </c>
      <c r="H128" s="55">
        <v>4494.731</v>
      </c>
      <c r="I128" s="55">
        <v>4372.473</v>
      </c>
      <c r="J128" s="56">
        <f t="shared" si="10"/>
        <v>-0.02720029296525194</v>
      </c>
      <c r="K128" s="54">
        <v>6</v>
      </c>
      <c r="L128" s="125">
        <f t="shared" si="11"/>
        <v>0.060174587062850435</v>
      </c>
      <c r="M128" s="72">
        <v>0.9598928074661571</v>
      </c>
      <c r="N128" s="58"/>
      <c r="O128" s="58"/>
      <c r="P128" s="58"/>
      <c r="Q128" s="58"/>
      <c r="R128" s="58"/>
      <c r="S128" s="58"/>
      <c r="T128" s="58"/>
      <c r="U128" s="58"/>
      <c r="V128" s="58"/>
      <c r="W128" s="58"/>
      <c r="X128" s="58"/>
      <c r="Y128" s="58"/>
      <c r="Z128" s="58"/>
    </row>
    <row r="129" spans="1:26" s="57" customFormat="1" ht="12.75">
      <c r="A129" s="57">
        <v>7</v>
      </c>
      <c r="B129" s="54" t="s">
        <v>57</v>
      </c>
      <c r="C129" s="126" t="s">
        <v>361</v>
      </c>
      <c r="D129" s="54" t="s">
        <v>56</v>
      </c>
      <c r="E129" s="131">
        <v>987.418</v>
      </c>
      <c r="F129" s="131">
        <v>1009.965</v>
      </c>
      <c r="G129" s="56">
        <f t="shared" si="9"/>
        <v>0.02283430117741425</v>
      </c>
      <c r="H129" s="55">
        <v>5622.114</v>
      </c>
      <c r="I129" s="55">
        <v>3883.527</v>
      </c>
      <c r="J129" s="56">
        <f t="shared" si="10"/>
        <v>-0.3092407944769529</v>
      </c>
      <c r="K129" s="54">
        <v>7</v>
      </c>
      <c r="L129" s="125">
        <f t="shared" si="11"/>
        <v>0.05344564359172266</v>
      </c>
      <c r="M129" s="72">
        <v>0.03744566258484623</v>
      </c>
      <c r="N129" s="58"/>
      <c r="O129" s="58"/>
      <c r="P129" s="58"/>
      <c r="Q129" s="58"/>
      <c r="R129" s="58"/>
      <c r="S129" s="58"/>
      <c r="T129" s="58"/>
      <c r="U129" s="58"/>
      <c r="V129" s="58"/>
      <c r="W129" s="58"/>
      <c r="X129" s="58"/>
      <c r="Y129" s="58"/>
      <c r="Z129" s="58"/>
    </row>
    <row r="130" spans="1:26" s="57" customFormat="1" ht="12.75">
      <c r="A130" s="57">
        <v>8</v>
      </c>
      <c r="B130" s="54" t="s">
        <v>79</v>
      </c>
      <c r="C130" s="126" t="s">
        <v>351</v>
      </c>
      <c r="D130" s="54" t="s">
        <v>56</v>
      </c>
      <c r="E130" s="131">
        <v>657.198</v>
      </c>
      <c r="F130" s="131">
        <v>1196.894</v>
      </c>
      <c r="G130" s="56">
        <f t="shared" si="9"/>
        <v>0.8212076117091045</v>
      </c>
      <c r="H130" s="55">
        <v>3580.386</v>
      </c>
      <c r="I130" s="55">
        <v>3787.429</v>
      </c>
      <c r="J130" s="56">
        <f t="shared" si="10"/>
        <v>0.05782700524468594</v>
      </c>
      <c r="K130" s="54">
        <v>8</v>
      </c>
      <c r="L130" s="125">
        <f t="shared" si="11"/>
        <v>0.05212312942924166</v>
      </c>
      <c r="M130" s="72">
        <v>0.03457379655281239</v>
      </c>
      <c r="N130" s="58"/>
      <c r="O130" s="58"/>
      <c r="P130" s="58"/>
      <c r="Q130" s="58"/>
      <c r="R130" s="58"/>
      <c r="S130" s="58"/>
      <c r="T130" s="58"/>
      <c r="U130" s="58"/>
      <c r="V130" s="58"/>
      <c r="W130" s="58"/>
      <c r="X130" s="58"/>
      <c r="Y130" s="58"/>
      <c r="Z130" s="58"/>
    </row>
    <row r="131" spans="1:26" s="57" customFormat="1" ht="12.75">
      <c r="A131" s="57">
        <v>9</v>
      </c>
      <c r="B131" s="54" t="s">
        <v>292</v>
      </c>
      <c r="C131" s="126">
        <v>12093000</v>
      </c>
      <c r="D131" s="54" t="s">
        <v>56</v>
      </c>
      <c r="E131" s="131">
        <v>0.232</v>
      </c>
      <c r="F131" s="131">
        <v>0.791</v>
      </c>
      <c r="G131" s="56">
        <f t="shared" si="9"/>
        <v>2.40948275862069</v>
      </c>
      <c r="H131" s="55">
        <v>860.668</v>
      </c>
      <c r="I131" s="55">
        <v>3392.947</v>
      </c>
      <c r="J131" s="56">
        <f t="shared" si="10"/>
        <v>2.942225108868925</v>
      </c>
      <c r="K131" s="54">
        <v>9</v>
      </c>
      <c r="L131" s="125">
        <f t="shared" si="11"/>
        <v>0.04669421278327784</v>
      </c>
      <c r="M131" s="72">
        <v>0.9331714490731535</v>
      </c>
      <c r="N131" s="58"/>
      <c r="O131" s="58"/>
      <c r="P131" s="58"/>
      <c r="Q131" s="58"/>
      <c r="R131" s="58"/>
      <c r="S131" s="58"/>
      <c r="T131" s="58"/>
      <c r="U131" s="58"/>
      <c r="V131" s="58"/>
      <c r="W131" s="58"/>
      <c r="X131" s="58"/>
      <c r="Y131" s="58"/>
      <c r="Z131" s="58"/>
    </row>
    <row r="132" spans="1:13" s="58" customFormat="1" ht="12.75">
      <c r="A132" s="57">
        <v>10</v>
      </c>
      <c r="B132" s="54" t="s">
        <v>85</v>
      </c>
      <c r="C132" s="126" t="s">
        <v>367</v>
      </c>
      <c r="D132" s="54" t="s">
        <v>56</v>
      </c>
      <c r="E132" s="131">
        <v>809.689</v>
      </c>
      <c r="F132" s="131">
        <v>1035.517</v>
      </c>
      <c r="G132" s="56">
        <f t="shared" si="9"/>
        <v>0.27890708654804514</v>
      </c>
      <c r="H132" s="55">
        <v>1619.228</v>
      </c>
      <c r="I132" s="55">
        <v>3207.966</v>
      </c>
      <c r="J132" s="56">
        <f t="shared" si="10"/>
        <v>0.9811700390556486</v>
      </c>
      <c r="K132" s="54">
        <v>10</v>
      </c>
      <c r="L132" s="125">
        <f t="shared" si="11"/>
        <v>0.04414847830087551</v>
      </c>
      <c r="M132" s="72">
        <v>0.8307940927013395</v>
      </c>
    </row>
    <row r="133" spans="1:13" s="58" customFormat="1" ht="12.75">
      <c r="A133" s="57">
        <v>11</v>
      </c>
      <c r="B133" s="54" t="s">
        <v>88</v>
      </c>
      <c r="C133" s="126" t="s">
        <v>368</v>
      </c>
      <c r="D133" s="54" t="s">
        <v>56</v>
      </c>
      <c r="E133" s="131">
        <v>6109.823</v>
      </c>
      <c r="F133" s="131">
        <v>4302.21</v>
      </c>
      <c r="G133" s="56">
        <f t="shared" si="9"/>
        <v>-0.29585357873706003</v>
      </c>
      <c r="H133" s="55">
        <v>3721.433</v>
      </c>
      <c r="I133" s="55">
        <v>2709.676</v>
      </c>
      <c r="J133" s="56">
        <f t="shared" si="10"/>
        <v>-0.27187295861567307</v>
      </c>
      <c r="K133" s="54">
        <v>11</v>
      </c>
      <c r="L133" s="125">
        <f t="shared" si="11"/>
        <v>0.03729094139040225</v>
      </c>
      <c r="M133" s="72">
        <v>0.8322133964294083</v>
      </c>
    </row>
    <row r="134" spans="1:13" s="58" customFormat="1" ht="12.75">
      <c r="A134" s="57">
        <v>12</v>
      </c>
      <c r="B134" s="54" t="s">
        <v>90</v>
      </c>
      <c r="C134" s="126">
        <v>20087010</v>
      </c>
      <c r="D134" s="54" t="s">
        <v>56</v>
      </c>
      <c r="E134" s="131">
        <v>1282.975</v>
      </c>
      <c r="F134" s="131">
        <v>2088.901</v>
      </c>
      <c r="G134" s="56">
        <f t="shared" si="9"/>
        <v>0.6281696837428633</v>
      </c>
      <c r="H134" s="55">
        <v>1379.602</v>
      </c>
      <c r="I134" s="55">
        <v>2386.223</v>
      </c>
      <c r="J134" s="56">
        <f t="shared" si="10"/>
        <v>0.729645941365698</v>
      </c>
      <c r="K134" s="54">
        <v>12</v>
      </c>
      <c r="L134" s="125">
        <f t="shared" si="11"/>
        <v>0.032839535810713104</v>
      </c>
      <c r="M134" s="72">
        <v>0.6868277538830493</v>
      </c>
    </row>
    <row r="135" spans="1:13" s="58" customFormat="1" ht="12.75">
      <c r="A135" s="57">
        <v>13</v>
      </c>
      <c r="B135" s="54" t="s">
        <v>89</v>
      </c>
      <c r="C135" s="126">
        <v>21012000</v>
      </c>
      <c r="D135" s="54" t="s">
        <v>56</v>
      </c>
      <c r="E135" s="131">
        <v>152.552</v>
      </c>
      <c r="F135" s="131">
        <v>306.213</v>
      </c>
      <c r="G135" s="56">
        <f t="shared" si="9"/>
        <v>1.0072696523152764</v>
      </c>
      <c r="H135" s="55">
        <v>977.771</v>
      </c>
      <c r="I135" s="55">
        <v>1819.397</v>
      </c>
      <c r="J135" s="56">
        <f t="shared" si="10"/>
        <v>0.8607598302670053</v>
      </c>
      <c r="K135" s="54">
        <v>13</v>
      </c>
      <c r="L135" s="125">
        <f t="shared" si="11"/>
        <v>0.02503879684983507</v>
      </c>
      <c r="M135" s="72">
        <v>0.9841504669772996</v>
      </c>
    </row>
    <row r="136" spans="1:13" s="58" customFormat="1" ht="12.75">
      <c r="A136" s="57">
        <v>14</v>
      </c>
      <c r="B136" s="54" t="s">
        <v>93</v>
      </c>
      <c r="C136" s="126">
        <v>20079990</v>
      </c>
      <c r="D136" s="54" t="s">
        <v>56</v>
      </c>
      <c r="E136" s="131">
        <v>303.846</v>
      </c>
      <c r="F136" s="131">
        <v>653.857</v>
      </c>
      <c r="G136" s="56">
        <f t="shared" si="9"/>
        <v>1.1519355199673518</v>
      </c>
      <c r="H136" s="55">
        <v>309.976</v>
      </c>
      <c r="I136" s="55">
        <v>1775.618</v>
      </c>
      <c r="J136" s="56">
        <f t="shared" si="10"/>
        <v>4.728243476914341</v>
      </c>
      <c r="K136" s="54">
        <v>14</v>
      </c>
      <c r="L136" s="125">
        <f t="shared" si="11"/>
        <v>0.024436304107850262</v>
      </c>
      <c r="M136" s="72">
        <v>0.3216544857900843</v>
      </c>
    </row>
    <row r="137" spans="1:13" s="58" customFormat="1" ht="12.75">
      <c r="A137" s="57">
        <v>15</v>
      </c>
      <c r="B137" s="54" t="s">
        <v>78</v>
      </c>
      <c r="C137" s="126" t="s">
        <v>349</v>
      </c>
      <c r="D137" s="54" t="s">
        <v>56</v>
      </c>
      <c r="E137" s="131">
        <v>1414.571</v>
      </c>
      <c r="F137" s="131">
        <v>1439.229</v>
      </c>
      <c r="G137" s="56">
        <f t="shared" si="9"/>
        <v>0.017431433275530272</v>
      </c>
      <c r="H137" s="55">
        <v>2116.24</v>
      </c>
      <c r="I137" s="55">
        <v>1336.519</v>
      </c>
      <c r="J137" s="56">
        <f t="shared" si="10"/>
        <v>-0.36844639549389474</v>
      </c>
      <c r="K137" s="54">
        <v>15</v>
      </c>
      <c r="L137" s="125">
        <f t="shared" si="11"/>
        <v>0.018393362046295953</v>
      </c>
      <c r="M137" s="72">
        <v>0.10281808320122571</v>
      </c>
    </row>
    <row r="138" spans="1:13" s="58" customFormat="1" ht="12.75">
      <c r="A138" s="57">
        <v>16</v>
      </c>
      <c r="B138" s="54" t="s">
        <v>188</v>
      </c>
      <c r="C138" s="126">
        <v>16023100</v>
      </c>
      <c r="D138" s="54" t="s">
        <v>56</v>
      </c>
      <c r="E138" s="131">
        <v>262.607</v>
      </c>
      <c r="F138" s="131">
        <v>319.446</v>
      </c>
      <c r="G138" s="56">
        <f t="shared" si="9"/>
        <v>0.2164412982136805</v>
      </c>
      <c r="H138" s="55">
        <v>859.859</v>
      </c>
      <c r="I138" s="55">
        <v>1257.671</v>
      </c>
      <c r="J138" s="56">
        <f t="shared" si="10"/>
        <v>0.4626479457678526</v>
      </c>
      <c r="K138" s="54">
        <v>16</v>
      </c>
      <c r="L138" s="125">
        <f t="shared" si="11"/>
        <v>0.01730824480469569</v>
      </c>
      <c r="M138" s="72">
        <v>0.987076742924819</v>
      </c>
    </row>
    <row r="139" spans="1:13" s="58" customFormat="1" ht="12.75">
      <c r="A139" s="57">
        <v>17</v>
      </c>
      <c r="B139" s="54" t="s">
        <v>71</v>
      </c>
      <c r="C139" s="126" t="s">
        <v>348</v>
      </c>
      <c r="D139" s="54" t="s">
        <v>56</v>
      </c>
      <c r="E139" s="131">
        <v>1603.342</v>
      </c>
      <c r="F139" s="131">
        <v>1273.193</v>
      </c>
      <c r="G139" s="56">
        <f t="shared" si="9"/>
        <v>-0.20591302417076338</v>
      </c>
      <c r="H139" s="55">
        <v>2335.149</v>
      </c>
      <c r="I139" s="55">
        <v>1137.707</v>
      </c>
      <c r="J139" s="56">
        <f t="shared" si="10"/>
        <v>-0.512790404381048</v>
      </c>
      <c r="K139" s="54">
        <v>17</v>
      </c>
      <c r="L139" s="125">
        <f t="shared" si="11"/>
        <v>0.015657283400838468</v>
      </c>
      <c r="M139" s="72">
        <v>0.11245619948422887</v>
      </c>
    </row>
    <row r="140" spans="1:13" s="58" customFormat="1" ht="12.75">
      <c r="A140" s="57">
        <v>18</v>
      </c>
      <c r="B140" s="54" t="s">
        <v>72</v>
      </c>
      <c r="C140" s="126" t="s">
        <v>345</v>
      </c>
      <c r="D140" s="54" t="s">
        <v>56</v>
      </c>
      <c r="E140" s="131">
        <v>1521.291</v>
      </c>
      <c r="F140" s="131">
        <v>903.471</v>
      </c>
      <c r="G140" s="56">
        <f t="shared" si="9"/>
        <v>-0.40611559524114715</v>
      </c>
      <c r="H140" s="55">
        <v>2390.496</v>
      </c>
      <c r="I140" s="55">
        <v>781.722</v>
      </c>
      <c r="J140" s="56">
        <f t="shared" si="10"/>
        <v>-0.6729875306212603</v>
      </c>
      <c r="K140" s="54">
        <v>18</v>
      </c>
      <c r="L140" s="125">
        <f t="shared" si="11"/>
        <v>0.010758167871578753</v>
      </c>
      <c r="M140" s="72">
        <v>0.060192427086399686</v>
      </c>
    </row>
    <row r="141" spans="1:13" s="58" customFormat="1" ht="12.75">
      <c r="A141" s="57">
        <v>19</v>
      </c>
      <c r="B141" s="54" t="s">
        <v>248</v>
      </c>
      <c r="C141" s="126" t="s">
        <v>355</v>
      </c>
      <c r="D141" s="54" t="s">
        <v>56</v>
      </c>
      <c r="E141" s="131">
        <v>2.4</v>
      </c>
      <c r="F141" s="131">
        <v>61.11</v>
      </c>
      <c r="G141" s="56">
        <f t="shared" si="9"/>
        <v>24.462500000000002</v>
      </c>
      <c r="H141" s="55">
        <v>16.64</v>
      </c>
      <c r="I141" s="55">
        <v>627.961</v>
      </c>
      <c r="J141" s="56">
        <f t="shared" si="10"/>
        <v>36.73804086538462</v>
      </c>
      <c r="K141" s="54">
        <v>19</v>
      </c>
      <c r="L141" s="125">
        <f t="shared" si="11"/>
        <v>0.008642087410619717</v>
      </c>
      <c r="M141" s="72">
        <v>0.25967794626648416</v>
      </c>
    </row>
    <row r="142" spans="1:13" s="58" customFormat="1" ht="12.75">
      <c r="A142" s="57">
        <v>20</v>
      </c>
      <c r="B142" s="54" t="s">
        <v>81</v>
      </c>
      <c r="C142" s="126" t="s">
        <v>362</v>
      </c>
      <c r="D142" s="54" t="s">
        <v>56</v>
      </c>
      <c r="E142" s="131">
        <v>432.626</v>
      </c>
      <c r="F142" s="131">
        <v>455.98</v>
      </c>
      <c r="G142" s="56">
        <f t="shared" si="9"/>
        <v>0.05398196132456219</v>
      </c>
      <c r="H142" s="55">
        <v>293.154</v>
      </c>
      <c r="I142" s="55">
        <v>555.944</v>
      </c>
      <c r="J142" s="56">
        <f t="shared" si="10"/>
        <v>0.8964230404497294</v>
      </c>
      <c r="K142" s="54">
        <v>20</v>
      </c>
      <c r="L142" s="125">
        <f t="shared" si="11"/>
        <v>0.007650979349688224</v>
      </c>
      <c r="M142" s="72">
        <v>0.7110694999756983</v>
      </c>
    </row>
    <row r="143" spans="1:13" s="58" customFormat="1" ht="12.75">
      <c r="A143" s="57"/>
      <c r="B143" s="54" t="s">
        <v>163</v>
      </c>
      <c r="C143" s="78"/>
      <c r="D143" s="54"/>
      <c r="E143" s="55"/>
      <c r="F143" s="55"/>
      <c r="G143" s="56"/>
      <c r="H143" s="55">
        <f>+H144-SUM(H123:H142)</f>
        <v>5452.161000000007</v>
      </c>
      <c r="I143" s="55">
        <f>+I144-SUM(I123:I142)</f>
        <v>7025.285999999978</v>
      </c>
      <c r="J143" s="56">
        <f t="shared" si="10"/>
        <v>0.2885323819307553</v>
      </c>
      <c r="K143" s="54"/>
      <c r="L143" s="125">
        <f t="shared" si="11"/>
        <v>0.09668297186704708</v>
      </c>
      <c r="M143" s="72"/>
    </row>
    <row r="144" spans="2:26" s="59" customFormat="1" ht="12.75">
      <c r="B144" s="70" t="s">
        <v>166</v>
      </c>
      <c r="C144" s="70"/>
      <c r="D144" s="70"/>
      <c r="E144" s="99"/>
      <c r="F144" s="71"/>
      <c r="G144" s="71"/>
      <c r="H144" s="71">
        <f>+'Exportacion_regional '!C12</f>
        <v>75542.583</v>
      </c>
      <c r="I144" s="71">
        <f>+'Exportacion_regional '!D12</f>
        <v>72663.116</v>
      </c>
      <c r="J144" s="100">
        <f>+(I144-H144)/H144</f>
        <v>-0.03811713719135079</v>
      </c>
      <c r="K144" s="71"/>
      <c r="L144" s="100">
        <f>SUM(L123:L143)</f>
        <v>0.9999999999999998</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57" t="s">
        <v>213</v>
      </c>
      <c r="C146" s="257"/>
      <c r="D146" s="257"/>
      <c r="E146" s="257"/>
      <c r="F146" s="257"/>
      <c r="G146" s="257"/>
      <c r="H146" s="257"/>
      <c r="I146" s="257"/>
      <c r="J146" s="257"/>
      <c r="K146" s="257"/>
      <c r="L146" s="257"/>
      <c r="M146" s="257"/>
    </row>
    <row r="147" spans="13:26" ht="12.75">
      <c r="M147" s="98"/>
      <c r="N147" s="58"/>
      <c r="O147" s="58"/>
      <c r="P147" s="58"/>
      <c r="Q147" s="58"/>
      <c r="R147" s="58"/>
      <c r="S147" s="58"/>
      <c r="T147" s="58"/>
      <c r="U147" s="58"/>
      <c r="V147" s="58"/>
      <c r="W147" s="58"/>
      <c r="X147" s="58"/>
      <c r="Y147" s="58"/>
      <c r="Z147" s="58"/>
    </row>
    <row r="148" spans="2:26" s="83" customFormat="1" ht="15.75" customHeight="1">
      <c r="B148" s="255" t="s">
        <v>151</v>
      </c>
      <c r="C148" s="255"/>
      <c r="D148" s="255"/>
      <c r="E148" s="255"/>
      <c r="F148" s="255"/>
      <c r="G148" s="255"/>
      <c r="H148" s="255"/>
      <c r="I148" s="255"/>
      <c r="J148" s="255"/>
      <c r="K148" s="255"/>
      <c r="L148" s="255"/>
      <c r="M148" s="255"/>
      <c r="N148" s="58"/>
      <c r="O148" s="58"/>
      <c r="P148" s="58"/>
      <c r="Q148" s="58"/>
      <c r="R148" s="58"/>
      <c r="S148" s="58"/>
      <c r="T148" s="58"/>
      <c r="U148" s="58"/>
      <c r="V148" s="58"/>
      <c r="W148" s="58"/>
      <c r="X148" s="58"/>
      <c r="Y148" s="58"/>
      <c r="Z148" s="58"/>
    </row>
    <row r="149" spans="2:26" s="83" customFormat="1" ht="15.75" customHeight="1">
      <c r="B149" s="252" t="s">
        <v>48</v>
      </c>
      <c r="C149" s="252"/>
      <c r="D149" s="252"/>
      <c r="E149" s="252"/>
      <c r="F149" s="252"/>
      <c r="G149" s="252"/>
      <c r="H149" s="252"/>
      <c r="I149" s="252"/>
      <c r="J149" s="252"/>
      <c r="K149" s="252"/>
      <c r="L149" s="252"/>
      <c r="M149" s="252"/>
      <c r="N149" s="58"/>
      <c r="O149" s="58"/>
      <c r="P149" s="58"/>
      <c r="Q149" s="58"/>
      <c r="R149" s="58"/>
      <c r="S149" s="58"/>
      <c r="T149" s="58"/>
      <c r="U149" s="58"/>
      <c r="V149" s="58"/>
      <c r="W149" s="58"/>
      <c r="X149" s="58"/>
      <c r="Y149" s="58"/>
      <c r="Z149" s="58"/>
    </row>
    <row r="150" spans="2:26" s="84" customFormat="1" ht="15.75" customHeight="1">
      <c r="B150" s="252" t="s">
        <v>252</v>
      </c>
      <c r="C150" s="252"/>
      <c r="D150" s="252"/>
      <c r="E150" s="252"/>
      <c r="F150" s="252"/>
      <c r="G150" s="252"/>
      <c r="H150" s="252"/>
      <c r="I150" s="252"/>
      <c r="J150" s="252"/>
      <c r="K150" s="252"/>
      <c r="L150" s="252"/>
      <c r="M150" s="252"/>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231</v>
      </c>
      <c r="C152" s="86" t="s">
        <v>186</v>
      </c>
      <c r="D152" s="86" t="s">
        <v>55</v>
      </c>
      <c r="E152" s="253" t="s">
        <v>176</v>
      </c>
      <c r="F152" s="253"/>
      <c r="G152" s="253"/>
      <c r="H152" s="253" t="s">
        <v>177</v>
      </c>
      <c r="I152" s="253"/>
      <c r="J152" s="253"/>
      <c r="K152" s="253"/>
      <c r="L152" s="253"/>
      <c r="M152" s="253"/>
    </row>
    <row r="153" spans="2:13" s="58" customFormat="1" ht="15.75" customHeight="1">
      <c r="B153" s="88"/>
      <c r="C153" s="88"/>
      <c r="D153" s="88"/>
      <c r="E153" s="254" t="str">
        <f>+E121</f>
        <v>ene</v>
      </c>
      <c r="F153" s="254"/>
      <c r="G153" s="88" t="s">
        <v>129</v>
      </c>
      <c r="H153" s="254" t="str">
        <f>+E153</f>
        <v>ene</v>
      </c>
      <c r="I153" s="254"/>
      <c r="J153" s="88" t="s">
        <v>129</v>
      </c>
      <c r="K153" s="89"/>
      <c r="L153" s="123" t="s">
        <v>225</v>
      </c>
      <c r="M153" s="90" t="s">
        <v>178</v>
      </c>
    </row>
    <row r="154" spans="2:13" s="58" customFormat="1" ht="15.75">
      <c r="B154" s="91"/>
      <c r="C154" s="91"/>
      <c r="D154" s="91"/>
      <c r="E154" s="92">
        <f aca="true" t="shared" si="12" ref="E154:J154">+E122</f>
        <v>2010</v>
      </c>
      <c r="F154" s="92">
        <f t="shared" si="12"/>
        <v>2011</v>
      </c>
      <c r="G154" s="93" t="str">
        <f t="shared" si="12"/>
        <v>11/10</v>
      </c>
      <c r="H154" s="92">
        <f t="shared" si="12"/>
        <v>2010</v>
      </c>
      <c r="I154" s="92">
        <f t="shared" si="12"/>
        <v>2011</v>
      </c>
      <c r="J154" s="93" t="str">
        <f t="shared" si="12"/>
        <v>11/10</v>
      </c>
      <c r="K154" s="91"/>
      <c r="L154" s="92">
        <v>2011</v>
      </c>
      <c r="M154" s="229">
        <f>+M122</f>
        <v>2011</v>
      </c>
    </row>
    <row r="155" spans="1:26" s="57" customFormat="1" ht="12.75">
      <c r="A155" s="57">
        <v>1</v>
      </c>
      <c r="B155" s="54" t="s">
        <v>73</v>
      </c>
      <c r="C155" s="78">
        <v>22042110</v>
      </c>
      <c r="D155" s="54" t="s">
        <v>74</v>
      </c>
      <c r="E155" s="55">
        <v>18370.702</v>
      </c>
      <c r="F155" s="55">
        <v>16771.005</v>
      </c>
      <c r="G155" s="56">
        <f aca="true" t="shared" si="13" ref="G155:G174">+(F155-E155)/E155</f>
        <v>-0.08707870826057709</v>
      </c>
      <c r="H155" s="55">
        <v>56792.323</v>
      </c>
      <c r="I155" s="55">
        <v>55870.813</v>
      </c>
      <c r="J155" s="56">
        <f aca="true" t="shared" si="14" ref="J155:J175">+(I155-H155)/H155</f>
        <v>-0.01622596068134059</v>
      </c>
      <c r="K155" s="54">
        <v>1</v>
      </c>
      <c r="L155" s="125">
        <f aca="true" t="shared" si="15" ref="L155:L175">+I155/$I$176</f>
        <v>0.4285678989564665</v>
      </c>
      <c r="M155" s="72">
        <v>0.5565255591924702</v>
      </c>
      <c r="N155" s="58"/>
      <c r="O155" s="58"/>
      <c r="P155" s="58"/>
      <c r="Q155" s="58"/>
      <c r="R155" s="58"/>
      <c r="S155" s="58"/>
      <c r="T155" s="58"/>
      <c r="U155" s="58"/>
      <c r="V155" s="58"/>
      <c r="W155" s="58"/>
      <c r="X155" s="58"/>
      <c r="Y155" s="58"/>
      <c r="Z155" s="58"/>
    </row>
    <row r="156" spans="1:26" s="57" customFormat="1" ht="12.75">
      <c r="A156" s="57">
        <v>2</v>
      </c>
      <c r="B156" s="54" t="s">
        <v>57</v>
      </c>
      <c r="C156" s="126" t="s">
        <v>361</v>
      </c>
      <c r="D156" s="54" t="s">
        <v>56</v>
      </c>
      <c r="E156" s="55">
        <v>1149.622</v>
      </c>
      <c r="F156" s="55">
        <v>1875.534</v>
      </c>
      <c r="G156" s="56">
        <f t="shared" si="13"/>
        <v>0.6314353761497258</v>
      </c>
      <c r="H156" s="55">
        <v>6481.885</v>
      </c>
      <c r="I156" s="55">
        <v>8371.006</v>
      </c>
      <c r="J156" s="56">
        <f t="shared" si="14"/>
        <v>0.291446238247053</v>
      </c>
      <c r="K156" s="54">
        <v>2</v>
      </c>
      <c r="L156" s="125">
        <f t="shared" si="15"/>
        <v>0.06421142383541072</v>
      </c>
      <c r="M156" s="72">
        <v>0.0807147384765764</v>
      </c>
      <c r="N156" s="58"/>
      <c r="O156" s="58"/>
      <c r="P156" s="58"/>
      <c r="Q156" s="58"/>
      <c r="R156" s="58"/>
      <c r="S156" s="58"/>
      <c r="T156" s="58"/>
      <c r="U156" s="58"/>
      <c r="V156" s="58"/>
      <c r="W156" s="58"/>
      <c r="X156" s="58"/>
      <c r="Y156" s="58"/>
      <c r="Z156" s="58"/>
    </row>
    <row r="157" spans="1:26" s="57" customFormat="1" ht="12.75">
      <c r="A157" s="57">
        <v>3</v>
      </c>
      <c r="B157" s="54" t="s">
        <v>79</v>
      </c>
      <c r="C157" s="126" t="s">
        <v>351</v>
      </c>
      <c r="D157" s="54" t="s">
        <v>56</v>
      </c>
      <c r="E157" s="55">
        <v>929.268</v>
      </c>
      <c r="F157" s="55">
        <v>1214.088</v>
      </c>
      <c r="G157" s="56">
        <f t="shared" si="13"/>
        <v>0.3064993091336406</v>
      </c>
      <c r="H157" s="55">
        <v>5091.312</v>
      </c>
      <c r="I157" s="55">
        <v>5236.236</v>
      </c>
      <c r="J157" s="56">
        <f t="shared" si="14"/>
        <v>0.028464961487333712</v>
      </c>
      <c r="K157" s="54">
        <v>3</v>
      </c>
      <c r="L157" s="125">
        <f t="shared" si="15"/>
        <v>0.04016556302769771</v>
      </c>
      <c r="M157" s="72">
        <v>0.0477993272392729</v>
      </c>
      <c r="N157" s="58"/>
      <c r="O157" s="58"/>
      <c r="P157" s="58"/>
      <c r="Q157" s="58"/>
      <c r="R157" s="58"/>
      <c r="S157" s="58"/>
      <c r="T157" s="58"/>
      <c r="U157" s="58"/>
      <c r="V157" s="58"/>
      <c r="W157" s="58"/>
      <c r="X157" s="58"/>
      <c r="Y157" s="58"/>
      <c r="Z157" s="58"/>
    </row>
    <row r="158" spans="1:26" s="57" customFormat="1" ht="12.75">
      <c r="A158" s="57">
        <v>4</v>
      </c>
      <c r="B158" s="54" t="s">
        <v>127</v>
      </c>
      <c r="C158" s="77">
        <v>22042190</v>
      </c>
      <c r="D158" s="54" t="s">
        <v>74</v>
      </c>
      <c r="E158" s="55">
        <v>2965.842</v>
      </c>
      <c r="F158" s="55">
        <v>2564.554</v>
      </c>
      <c r="G158" s="56">
        <f t="shared" si="13"/>
        <v>-0.13530322923473334</v>
      </c>
      <c r="H158" s="55">
        <v>5349.325</v>
      </c>
      <c r="I158" s="55">
        <v>4859.986</v>
      </c>
      <c r="J158" s="56">
        <f t="shared" si="14"/>
        <v>-0.09147677510713968</v>
      </c>
      <c r="K158" s="54">
        <v>4</v>
      </c>
      <c r="L158" s="125">
        <f t="shared" si="15"/>
        <v>0.03727946448493316</v>
      </c>
      <c r="M158" s="72">
        <v>0.7251896391290775</v>
      </c>
      <c r="N158" s="58"/>
      <c r="O158" s="58"/>
      <c r="P158" s="58"/>
      <c r="Q158" s="58"/>
      <c r="R158" s="58"/>
      <c r="S158" s="58"/>
      <c r="T158" s="58"/>
      <c r="U158" s="58"/>
      <c r="V158" s="58"/>
      <c r="W158" s="58"/>
      <c r="X158" s="58"/>
      <c r="Y158" s="58"/>
      <c r="Z158" s="58"/>
    </row>
    <row r="159" spans="1:26" s="57" customFormat="1" ht="12.75">
      <c r="A159" s="57">
        <v>5</v>
      </c>
      <c r="B159" s="54" t="s">
        <v>91</v>
      </c>
      <c r="C159" s="126" t="s">
        <v>369</v>
      </c>
      <c r="D159" s="54" t="s">
        <v>56</v>
      </c>
      <c r="E159" s="55">
        <v>2648.537</v>
      </c>
      <c r="F159" s="55">
        <v>2527.458</v>
      </c>
      <c r="G159" s="56">
        <f t="shared" si="13"/>
        <v>-0.04571542704519504</v>
      </c>
      <c r="H159" s="55">
        <v>5027.402</v>
      </c>
      <c r="I159" s="55">
        <v>4842.368</v>
      </c>
      <c r="J159" s="56">
        <f t="shared" si="14"/>
        <v>-0.03680509336631518</v>
      </c>
      <c r="K159" s="54">
        <v>5</v>
      </c>
      <c r="L159" s="125">
        <f t="shared" si="15"/>
        <v>0.03714432220154067</v>
      </c>
      <c r="M159" s="72">
        <v>0.6357765587224095</v>
      </c>
      <c r="N159" s="58"/>
      <c r="O159" s="58"/>
      <c r="P159" s="58"/>
      <c r="Q159" s="58"/>
      <c r="R159" s="58"/>
      <c r="S159" s="58"/>
      <c r="T159" s="58"/>
      <c r="U159" s="58"/>
      <c r="V159" s="58"/>
      <c r="W159" s="58"/>
      <c r="X159" s="58"/>
      <c r="Y159" s="58"/>
      <c r="Z159" s="58"/>
    </row>
    <row r="160" spans="1:26" s="57" customFormat="1" ht="12.75">
      <c r="A160" s="57">
        <v>6</v>
      </c>
      <c r="B160" s="54" t="s">
        <v>82</v>
      </c>
      <c r="C160" s="126">
        <v>22042990</v>
      </c>
      <c r="D160" s="54" t="s">
        <v>74</v>
      </c>
      <c r="E160" s="55">
        <v>6797.013</v>
      </c>
      <c r="F160" s="55">
        <v>4360.066</v>
      </c>
      <c r="G160" s="56">
        <f t="shared" si="13"/>
        <v>-0.358532049298714</v>
      </c>
      <c r="H160" s="55">
        <v>5143.167</v>
      </c>
      <c r="I160" s="55">
        <v>4503.161</v>
      </c>
      <c r="J160" s="56">
        <f t="shared" si="14"/>
        <v>-0.12443811371475985</v>
      </c>
      <c r="K160" s="54">
        <v>6</v>
      </c>
      <c r="L160" s="125">
        <f t="shared" si="15"/>
        <v>0.03454236916926018</v>
      </c>
      <c r="M160" s="72">
        <v>0.2864795944820519</v>
      </c>
      <c r="N160" s="58"/>
      <c r="O160" s="58"/>
      <c r="P160" s="58"/>
      <c r="Q160" s="58"/>
      <c r="R160" s="58"/>
      <c r="S160" s="58"/>
      <c r="T160" s="58"/>
      <c r="U160" s="58"/>
      <c r="V160" s="58"/>
      <c r="W160" s="58"/>
      <c r="X160" s="58"/>
      <c r="Y160" s="58"/>
      <c r="Z160" s="58"/>
    </row>
    <row r="161" spans="1:26" s="57" customFormat="1" ht="12.75">
      <c r="A161" s="57">
        <v>7</v>
      </c>
      <c r="B161" s="54" t="s">
        <v>59</v>
      </c>
      <c r="C161" s="126" t="s">
        <v>356</v>
      </c>
      <c r="D161" s="54" t="s">
        <v>56</v>
      </c>
      <c r="E161" s="55">
        <v>1852.146</v>
      </c>
      <c r="F161" s="55">
        <v>1395.966</v>
      </c>
      <c r="G161" s="56">
        <f t="shared" si="13"/>
        <v>-0.2462980780132884</v>
      </c>
      <c r="H161" s="55">
        <v>5386.121</v>
      </c>
      <c r="I161" s="55">
        <v>3517.6</v>
      </c>
      <c r="J161" s="56">
        <f t="shared" si="14"/>
        <v>-0.3469140407354384</v>
      </c>
      <c r="K161" s="54">
        <v>7</v>
      </c>
      <c r="L161" s="125">
        <f t="shared" si="15"/>
        <v>0.026982432515690557</v>
      </c>
      <c r="M161" s="72">
        <v>0.18861512337678982</v>
      </c>
      <c r="N161" s="58"/>
      <c r="O161" s="58"/>
      <c r="P161" s="58"/>
      <c r="Q161" s="58"/>
      <c r="R161" s="58"/>
      <c r="S161" s="58"/>
      <c r="T161" s="58"/>
      <c r="U161" s="58"/>
      <c r="V161" s="58"/>
      <c r="W161" s="58"/>
      <c r="X161" s="58"/>
      <c r="Y161" s="58"/>
      <c r="Z161" s="58"/>
    </row>
    <row r="162" spans="1:26" s="57" customFormat="1" ht="12.75">
      <c r="A162" s="57">
        <v>8</v>
      </c>
      <c r="B162" s="54" t="s">
        <v>72</v>
      </c>
      <c r="C162" s="126" t="s">
        <v>345</v>
      </c>
      <c r="D162" s="54" t="s">
        <v>56</v>
      </c>
      <c r="E162" s="55">
        <v>1263.3</v>
      </c>
      <c r="F162" s="55">
        <v>2365.512</v>
      </c>
      <c r="G162" s="56">
        <f t="shared" si="13"/>
        <v>0.8724863452861555</v>
      </c>
      <c r="H162" s="55">
        <v>2043.701</v>
      </c>
      <c r="I162" s="55">
        <v>2688.01</v>
      </c>
      <c r="J162" s="56">
        <f t="shared" si="14"/>
        <v>0.31526578496560903</v>
      </c>
      <c r="K162" s="54">
        <v>8</v>
      </c>
      <c r="L162" s="125">
        <f t="shared" si="15"/>
        <v>0.020618901645014037</v>
      </c>
      <c r="M162" s="72">
        <v>0.20697619605500833</v>
      </c>
      <c r="N162" s="58"/>
      <c r="O162" s="58"/>
      <c r="P162" s="58"/>
      <c r="Q162" s="58"/>
      <c r="R162" s="58"/>
      <c r="S162" s="58"/>
      <c r="T162" s="58"/>
      <c r="U162" s="58"/>
      <c r="V162" s="58"/>
      <c r="W162" s="58"/>
      <c r="X162" s="58"/>
      <c r="Y162" s="58"/>
      <c r="Z162" s="58"/>
    </row>
    <row r="163" spans="1:26" s="57" customFormat="1" ht="12.75">
      <c r="A163" s="57">
        <v>9</v>
      </c>
      <c r="B163" s="54" t="s">
        <v>100</v>
      </c>
      <c r="C163" s="126">
        <v>44111400</v>
      </c>
      <c r="D163" s="54" t="s">
        <v>56</v>
      </c>
      <c r="E163" s="55">
        <v>1027.529</v>
      </c>
      <c r="F163" s="55">
        <v>2620.247</v>
      </c>
      <c r="G163" s="56">
        <f t="shared" si="13"/>
        <v>1.5500467626704453</v>
      </c>
      <c r="H163" s="55">
        <v>838.264</v>
      </c>
      <c r="I163" s="55">
        <v>2208.802</v>
      </c>
      <c r="J163" s="56">
        <f t="shared" si="14"/>
        <v>1.6349717988605021</v>
      </c>
      <c r="K163" s="54">
        <v>9</v>
      </c>
      <c r="L163" s="125">
        <f t="shared" si="15"/>
        <v>0.016943043809848287</v>
      </c>
      <c r="M163" s="72">
        <v>0.30019466154672686</v>
      </c>
      <c r="N163" s="58"/>
      <c r="O163" s="58"/>
      <c r="P163" s="58"/>
      <c r="Q163" s="58"/>
      <c r="R163" s="58"/>
      <c r="S163" s="58"/>
      <c r="T163" s="58"/>
      <c r="U163" s="58"/>
      <c r="V163" s="58"/>
      <c r="W163" s="58"/>
      <c r="X163" s="58"/>
      <c r="Y163" s="58"/>
      <c r="Z163" s="58"/>
    </row>
    <row r="164" spans="1:13" s="58" customFormat="1" ht="12.75">
      <c r="A164" s="57">
        <v>10</v>
      </c>
      <c r="B164" s="54" t="s">
        <v>187</v>
      </c>
      <c r="C164" s="126" t="s">
        <v>370</v>
      </c>
      <c r="D164" s="54" t="s">
        <v>56</v>
      </c>
      <c r="E164" s="55">
        <v>434.548</v>
      </c>
      <c r="F164" s="55">
        <v>742.927</v>
      </c>
      <c r="G164" s="56">
        <f t="shared" si="13"/>
        <v>0.7096546296381527</v>
      </c>
      <c r="H164" s="55">
        <v>923.661</v>
      </c>
      <c r="I164" s="55">
        <v>2181.271</v>
      </c>
      <c r="J164" s="56">
        <f t="shared" si="14"/>
        <v>1.3615493130055294</v>
      </c>
      <c r="K164" s="54">
        <v>10</v>
      </c>
      <c r="L164" s="125">
        <f t="shared" si="15"/>
        <v>0.016731861938802838</v>
      </c>
      <c r="M164" s="72">
        <v>0.19801308884554106</v>
      </c>
    </row>
    <row r="165" spans="1:13" s="58" customFormat="1" ht="12.75">
      <c r="A165" s="57">
        <v>11</v>
      </c>
      <c r="B165" s="54" t="s">
        <v>64</v>
      </c>
      <c r="C165" s="126" t="s">
        <v>359</v>
      </c>
      <c r="D165" s="54" t="s">
        <v>56</v>
      </c>
      <c r="E165" s="55">
        <v>528.44</v>
      </c>
      <c r="F165" s="55">
        <v>626.867</v>
      </c>
      <c r="G165" s="56">
        <f t="shared" si="13"/>
        <v>0.18625955643024733</v>
      </c>
      <c r="H165" s="55">
        <v>1767.129</v>
      </c>
      <c r="I165" s="55">
        <v>2048.167</v>
      </c>
      <c r="J165" s="56">
        <f t="shared" si="14"/>
        <v>0.15903649365722594</v>
      </c>
      <c r="K165" s="54">
        <v>11</v>
      </c>
      <c r="L165" s="125">
        <f t="shared" si="15"/>
        <v>0.015710861911065608</v>
      </c>
      <c r="M165" s="72">
        <v>0.07808586732066382</v>
      </c>
    </row>
    <row r="166" spans="1:13" s="58" customFormat="1" ht="12.75">
      <c r="A166" s="57">
        <v>12</v>
      </c>
      <c r="B166" s="54" t="s">
        <v>71</v>
      </c>
      <c r="C166" s="126" t="s">
        <v>348</v>
      </c>
      <c r="D166" s="54" t="s">
        <v>56</v>
      </c>
      <c r="E166" s="55">
        <v>1348.689</v>
      </c>
      <c r="F166" s="55">
        <v>2034.992</v>
      </c>
      <c r="G166" s="56">
        <f t="shared" si="13"/>
        <v>0.5088667587560957</v>
      </c>
      <c r="H166" s="55">
        <v>1963.85</v>
      </c>
      <c r="I166" s="55">
        <v>2015.84</v>
      </c>
      <c r="J166" s="56">
        <f t="shared" si="14"/>
        <v>0.02647350866919572</v>
      </c>
      <c r="K166" s="54">
        <v>12</v>
      </c>
      <c r="L166" s="125">
        <f t="shared" si="15"/>
        <v>0.015462891392548797</v>
      </c>
      <c r="M166" s="72">
        <v>0.19925490936443907</v>
      </c>
    </row>
    <row r="167" spans="1:13" s="58" customFormat="1" ht="12.75">
      <c r="A167" s="57">
        <v>13</v>
      </c>
      <c r="B167" s="54" t="s">
        <v>78</v>
      </c>
      <c r="C167" s="126" t="s">
        <v>349</v>
      </c>
      <c r="D167" s="54" t="s">
        <v>56</v>
      </c>
      <c r="E167" s="55">
        <v>1231.029</v>
      </c>
      <c r="F167" s="55">
        <v>1653.743</v>
      </c>
      <c r="G167" s="56">
        <f t="shared" si="13"/>
        <v>0.34338264979947664</v>
      </c>
      <c r="H167" s="55">
        <v>2001.489</v>
      </c>
      <c r="I167" s="55">
        <v>1933.785</v>
      </c>
      <c r="J167" s="56">
        <f t="shared" si="14"/>
        <v>-0.03382681593553597</v>
      </c>
      <c r="K167" s="54">
        <v>13</v>
      </c>
      <c r="L167" s="125">
        <f t="shared" si="15"/>
        <v>0.014833472612677583</v>
      </c>
      <c r="M167" s="72">
        <v>0.1487656120289216</v>
      </c>
    </row>
    <row r="168" spans="1:13" s="58" customFormat="1" ht="12.75">
      <c r="A168" s="57">
        <v>14</v>
      </c>
      <c r="B168" s="54" t="s">
        <v>248</v>
      </c>
      <c r="C168" s="126" t="s">
        <v>355</v>
      </c>
      <c r="D168" s="54" t="s">
        <v>56</v>
      </c>
      <c r="E168" s="55">
        <v>102.78</v>
      </c>
      <c r="F168" s="55">
        <v>133.04</v>
      </c>
      <c r="G168" s="56">
        <f t="shared" si="13"/>
        <v>0.29441525588635914</v>
      </c>
      <c r="H168" s="55">
        <v>944.17</v>
      </c>
      <c r="I168" s="55">
        <v>1463.319</v>
      </c>
      <c r="J168" s="56">
        <f t="shared" si="14"/>
        <v>0.5498469555270767</v>
      </c>
      <c r="K168" s="54">
        <v>14</v>
      </c>
      <c r="L168" s="125">
        <f t="shared" si="15"/>
        <v>0.011224671982723387</v>
      </c>
      <c r="M168" s="72">
        <v>0.6051198603937591</v>
      </c>
    </row>
    <row r="169" spans="1:13" s="58" customFormat="1" ht="12.75">
      <c r="A169" s="57">
        <v>15</v>
      </c>
      <c r="B169" s="54" t="s">
        <v>250</v>
      </c>
      <c r="C169" s="126" t="s">
        <v>371</v>
      </c>
      <c r="D169" s="54" t="s">
        <v>56</v>
      </c>
      <c r="E169" s="55">
        <v>295.623</v>
      </c>
      <c r="F169" s="55">
        <v>369.85</v>
      </c>
      <c r="G169" s="56">
        <f t="shared" si="13"/>
        <v>0.2510866881129007</v>
      </c>
      <c r="H169" s="55">
        <v>1009.506</v>
      </c>
      <c r="I169" s="55">
        <v>1358.592</v>
      </c>
      <c r="J169" s="56">
        <f t="shared" si="14"/>
        <v>0.3457988362624889</v>
      </c>
      <c r="K169" s="54">
        <v>15</v>
      </c>
      <c r="L169" s="125">
        <f t="shared" si="15"/>
        <v>0.010421343232987568</v>
      </c>
      <c r="M169" s="72">
        <v>0.3652168302884978</v>
      </c>
    </row>
    <row r="170" spans="1:13" s="58" customFormat="1" ht="12.75">
      <c r="A170" s="57">
        <v>16</v>
      </c>
      <c r="B170" s="54" t="s">
        <v>293</v>
      </c>
      <c r="C170" s="126">
        <v>21069090</v>
      </c>
      <c r="D170" s="54" t="s">
        <v>56</v>
      </c>
      <c r="E170" s="55">
        <v>127.5</v>
      </c>
      <c r="F170" s="55">
        <v>164.94</v>
      </c>
      <c r="G170" s="56">
        <f t="shared" si="13"/>
        <v>0.29364705882352937</v>
      </c>
      <c r="H170" s="55">
        <v>953.746</v>
      </c>
      <c r="I170" s="55">
        <v>1210.079</v>
      </c>
      <c r="J170" s="56">
        <f t="shared" si="14"/>
        <v>0.2687644299425633</v>
      </c>
      <c r="K170" s="54">
        <v>16</v>
      </c>
      <c r="L170" s="125">
        <f t="shared" si="15"/>
        <v>0.009282145484465066</v>
      </c>
      <c r="M170" s="72">
        <v>0.638416555962263</v>
      </c>
    </row>
    <row r="171" spans="1:13" s="58" customFormat="1" ht="12.75">
      <c r="A171" s="57">
        <v>17</v>
      </c>
      <c r="B171" s="54" t="s">
        <v>67</v>
      </c>
      <c r="C171" s="126" t="s">
        <v>358</v>
      </c>
      <c r="D171" s="54" t="s">
        <v>56</v>
      </c>
      <c r="E171" s="55">
        <v>195.677</v>
      </c>
      <c r="F171" s="55">
        <v>192.724</v>
      </c>
      <c r="G171" s="56">
        <f t="shared" si="13"/>
        <v>-0.015091196205992544</v>
      </c>
      <c r="H171" s="55">
        <v>410.033</v>
      </c>
      <c r="I171" s="55">
        <v>1196.45</v>
      </c>
      <c r="J171" s="56">
        <f t="shared" si="14"/>
        <v>1.917935873454088</v>
      </c>
      <c r="K171" s="54">
        <v>17</v>
      </c>
      <c r="L171" s="125">
        <f t="shared" si="15"/>
        <v>0.009177601598646227</v>
      </c>
      <c r="M171" s="72">
        <v>0.009409779791097778</v>
      </c>
    </row>
    <row r="172" spans="1:13" s="58" customFormat="1" ht="12.75">
      <c r="A172" s="57">
        <v>18</v>
      </c>
      <c r="B172" s="54" t="s">
        <v>98</v>
      </c>
      <c r="C172" s="126" t="s">
        <v>372</v>
      </c>
      <c r="D172" s="54" t="s">
        <v>56</v>
      </c>
      <c r="E172" s="55">
        <v>568.927</v>
      </c>
      <c r="F172" s="55">
        <v>711.708</v>
      </c>
      <c r="G172" s="56">
        <f t="shared" si="13"/>
        <v>0.2509654138404399</v>
      </c>
      <c r="H172" s="55">
        <v>684.884</v>
      </c>
      <c r="I172" s="55">
        <v>1082.132</v>
      </c>
      <c r="J172" s="56">
        <f t="shared" si="14"/>
        <v>0.5800223103474458</v>
      </c>
      <c r="K172" s="54">
        <v>18</v>
      </c>
      <c r="L172" s="125">
        <f t="shared" si="15"/>
        <v>0.008300703224661489</v>
      </c>
      <c r="M172" s="72">
        <v>0.36177500874238677</v>
      </c>
    </row>
    <row r="173" spans="1:26" s="59" customFormat="1" ht="12.75">
      <c r="A173" s="57">
        <v>19</v>
      </c>
      <c r="B173" s="54" t="s">
        <v>111</v>
      </c>
      <c r="C173" s="126" t="s">
        <v>373</v>
      </c>
      <c r="D173" s="54" t="s">
        <v>56</v>
      </c>
      <c r="E173" s="55">
        <v>88.05</v>
      </c>
      <c r="F173" s="55">
        <v>213.345</v>
      </c>
      <c r="G173" s="56">
        <f t="shared" si="13"/>
        <v>1.4229982964224872</v>
      </c>
      <c r="H173" s="55">
        <v>354.574</v>
      </c>
      <c r="I173" s="55">
        <v>937.302</v>
      </c>
      <c r="J173" s="56">
        <f t="shared" si="14"/>
        <v>1.643459475314039</v>
      </c>
      <c r="K173" s="54">
        <v>19</v>
      </c>
      <c r="L173" s="125">
        <f t="shared" si="15"/>
        <v>0.007189756641409424</v>
      </c>
      <c r="M173" s="72">
        <v>0.16741039374669126</v>
      </c>
      <c r="N173" s="58"/>
      <c r="O173" s="58"/>
      <c r="P173" s="58"/>
      <c r="Q173" s="58"/>
      <c r="R173" s="58"/>
      <c r="S173" s="58"/>
      <c r="T173" s="58"/>
      <c r="U173" s="58"/>
      <c r="V173" s="58"/>
      <c r="W173" s="58"/>
      <c r="X173" s="58"/>
      <c r="Y173" s="58"/>
      <c r="Z173" s="58"/>
    </row>
    <row r="174" spans="1:26" ht="12.75">
      <c r="A174" s="57">
        <v>20</v>
      </c>
      <c r="B174" s="54" t="s">
        <v>332</v>
      </c>
      <c r="C174" s="126">
        <v>41041100</v>
      </c>
      <c r="D174" s="54" t="s">
        <v>56</v>
      </c>
      <c r="E174" s="55">
        <v>510.429</v>
      </c>
      <c r="F174" s="55">
        <v>353.572</v>
      </c>
      <c r="G174" s="56">
        <f t="shared" si="13"/>
        <v>-0.3073042479953137</v>
      </c>
      <c r="H174" s="55">
        <v>1010.007</v>
      </c>
      <c r="I174" s="55">
        <v>900.874</v>
      </c>
      <c r="J174" s="56">
        <f t="shared" si="14"/>
        <v>-0.10805172637417358</v>
      </c>
      <c r="K174" s="54">
        <v>20</v>
      </c>
      <c r="L174" s="125">
        <f t="shared" si="15"/>
        <v>0.006910328607613207</v>
      </c>
      <c r="M174" s="72">
        <v>0.966043279644841</v>
      </c>
      <c r="N174" s="58"/>
      <c r="O174" s="58"/>
      <c r="P174" s="58"/>
      <c r="Q174" s="58"/>
      <c r="R174" s="58"/>
      <c r="S174" s="58"/>
      <c r="T174" s="58"/>
      <c r="U174" s="58"/>
      <c r="V174" s="58"/>
      <c r="W174" s="58"/>
      <c r="X174" s="58"/>
      <c r="Y174" s="58"/>
      <c r="Z174" s="58"/>
    </row>
    <row r="175" spans="1:26" ht="12.75">
      <c r="A175" s="57"/>
      <c r="B175" s="54" t="s">
        <v>163</v>
      </c>
      <c r="C175" s="78"/>
      <c r="G175" s="56"/>
      <c r="H175" s="55">
        <f>+H176-SUM(H155:H174)</f>
        <v>29865.864000000016</v>
      </c>
      <c r="I175" s="55">
        <f>+I176-SUM(I155:I174)</f>
        <v>21940.511000000013</v>
      </c>
      <c r="J175" s="56">
        <f t="shared" si="14"/>
        <v>-0.26536493302186065</v>
      </c>
      <c r="L175" s="125">
        <f t="shared" si="15"/>
        <v>0.16829894172653703</v>
      </c>
      <c r="M175" s="72"/>
      <c r="N175" s="58"/>
      <c r="O175" s="58"/>
      <c r="P175" s="58"/>
      <c r="Q175" s="58"/>
      <c r="R175" s="58"/>
      <c r="S175" s="58"/>
      <c r="T175" s="58"/>
      <c r="U175" s="58"/>
      <c r="V175" s="58"/>
      <c r="W175" s="58"/>
      <c r="X175" s="58"/>
      <c r="Y175" s="58"/>
      <c r="Z175" s="58"/>
    </row>
    <row r="176" spans="2:26" s="59" customFormat="1" ht="12.75">
      <c r="B176" s="70" t="s">
        <v>166</v>
      </c>
      <c r="C176" s="70"/>
      <c r="D176" s="70"/>
      <c r="E176" s="99"/>
      <c r="F176" s="71"/>
      <c r="G176" s="71"/>
      <c r="H176" s="71">
        <f>+'Exportacion_regional '!C13</f>
        <v>134042.413</v>
      </c>
      <c r="I176" s="71">
        <f>+'Exportacion_regional '!D13</f>
        <v>130366.304</v>
      </c>
      <c r="J176" s="100">
        <f>+(I176-H176)/H176</f>
        <v>-0.027424968841765006</v>
      </c>
      <c r="K176" s="71"/>
      <c r="L176" s="100">
        <f>SUM(L155:L175)</f>
        <v>0.9999999999999998</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57" t="s">
        <v>213</v>
      </c>
      <c r="C178" s="257"/>
      <c r="D178" s="257"/>
      <c r="E178" s="257"/>
      <c r="F178" s="257"/>
      <c r="G178" s="257"/>
      <c r="H178" s="257"/>
      <c r="I178" s="257"/>
      <c r="J178" s="257"/>
      <c r="K178" s="257"/>
      <c r="L178" s="257"/>
      <c r="M178" s="257"/>
    </row>
    <row r="179" spans="13:26" ht="12.75">
      <c r="M179" s="98"/>
      <c r="N179" s="58"/>
      <c r="O179" s="58"/>
      <c r="P179" s="58"/>
      <c r="Q179" s="58"/>
      <c r="R179" s="58"/>
      <c r="S179" s="58"/>
      <c r="T179" s="58"/>
      <c r="U179" s="58"/>
      <c r="V179" s="58"/>
      <c r="W179" s="58"/>
      <c r="X179" s="58"/>
      <c r="Y179" s="58"/>
      <c r="Z179" s="58"/>
    </row>
    <row r="180" spans="2:26" s="83" customFormat="1" ht="15.75" customHeight="1">
      <c r="B180" s="255" t="s">
        <v>152</v>
      </c>
      <c r="C180" s="255"/>
      <c r="D180" s="255"/>
      <c r="E180" s="255"/>
      <c r="F180" s="255"/>
      <c r="G180" s="255"/>
      <c r="H180" s="255"/>
      <c r="I180" s="255"/>
      <c r="J180" s="255"/>
      <c r="K180" s="255"/>
      <c r="L180" s="255"/>
      <c r="M180" s="255"/>
      <c r="N180" s="58"/>
      <c r="O180" s="58"/>
      <c r="P180" s="58"/>
      <c r="Q180" s="58"/>
      <c r="R180" s="58"/>
      <c r="S180" s="58"/>
      <c r="T180" s="58"/>
      <c r="U180" s="58"/>
      <c r="V180" s="58"/>
      <c r="W180" s="58"/>
      <c r="X180" s="58"/>
      <c r="Y180" s="58"/>
      <c r="Z180" s="58"/>
    </row>
    <row r="181" spans="2:26" s="83" customFormat="1" ht="15.75" customHeight="1">
      <c r="B181" s="252" t="s">
        <v>48</v>
      </c>
      <c r="C181" s="252"/>
      <c r="D181" s="252"/>
      <c r="E181" s="252"/>
      <c r="F181" s="252"/>
      <c r="G181" s="252"/>
      <c r="H181" s="252"/>
      <c r="I181" s="252"/>
      <c r="J181" s="252"/>
      <c r="K181" s="252"/>
      <c r="L181" s="252"/>
      <c r="M181" s="252"/>
      <c r="N181" s="58"/>
      <c r="O181" s="58"/>
      <c r="P181" s="58"/>
      <c r="Q181" s="58"/>
      <c r="R181" s="58"/>
      <c r="S181" s="58"/>
      <c r="T181" s="58"/>
      <c r="U181" s="58"/>
      <c r="V181" s="58"/>
      <c r="W181" s="58"/>
      <c r="X181" s="58"/>
      <c r="Y181" s="58"/>
      <c r="Z181" s="58"/>
    </row>
    <row r="182" spans="2:26" s="84" customFormat="1" ht="15.75" customHeight="1">
      <c r="B182" s="252" t="s">
        <v>53</v>
      </c>
      <c r="C182" s="252"/>
      <c r="D182" s="252"/>
      <c r="E182" s="252"/>
      <c r="F182" s="252"/>
      <c r="G182" s="252"/>
      <c r="H182" s="252"/>
      <c r="I182" s="252"/>
      <c r="J182" s="252"/>
      <c r="K182" s="252"/>
      <c r="L182" s="252"/>
      <c r="M182" s="252"/>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231</v>
      </c>
      <c r="C184" s="86" t="s">
        <v>186</v>
      </c>
      <c r="D184" s="86" t="s">
        <v>55</v>
      </c>
      <c r="E184" s="253" t="s">
        <v>176</v>
      </c>
      <c r="F184" s="253"/>
      <c r="G184" s="253"/>
      <c r="H184" s="253" t="s">
        <v>177</v>
      </c>
      <c r="I184" s="253"/>
      <c r="J184" s="253"/>
      <c r="K184" s="253"/>
      <c r="L184" s="253"/>
      <c r="M184" s="253"/>
    </row>
    <row r="185" spans="2:13" s="58" customFormat="1" ht="15.75" customHeight="1">
      <c r="B185" s="88"/>
      <c r="C185" s="88"/>
      <c r="D185" s="88"/>
      <c r="E185" s="254" t="str">
        <f>+E153</f>
        <v>ene</v>
      </c>
      <c r="F185" s="254"/>
      <c r="G185" s="88" t="s">
        <v>129</v>
      </c>
      <c r="H185" s="254" t="str">
        <f>+E185</f>
        <v>ene</v>
      </c>
      <c r="I185" s="254"/>
      <c r="J185" s="88" t="s">
        <v>129</v>
      </c>
      <c r="K185" s="89"/>
      <c r="L185" s="123" t="s">
        <v>225</v>
      </c>
      <c r="M185" s="90" t="s">
        <v>178</v>
      </c>
    </row>
    <row r="186" spans="2:13" s="58" customFormat="1" ht="15.75">
      <c r="B186" s="91"/>
      <c r="C186" s="91"/>
      <c r="D186" s="91"/>
      <c r="E186" s="92">
        <f aca="true" t="shared" si="16" ref="E186:J186">+E154</f>
        <v>2010</v>
      </c>
      <c r="F186" s="92">
        <f t="shared" si="16"/>
        <v>2011</v>
      </c>
      <c r="G186" s="93" t="str">
        <f t="shared" si="16"/>
        <v>11/10</v>
      </c>
      <c r="H186" s="92">
        <f t="shared" si="16"/>
        <v>2010</v>
      </c>
      <c r="I186" s="92">
        <f t="shared" si="16"/>
        <v>2011</v>
      </c>
      <c r="J186" s="93" t="str">
        <f t="shared" si="16"/>
        <v>11/10</v>
      </c>
      <c r="K186" s="91"/>
      <c r="L186" s="92">
        <v>2011</v>
      </c>
      <c r="M186" s="229">
        <f>+M154</f>
        <v>2011</v>
      </c>
    </row>
    <row r="187" spans="1:26" s="57" customFormat="1" ht="12.75">
      <c r="A187" s="57">
        <v>1</v>
      </c>
      <c r="B187" s="54" t="s">
        <v>79</v>
      </c>
      <c r="C187" s="126" t="s">
        <v>351</v>
      </c>
      <c r="D187" s="54" t="s">
        <v>56</v>
      </c>
      <c r="E187" s="55">
        <v>11904.833</v>
      </c>
      <c r="F187" s="55">
        <v>22119.442</v>
      </c>
      <c r="G187" s="56">
        <f aca="true" t="shared" si="17" ref="G187:G206">+(F187-E187)/E187</f>
        <v>0.8580220318924254</v>
      </c>
      <c r="H187" s="55">
        <v>73489.477</v>
      </c>
      <c r="I187" s="55">
        <v>67896.021</v>
      </c>
      <c r="J187" s="56">
        <f aca="true" t="shared" si="18" ref="J187:J207">+(I187-H187)/H187</f>
        <v>-0.07611233918564975</v>
      </c>
      <c r="K187" s="54">
        <v>1</v>
      </c>
      <c r="L187" s="125">
        <f aca="true" t="shared" si="19" ref="L187:L207">+I187/$I$208</f>
        <v>0.31832418571194904</v>
      </c>
      <c r="M187" s="72">
        <v>0.6197933259737615</v>
      </c>
      <c r="N187" s="58"/>
      <c r="O187" s="58"/>
      <c r="P187" s="58"/>
      <c r="Q187" s="58"/>
      <c r="R187" s="58"/>
      <c r="S187" s="58"/>
      <c r="T187" s="58"/>
      <c r="U187" s="58"/>
      <c r="V187" s="58"/>
      <c r="W187" s="58"/>
      <c r="X187" s="58"/>
      <c r="Y187" s="58"/>
      <c r="Z187" s="58"/>
    </row>
    <row r="188" spans="1:26" s="57" customFormat="1" ht="12.75">
      <c r="A188" s="57">
        <v>2</v>
      </c>
      <c r="B188" s="54" t="s">
        <v>64</v>
      </c>
      <c r="C188" s="126" t="s">
        <v>359</v>
      </c>
      <c r="D188" s="54" t="s">
        <v>56</v>
      </c>
      <c r="E188" s="55">
        <v>6798.971</v>
      </c>
      <c r="F188" s="55">
        <v>5511.932</v>
      </c>
      <c r="G188" s="56">
        <f t="shared" si="17"/>
        <v>-0.18929908658236663</v>
      </c>
      <c r="H188" s="55">
        <v>23128.566</v>
      </c>
      <c r="I188" s="55">
        <v>22961.831</v>
      </c>
      <c r="J188" s="56">
        <f t="shared" si="18"/>
        <v>-0.007209050487609158</v>
      </c>
      <c r="K188" s="54">
        <v>2</v>
      </c>
      <c r="L188" s="125">
        <f t="shared" si="19"/>
        <v>0.10765441108147396</v>
      </c>
      <c r="M188" s="72">
        <v>0.8754142064126145</v>
      </c>
      <c r="N188" s="58"/>
      <c r="O188" s="58"/>
      <c r="P188" s="58"/>
      <c r="Q188" s="58"/>
      <c r="R188" s="58"/>
      <c r="S188" s="58"/>
      <c r="T188" s="58"/>
      <c r="U188" s="58"/>
      <c r="V188" s="58"/>
      <c r="W188" s="58"/>
      <c r="X188" s="58"/>
      <c r="Y188" s="58"/>
      <c r="Z188" s="58"/>
    </row>
    <row r="189" spans="1:26" s="57" customFormat="1" ht="12.75">
      <c r="A189" s="57">
        <v>3</v>
      </c>
      <c r="B189" s="54" t="s">
        <v>57</v>
      </c>
      <c r="C189" s="126" t="s">
        <v>361</v>
      </c>
      <c r="D189" s="54" t="s">
        <v>56</v>
      </c>
      <c r="E189" s="55">
        <v>4432.612</v>
      </c>
      <c r="F189" s="55">
        <v>5462.007</v>
      </c>
      <c r="G189" s="56">
        <f t="shared" si="17"/>
        <v>0.23223214664401023</v>
      </c>
      <c r="H189" s="55">
        <v>25304.545</v>
      </c>
      <c r="I189" s="55">
        <v>20921.133</v>
      </c>
      <c r="J189" s="56">
        <f t="shared" si="18"/>
        <v>-0.17322627219734624</v>
      </c>
      <c r="K189" s="54">
        <v>3</v>
      </c>
      <c r="L189" s="125">
        <f t="shared" si="19"/>
        <v>0.09808678812557199</v>
      </c>
      <c r="M189" s="72">
        <v>0.20172530980489947</v>
      </c>
      <c r="N189" s="58"/>
      <c r="O189" s="58"/>
      <c r="P189" s="58"/>
      <c r="Q189" s="58"/>
      <c r="R189" s="58"/>
      <c r="S189" s="58"/>
      <c r="T189" s="58"/>
      <c r="U189" s="58"/>
      <c r="V189" s="58"/>
      <c r="W189" s="58"/>
      <c r="X189" s="58"/>
      <c r="Y189" s="58"/>
      <c r="Z189" s="58"/>
    </row>
    <row r="190" spans="1:26" s="57" customFormat="1" ht="12.75">
      <c r="A190" s="57">
        <v>4</v>
      </c>
      <c r="B190" s="54" t="s">
        <v>73</v>
      </c>
      <c r="C190" s="78">
        <v>22042110</v>
      </c>
      <c r="D190" s="54" t="s">
        <v>74</v>
      </c>
      <c r="E190" s="55">
        <v>5438.652</v>
      </c>
      <c r="F190" s="55">
        <v>5413.481</v>
      </c>
      <c r="G190" s="56">
        <f t="shared" si="17"/>
        <v>-0.004628168891850458</v>
      </c>
      <c r="H190" s="55">
        <v>16499.014</v>
      </c>
      <c r="I190" s="55">
        <v>16558.395</v>
      </c>
      <c r="J190" s="56">
        <f t="shared" si="18"/>
        <v>0.0035990635561616727</v>
      </c>
      <c r="K190" s="54">
        <v>4</v>
      </c>
      <c r="L190" s="125">
        <f t="shared" si="19"/>
        <v>0.07763249638843797</v>
      </c>
      <c r="M190" s="72">
        <v>0.1649371029683209</v>
      </c>
      <c r="N190" s="58"/>
      <c r="O190" s="58"/>
      <c r="P190" s="58"/>
      <c r="Q190" s="58"/>
      <c r="R190" s="58"/>
      <c r="S190" s="58"/>
      <c r="T190" s="58"/>
      <c r="U190" s="58"/>
      <c r="V190" s="58"/>
      <c r="W190" s="58"/>
      <c r="X190" s="58"/>
      <c r="Y190" s="58"/>
      <c r="Z190" s="58"/>
    </row>
    <row r="191" spans="1:26" s="57" customFormat="1" ht="12.75">
      <c r="A191" s="57">
        <v>5</v>
      </c>
      <c r="B191" s="54" t="s">
        <v>59</v>
      </c>
      <c r="C191" s="126" t="s">
        <v>356</v>
      </c>
      <c r="D191" s="54" t="s">
        <v>56</v>
      </c>
      <c r="E191" s="55">
        <v>4627.341</v>
      </c>
      <c r="F191" s="55">
        <v>5334.052</v>
      </c>
      <c r="G191" s="56">
        <f t="shared" si="17"/>
        <v>0.15272507472433938</v>
      </c>
      <c r="H191" s="55">
        <v>9004.603</v>
      </c>
      <c r="I191" s="55">
        <v>14894.872</v>
      </c>
      <c r="J191" s="56">
        <f t="shared" si="18"/>
        <v>0.6541397771784054</v>
      </c>
      <c r="K191" s="54">
        <v>5</v>
      </c>
      <c r="L191" s="125">
        <f t="shared" si="19"/>
        <v>0.06983322337377783</v>
      </c>
      <c r="M191" s="72">
        <v>0.7986690129524369</v>
      </c>
      <c r="N191" s="58"/>
      <c r="O191" s="58"/>
      <c r="P191" s="58"/>
      <c r="Q191" s="58"/>
      <c r="R191" s="58"/>
      <c r="S191" s="58"/>
      <c r="T191" s="58"/>
      <c r="U191" s="58"/>
      <c r="V191" s="58"/>
      <c r="W191" s="58"/>
      <c r="X191" s="58"/>
      <c r="Y191" s="58"/>
      <c r="Z191" s="58"/>
    </row>
    <row r="192" spans="1:26" s="57" customFormat="1" ht="12.75">
      <c r="A192" s="57">
        <v>6</v>
      </c>
      <c r="B192" s="54" t="s">
        <v>78</v>
      </c>
      <c r="C192" s="126" t="s">
        <v>349</v>
      </c>
      <c r="D192" s="54" t="s">
        <v>56</v>
      </c>
      <c r="E192" s="55">
        <v>6242.821</v>
      </c>
      <c r="F192" s="55">
        <v>9208.304</v>
      </c>
      <c r="G192" s="56">
        <f t="shared" si="17"/>
        <v>0.4750229103157051</v>
      </c>
      <c r="H192" s="55">
        <v>9605.255</v>
      </c>
      <c r="I192" s="55">
        <v>8901.461</v>
      </c>
      <c r="J192" s="56">
        <f t="shared" si="18"/>
        <v>-0.07327176634040428</v>
      </c>
      <c r="K192" s="54">
        <v>6</v>
      </c>
      <c r="L192" s="125">
        <f t="shared" si="19"/>
        <v>0.04173367279463507</v>
      </c>
      <c r="M192" s="72">
        <v>0.6847872403687981</v>
      </c>
      <c r="N192" s="58"/>
      <c r="O192" s="58"/>
      <c r="P192" s="58"/>
      <c r="Q192" s="58"/>
      <c r="R192" s="58"/>
      <c r="S192" s="58"/>
      <c r="T192" s="58"/>
      <c r="U192" s="58"/>
      <c r="V192" s="58"/>
      <c r="W192" s="58"/>
      <c r="X192" s="58"/>
      <c r="Y192" s="58"/>
      <c r="Z192" s="58"/>
    </row>
    <row r="193" spans="1:26" s="57" customFormat="1" ht="12.75">
      <c r="A193" s="57">
        <v>7</v>
      </c>
      <c r="B193" s="54" t="s">
        <v>72</v>
      </c>
      <c r="C193" s="126" t="s">
        <v>345</v>
      </c>
      <c r="D193" s="54" t="s">
        <v>56</v>
      </c>
      <c r="E193" s="55">
        <v>6455.132</v>
      </c>
      <c r="F193" s="55">
        <v>8382.023</v>
      </c>
      <c r="G193" s="56">
        <f t="shared" si="17"/>
        <v>0.2985052823087119</v>
      </c>
      <c r="H193" s="55">
        <v>9759.695</v>
      </c>
      <c r="I193" s="55">
        <v>7526.362</v>
      </c>
      <c r="J193" s="56">
        <f t="shared" si="18"/>
        <v>-0.2288322534669372</v>
      </c>
      <c r="K193" s="54">
        <v>7</v>
      </c>
      <c r="L193" s="125">
        <f t="shared" si="19"/>
        <v>0.035286648904261364</v>
      </c>
      <c r="M193" s="72">
        <v>0.5795282669681157</v>
      </c>
      <c r="N193" s="58"/>
      <c r="O193" s="58"/>
      <c r="P193" s="58"/>
      <c r="Q193" s="58"/>
      <c r="R193" s="58"/>
      <c r="S193" s="58"/>
      <c r="T193" s="58"/>
      <c r="U193" s="58"/>
      <c r="V193" s="58"/>
      <c r="W193" s="58"/>
      <c r="X193" s="58"/>
      <c r="Y193" s="58"/>
      <c r="Z193" s="58"/>
    </row>
    <row r="194" spans="1:26" s="57" customFormat="1" ht="12.75">
      <c r="A194" s="57">
        <v>8</v>
      </c>
      <c r="B194" s="54" t="s">
        <v>331</v>
      </c>
      <c r="C194" s="126" t="s">
        <v>365</v>
      </c>
      <c r="D194" s="54" t="s">
        <v>56</v>
      </c>
      <c r="E194" s="55">
        <v>1437.95</v>
      </c>
      <c r="F194" s="55">
        <v>2729.499</v>
      </c>
      <c r="G194" s="56">
        <f t="shared" si="17"/>
        <v>0.898187697764178</v>
      </c>
      <c r="H194" s="55">
        <v>3211.056</v>
      </c>
      <c r="I194" s="55">
        <v>7520.526</v>
      </c>
      <c r="J194" s="56">
        <f t="shared" si="18"/>
        <v>1.3420725144625318</v>
      </c>
      <c r="K194" s="54">
        <v>8</v>
      </c>
      <c r="L194" s="125">
        <f t="shared" si="19"/>
        <v>0.03525928736052944</v>
      </c>
      <c r="M194" s="72">
        <v>0.5822506641412795</v>
      </c>
      <c r="N194" s="58"/>
      <c r="O194" s="58"/>
      <c r="P194" s="58"/>
      <c r="Q194" s="58"/>
      <c r="R194" s="58"/>
      <c r="S194" s="58"/>
      <c r="T194" s="58"/>
      <c r="U194" s="58"/>
      <c r="V194" s="58"/>
      <c r="W194" s="58"/>
      <c r="X194" s="58"/>
      <c r="Y194" s="58"/>
      <c r="Z194" s="58"/>
    </row>
    <row r="195" spans="1:26" s="57" customFormat="1" ht="12.75">
      <c r="A195" s="57">
        <v>9</v>
      </c>
      <c r="B195" s="54" t="s">
        <v>71</v>
      </c>
      <c r="C195" s="126" t="s">
        <v>348</v>
      </c>
      <c r="D195" s="54" t="s">
        <v>56</v>
      </c>
      <c r="E195" s="55">
        <v>5935.703</v>
      </c>
      <c r="F195" s="55">
        <v>7262.567</v>
      </c>
      <c r="G195" s="56">
        <f t="shared" si="17"/>
        <v>0.22353948639276586</v>
      </c>
      <c r="H195" s="55">
        <v>8222.614</v>
      </c>
      <c r="I195" s="55">
        <v>6053.715</v>
      </c>
      <c r="J195" s="56">
        <f t="shared" si="18"/>
        <v>-0.26377244511295306</v>
      </c>
      <c r="K195" s="54">
        <v>9</v>
      </c>
      <c r="L195" s="125">
        <f t="shared" si="19"/>
        <v>0.028382280279829825</v>
      </c>
      <c r="M195" s="72">
        <v>0.598377070423816</v>
      </c>
      <c r="N195" s="58"/>
      <c r="O195" s="58"/>
      <c r="P195" s="58"/>
      <c r="Q195" s="58"/>
      <c r="R195" s="58"/>
      <c r="S195" s="58"/>
      <c r="T195" s="58"/>
      <c r="U195" s="58"/>
      <c r="V195" s="58"/>
      <c r="W195" s="58"/>
      <c r="X195" s="58"/>
      <c r="Y195" s="58"/>
      <c r="Z195" s="58"/>
    </row>
    <row r="196" spans="1:13" s="58" customFormat="1" ht="12.75">
      <c r="A196" s="57">
        <v>10</v>
      </c>
      <c r="B196" s="54" t="s">
        <v>251</v>
      </c>
      <c r="C196" s="126">
        <v>20097000</v>
      </c>
      <c r="D196" s="54" t="s">
        <v>56</v>
      </c>
      <c r="E196" s="55">
        <v>1683.461</v>
      </c>
      <c r="F196" s="55">
        <v>3271.344</v>
      </c>
      <c r="G196" s="56">
        <f t="shared" si="17"/>
        <v>0.9432252959825027</v>
      </c>
      <c r="H196" s="55">
        <v>1476.767</v>
      </c>
      <c r="I196" s="55">
        <v>4192.033</v>
      </c>
      <c r="J196" s="56">
        <f t="shared" si="18"/>
        <v>1.8386556579338518</v>
      </c>
      <c r="K196" s="54">
        <v>10</v>
      </c>
      <c r="L196" s="125">
        <f t="shared" si="19"/>
        <v>0.019653957206161154</v>
      </c>
      <c r="M196" s="72">
        <v>0.9103647424070272</v>
      </c>
    </row>
    <row r="197" spans="1:13" s="58" customFormat="1" ht="12.75">
      <c r="A197" s="57">
        <v>11</v>
      </c>
      <c r="B197" s="54" t="s">
        <v>69</v>
      </c>
      <c r="C197" s="126">
        <v>20029010</v>
      </c>
      <c r="D197" s="54" t="s">
        <v>56</v>
      </c>
      <c r="E197" s="55">
        <v>1392.537</v>
      </c>
      <c r="F197" s="55">
        <v>2191.1</v>
      </c>
      <c r="G197" s="56">
        <f t="shared" si="17"/>
        <v>0.5734590894173727</v>
      </c>
      <c r="H197" s="55">
        <v>1822.891</v>
      </c>
      <c r="I197" s="55">
        <v>2433.291</v>
      </c>
      <c r="J197" s="56">
        <f t="shared" si="18"/>
        <v>0.33485271472622335</v>
      </c>
      <c r="K197" s="54">
        <v>11</v>
      </c>
      <c r="L197" s="125">
        <f t="shared" si="19"/>
        <v>0.01140825875753771</v>
      </c>
      <c r="M197" s="72">
        <v>0.5450382253903681</v>
      </c>
    </row>
    <row r="198" spans="1:13" s="58" customFormat="1" ht="12.75">
      <c r="A198" s="57">
        <v>12</v>
      </c>
      <c r="B198" s="54" t="s">
        <v>91</v>
      </c>
      <c r="C198" s="126" t="s">
        <v>369</v>
      </c>
      <c r="D198" s="54" t="s">
        <v>56</v>
      </c>
      <c r="E198" s="55">
        <v>1243.014</v>
      </c>
      <c r="F198" s="55">
        <v>1180.69</v>
      </c>
      <c r="G198" s="56">
        <f t="shared" si="17"/>
        <v>-0.0501394191859463</v>
      </c>
      <c r="H198" s="55">
        <v>2335.49</v>
      </c>
      <c r="I198" s="55">
        <v>2257.045</v>
      </c>
      <c r="J198" s="56">
        <f t="shared" si="18"/>
        <v>-0.03358824058334641</v>
      </c>
      <c r="K198" s="54">
        <v>12</v>
      </c>
      <c r="L198" s="125">
        <f t="shared" si="19"/>
        <v>0.010581945762922191</v>
      </c>
      <c r="M198" s="72">
        <v>0.29633772216023657</v>
      </c>
    </row>
    <row r="199" spans="1:13" s="58" customFormat="1" ht="12.75">
      <c r="A199" s="57">
        <v>13</v>
      </c>
      <c r="B199" s="54" t="s">
        <v>250</v>
      </c>
      <c r="C199" s="77" t="s">
        <v>371</v>
      </c>
      <c r="D199" s="54" t="s">
        <v>56</v>
      </c>
      <c r="E199" s="55">
        <v>40.021</v>
      </c>
      <c r="F199" s="55">
        <v>644.782</v>
      </c>
      <c r="G199" s="56">
        <f t="shared" si="17"/>
        <v>15.111091676869645</v>
      </c>
      <c r="H199" s="55">
        <v>145.066</v>
      </c>
      <c r="I199" s="55">
        <v>2135.967</v>
      </c>
      <c r="J199" s="56">
        <f t="shared" si="18"/>
        <v>13.724104890187915</v>
      </c>
      <c r="K199" s="54">
        <v>13</v>
      </c>
      <c r="L199" s="125">
        <f t="shared" si="19"/>
        <v>0.010014282810219391</v>
      </c>
      <c r="M199" s="72">
        <v>0.5741908515145324</v>
      </c>
    </row>
    <row r="200" spans="1:13" s="58" customFormat="1" ht="12.75">
      <c r="A200" s="57">
        <v>14</v>
      </c>
      <c r="B200" s="54" t="s">
        <v>67</v>
      </c>
      <c r="C200" s="126" t="s">
        <v>358</v>
      </c>
      <c r="D200" s="54" t="s">
        <v>56</v>
      </c>
      <c r="E200" s="55">
        <v>657.651</v>
      </c>
      <c r="F200" s="55">
        <v>2124.305</v>
      </c>
      <c r="G200" s="56">
        <f t="shared" si="17"/>
        <v>2.2301403023792257</v>
      </c>
      <c r="H200" s="55">
        <v>1101.773</v>
      </c>
      <c r="I200" s="55">
        <v>2112.112</v>
      </c>
      <c r="J200" s="56">
        <f t="shared" si="18"/>
        <v>0.9170119434765602</v>
      </c>
      <c r="K200" s="54">
        <v>14</v>
      </c>
      <c r="L200" s="125">
        <f t="shared" si="19"/>
        <v>0.009902440859272684</v>
      </c>
      <c r="M200" s="72">
        <v>0.016611232240490707</v>
      </c>
    </row>
    <row r="201" spans="1:13" s="58" customFormat="1" ht="12.75">
      <c r="A201" s="57">
        <v>15</v>
      </c>
      <c r="B201" s="54" t="s">
        <v>234</v>
      </c>
      <c r="C201" s="126" t="s">
        <v>354</v>
      </c>
      <c r="D201" s="54" t="s">
        <v>56</v>
      </c>
      <c r="E201" s="55">
        <v>893.568</v>
      </c>
      <c r="F201" s="55">
        <v>2369.274</v>
      </c>
      <c r="G201" s="56">
        <f t="shared" si="17"/>
        <v>1.6514758809626127</v>
      </c>
      <c r="H201" s="55">
        <v>946.444</v>
      </c>
      <c r="I201" s="55">
        <v>1949.05</v>
      </c>
      <c r="J201" s="56">
        <f t="shared" si="18"/>
        <v>1.0593400137778886</v>
      </c>
      <c r="K201" s="54">
        <v>15</v>
      </c>
      <c r="L201" s="125">
        <f t="shared" si="19"/>
        <v>0.009137939823629345</v>
      </c>
      <c r="M201" s="72">
        <v>0.7189360462113891</v>
      </c>
    </row>
    <row r="202" spans="1:13" s="58" customFormat="1" ht="12.75">
      <c r="A202" s="57">
        <v>16</v>
      </c>
      <c r="B202" s="54" t="s">
        <v>226</v>
      </c>
      <c r="C202" s="126" t="s">
        <v>374</v>
      </c>
      <c r="D202" s="54" t="s">
        <v>56</v>
      </c>
      <c r="E202" s="55">
        <v>1652.641</v>
      </c>
      <c r="F202" s="55">
        <v>1881.104</v>
      </c>
      <c r="G202" s="56">
        <f t="shared" si="17"/>
        <v>0.13824115461252623</v>
      </c>
      <c r="H202" s="55">
        <v>1678.339</v>
      </c>
      <c r="I202" s="55">
        <v>1806.255</v>
      </c>
      <c r="J202" s="56">
        <f t="shared" si="18"/>
        <v>0.0762158300557874</v>
      </c>
      <c r="K202" s="54">
        <v>16</v>
      </c>
      <c r="L202" s="125">
        <f t="shared" si="19"/>
        <v>0.008468458734321655</v>
      </c>
      <c r="M202" s="72">
        <v>0.8732290118628286</v>
      </c>
    </row>
    <row r="203" spans="1:13" s="58" customFormat="1" ht="12.75">
      <c r="A203" s="57">
        <v>17</v>
      </c>
      <c r="B203" s="54" t="s">
        <v>333</v>
      </c>
      <c r="C203" s="126">
        <v>21011200</v>
      </c>
      <c r="D203" s="54" t="s">
        <v>56</v>
      </c>
      <c r="E203" s="55">
        <v>252.356</v>
      </c>
      <c r="F203" s="55">
        <v>352.049</v>
      </c>
      <c r="G203" s="56">
        <f t="shared" si="17"/>
        <v>0.39504905768041965</v>
      </c>
      <c r="H203" s="55">
        <v>1086.244</v>
      </c>
      <c r="I203" s="55">
        <v>1732.316</v>
      </c>
      <c r="J203" s="56">
        <f t="shared" si="18"/>
        <v>0.5947761276471955</v>
      </c>
      <c r="K203" s="54">
        <v>17</v>
      </c>
      <c r="L203" s="125">
        <f t="shared" si="19"/>
        <v>0.008121802603068311</v>
      </c>
      <c r="M203" s="72">
        <v>0.9664493482120043</v>
      </c>
    </row>
    <row r="204" spans="1:13" s="58" customFormat="1" ht="12.75">
      <c r="A204" s="57">
        <v>18</v>
      </c>
      <c r="B204" s="54" t="s">
        <v>82</v>
      </c>
      <c r="C204" s="126">
        <v>22042990</v>
      </c>
      <c r="D204" s="54" t="s">
        <v>74</v>
      </c>
      <c r="E204" s="55">
        <v>5944.996</v>
      </c>
      <c r="F204" s="55">
        <v>2007.492</v>
      </c>
      <c r="G204" s="56">
        <f t="shared" si="17"/>
        <v>-0.6623223968527481</v>
      </c>
      <c r="H204" s="55">
        <v>3724.778</v>
      </c>
      <c r="I204" s="55">
        <v>1715.875</v>
      </c>
      <c r="J204" s="56">
        <f t="shared" si="18"/>
        <v>-0.5393349617077849</v>
      </c>
      <c r="K204" s="54">
        <v>18</v>
      </c>
      <c r="L204" s="125">
        <f t="shared" si="19"/>
        <v>0.008044720502229293</v>
      </c>
      <c r="M204" s="72">
        <v>0.10915958238710337</v>
      </c>
    </row>
    <row r="205" spans="1:26" s="59" customFormat="1" ht="12.75">
      <c r="A205" s="57">
        <v>19</v>
      </c>
      <c r="B205" s="54" t="s">
        <v>83</v>
      </c>
      <c r="C205" s="126">
        <v>20096000</v>
      </c>
      <c r="D205" s="54" t="s">
        <v>56</v>
      </c>
      <c r="E205" s="55">
        <v>1185.346</v>
      </c>
      <c r="F205" s="55">
        <v>880.955</v>
      </c>
      <c r="G205" s="56">
        <f t="shared" si="17"/>
        <v>-0.2567950623699746</v>
      </c>
      <c r="H205" s="55">
        <v>1767.39</v>
      </c>
      <c r="I205" s="55">
        <v>1641.813</v>
      </c>
      <c r="J205" s="56">
        <f t="shared" si="18"/>
        <v>-0.071052229558841</v>
      </c>
      <c r="K205" s="54">
        <v>19</v>
      </c>
      <c r="L205" s="125">
        <f t="shared" si="19"/>
        <v>0.0076974876969048344</v>
      </c>
      <c r="M205" s="72">
        <v>0.33721635015999063</v>
      </c>
      <c r="N205" s="58"/>
      <c r="O205" s="58"/>
      <c r="P205" s="58"/>
      <c r="Q205" s="58"/>
      <c r="R205" s="58"/>
      <c r="S205" s="58"/>
      <c r="T205" s="58"/>
      <c r="U205" s="58"/>
      <c r="V205" s="58"/>
      <c r="W205" s="58"/>
      <c r="X205" s="58"/>
      <c r="Y205" s="58"/>
      <c r="Z205" s="58"/>
    </row>
    <row r="206" spans="1:26" ht="12.75">
      <c r="A206" s="57">
        <v>20</v>
      </c>
      <c r="B206" s="54" t="s">
        <v>61</v>
      </c>
      <c r="C206" s="126" t="s">
        <v>346</v>
      </c>
      <c r="D206" s="54" t="s">
        <v>56</v>
      </c>
      <c r="E206" s="55">
        <v>31.651</v>
      </c>
      <c r="F206" s="55">
        <v>2390.37</v>
      </c>
      <c r="G206" s="56">
        <f t="shared" si="17"/>
        <v>74.52273229913747</v>
      </c>
      <c r="H206" s="55">
        <v>23.142</v>
      </c>
      <c r="I206" s="55">
        <v>1574.364</v>
      </c>
      <c r="J206" s="56">
        <f t="shared" si="18"/>
        <v>67.03059372569355</v>
      </c>
      <c r="K206" s="54">
        <v>20</v>
      </c>
      <c r="L206" s="125">
        <f t="shared" si="19"/>
        <v>0.007381259327615192</v>
      </c>
      <c r="M206" s="72">
        <v>0.3509399516510314</v>
      </c>
      <c r="N206" s="58"/>
      <c r="O206" s="58"/>
      <c r="P206" s="58"/>
      <c r="Q206" s="58"/>
      <c r="R206" s="58"/>
      <c r="S206" s="58"/>
      <c r="T206" s="58"/>
      <c r="U206" s="58"/>
      <c r="V206" s="58"/>
      <c r="W206" s="58"/>
      <c r="X206" s="58"/>
      <c r="Y206" s="58"/>
      <c r="Z206" s="58"/>
    </row>
    <row r="207" spans="1:26" ht="12.75">
      <c r="A207" s="57"/>
      <c r="B207" s="54" t="s">
        <v>163</v>
      </c>
      <c r="C207" s="126"/>
      <c r="G207" s="56"/>
      <c r="H207" s="55">
        <f>+H208-SUM(H187:H206)</f>
        <v>17853.377000000008</v>
      </c>
      <c r="I207" s="55">
        <f>+I208-SUM(I187:I206)</f>
        <v>16507.622000000032</v>
      </c>
      <c r="J207" s="56">
        <f t="shared" si="18"/>
        <v>-0.0753781763528533</v>
      </c>
      <c r="L207" s="125">
        <f t="shared" si="19"/>
        <v>0.07739445189565183</v>
      </c>
      <c r="M207" s="72"/>
      <c r="N207" s="58"/>
      <c r="O207" s="58"/>
      <c r="P207" s="58"/>
      <c r="Q207" s="58"/>
      <c r="R207" s="58"/>
      <c r="S207" s="58"/>
      <c r="T207" s="58"/>
      <c r="U207" s="58"/>
      <c r="V207" s="58"/>
      <c r="W207" s="58"/>
      <c r="X207" s="58"/>
      <c r="Y207" s="58"/>
      <c r="Z207" s="58"/>
    </row>
    <row r="208" spans="2:26" s="59" customFormat="1" ht="12.75">
      <c r="B208" s="70" t="s">
        <v>166</v>
      </c>
      <c r="C208" s="70"/>
      <c r="D208" s="70"/>
      <c r="E208" s="99"/>
      <c r="F208" s="71"/>
      <c r="G208" s="71"/>
      <c r="H208" s="71">
        <f>+'Exportacion_regional '!C14</f>
        <v>212186.526</v>
      </c>
      <c r="I208" s="71">
        <f>+'Exportacion_regional '!D14</f>
        <v>213292.059</v>
      </c>
      <c r="J208" s="100">
        <f>+(I208-H208)/H208</f>
        <v>0.005210194166617327</v>
      </c>
      <c r="K208" s="71"/>
      <c r="L208" s="100">
        <f>SUM(L187:L207)</f>
        <v>1</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57" t="s">
        <v>213</v>
      </c>
      <c r="C210" s="257"/>
      <c r="D210" s="257"/>
      <c r="E210" s="257"/>
      <c r="F210" s="257"/>
      <c r="G210" s="257"/>
      <c r="H210" s="257"/>
      <c r="I210" s="257"/>
      <c r="J210" s="257"/>
      <c r="K210" s="257"/>
      <c r="L210" s="257"/>
      <c r="M210" s="257"/>
    </row>
    <row r="211" spans="13:26" ht="12.75">
      <c r="M211" s="98"/>
      <c r="N211" s="58"/>
      <c r="O211" s="58"/>
      <c r="P211" s="58"/>
      <c r="Q211" s="58"/>
      <c r="R211" s="58"/>
      <c r="S211" s="58"/>
      <c r="T211" s="58"/>
      <c r="U211" s="58"/>
      <c r="V211" s="58"/>
      <c r="W211" s="58"/>
      <c r="X211" s="58"/>
      <c r="Y211" s="58"/>
      <c r="Z211" s="58"/>
    </row>
    <row r="212" spans="2:26" s="83" customFormat="1" ht="15.75" customHeight="1">
      <c r="B212" s="255" t="s">
        <v>153</v>
      </c>
      <c r="C212" s="255"/>
      <c r="D212" s="255"/>
      <c r="E212" s="255"/>
      <c r="F212" s="255"/>
      <c r="G212" s="255"/>
      <c r="H212" s="255"/>
      <c r="I212" s="255"/>
      <c r="J212" s="255"/>
      <c r="K212" s="255"/>
      <c r="L212" s="255"/>
      <c r="M212" s="255"/>
      <c r="N212" s="58"/>
      <c r="O212" s="58"/>
      <c r="P212" s="58"/>
      <c r="Q212" s="58"/>
      <c r="R212" s="58"/>
      <c r="S212" s="58"/>
      <c r="T212" s="58"/>
      <c r="U212" s="58"/>
      <c r="V212" s="58"/>
      <c r="W212" s="58"/>
      <c r="X212" s="58"/>
      <c r="Y212" s="58"/>
      <c r="Z212" s="58"/>
    </row>
    <row r="213" spans="2:26" s="83" customFormat="1" ht="15.75" customHeight="1">
      <c r="B213" s="252" t="s">
        <v>48</v>
      </c>
      <c r="C213" s="252"/>
      <c r="D213" s="252"/>
      <c r="E213" s="252"/>
      <c r="F213" s="252"/>
      <c r="G213" s="252"/>
      <c r="H213" s="252"/>
      <c r="I213" s="252"/>
      <c r="J213" s="252"/>
      <c r="K213" s="252"/>
      <c r="L213" s="252"/>
      <c r="M213" s="252"/>
      <c r="N213" s="58"/>
      <c r="O213" s="58"/>
      <c r="P213" s="58"/>
      <c r="Q213" s="58"/>
      <c r="R213" s="58"/>
      <c r="S213" s="58"/>
      <c r="T213" s="58"/>
      <c r="U213" s="58"/>
      <c r="V213" s="58"/>
      <c r="W213" s="58"/>
      <c r="X213" s="58"/>
      <c r="Y213" s="58"/>
      <c r="Z213" s="58"/>
    </row>
    <row r="214" spans="2:26" s="84" customFormat="1" ht="15.75" customHeight="1">
      <c r="B214" s="252" t="s">
        <v>37</v>
      </c>
      <c r="C214" s="252"/>
      <c r="D214" s="252"/>
      <c r="E214" s="252"/>
      <c r="F214" s="252"/>
      <c r="G214" s="252"/>
      <c r="H214" s="252"/>
      <c r="I214" s="252"/>
      <c r="J214" s="252"/>
      <c r="K214" s="252"/>
      <c r="L214" s="252"/>
      <c r="M214" s="252"/>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231</v>
      </c>
      <c r="C216" s="86" t="s">
        <v>186</v>
      </c>
      <c r="D216" s="86" t="s">
        <v>55</v>
      </c>
      <c r="E216" s="253" t="s">
        <v>176</v>
      </c>
      <c r="F216" s="253"/>
      <c r="G216" s="253"/>
      <c r="H216" s="253" t="s">
        <v>177</v>
      </c>
      <c r="I216" s="253"/>
      <c r="J216" s="253"/>
      <c r="K216" s="253"/>
      <c r="L216" s="253"/>
      <c r="M216" s="253"/>
    </row>
    <row r="217" spans="2:13" s="58" customFormat="1" ht="15.75" customHeight="1">
      <c r="B217" s="88"/>
      <c r="C217" s="88"/>
      <c r="D217" s="88"/>
      <c r="E217" s="254" t="str">
        <f>+E185</f>
        <v>ene</v>
      </c>
      <c r="F217" s="254"/>
      <c r="G217" s="88" t="s">
        <v>129</v>
      </c>
      <c r="H217" s="254" t="str">
        <f>+E217</f>
        <v>ene</v>
      </c>
      <c r="I217" s="254"/>
      <c r="J217" s="88" t="s">
        <v>129</v>
      </c>
      <c r="K217" s="89"/>
      <c r="L217" s="123" t="s">
        <v>225</v>
      </c>
      <c r="M217" s="90" t="s">
        <v>178</v>
      </c>
    </row>
    <row r="218" spans="2:13" s="58" customFormat="1" ht="15.75">
      <c r="B218" s="91"/>
      <c r="C218" s="91"/>
      <c r="D218" s="91"/>
      <c r="E218" s="92">
        <f aca="true" t="shared" si="20" ref="E218:J218">+E186</f>
        <v>2010</v>
      </c>
      <c r="F218" s="92">
        <f t="shared" si="20"/>
        <v>2011</v>
      </c>
      <c r="G218" s="93" t="str">
        <f t="shared" si="20"/>
        <v>11/10</v>
      </c>
      <c r="H218" s="92">
        <f t="shared" si="20"/>
        <v>2010</v>
      </c>
      <c r="I218" s="92">
        <f t="shared" si="20"/>
        <v>2011</v>
      </c>
      <c r="J218" s="93" t="str">
        <f t="shared" si="20"/>
        <v>11/10</v>
      </c>
      <c r="K218" s="91"/>
      <c r="L218" s="92">
        <v>2011</v>
      </c>
      <c r="M218" s="229">
        <f>+M186</f>
        <v>2011</v>
      </c>
    </row>
    <row r="219" spans="1:26" s="57" customFormat="1" ht="12.75">
      <c r="A219" s="57">
        <v>1</v>
      </c>
      <c r="B219" s="54" t="s">
        <v>57</v>
      </c>
      <c r="C219" s="126" t="s">
        <v>361</v>
      </c>
      <c r="D219" s="54" t="s">
        <v>56</v>
      </c>
      <c r="E219" s="55">
        <v>6646.047</v>
      </c>
      <c r="F219" s="55">
        <v>11467.81</v>
      </c>
      <c r="G219" s="56">
        <f aca="true" t="shared" si="21" ref="G219:G238">+(F219-E219)/E219</f>
        <v>0.7255084112405464</v>
      </c>
      <c r="H219" s="55">
        <v>31005.154</v>
      </c>
      <c r="I219" s="55">
        <v>47659.576</v>
      </c>
      <c r="J219" s="56">
        <f aca="true" t="shared" si="22" ref="J219:J238">+(I219-H219)/H219</f>
        <v>0.5371501138165611</v>
      </c>
      <c r="K219" s="54">
        <v>1</v>
      </c>
      <c r="L219" s="125">
        <f aca="true" t="shared" si="23" ref="L219:L239">+I219/$I$240</f>
        <v>0.2656188506125339</v>
      </c>
      <c r="M219" s="72">
        <v>0.4595421640773543</v>
      </c>
      <c r="N219" s="58"/>
      <c r="O219" s="58"/>
      <c r="P219" s="58"/>
      <c r="Q219" s="58"/>
      <c r="R219" s="58"/>
      <c r="S219" s="58"/>
      <c r="T219" s="58"/>
      <c r="U219" s="58"/>
      <c r="V219" s="58"/>
      <c r="W219" s="58"/>
      <c r="X219" s="58"/>
      <c r="Y219" s="58"/>
      <c r="Z219" s="58"/>
    </row>
    <row r="220" spans="1:26" s="57" customFormat="1" ht="12.75">
      <c r="A220" s="57">
        <v>2</v>
      </c>
      <c r="B220" s="54" t="s">
        <v>92</v>
      </c>
      <c r="C220" s="126">
        <v>47031100</v>
      </c>
      <c r="D220" s="54" t="s">
        <v>56</v>
      </c>
      <c r="E220" s="55">
        <v>37833.35</v>
      </c>
      <c r="F220" s="55">
        <v>50347.009</v>
      </c>
      <c r="G220" s="56">
        <f t="shared" si="21"/>
        <v>0.33075736089984104</v>
      </c>
      <c r="H220" s="55">
        <v>21519.651</v>
      </c>
      <c r="I220" s="55">
        <v>35501.373</v>
      </c>
      <c r="J220" s="56">
        <f t="shared" si="22"/>
        <v>0.6497188081721212</v>
      </c>
      <c r="K220" s="54">
        <v>2</v>
      </c>
      <c r="L220" s="125">
        <f t="shared" si="23"/>
        <v>0.19785811546932025</v>
      </c>
      <c r="M220" s="72">
        <v>1</v>
      </c>
      <c r="N220" s="58"/>
      <c r="O220" s="58"/>
      <c r="P220" s="58"/>
      <c r="Q220" s="58"/>
      <c r="R220" s="58"/>
      <c r="S220" s="58"/>
      <c r="T220" s="58"/>
      <c r="U220" s="58"/>
      <c r="V220" s="58"/>
      <c r="W220" s="58"/>
      <c r="X220" s="58"/>
      <c r="Y220" s="58"/>
      <c r="Z220" s="58"/>
    </row>
    <row r="221" spans="1:26" s="57" customFormat="1" ht="12.75">
      <c r="A221" s="57">
        <v>3</v>
      </c>
      <c r="B221" s="54" t="s">
        <v>79</v>
      </c>
      <c r="C221" s="126" t="s">
        <v>351</v>
      </c>
      <c r="D221" s="54" t="s">
        <v>56</v>
      </c>
      <c r="E221" s="55">
        <v>7067.799</v>
      </c>
      <c r="F221" s="55">
        <v>9407.325</v>
      </c>
      <c r="G221" s="56">
        <f t="shared" si="21"/>
        <v>0.3310119600175388</v>
      </c>
      <c r="H221" s="55">
        <v>44621.105</v>
      </c>
      <c r="I221" s="55">
        <v>31726.529</v>
      </c>
      <c r="J221" s="56">
        <f t="shared" si="22"/>
        <v>-0.288979306989372</v>
      </c>
      <c r="K221" s="54">
        <v>3</v>
      </c>
      <c r="L221" s="125">
        <f t="shared" si="23"/>
        <v>0.17681995674710208</v>
      </c>
      <c r="M221" s="72">
        <v>0.2896177219356197</v>
      </c>
      <c r="N221" s="58"/>
      <c r="O221" s="58"/>
      <c r="P221" s="58"/>
      <c r="Q221" s="58"/>
      <c r="R221" s="58"/>
      <c r="S221" s="58"/>
      <c r="T221" s="58"/>
      <c r="U221" s="58"/>
      <c r="V221" s="58"/>
      <c r="W221" s="58"/>
      <c r="X221" s="58"/>
      <c r="Y221" s="58"/>
      <c r="Z221" s="58"/>
    </row>
    <row r="222" spans="1:26" s="57" customFormat="1" ht="12.75">
      <c r="A222" s="57">
        <v>4</v>
      </c>
      <c r="B222" s="54" t="s">
        <v>73</v>
      </c>
      <c r="C222" s="126">
        <v>22042110</v>
      </c>
      <c r="D222" s="54" t="s">
        <v>74</v>
      </c>
      <c r="E222" s="55">
        <v>3909.34</v>
      </c>
      <c r="F222" s="55">
        <v>6869.143</v>
      </c>
      <c r="G222" s="56">
        <f t="shared" si="21"/>
        <v>0.7571106631809973</v>
      </c>
      <c r="H222" s="55">
        <v>11809.584</v>
      </c>
      <c r="I222" s="55">
        <v>21343.297</v>
      </c>
      <c r="J222" s="56">
        <f t="shared" si="22"/>
        <v>0.8072860991547202</v>
      </c>
      <c r="K222" s="54">
        <v>4</v>
      </c>
      <c r="L222" s="125">
        <f t="shared" si="23"/>
        <v>0.1189515831492488</v>
      </c>
      <c r="M222" s="72">
        <v>0.21259920269883972</v>
      </c>
      <c r="N222" s="58"/>
      <c r="O222" s="58"/>
      <c r="P222" s="58"/>
      <c r="Q222" s="58"/>
      <c r="R222" s="58"/>
      <c r="S222" s="58"/>
      <c r="T222" s="58"/>
      <c r="U222" s="58"/>
      <c r="V222" s="58"/>
      <c r="W222" s="58"/>
      <c r="X222" s="58"/>
      <c r="Y222" s="58"/>
      <c r="Z222" s="58"/>
    </row>
    <row r="223" spans="1:26" s="57" customFormat="1" ht="12.75">
      <c r="A223" s="57">
        <v>5</v>
      </c>
      <c r="B223" s="54" t="s">
        <v>82</v>
      </c>
      <c r="C223" s="77">
        <v>22042990</v>
      </c>
      <c r="D223" s="54" t="s">
        <v>74</v>
      </c>
      <c r="E223" s="55">
        <v>12587.115</v>
      </c>
      <c r="F223" s="55">
        <v>9160.45</v>
      </c>
      <c r="G223" s="56">
        <f t="shared" si="21"/>
        <v>-0.2722359333334127</v>
      </c>
      <c r="H223" s="55">
        <v>7981.382</v>
      </c>
      <c r="I223" s="55">
        <v>9032.74</v>
      </c>
      <c r="J223" s="56">
        <f t="shared" si="22"/>
        <v>0.1317263100550757</v>
      </c>
      <c r="K223" s="54">
        <v>5</v>
      </c>
      <c r="L223" s="125">
        <f t="shared" si="23"/>
        <v>0.05034174069617949</v>
      </c>
      <c r="M223" s="72">
        <v>0.5746398346099127</v>
      </c>
      <c r="N223" s="58"/>
      <c r="O223" s="58"/>
      <c r="P223" s="58"/>
      <c r="Q223" s="58"/>
      <c r="R223" s="58"/>
      <c r="S223" s="58"/>
      <c r="T223" s="58"/>
      <c r="U223" s="58"/>
      <c r="V223" s="58"/>
      <c r="W223" s="58"/>
      <c r="X223" s="58"/>
      <c r="Y223" s="58"/>
      <c r="Z223" s="58"/>
    </row>
    <row r="224" spans="1:26" s="57" customFormat="1" ht="12.75">
      <c r="A224" s="57">
        <v>6</v>
      </c>
      <c r="B224" s="54" t="s">
        <v>94</v>
      </c>
      <c r="C224" s="126" t="s">
        <v>375</v>
      </c>
      <c r="D224" s="54" t="s">
        <v>56</v>
      </c>
      <c r="E224" s="55">
        <v>1168.867</v>
      </c>
      <c r="F224" s="55">
        <v>1283.916</v>
      </c>
      <c r="G224" s="56">
        <f t="shared" si="21"/>
        <v>0.09842779375241151</v>
      </c>
      <c r="H224" s="55">
        <v>3775.904</v>
      </c>
      <c r="I224" s="55">
        <v>2995.088</v>
      </c>
      <c r="J224" s="56">
        <f t="shared" si="22"/>
        <v>-0.2067891556564997</v>
      </c>
      <c r="K224" s="54">
        <v>6</v>
      </c>
      <c r="L224" s="125">
        <f t="shared" si="23"/>
        <v>0.01669238165365535</v>
      </c>
      <c r="M224" s="72">
        <v>0.3307556866220047</v>
      </c>
      <c r="N224" s="58"/>
      <c r="O224" s="58"/>
      <c r="P224" s="58"/>
      <c r="Q224" s="58"/>
      <c r="R224" s="58"/>
      <c r="S224" s="58"/>
      <c r="T224" s="58"/>
      <c r="U224" s="58"/>
      <c r="V224" s="58"/>
      <c r="W224" s="58"/>
      <c r="X224" s="58"/>
      <c r="Y224" s="58"/>
      <c r="Z224" s="58"/>
    </row>
    <row r="225" spans="1:26" s="57" customFormat="1" ht="12.75">
      <c r="A225" s="57">
        <v>7</v>
      </c>
      <c r="B225" s="54" t="s">
        <v>187</v>
      </c>
      <c r="C225" s="126" t="s">
        <v>370</v>
      </c>
      <c r="D225" s="54" t="s">
        <v>56</v>
      </c>
      <c r="E225" s="55">
        <v>336.012</v>
      </c>
      <c r="F225" s="55">
        <v>927.117</v>
      </c>
      <c r="G225" s="56">
        <f t="shared" si="21"/>
        <v>1.7591782436341559</v>
      </c>
      <c r="H225" s="55">
        <v>508.774</v>
      </c>
      <c r="I225" s="55">
        <v>2785.538</v>
      </c>
      <c r="J225" s="56">
        <f t="shared" si="22"/>
        <v>4.475000687928236</v>
      </c>
      <c r="K225" s="54">
        <v>7</v>
      </c>
      <c r="L225" s="125">
        <f t="shared" si="23"/>
        <v>0.015524506594383812</v>
      </c>
      <c r="M225" s="72">
        <v>0.25286770120568725</v>
      </c>
      <c r="N225" s="58"/>
      <c r="O225" s="58"/>
      <c r="P225" s="58"/>
      <c r="Q225" s="58"/>
      <c r="R225" s="58"/>
      <c r="S225" s="58"/>
      <c r="T225" s="58"/>
      <c r="U225" s="58"/>
      <c r="V225" s="58"/>
      <c r="W225" s="58"/>
      <c r="X225" s="58"/>
      <c r="Y225" s="58"/>
      <c r="Z225" s="58"/>
    </row>
    <row r="226" spans="1:26" s="57" customFormat="1" ht="12.75">
      <c r="A226" s="57">
        <v>8</v>
      </c>
      <c r="B226" s="54" t="s">
        <v>93</v>
      </c>
      <c r="C226" s="126">
        <v>20079990</v>
      </c>
      <c r="D226" s="54" t="s">
        <v>56</v>
      </c>
      <c r="E226" s="55">
        <v>3961.623</v>
      </c>
      <c r="F226" s="55">
        <v>3879.16</v>
      </c>
      <c r="G226" s="56">
        <f t="shared" si="21"/>
        <v>-0.02081545871477427</v>
      </c>
      <c r="H226" s="55">
        <v>2899.327</v>
      </c>
      <c r="I226" s="55">
        <v>2737.103</v>
      </c>
      <c r="J226" s="56">
        <f t="shared" si="22"/>
        <v>-0.05595229513607818</v>
      </c>
      <c r="K226" s="54">
        <v>8</v>
      </c>
      <c r="L226" s="125">
        <f t="shared" si="23"/>
        <v>0.015254566110032501</v>
      </c>
      <c r="M226" s="72">
        <v>0.4958281894075737</v>
      </c>
      <c r="N226" s="58"/>
      <c r="O226" s="58"/>
      <c r="P226" s="58"/>
      <c r="Q226" s="58"/>
      <c r="R226" s="58"/>
      <c r="S226" s="58"/>
      <c r="T226" s="58"/>
      <c r="U226" s="58"/>
      <c r="V226" s="58"/>
      <c r="W226" s="58"/>
      <c r="X226" s="58"/>
      <c r="Y226" s="58"/>
      <c r="Z226" s="58"/>
    </row>
    <row r="227" spans="1:26" s="57" customFormat="1" ht="12.75">
      <c r="A227" s="57">
        <v>9</v>
      </c>
      <c r="B227" s="54" t="s">
        <v>61</v>
      </c>
      <c r="C227" s="126" t="s">
        <v>346</v>
      </c>
      <c r="D227" s="54" t="s">
        <v>56</v>
      </c>
      <c r="E227" s="55">
        <v>47.142</v>
      </c>
      <c r="F227" s="55">
        <v>3907.276</v>
      </c>
      <c r="G227" s="56">
        <f t="shared" si="21"/>
        <v>81.8831190870137</v>
      </c>
      <c r="H227" s="55">
        <v>34.488</v>
      </c>
      <c r="I227" s="55">
        <v>2705.662</v>
      </c>
      <c r="J227" s="56">
        <f t="shared" si="22"/>
        <v>77.45227325446533</v>
      </c>
      <c r="K227" s="54">
        <v>9</v>
      </c>
      <c r="L227" s="125">
        <f t="shared" si="23"/>
        <v>0.015079337478495604</v>
      </c>
      <c r="M227" s="72">
        <v>0.6031164911443815</v>
      </c>
      <c r="N227" s="58"/>
      <c r="O227" s="58"/>
      <c r="P227" s="58"/>
      <c r="Q227" s="58"/>
      <c r="R227" s="58"/>
      <c r="S227" s="58"/>
      <c r="T227" s="58"/>
      <c r="U227" s="58"/>
      <c r="V227" s="58"/>
      <c r="W227" s="58"/>
      <c r="X227" s="58"/>
      <c r="Y227" s="58"/>
      <c r="Z227" s="58"/>
    </row>
    <row r="228" spans="1:13" s="58" customFormat="1" ht="12.75">
      <c r="A228" s="57">
        <v>10</v>
      </c>
      <c r="B228" s="54" t="s">
        <v>97</v>
      </c>
      <c r="C228" s="126" t="s">
        <v>376</v>
      </c>
      <c r="D228" s="54" t="s">
        <v>56</v>
      </c>
      <c r="E228" s="55">
        <v>318.509</v>
      </c>
      <c r="F228" s="55">
        <v>391.059</v>
      </c>
      <c r="G228" s="56">
        <f t="shared" si="21"/>
        <v>0.2277800627297816</v>
      </c>
      <c r="H228" s="55">
        <v>1725.335</v>
      </c>
      <c r="I228" s="55">
        <v>2012.27</v>
      </c>
      <c r="J228" s="56">
        <f t="shared" si="22"/>
        <v>0.166306833165733</v>
      </c>
      <c r="K228" s="54">
        <v>10</v>
      </c>
      <c r="L228" s="125">
        <f t="shared" si="23"/>
        <v>0.011214888787975864</v>
      </c>
      <c r="M228" s="72">
        <v>0.6474656023743226</v>
      </c>
    </row>
    <row r="229" spans="1:13" s="58" customFormat="1" ht="12.75">
      <c r="A229" s="57">
        <v>11</v>
      </c>
      <c r="B229" s="54" t="s">
        <v>69</v>
      </c>
      <c r="C229" s="126">
        <v>20029010</v>
      </c>
      <c r="D229" s="54" t="s">
        <v>56</v>
      </c>
      <c r="E229" s="55">
        <v>7728.921</v>
      </c>
      <c r="F229" s="55">
        <v>1966.275</v>
      </c>
      <c r="G229" s="56">
        <f t="shared" si="21"/>
        <v>-0.7455951484042858</v>
      </c>
      <c r="H229" s="55">
        <v>8714.274</v>
      </c>
      <c r="I229" s="55">
        <v>1897.524</v>
      </c>
      <c r="J229" s="56">
        <f t="shared" si="22"/>
        <v>-0.7822510515505939</v>
      </c>
      <c r="K229" s="54">
        <v>11</v>
      </c>
      <c r="L229" s="125">
        <f t="shared" si="23"/>
        <v>0.010575380357762681</v>
      </c>
      <c r="M229" s="72">
        <v>0.4250305917358971</v>
      </c>
    </row>
    <row r="230" spans="1:13" s="58" customFormat="1" ht="12.75">
      <c r="A230" s="57">
        <v>12</v>
      </c>
      <c r="B230" s="54" t="s">
        <v>127</v>
      </c>
      <c r="C230" s="126">
        <v>22042190</v>
      </c>
      <c r="D230" s="54" t="s">
        <v>74</v>
      </c>
      <c r="E230" s="55">
        <v>64.291</v>
      </c>
      <c r="F230" s="55">
        <v>713.823</v>
      </c>
      <c r="G230" s="56">
        <f t="shared" si="21"/>
        <v>10.103000419965468</v>
      </c>
      <c r="H230" s="55">
        <v>124.169</v>
      </c>
      <c r="I230" s="55">
        <v>1471.823</v>
      </c>
      <c r="J230" s="56">
        <f t="shared" si="22"/>
        <v>10.853385305511038</v>
      </c>
      <c r="K230" s="54">
        <v>12</v>
      </c>
      <c r="L230" s="125">
        <f t="shared" si="23"/>
        <v>0.008202841199533363</v>
      </c>
      <c r="M230" s="72">
        <v>0.2196201368135374</v>
      </c>
    </row>
    <row r="231" spans="1:25" s="58" customFormat="1" ht="12.75">
      <c r="A231" s="57">
        <v>13</v>
      </c>
      <c r="B231" s="54" t="s">
        <v>72</v>
      </c>
      <c r="C231" s="126" t="s">
        <v>345</v>
      </c>
      <c r="D231" s="54" t="s">
        <v>56</v>
      </c>
      <c r="E231" s="55">
        <v>1663.97</v>
      </c>
      <c r="F231" s="55">
        <v>1717.599</v>
      </c>
      <c r="G231" s="56">
        <f t="shared" si="21"/>
        <v>0.03222954740770561</v>
      </c>
      <c r="H231" s="55">
        <v>2734.45</v>
      </c>
      <c r="I231" s="55">
        <v>1339.729</v>
      </c>
      <c r="J231" s="56">
        <f t="shared" si="22"/>
        <v>-0.5100554041946278</v>
      </c>
      <c r="K231" s="54">
        <v>13</v>
      </c>
      <c r="L231" s="125">
        <f t="shared" si="23"/>
        <v>0.0074666479851243205</v>
      </c>
      <c r="M231" s="72">
        <v>0.10315884694051743</v>
      </c>
      <c r="N231" s="120"/>
      <c r="O231" s="120"/>
      <c r="P231" s="120"/>
      <c r="Q231" s="120"/>
      <c r="R231" s="121"/>
      <c r="S231" s="121"/>
      <c r="T231" s="121"/>
      <c r="U231" s="121"/>
      <c r="V231" s="122"/>
      <c r="W231" s="122"/>
      <c r="X231" s="122"/>
      <c r="Y231" s="122"/>
    </row>
    <row r="232" spans="1:25" s="58" customFormat="1" ht="12.75">
      <c r="A232" s="57">
        <v>14</v>
      </c>
      <c r="B232" s="54" t="s">
        <v>253</v>
      </c>
      <c r="C232" s="126">
        <v>20086010</v>
      </c>
      <c r="D232" s="54" t="s">
        <v>56</v>
      </c>
      <c r="E232" s="55">
        <v>366.248</v>
      </c>
      <c r="F232" s="55">
        <v>462.251</v>
      </c>
      <c r="G232" s="56">
        <f t="shared" si="21"/>
        <v>0.2621256634848518</v>
      </c>
      <c r="H232" s="55">
        <v>804.878</v>
      </c>
      <c r="I232" s="55">
        <v>1299.745</v>
      </c>
      <c r="J232" s="56">
        <f t="shared" si="22"/>
        <v>0.6148347948384721</v>
      </c>
      <c r="K232" s="54">
        <v>14</v>
      </c>
      <c r="L232" s="125">
        <f t="shared" si="23"/>
        <v>0.0072438070575656785</v>
      </c>
      <c r="M232" s="72">
        <v>0.997203446397471</v>
      </c>
      <c r="N232" s="120"/>
      <c r="O232" s="120"/>
      <c r="P232" s="120"/>
      <c r="Q232" s="120"/>
      <c r="R232" s="121"/>
      <c r="S232" s="121"/>
      <c r="T232" s="121"/>
      <c r="U232" s="121"/>
      <c r="V232" s="122"/>
      <c r="W232" s="122"/>
      <c r="X232" s="122"/>
      <c r="Y232" s="122"/>
    </row>
    <row r="233" spans="1:25" s="58" customFormat="1" ht="12.75">
      <c r="A233" s="57">
        <v>15</v>
      </c>
      <c r="B233" s="54" t="s">
        <v>95</v>
      </c>
      <c r="C233" s="126">
        <v>20079910</v>
      </c>
      <c r="D233" s="54" t="s">
        <v>56</v>
      </c>
      <c r="E233" s="55">
        <v>1290.302</v>
      </c>
      <c r="F233" s="55">
        <v>1368.814</v>
      </c>
      <c r="G233" s="56">
        <f t="shared" si="21"/>
        <v>0.06084777052193996</v>
      </c>
      <c r="H233" s="55">
        <v>1198.397</v>
      </c>
      <c r="I233" s="55">
        <v>1259.433</v>
      </c>
      <c r="J233" s="56">
        <f t="shared" si="22"/>
        <v>0.05093136915396155</v>
      </c>
      <c r="K233" s="54">
        <v>15</v>
      </c>
      <c r="L233" s="125">
        <f t="shared" si="23"/>
        <v>0.00701913810319033</v>
      </c>
      <c r="M233" s="72">
        <v>0.7021828203325496</v>
      </c>
      <c r="N233" s="120"/>
      <c r="O233" s="120"/>
      <c r="P233" s="120"/>
      <c r="Q233" s="120"/>
      <c r="R233" s="121"/>
      <c r="S233" s="121"/>
      <c r="T233" s="121"/>
      <c r="U233" s="121"/>
      <c r="V233" s="122"/>
      <c r="W233" s="122"/>
      <c r="X233" s="122"/>
      <c r="Y233" s="122"/>
    </row>
    <row r="234" spans="1:25" s="58" customFormat="1" ht="12.75">
      <c r="A234" s="57">
        <v>16</v>
      </c>
      <c r="B234" s="54" t="s">
        <v>96</v>
      </c>
      <c r="C234" s="126" t="s">
        <v>377</v>
      </c>
      <c r="D234" s="54" t="s">
        <v>56</v>
      </c>
      <c r="E234" s="55">
        <v>898.854</v>
      </c>
      <c r="F234" s="55">
        <v>596.383</v>
      </c>
      <c r="G234" s="56">
        <f t="shared" si="21"/>
        <v>-0.33650737494632055</v>
      </c>
      <c r="H234" s="55">
        <v>892.536</v>
      </c>
      <c r="I234" s="55">
        <v>1244.803</v>
      </c>
      <c r="J234" s="56">
        <f t="shared" si="22"/>
        <v>0.3946809988616708</v>
      </c>
      <c r="K234" s="54">
        <v>16</v>
      </c>
      <c r="L234" s="125">
        <f t="shared" si="23"/>
        <v>0.0069376014192621864</v>
      </c>
      <c r="M234" s="72">
        <v>0.557478401570681</v>
      </c>
      <c r="N234" s="120"/>
      <c r="O234" s="120"/>
      <c r="P234" s="120"/>
      <c r="Q234" s="120"/>
      <c r="R234" s="121"/>
      <c r="S234" s="121"/>
      <c r="T234" s="121"/>
      <c r="U234" s="121"/>
      <c r="V234" s="122"/>
      <c r="W234" s="122"/>
      <c r="X234" s="122"/>
      <c r="Y234" s="122"/>
    </row>
    <row r="235" spans="1:25" s="58" customFormat="1" ht="12.75">
      <c r="A235" s="57">
        <v>17</v>
      </c>
      <c r="B235" s="54" t="s">
        <v>64</v>
      </c>
      <c r="C235" s="126" t="s">
        <v>359</v>
      </c>
      <c r="D235" s="54" t="s">
        <v>56</v>
      </c>
      <c r="E235" s="55">
        <v>289.731</v>
      </c>
      <c r="F235" s="55">
        <v>243.146</v>
      </c>
      <c r="G235" s="56">
        <f t="shared" si="21"/>
        <v>-0.16078707490741415</v>
      </c>
      <c r="H235" s="55">
        <v>1196.023</v>
      </c>
      <c r="I235" s="55">
        <v>1144.984</v>
      </c>
      <c r="J235" s="56">
        <f t="shared" si="22"/>
        <v>-0.04267392851140822</v>
      </c>
      <c r="K235" s="54">
        <v>17</v>
      </c>
      <c r="L235" s="125">
        <f t="shared" si="23"/>
        <v>0.006381284928966668</v>
      </c>
      <c r="M235" s="72">
        <v>0.04365223573482188</v>
      </c>
      <c r="N235" s="120"/>
      <c r="O235" s="120"/>
      <c r="P235" s="120"/>
      <c r="Q235" s="120"/>
      <c r="R235" s="121"/>
      <c r="S235" s="121"/>
      <c r="T235" s="121"/>
      <c r="U235" s="121"/>
      <c r="V235" s="122"/>
      <c r="W235" s="122"/>
      <c r="X235" s="122"/>
      <c r="Y235" s="122"/>
    </row>
    <row r="236" spans="1:25" s="58" customFormat="1" ht="12.75">
      <c r="A236" s="57">
        <v>18</v>
      </c>
      <c r="B236" s="54" t="s">
        <v>108</v>
      </c>
      <c r="C236" s="126">
        <v>47032900</v>
      </c>
      <c r="D236" s="54" t="s">
        <v>56</v>
      </c>
      <c r="E236" s="55">
        <v>0</v>
      </c>
      <c r="F236" s="55">
        <v>1301.103</v>
      </c>
      <c r="G236" s="56"/>
      <c r="H236" s="55">
        <v>0</v>
      </c>
      <c r="I236" s="55">
        <v>842.163</v>
      </c>
      <c r="J236" s="56"/>
      <c r="K236" s="54">
        <v>18</v>
      </c>
      <c r="L236" s="125">
        <f t="shared" si="23"/>
        <v>0.00469358703670388</v>
      </c>
      <c r="M236" s="72">
        <v>0.006367444708538924</v>
      </c>
      <c r="N236" s="120"/>
      <c r="O236" s="120"/>
      <c r="P236" s="120"/>
      <c r="Q236" s="120"/>
      <c r="R236" s="121"/>
      <c r="S236" s="121"/>
      <c r="T236" s="121"/>
      <c r="U236" s="121"/>
      <c r="V236" s="122"/>
      <c r="W236" s="122"/>
      <c r="X236" s="122"/>
      <c r="Y236" s="122"/>
    </row>
    <row r="237" spans="1:26" s="59" customFormat="1" ht="12.75">
      <c r="A237" s="57">
        <v>19</v>
      </c>
      <c r="B237" s="54" t="s">
        <v>334</v>
      </c>
      <c r="C237" s="126" t="s">
        <v>378</v>
      </c>
      <c r="D237" s="54" t="s">
        <v>56</v>
      </c>
      <c r="E237" s="55">
        <v>72.74</v>
      </c>
      <c r="F237" s="55">
        <v>285.6</v>
      </c>
      <c r="G237" s="56">
        <f t="shared" si="21"/>
        <v>2.9263128952433326</v>
      </c>
      <c r="H237" s="55">
        <v>154.182</v>
      </c>
      <c r="I237" s="55">
        <v>808.783</v>
      </c>
      <c r="J237" s="56">
        <f t="shared" si="22"/>
        <v>4.2456382716529815</v>
      </c>
      <c r="K237" s="54">
        <v>19</v>
      </c>
      <c r="L237" s="125">
        <f t="shared" si="23"/>
        <v>0.004507551868588948</v>
      </c>
      <c r="M237" s="72">
        <v>1</v>
      </c>
      <c r="N237" s="120"/>
      <c r="O237" s="120"/>
      <c r="P237" s="120"/>
      <c r="Q237" s="120"/>
      <c r="R237" s="121"/>
      <c r="S237" s="121"/>
      <c r="T237" s="121"/>
      <c r="U237" s="121"/>
      <c r="V237" s="122"/>
      <c r="W237" s="122"/>
      <c r="X237" s="122"/>
      <c r="Y237" s="122"/>
      <c r="Z237" s="58"/>
    </row>
    <row r="238" spans="1:26" ht="12.75">
      <c r="A238" s="57">
        <v>20</v>
      </c>
      <c r="B238" s="54" t="s">
        <v>328</v>
      </c>
      <c r="C238" s="126">
        <v>44151000</v>
      </c>
      <c r="D238" s="54" t="s">
        <v>55</v>
      </c>
      <c r="E238" s="55">
        <v>15</v>
      </c>
      <c r="F238" s="55">
        <v>500.984</v>
      </c>
      <c r="G238" s="56">
        <f t="shared" si="21"/>
        <v>32.39893333333333</v>
      </c>
      <c r="H238" s="55">
        <v>23.25</v>
      </c>
      <c r="I238" s="55">
        <v>720.306</v>
      </c>
      <c r="J238" s="56">
        <f t="shared" si="22"/>
        <v>29.980903225806454</v>
      </c>
      <c r="K238" s="54">
        <v>20</v>
      </c>
      <c r="L238" s="125">
        <f t="shared" si="23"/>
        <v>0.004014447208034579</v>
      </c>
      <c r="M238" s="72">
        <v>0.8808184218281692</v>
      </c>
      <c r="N238" s="120"/>
      <c r="O238" s="120"/>
      <c r="P238" s="120"/>
      <c r="Q238" s="120"/>
      <c r="R238" s="121"/>
      <c r="S238" s="121"/>
      <c r="T238" s="121"/>
      <c r="U238" s="121"/>
      <c r="V238" s="122"/>
      <c r="W238" s="122"/>
      <c r="X238" s="122"/>
      <c r="Y238" s="122"/>
      <c r="Z238" s="58"/>
    </row>
    <row r="239" spans="1:26" ht="12.75">
      <c r="A239" s="57"/>
      <c r="B239" s="54" t="s">
        <v>163</v>
      </c>
      <c r="C239" s="126"/>
      <c r="G239" s="56"/>
      <c r="H239" s="55">
        <f>+H240-SUM(H219:H238)</f>
        <v>11234.627000000008</v>
      </c>
      <c r="I239" s="55">
        <f>+I240-SUM(I219:I238)</f>
        <v>8899.97100000002</v>
      </c>
      <c r="J239" s="56">
        <f>+(I239-H239)/H239</f>
        <v>-0.20780894639403574</v>
      </c>
      <c r="K239" s="54">
        <v>21</v>
      </c>
      <c r="L239" s="125">
        <f t="shared" si="23"/>
        <v>0.04960178553633983</v>
      </c>
      <c r="M239" s="72"/>
      <c r="N239" s="120"/>
      <c r="O239" s="120"/>
      <c r="P239" s="120"/>
      <c r="Q239" s="120"/>
      <c r="R239" s="121"/>
      <c r="S239" s="121"/>
      <c r="T239" s="121"/>
      <c r="U239" s="121"/>
      <c r="V239" s="122"/>
      <c r="W239" s="122"/>
      <c r="X239" s="122"/>
      <c r="Y239" s="122"/>
      <c r="Z239" s="58"/>
    </row>
    <row r="240" spans="2:26" s="59" customFormat="1" ht="12.75">
      <c r="B240" s="70" t="s">
        <v>166</v>
      </c>
      <c r="C240" s="70"/>
      <c r="D240" s="70"/>
      <c r="E240" s="99"/>
      <c r="F240" s="71"/>
      <c r="G240" s="71"/>
      <c r="H240" s="71">
        <f>+'Exportacion_regional '!C15</f>
        <v>152957.49</v>
      </c>
      <c r="I240" s="71">
        <f>+'Exportacion_regional '!D15</f>
        <v>179428.44</v>
      </c>
      <c r="J240" s="100">
        <f>+(I240-H240)/H240</f>
        <v>0.17306082886166615</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57" t="s">
        <v>213</v>
      </c>
      <c r="C242" s="257"/>
      <c r="D242" s="257"/>
      <c r="E242" s="257"/>
      <c r="F242" s="257"/>
      <c r="G242" s="257"/>
      <c r="H242" s="257"/>
      <c r="I242" s="257"/>
      <c r="J242" s="257"/>
      <c r="K242" s="257"/>
      <c r="L242" s="257"/>
      <c r="M242" s="257"/>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55" t="s">
        <v>154</v>
      </c>
      <c r="C244" s="255"/>
      <c r="D244" s="255"/>
      <c r="E244" s="255"/>
      <c r="F244" s="255"/>
      <c r="G244" s="255"/>
      <c r="H244" s="255"/>
      <c r="I244" s="255"/>
      <c r="J244" s="255"/>
      <c r="K244" s="255"/>
      <c r="L244" s="255"/>
      <c r="M244" s="255"/>
      <c r="N244" s="120"/>
      <c r="O244" s="120"/>
      <c r="P244" s="120"/>
      <c r="Q244" s="120"/>
      <c r="R244" s="121"/>
      <c r="S244" s="121"/>
      <c r="T244" s="121"/>
      <c r="U244" s="121"/>
      <c r="V244" s="122"/>
      <c r="W244" s="122"/>
      <c r="X244" s="122"/>
      <c r="Y244" s="122"/>
      <c r="Z244" s="58"/>
    </row>
    <row r="245" spans="2:26" s="83" customFormat="1" ht="15.75" customHeight="1">
      <c r="B245" s="252" t="s">
        <v>48</v>
      </c>
      <c r="C245" s="252"/>
      <c r="D245" s="252"/>
      <c r="E245" s="252"/>
      <c r="F245" s="252"/>
      <c r="G245" s="252"/>
      <c r="H245" s="252"/>
      <c r="I245" s="252"/>
      <c r="J245" s="252"/>
      <c r="K245" s="252"/>
      <c r="L245" s="252"/>
      <c r="M245" s="252"/>
      <c r="N245" s="120"/>
      <c r="O245" s="120"/>
      <c r="P245" s="120"/>
      <c r="Q245" s="120"/>
      <c r="R245" s="121"/>
      <c r="S245" s="121"/>
      <c r="T245" s="121"/>
      <c r="U245" s="121"/>
      <c r="V245" s="122"/>
      <c r="W245" s="122"/>
      <c r="X245" s="122"/>
      <c r="Y245" s="122"/>
      <c r="Z245" s="58"/>
    </row>
    <row r="246" spans="2:26" s="84" customFormat="1" ht="15.75" customHeight="1">
      <c r="B246" s="252" t="s">
        <v>38</v>
      </c>
      <c r="C246" s="252"/>
      <c r="D246" s="252"/>
      <c r="E246" s="252"/>
      <c r="F246" s="252"/>
      <c r="G246" s="252"/>
      <c r="H246" s="252"/>
      <c r="I246" s="252"/>
      <c r="J246" s="252"/>
      <c r="K246" s="252"/>
      <c r="L246" s="252"/>
      <c r="M246" s="252"/>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231</v>
      </c>
      <c r="C248" s="86" t="s">
        <v>186</v>
      </c>
      <c r="D248" s="86" t="s">
        <v>55</v>
      </c>
      <c r="E248" s="253" t="s">
        <v>176</v>
      </c>
      <c r="F248" s="253"/>
      <c r="G248" s="253"/>
      <c r="H248" s="253" t="s">
        <v>177</v>
      </c>
      <c r="I248" s="253"/>
      <c r="J248" s="253"/>
      <c r="K248" s="253"/>
      <c r="L248" s="253"/>
      <c r="M248" s="253"/>
      <c r="N248" s="120"/>
      <c r="O248" s="120"/>
      <c r="P248" s="120"/>
      <c r="Q248" s="120"/>
      <c r="R248" s="121"/>
      <c r="S248" s="121"/>
      <c r="T248" s="121"/>
      <c r="U248" s="121"/>
      <c r="V248" s="122"/>
      <c r="W248" s="122"/>
      <c r="X248" s="122"/>
      <c r="Y248" s="122"/>
    </row>
    <row r="249" spans="2:25" s="58" customFormat="1" ht="15.75" customHeight="1">
      <c r="B249" s="88"/>
      <c r="C249" s="88"/>
      <c r="D249" s="88"/>
      <c r="E249" s="254" t="str">
        <f>+E217</f>
        <v>ene</v>
      </c>
      <c r="F249" s="254"/>
      <c r="G249" s="88" t="s">
        <v>129</v>
      </c>
      <c r="H249" s="254" t="str">
        <f>+E249</f>
        <v>ene</v>
      </c>
      <c r="I249" s="254"/>
      <c r="J249" s="88" t="s">
        <v>129</v>
      </c>
      <c r="K249" s="89"/>
      <c r="L249" s="123" t="s">
        <v>225</v>
      </c>
      <c r="M249" s="90" t="s">
        <v>178</v>
      </c>
      <c r="N249" s="120"/>
      <c r="O249" s="120"/>
      <c r="P249" s="120"/>
      <c r="Q249" s="120"/>
      <c r="R249" s="121"/>
      <c r="S249" s="121"/>
      <c r="T249" s="121"/>
      <c r="U249" s="121"/>
      <c r="V249" s="122"/>
      <c r="W249" s="122"/>
      <c r="X249" s="122"/>
      <c r="Y249" s="122"/>
    </row>
    <row r="250" spans="2:25" s="58" customFormat="1" ht="15.75">
      <c r="B250" s="91"/>
      <c r="C250" s="91"/>
      <c r="D250" s="91"/>
      <c r="E250" s="92">
        <f aca="true" t="shared" si="24" ref="E250:J250">+E218</f>
        <v>2010</v>
      </c>
      <c r="F250" s="92">
        <f t="shared" si="24"/>
        <v>2011</v>
      </c>
      <c r="G250" s="93" t="str">
        <f t="shared" si="24"/>
        <v>11/10</v>
      </c>
      <c r="H250" s="92">
        <f t="shared" si="24"/>
        <v>2010</v>
      </c>
      <c r="I250" s="92">
        <f t="shared" si="24"/>
        <v>2011</v>
      </c>
      <c r="J250" s="93" t="str">
        <f t="shared" si="24"/>
        <v>11/10</v>
      </c>
      <c r="K250" s="91"/>
      <c r="L250" s="92">
        <v>2011</v>
      </c>
      <c r="M250" s="229">
        <f>+M218</f>
        <v>2011</v>
      </c>
      <c r="N250" s="120"/>
      <c r="O250" s="120"/>
      <c r="P250" s="120"/>
      <c r="Q250" s="120"/>
      <c r="R250" s="121"/>
      <c r="S250" s="121"/>
      <c r="T250" s="121"/>
      <c r="U250" s="121"/>
      <c r="V250" s="122"/>
      <c r="W250" s="122"/>
      <c r="X250" s="122"/>
      <c r="Y250" s="122"/>
    </row>
    <row r="251" spans="1:26" s="57" customFormat="1" ht="12.75">
      <c r="A251" s="57">
        <v>1</v>
      </c>
      <c r="B251" s="54" t="s">
        <v>108</v>
      </c>
      <c r="C251" s="54">
        <v>47032900</v>
      </c>
      <c r="D251" s="54" t="s">
        <v>56</v>
      </c>
      <c r="E251" s="103">
        <v>177705.69</v>
      </c>
      <c r="F251" s="103">
        <v>186012.149</v>
      </c>
      <c r="G251" s="56">
        <f aca="true" t="shared" si="25" ref="G251:G270">+(F251-E251)/E251</f>
        <v>0.046742785782492406</v>
      </c>
      <c r="H251" s="55">
        <v>111250.644</v>
      </c>
      <c r="I251" s="55">
        <v>129424.44</v>
      </c>
      <c r="J251" s="56">
        <f aca="true" t="shared" si="26" ref="J251:J271">+(I251-H251)/H251</f>
        <v>0.16335901839813172</v>
      </c>
      <c r="K251" s="54">
        <v>1</v>
      </c>
      <c r="L251" s="125">
        <f aca="true" t="shared" si="27" ref="L251:L271">+I251/$I$272</f>
        <v>0.3345818523202077</v>
      </c>
      <c r="M251" s="72">
        <v>0.9785551795004215</v>
      </c>
      <c r="N251" s="58"/>
      <c r="O251" s="58"/>
      <c r="P251" s="58"/>
      <c r="Q251" s="58"/>
      <c r="R251" s="97"/>
      <c r="S251" s="97"/>
      <c r="T251" s="97"/>
      <c r="U251" s="97"/>
      <c r="V251" s="58"/>
      <c r="W251" s="58"/>
      <c r="X251" s="58"/>
      <c r="Y251" s="58"/>
      <c r="Z251" s="58"/>
    </row>
    <row r="252" spans="1:26" s="57" customFormat="1" ht="12.75">
      <c r="A252" s="57">
        <v>2</v>
      </c>
      <c r="B252" s="54" t="s">
        <v>106</v>
      </c>
      <c r="C252" s="54">
        <v>47032100</v>
      </c>
      <c r="D252" s="54" t="s">
        <v>56</v>
      </c>
      <c r="E252" s="103">
        <v>137387.466</v>
      </c>
      <c r="F252" s="103">
        <v>72876.952</v>
      </c>
      <c r="G252" s="56">
        <f t="shared" si="25"/>
        <v>-0.4695516692912874</v>
      </c>
      <c r="H252" s="55">
        <v>86310.015</v>
      </c>
      <c r="I252" s="55">
        <v>55176.838</v>
      </c>
      <c r="J252" s="56">
        <f t="shared" si="26"/>
        <v>-0.3607133772366972</v>
      </c>
      <c r="K252" s="54">
        <v>2</v>
      </c>
      <c r="L252" s="125">
        <f t="shared" si="27"/>
        <v>0.14264051413482665</v>
      </c>
      <c r="M252" s="72">
        <v>0.47635259450276773</v>
      </c>
      <c r="N252" s="58"/>
      <c r="O252" s="58"/>
      <c r="P252" s="58"/>
      <c r="Q252" s="58"/>
      <c r="R252" s="97"/>
      <c r="S252" s="97"/>
      <c r="T252" s="97"/>
      <c r="U252" s="97"/>
      <c r="V252" s="58"/>
      <c r="W252" s="58"/>
      <c r="X252" s="58"/>
      <c r="Y252" s="58"/>
      <c r="Z252" s="58"/>
    </row>
    <row r="253" spans="1:26" s="57" customFormat="1" ht="12.75">
      <c r="A253" s="57">
        <v>3</v>
      </c>
      <c r="B253" s="54" t="s">
        <v>99</v>
      </c>
      <c r="C253" s="54">
        <v>44071012</v>
      </c>
      <c r="D253" s="54" t="s">
        <v>76</v>
      </c>
      <c r="E253" s="103">
        <v>148.719</v>
      </c>
      <c r="F253" s="103">
        <v>627.71</v>
      </c>
      <c r="G253" s="56">
        <f t="shared" si="25"/>
        <v>3.2207787841499744</v>
      </c>
      <c r="H253" s="55">
        <v>25512.829</v>
      </c>
      <c r="I253" s="55">
        <v>32171.439</v>
      </c>
      <c r="J253" s="56">
        <f t="shared" si="26"/>
        <v>0.2609906568965753</v>
      </c>
      <c r="K253" s="54">
        <v>3</v>
      </c>
      <c r="L253" s="125">
        <f t="shared" si="27"/>
        <v>0.08316806047162785</v>
      </c>
      <c r="M253" s="72">
        <v>0.9789805808092542</v>
      </c>
      <c r="N253" s="58"/>
      <c r="O253" s="58"/>
      <c r="P253" s="58"/>
      <c r="Q253" s="58"/>
      <c r="R253" s="97"/>
      <c r="S253" s="97"/>
      <c r="T253" s="97"/>
      <c r="U253" s="97"/>
      <c r="V253" s="58"/>
      <c r="W253" s="58"/>
      <c r="X253" s="58"/>
      <c r="Y253" s="58"/>
      <c r="Z253" s="58"/>
    </row>
    <row r="254" spans="1:26" s="57" customFormat="1" ht="12.75">
      <c r="A254" s="57">
        <v>4</v>
      </c>
      <c r="B254" s="54" t="s">
        <v>86</v>
      </c>
      <c r="C254" s="54">
        <v>44012200</v>
      </c>
      <c r="D254" s="54" t="s">
        <v>56</v>
      </c>
      <c r="E254" s="103">
        <v>130447.168</v>
      </c>
      <c r="F254" s="103">
        <v>329656.74</v>
      </c>
      <c r="G254" s="56">
        <f t="shared" si="25"/>
        <v>1.527128377367303</v>
      </c>
      <c r="H254" s="55">
        <v>8934.138</v>
      </c>
      <c r="I254" s="55">
        <v>25964.471</v>
      </c>
      <c r="J254" s="56">
        <f t="shared" si="26"/>
        <v>1.9062088586498214</v>
      </c>
      <c r="K254" s="54">
        <v>4</v>
      </c>
      <c r="L254" s="125">
        <f t="shared" si="27"/>
        <v>0.06712210461713658</v>
      </c>
      <c r="M254" s="72">
        <v>0.6048060571192201</v>
      </c>
      <c r="N254" s="58"/>
      <c r="O254" s="58"/>
      <c r="P254" s="58"/>
      <c r="Q254" s="58"/>
      <c r="R254" s="97"/>
      <c r="S254" s="97"/>
      <c r="T254" s="97"/>
      <c r="U254" s="97"/>
      <c r="V254" s="58"/>
      <c r="W254" s="58"/>
      <c r="X254" s="58"/>
      <c r="Y254" s="58"/>
      <c r="Z254" s="58"/>
    </row>
    <row r="255" spans="1:26" s="57" customFormat="1" ht="12.75">
      <c r="A255" s="57">
        <v>5</v>
      </c>
      <c r="B255" s="54" t="s">
        <v>70</v>
      </c>
      <c r="C255" s="126">
        <v>44123910</v>
      </c>
      <c r="D255" s="54" t="s">
        <v>76</v>
      </c>
      <c r="E255" s="103">
        <v>63.997</v>
      </c>
      <c r="F255" s="103">
        <v>66.218</v>
      </c>
      <c r="G255" s="56">
        <f t="shared" si="25"/>
        <v>0.03470475178523999</v>
      </c>
      <c r="H255" s="55">
        <v>21026.272</v>
      </c>
      <c r="I255" s="55">
        <v>24458.954</v>
      </c>
      <c r="J255" s="56">
        <f t="shared" si="26"/>
        <v>0.16325680558113206</v>
      </c>
      <c r="K255" s="54">
        <v>5</v>
      </c>
      <c r="L255" s="125">
        <f t="shared" si="27"/>
        <v>0.06323011430557283</v>
      </c>
      <c r="M255" s="72">
        <v>0.9219889365642977</v>
      </c>
      <c r="N255" s="58"/>
      <c r="O255" s="58"/>
      <c r="P255" s="58"/>
      <c r="Q255" s="58"/>
      <c r="R255" s="97"/>
      <c r="S255" s="97"/>
      <c r="T255" s="97"/>
      <c r="U255" s="97"/>
      <c r="V255" s="58"/>
      <c r="W255" s="58"/>
      <c r="X255" s="58"/>
      <c r="Y255" s="58"/>
      <c r="Z255" s="58"/>
    </row>
    <row r="256" spans="1:26" s="57" customFormat="1" ht="12.75">
      <c r="A256" s="57">
        <v>6</v>
      </c>
      <c r="B256" s="54" t="s">
        <v>57</v>
      </c>
      <c r="C256" s="77" t="s">
        <v>361</v>
      </c>
      <c r="D256" s="54" t="s">
        <v>56</v>
      </c>
      <c r="E256" s="103">
        <v>3621.724</v>
      </c>
      <c r="F256" s="103">
        <v>4407.059</v>
      </c>
      <c r="G256" s="56">
        <f t="shared" si="25"/>
        <v>0.2168401015648901</v>
      </c>
      <c r="H256" s="55">
        <v>18914.983</v>
      </c>
      <c r="I256" s="55">
        <v>17937.504</v>
      </c>
      <c r="J256" s="56">
        <f t="shared" si="26"/>
        <v>-0.05167749820340834</v>
      </c>
      <c r="K256" s="54">
        <v>6</v>
      </c>
      <c r="L256" s="125">
        <f t="shared" si="27"/>
        <v>0.046371174673972976</v>
      </c>
      <c r="M256" s="72">
        <v>0.17295662484085464</v>
      </c>
      <c r="N256" s="58"/>
      <c r="O256" s="58"/>
      <c r="P256" s="58"/>
      <c r="Q256" s="58"/>
      <c r="R256" s="97"/>
      <c r="S256" s="97"/>
      <c r="T256" s="97"/>
      <c r="U256" s="97"/>
      <c r="V256" s="58"/>
      <c r="W256" s="58"/>
      <c r="X256" s="58"/>
      <c r="Y256" s="58"/>
      <c r="Z256" s="58"/>
    </row>
    <row r="257" spans="1:26" s="57" customFormat="1" ht="12.75">
      <c r="A257" s="57">
        <v>7</v>
      </c>
      <c r="B257" s="54" t="s">
        <v>103</v>
      </c>
      <c r="C257" s="126">
        <v>44091020</v>
      </c>
      <c r="D257" s="54" t="s">
        <v>56</v>
      </c>
      <c r="E257" s="103">
        <v>9435.811</v>
      </c>
      <c r="F257" s="103">
        <v>8513.904</v>
      </c>
      <c r="G257" s="56">
        <f t="shared" si="25"/>
        <v>-0.09770299553477696</v>
      </c>
      <c r="H257" s="55">
        <v>12106.725</v>
      </c>
      <c r="I257" s="55">
        <v>12093.556</v>
      </c>
      <c r="J257" s="56">
        <f t="shared" si="26"/>
        <v>-0.0010877425563065048</v>
      </c>
      <c r="K257" s="54">
        <v>7</v>
      </c>
      <c r="L257" s="125">
        <f t="shared" si="27"/>
        <v>0.03126368070526835</v>
      </c>
      <c r="M257" s="72">
        <v>0.9770505868860844</v>
      </c>
      <c r="N257" s="58"/>
      <c r="O257" s="58"/>
      <c r="P257" s="58"/>
      <c r="Q257" s="58"/>
      <c r="R257" s="97"/>
      <c r="S257" s="97"/>
      <c r="T257" s="97"/>
      <c r="U257" s="97"/>
      <c r="V257" s="58"/>
      <c r="W257" s="58"/>
      <c r="X257" s="58"/>
      <c r="Y257" s="58"/>
      <c r="Z257" s="58"/>
    </row>
    <row r="258" spans="1:26" s="57" customFormat="1" ht="12.75">
      <c r="A258" s="57">
        <v>8</v>
      </c>
      <c r="B258" s="54" t="s">
        <v>63</v>
      </c>
      <c r="C258" s="126">
        <v>48010000</v>
      </c>
      <c r="D258" s="54" t="s">
        <v>56</v>
      </c>
      <c r="E258" s="103">
        <v>18151.901</v>
      </c>
      <c r="F258" s="103">
        <v>15281.32</v>
      </c>
      <c r="G258" s="56">
        <f t="shared" si="25"/>
        <v>-0.15814216924166796</v>
      </c>
      <c r="H258" s="55">
        <v>9394.699</v>
      </c>
      <c r="I258" s="55">
        <v>9994.11</v>
      </c>
      <c r="J258" s="56">
        <f t="shared" si="26"/>
        <v>0.06380310854025233</v>
      </c>
      <c r="K258" s="54">
        <v>8</v>
      </c>
      <c r="L258" s="125">
        <f t="shared" si="27"/>
        <v>0.025836293640458564</v>
      </c>
      <c r="M258" s="72">
        <v>1</v>
      </c>
      <c r="N258" s="58"/>
      <c r="O258" s="58"/>
      <c r="P258" s="58"/>
      <c r="Q258" s="58"/>
      <c r="R258" s="97"/>
      <c r="S258" s="97"/>
      <c r="T258" s="97"/>
      <c r="U258" s="97"/>
      <c r="V258" s="58"/>
      <c r="W258" s="58"/>
      <c r="X258" s="58"/>
      <c r="Y258" s="58"/>
      <c r="Z258" s="58"/>
    </row>
    <row r="259" spans="1:26" s="57" customFormat="1" ht="12.75">
      <c r="A259" s="57">
        <v>9</v>
      </c>
      <c r="B259" s="54" t="s">
        <v>107</v>
      </c>
      <c r="C259" s="126">
        <v>44071013</v>
      </c>
      <c r="D259" s="54" t="s">
        <v>76</v>
      </c>
      <c r="E259" s="103">
        <v>23.599</v>
      </c>
      <c r="F259" s="103">
        <v>26.434</v>
      </c>
      <c r="G259" s="56">
        <f t="shared" si="25"/>
        <v>0.12013220899190648</v>
      </c>
      <c r="H259" s="55">
        <v>6269.081</v>
      </c>
      <c r="I259" s="55">
        <v>7825.785</v>
      </c>
      <c r="J259" s="56">
        <f t="shared" si="26"/>
        <v>0.2483145456247893</v>
      </c>
      <c r="K259" s="54">
        <v>9</v>
      </c>
      <c r="L259" s="125">
        <f t="shared" si="27"/>
        <v>0.02023084388976067</v>
      </c>
      <c r="M259" s="72">
        <v>0.9407846017724647</v>
      </c>
      <c r="N259" s="58"/>
      <c r="O259" s="58"/>
      <c r="P259" s="58"/>
      <c r="Q259" s="58"/>
      <c r="R259" s="97"/>
      <c r="S259" s="97"/>
      <c r="T259" s="97"/>
      <c r="U259" s="97"/>
      <c r="V259" s="58"/>
      <c r="W259" s="58"/>
      <c r="X259" s="58"/>
      <c r="Y259" s="58"/>
      <c r="Z259" s="58"/>
    </row>
    <row r="260" spans="1:21" s="58" customFormat="1" ht="12.75">
      <c r="A260" s="57">
        <v>10</v>
      </c>
      <c r="B260" s="54" t="s">
        <v>101</v>
      </c>
      <c r="C260" s="126">
        <v>44119310</v>
      </c>
      <c r="D260" s="54" t="s">
        <v>56</v>
      </c>
      <c r="E260" s="103">
        <v>5404.665</v>
      </c>
      <c r="F260" s="103">
        <v>13551.71</v>
      </c>
      <c r="G260" s="56">
        <f t="shared" si="25"/>
        <v>1.5074098024576914</v>
      </c>
      <c r="H260" s="55">
        <v>2597.06</v>
      </c>
      <c r="I260" s="55">
        <v>6790.22</v>
      </c>
      <c r="J260" s="56">
        <f t="shared" si="26"/>
        <v>1.6145795630443656</v>
      </c>
      <c r="K260" s="54">
        <v>10</v>
      </c>
      <c r="L260" s="125">
        <f t="shared" si="27"/>
        <v>0.0175537509396349</v>
      </c>
      <c r="M260" s="72">
        <v>1</v>
      </c>
      <c r="R260" s="97"/>
      <c r="S260" s="97"/>
      <c r="T260" s="97"/>
      <c r="U260" s="97"/>
    </row>
    <row r="261" spans="1:21" s="58" customFormat="1" ht="12.75">
      <c r="A261" s="57">
        <v>11</v>
      </c>
      <c r="B261" s="54" t="s">
        <v>109</v>
      </c>
      <c r="C261" s="126">
        <v>44182000</v>
      </c>
      <c r="D261" s="54" t="s">
        <v>56</v>
      </c>
      <c r="E261" s="103">
        <v>3354.313</v>
      </c>
      <c r="F261" s="103">
        <v>3410.709</v>
      </c>
      <c r="G261" s="56">
        <f t="shared" si="25"/>
        <v>0.016812980780266995</v>
      </c>
      <c r="H261" s="55">
        <v>5600.268</v>
      </c>
      <c r="I261" s="55">
        <v>6370.947</v>
      </c>
      <c r="J261" s="56">
        <f t="shared" si="26"/>
        <v>0.1376146641553583</v>
      </c>
      <c r="K261" s="54">
        <v>11</v>
      </c>
      <c r="L261" s="125">
        <f t="shared" si="27"/>
        <v>0.016469866497346792</v>
      </c>
      <c r="M261" s="72">
        <v>0.9966279249301878</v>
      </c>
      <c r="R261" s="97"/>
      <c r="S261" s="97"/>
      <c r="T261" s="97"/>
      <c r="U261" s="97"/>
    </row>
    <row r="262" spans="1:21" s="58" customFormat="1" ht="12.75">
      <c r="A262" s="57">
        <v>12</v>
      </c>
      <c r="B262" s="54" t="s">
        <v>104</v>
      </c>
      <c r="C262" s="126">
        <v>44119320</v>
      </c>
      <c r="D262" s="54" t="s">
        <v>56</v>
      </c>
      <c r="E262" s="103">
        <v>8866.475</v>
      </c>
      <c r="F262" s="103">
        <v>7137.953</v>
      </c>
      <c r="G262" s="56">
        <f t="shared" si="25"/>
        <v>-0.19495030437688032</v>
      </c>
      <c r="H262" s="55">
        <v>7322.666</v>
      </c>
      <c r="I262" s="55">
        <v>6214.786</v>
      </c>
      <c r="J262" s="56">
        <f t="shared" si="26"/>
        <v>-0.1512946241164079</v>
      </c>
      <c r="K262" s="54">
        <v>12</v>
      </c>
      <c r="L262" s="125">
        <f t="shared" si="27"/>
        <v>0.016066166572972572</v>
      </c>
      <c r="M262" s="72">
        <v>0.9494260090576679</v>
      </c>
      <c r="R262" s="97"/>
      <c r="S262" s="97"/>
      <c r="T262" s="97"/>
      <c r="U262" s="97"/>
    </row>
    <row r="263" spans="1:21" s="58" customFormat="1" ht="12.75">
      <c r="A263" s="57">
        <v>13</v>
      </c>
      <c r="B263" s="54" t="s">
        <v>100</v>
      </c>
      <c r="C263" s="126">
        <v>44111400</v>
      </c>
      <c r="D263" s="54" t="s">
        <v>56</v>
      </c>
      <c r="E263" s="103">
        <v>7630.204</v>
      </c>
      <c r="F263" s="103">
        <v>10253.892</v>
      </c>
      <c r="G263" s="56">
        <f t="shared" si="25"/>
        <v>0.34385555091318665</v>
      </c>
      <c r="H263" s="55">
        <v>4014.477</v>
      </c>
      <c r="I263" s="55">
        <v>5149.097</v>
      </c>
      <c r="J263" s="56">
        <f t="shared" si="26"/>
        <v>0.28263208383059607</v>
      </c>
      <c r="K263" s="54">
        <v>13</v>
      </c>
      <c r="L263" s="125">
        <f t="shared" si="27"/>
        <v>0.013311198503438952</v>
      </c>
      <c r="M263" s="72">
        <v>0.6998053384532731</v>
      </c>
      <c r="R263" s="97"/>
      <c r="S263" s="97"/>
      <c r="T263" s="97"/>
      <c r="U263" s="97"/>
    </row>
    <row r="264" spans="1:21" s="58" customFormat="1" ht="12.75">
      <c r="A264" s="57">
        <v>14</v>
      </c>
      <c r="B264" s="54" t="s">
        <v>187</v>
      </c>
      <c r="C264" s="126" t="s">
        <v>370</v>
      </c>
      <c r="D264" s="54" t="s">
        <v>56</v>
      </c>
      <c r="E264" s="103">
        <v>562.76</v>
      </c>
      <c r="F264" s="103">
        <v>1600.297</v>
      </c>
      <c r="G264" s="56">
        <f t="shared" si="25"/>
        <v>1.843658042504798</v>
      </c>
      <c r="H264" s="55">
        <v>1387.954</v>
      </c>
      <c r="I264" s="55">
        <v>4608.025</v>
      </c>
      <c r="J264" s="56">
        <f t="shared" si="26"/>
        <v>2.320012766993719</v>
      </c>
      <c r="K264" s="54">
        <v>14</v>
      </c>
      <c r="L264" s="125">
        <f t="shared" si="27"/>
        <v>0.011912445130439235</v>
      </c>
      <c r="M264" s="72">
        <v>0.41831082140984505</v>
      </c>
      <c r="R264" s="97"/>
      <c r="S264" s="97"/>
      <c r="T264" s="97"/>
      <c r="U264" s="97"/>
    </row>
    <row r="265" spans="1:21" s="58" customFormat="1" ht="12.75">
      <c r="A265" s="57">
        <v>15</v>
      </c>
      <c r="B265" s="54" t="s">
        <v>102</v>
      </c>
      <c r="C265" s="77" t="s">
        <v>379</v>
      </c>
      <c r="D265" s="54" t="s">
        <v>56</v>
      </c>
      <c r="E265" s="103">
        <v>3053.627</v>
      </c>
      <c r="F265" s="103">
        <v>2583.661</v>
      </c>
      <c r="G265" s="56">
        <f t="shared" si="25"/>
        <v>-0.15390419327573404</v>
      </c>
      <c r="H265" s="55">
        <v>4386.668</v>
      </c>
      <c r="I265" s="55">
        <v>4510.455</v>
      </c>
      <c r="J265" s="56">
        <f t="shared" si="26"/>
        <v>0.028218912395467418</v>
      </c>
      <c r="K265" s="54">
        <v>15</v>
      </c>
      <c r="L265" s="125">
        <f t="shared" si="27"/>
        <v>0.011660211847985916</v>
      </c>
      <c r="M265" s="72">
        <v>0.999822665754873</v>
      </c>
      <c r="R265" s="97"/>
      <c r="S265" s="97"/>
      <c r="T265" s="97"/>
      <c r="U265" s="97"/>
    </row>
    <row r="266" spans="1:21" s="58" customFormat="1" ht="12.75">
      <c r="A266" s="57">
        <v>16</v>
      </c>
      <c r="B266" s="54" t="s">
        <v>94</v>
      </c>
      <c r="C266" s="77" t="s">
        <v>375</v>
      </c>
      <c r="D266" s="54" t="s">
        <v>56</v>
      </c>
      <c r="E266" s="103">
        <v>1149.596</v>
      </c>
      <c r="F266" s="103">
        <v>1141.037</v>
      </c>
      <c r="G266" s="56">
        <f t="shared" si="25"/>
        <v>-0.007445224235296546</v>
      </c>
      <c r="H266" s="55">
        <v>4085.236</v>
      </c>
      <c r="I266" s="55">
        <v>3307.165</v>
      </c>
      <c r="J266" s="56">
        <f t="shared" si="26"/>
        <v>-0.19045925376159417</v>
      </c>
      <c r="K266" s="54">
        <v>16</v>
      </c>
      <c r="L266" s="125">
        <f t="shared" si="27"/>
        <v>0.00854952427554301</v>
      </c>
      <c r="M266" s="72">
        <v>0.36521919567881217</v>
      </c>
      <c r="R266" s="97"/>
      <c r="S266" s="97"/>
      <c r="T266" s="97"/>
      <c r="U266" s="97"/>
    </row>
    <row r="267" spans="1:21" s="58" customFormat="1" ht="12.75">
      <c r="A267" s="57">
        <v>17</v>
      </c>
      <c r="B267" s="54" t="s">
        <v>105</v>
      </c>
      <c r="C267" s="77">
        <v>44071015</v>
      </c>
      <c r="D267" s="54" t="s">
        <v>76</v>
      </c>
      <c r="E267" s="103">
        <v>9.242</v>
      </c>
      <c r="F267" s="103">
        <v>7.382</v>
      </c>
      <c r="G267" s="56">
        <f t="shared" si="25"/>
        <v>-0.20125513958017757</v>
      </c>
      <c r="H267" s="55">
        <v>3187.616</v>
      </c>
      <c r="I267" s="55">
        <v>3258.665</v>
      </c>
      <c r="J267" s="56">
        <f t="shared" si="26"/>
        <v>0.02228907120556553</v>
      </c>
      <c r="K267" s="54">
        <v>17</v>
      </c>
      <c r="L267" s="125">
        <f t="shared" si="27"/>
        <v>0.008424144402641645</v>
      </c>
      <c r="M267" s="72">
        <v>0.9609743553599659</v>
      </c>
      <c r="R267" s="97"/>
      <c r="S267" s="97"/>
      <c r="T267" s="97"/>
      <c r="U267" s="97"/>
    </row>
    <row r="268" spans="1:21" s="58" customFormat="1" ht="12.75">
      <c r="A268" s="57">
        <v>18</v>
      </c>
      <c r="B268" s="54" t="s">
        <v>112</v>
      </c>
      <c r="C268" s="77" t="s">
        <v>380</v>
      </c>
      <c r="D268" s="54" t="s">
        <v>56</v>
      </c>
      <c r="E268" s="103">
        <v>25</v>
      </c>
      <c r="F268" s="103">
        <v>812.083</v>
      </c>
      <c r="G268" s="56">
        <f t="shared" si="25"/>
        <v>31.48332</v>
      </c>
      <c r="H268" s="55">
        <v>63.75</v>
      </c>
      <c r="I268" s="55">
        <v>2970.258</v>
      </c>
      <c r="J268" s="56">
        <f t="shared" si="26"/>
        <v>45.592282352941176</v>
      </c>
      <c r="K268" s="54">
        <v>18</v>
      </c>
      <c r="L268" s="125">
        <f t="shared" si="27"/>
        <v>0.007678568464417658</v>
      </c>
      <c r="M268" s="72">
        <v>0.30032611369601686</v>
      </c>
      <c r="R268" s="97"/>
      <c r="S268" s="97"/>
      <c r="T268" s="97"/>
      <c r="U268" s="97"/>
    </row>
    <row r="269" spans="1:26" s="59" customFormat="1" ht="12.75">
      <c r="A269" s="57">
        <v>19</v>
      </c>
      <c r="B269" s="54" t="s">
        <v>335</v>
      </c>
      <c r="C269" s="126">
        <v>44101100</v>
      </c>
      <c r="D269" s="54" t="s">
        <v>56</v>
      </c>
      <c r="E269" s="103">
        <v>4366.998</v>
      </c>
      <c r="F269" s="103">
        <v>6102.427</v>
      </c>
      <c r="G269" s="56">
        <f t="shared" si="25"/>
        <v>0.39739633496511795</v>
      </c>
      <c r="H269" s="55">
        <v>1854.714</v>
      </c>
      <c r="I269" s="55">
        <v>2850.597</v>
      </c>
      <c r="J269" s="56">
        <f t="shared" si="26"/>
        <v>0.5369469362931429</v>
      </c>
      <c r="K269" s="54">
        <v>19</v>
      </c>
      <c r="L269" s="125">
        <f t="shared" si="27"/>
        <v>0.0073692265887217836</v>
      </c>
      <c r="M269" s="72">
        <v>1</v>
      </c>
      <c r="N269" s="58"/>
      <c r="O269" s="58"/>
      <c r="P269" s="58"/>
      <c r="Q269" s="58"/>
      <c r="R269" s="97"/>
      <c r="S269" s="97"/>
      <c r="T269" s="97"/>
      <c r="U269" s="97"/>
      <c r="V269" s="58"/>
      <c r="W269" s="58"/>
      <c r="X269" s="58"/>
      <c r="Y269" s="58"/>
      <c r="Z269" s="58"/>
    </row>
    <row r="270" spans="1:26" ht="12.75">
      <c r="A270" s="57">
        <v>20</v>
      </c>
      <c r="B270" s="54" t="s">
        <v>75</v>
      </c>
      <c r="C270" s="126">
        <v>44071016</v>
      </c>
      <c r="D270" s="54" t="s">
        <v>76</v>
      </c>
      <c r="E270" s="103">
        <v>6.029</v>
      </c>
      <c r="F270" s="103">
        <v>4.291</v>
      </c>
      <c r="G270" s="56">
        <f t="shared" si="25"/>
        <v>-0.2882733454967656</v>
      </c>
      <c r="H270" s="55">
        <v>3268.998</v>
      </c>
      <c r="I270" s="55">
        <v>2738.484</v>
      </c>
      <c r="J270" s="56">
        <f t="shared" si="26"/>
        <v>-0.1622864253817225</v>
      </c>
      <c r="K270" s="54">
        <v>20</v>
      </c>
      <c r="L270" s="125">
        <f t="shared" si="27"/>
        <v>0.007079397440462184</v>
      </c>
      <c r="M270" s="72">
        <v>0.959029569171353</v>
      </c>
      <c r="N270" s="58"/>
      <c r="O270" s="58"/>
      <c r="P270" s="58"/>
      <c r="Q270" s="58"/>
      <c r="R270" s="97"/>
      <c r="S270" s="97"/>
      <c r="T270" s="97"/>
      <c r="U270" s="97"/>
      <c r="V270" s="58"/>
      <c r="W270" s="58"/>
      <c r="X270" s="58"/>
      <c r="Y270" s="58"/>
      <c r="Z270" s="58"/>
    </row>
    <row r="271" spans="1:26" ht="12.75">
      <c r="A271" s="57"/>
      <c r="B271" s="54" t="s">
        <v>163</v>
      </c>
      <c r="C271" s="78"/>
      <c r="E271" s="103"/>
      <c r="F271" s="103"/>
      <c r="G271" s="56"/>
      <c r="H271" s="55">
        <f>+H272-SUM(H251:H270)</f>
        <v>22055.88500000001</v>
      </c>
      <c r="I271" s="55">
        <f>+I272-SUM(I251:I270)</f>
        <v>23008.65100000007</v>
      </c>
      <c r="J271" s="56">
        <f t="shared" si="26"/>
        <v>0.04319781319135737</v>
      </c>
      <c r="L271" s="125">
        <f t="shared" si="27"/>
        <v>0.059480860577563424</v>
      </c>
      <c r="M271" s="72"/>
      <c r="N271" s="58"/>
      <c r="O271" s="58"/>
      <c r="P271" s="58"/>
      <c r="Q271" s="58"/>
      <c r="R271" s="97"/>
      <c r="S271" s="97"/>
      <c r="T271" s="97"/>
      <c r="U271" s="97"/>
      <c r="V271" s="58"/>
      <c r="W271" s="58"/>
      <c r="X271" s="58"/>
      <c r="Y271" s="58"/>
      <c r="Z271" s="58"/>
    </row>
    <row r="272" spans="2:26" s="59" customFormat="1" ht="12.75">
      <c r="B272" s="70" t="s">
        <v>166</v>
      </c>
      <c r="C272" s="70"/>
      <c r="D272" s="70"/>
      <c r="E272" s="99"/>
      <c r="F272" s="71"/>
      <c r="G272" s="71"/>
      <c r="H272" s="71">
        <f>+'Exportacion_regional '!C16</f>
        <v>359544.678</v>
      </c>
      <c r="I272" s="71">
        <f>+'Exportacion_regional '!D16</f>
        <v>386824.447</v>
      </c>
      <c r="J272" s="100">
        <f>+(I272-H272)/H272</f>
        <v>0.07587309914235463</v>
      </c>
      <c r="K272" s="71"/>
      <c r="L272" s="100">
        <f>SUM(L251:L271)</f>
        <v>1.0000000000000002</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57" t="s">
        <v>213</v>
      </c>
      <c r="C274" s="257"/>
      <c r="D274" s="257"/>
      <c r="E274" s="257"/>
      <c r="F274" s="257"/>
      <c r="G274" s="257"/>
      <c r="H274" s="257"/>
      <c r="I274" s="257"/>
      <c r="J274" s="257"/>
      <c r="K274" s="257"/>
      <c r="L274" s="257"/>
      <c r="M274" s="257"/>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55" t="s">
        <v>155</v>
      </c>
      <c r="C276" s="255"/>
      <c r="D276" s="255"/>
      <c r="E276" s="255"/>
      <c r="F276" s="255"/>
      <c r="G276" s="255"/>
      <c r="H276" s="255"/>
      <c r="I276" s="255"/>
      <c r="J276" s="255"/>
      <c r="K276" s="255"/>
      <c r="L276" s="255"/>
      <c r="M276" s="255"/>
      <c r="N276" s="58"/>
      <c r="O276" s="58"/>
      <c r="P276" s="58"/>
      <c r="Q276" s="58"/>
      <c r="R276" s="97"/>
      <c r="S276" s="97"/>
      <c r="T276" s="97"/>
      <c r="U276" s="97"/>
      <c r="V276" s="58"/>
      <c r="W276" s="58"/>
      <c r="X276" s="58"/>
      <c r="Y276" s="58"/>
      <c r="Z276" s="58"/>
    </row>
    <row r="277" spans="2:26" s="83" customFormat="1" ht="15.75" customHeight="1">
      <c r="B277" s="252" t="s">
        <v>48</v>
      </c>
      <c r="C277" s="252"/>
      <c r="D277" s="252"/>
      <c r="E277" s="252"/>
      <c r="F277" s="252"/>
      <c r="G277" s="252"/>
      <c r="H277" s="252"/>
      <c r="I277" s="252"/>
      <c r="J277" s="252"/>
      <c r="K277" s="252"/>
      <c r="L277" s="252"/>
      <c r="M277" s="252"/>
      <c r="N277" s="24"/>
      <c r="O277" s="58"/>
      <c r="P277" s="58"/>
      <c r="Q277" s="58"/>
      <c r="R277" s="97"/>
      <c r="S277" s="58"/>
      <c r="T277" s="97"/>
      <c r="U277" s="97"/>
      <c r="V277" s="58"/>
      <c r="W277" s="58"/>
      <c r="X277" s="58"/>
      <c r="Y277" s="58"/>
      <c r="Z277" s="58"/>
    </row>
    <row r="278" spans="2:26" s="84" customFormat="1" ht="15.75" customHeight="1">
      <c r="B278" s="252" t="s">
        <v>39</v>
      </c>
      <c r="C278" s="252"/>
      <c r="D278" s="252"/>
      <c r="E278" s="252"/>
      <c r="F278" s="252"/>
      <c r="G278" s="252"/>
      <c r="H278" s="252"/>
      <c r="I278" s="252"/>
      <c r="J278" s="252"/>
      <c r="K278" s="252"/>
      <c r="L278" s="252"/>
      <c r="M278" s="252"/>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231</v>
      </c>
      <c r="C280" s="86" t="s">
        <v>186</v>
      </c>
      <c r="D280" s="86" t="s">
        <v>55</v>
      </c>
      <c r="E280" s="253" t="s">
        <v>176</v>
      </c>
      <c r="F280" s="253"/>
      <c r="G280" s="253"/>
      <c r="H280" s="253" t="s">
        <v>177</v>
      </c>
      <c r="I280" s="253"/>
      <c r="J280" s="253"/>
      <c r="K280" s="253"/>
      <c r="L280" s="253"/>
      <c r="M280" s="253"/>
      <c r="R280" s="97"/>
      <c r="S280" s="97"/>
      <c r="T280" s="97"/>
      <c r="U280" s="97"/>
    </row>
    <row r="281" spans="2:21" s="58" customFormat="1" ht="15.75" customHeight="1">
      <c r="B281" s="88"/>
      <c r="C281" s="88"/>
      <c r="D281" s="88"/>
      <c r="E281" s="254" t="str">
        <f>+E249</f>
        <v>ene</v>
      </c>
      <c r="F281" s="254"/>
      <c r="G281" s="88" t="s">
        <v>129</v>
      </c>
      <c r="H281" s="254" t="str">
        <f>+E281</f>
        <v>ene</v>
      </c>
      <c r="I281" s="254"/>
      <c r="J281" s="88" t="s">
        <v>129</v>
      </c>
      <c r="K281" s="89"/>
      <c r="L281" s="123" t="s">
        <v>225</v>
      </c>
      <c r="M281" s="90" t="s">
        <v>178</v>
      </c>
      <c r="R281" s="97"/>
      <c r="S281" s="97"/>
      <c r="T281" s="97"/>
      <c r="U281" s="97"/>
    </row>
    <row r="282" spans="2:21" s="58" customFormat="1" ht="15.75">
      <c r="B282" s="91"/>
      <c r="C282" s="91"/>
      <c r="D282" s="91"/>
      <c r="E282" s="92">
        <f aca="true" t="shared" si="28" ref="E282:J282">+E250</f>
        <v>2010</v>
      </c>
      <c r="F282" s="92">
        <f t="shared" si="28"/>
        <v>2011</v>
      </c>
      <c r="G282" s="93" t="str">
        <f t="shared" si="28"/>
        <v>11/10</v>
      </c>
      <c r="H282" s="92">
        <f t="shared" si="28"/>
        <v>2010</v>
      </c>
      <c r="I282" s="92">
        <f t="shared" si="28"/>
        <v>2011</v>
      </c>
      <c r="J282" s="93" t="str">
        <f t="shared" si="28"/>
        <v>11/10</v>
      </c>
      <c r="K282" s="91"/>
      <c r="L282" s="92">
        <v>2011</v>
      </c>
      <c r="M282" s="229">
        <f>+M250</f>
        <v>2011</v>
      </c>
      <c r="R282" s="97"/>
      <c r="S282" s="97"/>
      <c r="T282" s="97"/>
      <c r="U282" s="97"/>
    </row>
    <row r="283" spans="1:26" s="57" customFormat="1" ht="12.75">
      <c r="A283" s="57">
        <v>1</v>
      </c>
      <c r="B283" s="54" t="s">
        <v>106</v>
      </c>
      <c r="C283" s="78">
        <v>47032100</v>
      </c>
      <c r="D283" s="54" t="s">
        <v>56</v>
      </c>
      <c r="E283" s="55">
        <v>28001.81</v>
      </c>
      <c r="F283" s="55">
        <v>47932.607</v>
      </c>
      <c r="G283" s="56">
        <f aca="true" t="shared" si="29" ref="G283:G302">+(F283-E283)/E283</f>
        <v>0.7117681678434359</v>
      </c>
      <c r="H283" s="55">
        <v>17089.175</v>
      </c>
      <c r="I283" s="55">
        <v>37066.041</v>
      </c>
      <c r="J283" s="56">
        <f aca="true" t="shared" si="30" ref="J283:J303">+(I283-H283)/H283</f>
        <v>1.168977788570835</v>
      </c>
      <c r="K283" s="54">
        <v>1</v>
      </c>
      <c r="L283" s="125">
        <f aca="true" t="shared" si="31" ref="L283:L303">+I283/$I$304</f>
        <v>0.8513803596925295</v>
      </c>
      <c r="M283" s="72">
        <v>0.31999848919026425</v>
      </c>
      <c r="N283" s="58"/>
      <c r="O283" s="58"/>
      <c r="P283" s="58"/>
      <c r="Q283" s="58"/>
      <c r="R283" s="97"/>
      <c r="S283" s="97"/>
      <c r="T283" s="97"/>
      <c r="U283" s="97"/>
      <c r="V283" s="58"/>
      <c r="W283" s="58"/>
      <c r="X283" s="58"/>
      <c r="Y283" s="58"/>
      <c r="Z283" s="58"/>
    </row>
    <row r="284" spans="1:26" s="57" customFormat="1" ht="12.75">
      <c r="A284" s="57">
        <v>2</v>
      </c>
      <c r="B284" s="54" t="s">
        <v>70</v>
      </c>
      <c r="C284" s="126">
        <v>44123910</v>
      </c>
      <c r="D284" s="54" t="s">
        <v>76</v>
      </c>
      <c r="E284" s="55">
        <v>5.897</v>
      </c>
      <c r="F284" s="55">
        <v>4.995</v>
      </c>
      <c r="G284" s="56">
        <f t="shared" si="29"/>
        <v>-0.15295913176191286</v>
      </c>
      <c r="H284" s="55">
        <v>1965.63</v>
      </c>
      <c r="I284" s="55">
        <v>1831.695</v>
      </c>
      <c r="J284" s="56">
        <f t="shared" si="30"/>
        <v>-0.06813845942522254</v>
      </c>
      <c r="K284" s="54">
        <v>2</v>
      </c>
      <c r="L284" s="125">
        <f t="shared" si="31"/>
        <v>0.04207271955337792</v>
      </c>
      <c r="M284" s="72">
        <v>0.0690463919740861</v>
      </c>
      <c r="N284" s="58"/>
      <c r="O284" s="58"/>
      <c r="P284" s="58"/>
      <c r="Q284" s="58"/>
      <c r="R284" s="97"/>
      <c r="S284" s="97"/>
      <c r="T284" s="97"/>
      <c r="U284" s="97"/>
      <c r="V284" s="58"/>
      <c r="W284" s="58"/>
      <c r="X284" s="58"/>
      <c r="Y284" s="58"/>
      <c r="Z284" s="58"/>
    </row>
    <row r="285" spans="1:26" s="57" customFormat="1" ht="12.75">
      <c r="A285" s="57">
        <v>3</v>
      </c>
      <c r="B285" s="54" t="s">
        <v>57</v>
      </c>
      <c r="C285" s="126" t="s">
        <v>361</v>
      </c>
      <c r="D285" s="54" t="s">
        <v>56</v>
      </c>
      <c r="E285" s="55">
        <v>111.661</v>
      </c>
      <c r="F285" s="55">
        <v>276.048</v>
      </c>
      <c r="G285" s="56">
        <f t="shared" si="29"/>
        <v>1.4721970965690796</v>
      </c>
      <c r="H285" s="55">
        <v>641.128</v>
      </c>
      <c r="I285" s="55">
        <v>1334.304</v>
      </c>
      <c r="J285" s="56">
        <f t="shared" si="30"/>
        <v>1.081181916871514</v>
      </c>
      <c r="K285" s="54">
        <v>3</v>
      </c>
      <c r="L285" s="125">
        <f t="shared" si="31"/>
        <v>0.030648005257944352</v>
      </c>
      <c r="M285" s="72">
        <v>0.012865598042606802</v>
      </c>
      <c r="N285" s="58"/>
      <c r="O285" s="58"/>
      <c r="P285" s="58"/>
      <c r="Q285" s="58"/>
      <c r="R285" s="97"/>
      <c r="S285" s="97"/>
      <c r="T285" s="97"/>
      <c r="U285" s="97"/>
      <c r="V285" s="58"/>
      <c r="W285" s="58"/>
      <c r="X285" s="58"/>
      <c r="Y285" s="58"/>
      <c r="Z285" s="58"/>
    </row>
    <row r="286" spans="1:26" s="57" customFormat="1" ht="12.75">
      <c r="A286" s="57">
        <v>4</v>
      </c>
      <c r="B286" s="54" t="s">
        <v>189</v>
      </c>
      <c r="C286" s="77">
        <v>44101200</v>
      </c>
      <c r="D286" s="54" t="s">
        <v>56</v>
      </c>
      <c r="E286" s="55">
        <v>0</v>
      </c>
      <c r="F286" s="55">
        <v>1920.864</v>
      </c>
      <c r="G286" s="56"/>
      <c r="H286" s="55">
        <v>0</v>
      </c>
      <c r="I286" s="55">
        <v>650.556</v>
      </c>
      <c r="J286" s="56"/>
      <c r="K286" s="54">
        <v>4</v>
      </c>
      <c r="L286" s="125">
        <f t="shared" si="31"/>
        <v>0.014942804419822804</v>
      </c>
      <c r="M286" s="72">
        <v>0.7073382884430547</v>
      </c>
      <c r="N286" s="58"/>
      <c r="O286" s="58"/>
      <c r="P286" s="58"/>
      <c r="Q286" s="58"/>
      <c r="R286" s="97"/>
      <c r="S286" s="97"/>
      <c r="T286" s="97"/>
      <c r="U286" s="97"/>
      <c r="V286" s="58"/>
      <c r="W286" s="58"/>
      <c r="X286" s="58"/>
      <c r="Y286" s="58"/>
      <c r="Z286" s="58"/>
    </row>
    <row r="287" spans="1:26" s="57" customFormat="1" ht="12.75">
      <c r="A287" s="57">
        <v>5</v>
      </c>
      <c r="B287" s="54" t="s">
        <v>336</v>
      </c>
      <c r="C287" s="126">
        <v>12092200</v>
      </c>
      <c r="D287" s="54" t="s">
        <v>56</v>
      </c>
      <c r="E287" s="55">
        <v>0</v>
      </c>
      <c r="F287" s="55">
        <v>114</v>
      </c>
      <c r="G287" s="56"/>
      <c r="H287" s="55">
        <v>0</v>
      </c>
      <c r="I287" s="55">
        <v>398.9</v>
      </c>
      <c r="J287" s="56"/>
      <c r="K287" s="54">
        <v>5</v>
      </c>
      <c r="L287" s="125">
        <f t="shared" si="31"/>
        <v>0.009162446711839281</v>
      </c>
      <c r="M287" s="72">
        <v>0.49379139943874395</v>
      </c>
      <c r="N287" s="58"/>
      <c r="O287" s="58"/>
      <c r="P287" s="58"/>
      <c r="Q287" s="58"/>
      <c r="R287" s="97"/>
      <c r="S287" s="97"/>
      <c r="T287" s="97"/>
      <c r="U287" s="97"/>
      <c r="V287" s="58"/>
      <c r="W287" s="58"/>
      <c r="X287" s="58"/>
      <c r="Y287" s="58"/>
      <c r="Z287" s="58"/>
    </row>
    <row r="288" spans="1:26" s="57" customFormat="1" ht="12.75">
      <c r="A288" s="57">
        <v>6</v>
      </c>
      <c r="B288" s="54" t="s">
        <v>227</v>
      </c>
      <c r="C288" s="126">
        <v>15141100</v>
      </c>
      <c r="D288" s="54" t="s">
        <v>56</v>
      </c>
      <c r="E288" s="55">
        <v>331.14</v>
      </c>
      <c r="F288" s="55">
        <v>331.33</v>
      </c>
      <c r="G288" s="56">
        <f t="shared" si="29"/>
        <v>0.000573775442411058</v>
      </c>
      <c r="H288" s="55">
        <v>261.995</v>
      </c>
      <c r="I288" s="55">
        <v>385.878</v>
      </c>
      <c r="J288" s="56">
        <f t="shared" si="30"/>
        <v>0.4728449016202598</v>
      </c>
      <c r="K288" s="54">
        <v>6</v>
      </c>
      <c r="L288" s="125">
        <f t="shared" si="31"/>
        <v>0.008863340717651337</v>
      </c>
      <c r="M288" s="72">
        <v>1</v>
      </c>
      <c r="N288" s="58"/>
      <c r="O288" s="58"/>
      <c r="P288" s="58"/>
      <c r="Q288" s="58"/>
      <c r="R288" s="97"/>
      <c r="S288" s="58"/>
      <c r="T288" s="97"/>
      <c r="U288" s="97"/>
      <c r="V288" s="58"/>
      <c r="W288" s="58"/>
      <c r="X288" s="58"/>
      <c r="Y288" s="58"/>
      <c r="Z288" s="58"/>
    </row>
    <row r="289" spans="1:26" s="57" customFormat="1" ht="12.75">
      <c r="A289" s="57">
        <v>7</v>
      </c>
      <c r="B289" s="54" t="s">
        <v>230</v>
      </c>
      <c r="C289" s="126" t="s">
        <v>387</v>
      </c>
      <c r="D289" s="54" t="s">
        <v>56</v>
      </c>
      <c r="E289" s="55">
        <v>0</v>
      </c>
      <c r="F289" s="55">
        <v>75</v>
      </c>
      <c r="G289" s="56"/>
      <c r="H289" s="55">
        <v>0</v>
      </c>
      <c r="I289" s="55">
        <v>328.35</v>
      </c>
      <c r="J289" s="56"/>
      <c r="K289" s="54">
        <v>7</v>
      </c>
      <c r="L289" s="125">
        <f t="shared" si="31"/>
        <v>0.0075419638451552475</v>
      </c>
      <c r="M289" s="72">
        <v>0.33943247015041095</v>
      </c>
      <c r="N289" s="58"/>
      <c r="O289" s="58"/>
      <c r="P289" s="58"/>
      <c r="Q289" s="58"/>
      <c r="R289" s="97"/>
      <c r="S289" s="97"/>
      <c r="T289" s="97"/>
      <c r="U289" s="97"/>
      <c r="V289" s="58"/>
      <c r="W289" s="58"/>
      <c r="X289" s="58"/>
      <c r="Y289" s="58"/>
      <c r="Z289" s="58"/>
    </row>
    <row r="290" spans="1:26" s="57" customFormat="1" ht="12.75">
      <c r="A290" s="57">
        <v>8</v>
      </c>
      <c r="B290" s="54" t="s">
        <v>107</v>
      </c>
      <c r="C290" s="126">
        <v>44071013</v>
      </c>
      <c r="D290" s="54" t="s">
        <v>76</v>
      </c>
      <c r="E290" s="55">
        <v>0.534</v>
      </c>
      <c r="F290" s="55">
        <v>0.931</v>
      </c>
      <c r="G290" s="56">
        <f t="shared" si="29"/>
        <v>0.7434456928838952</v>
      </c>
      <c r="H290" s="55">
        <v>124.208</v>
      </c>
      <c r="I290" s="55">
        <v>246.172</v>
      </c>
      <c r="J290" s="56">
        <f t="shared" si="30"/>
        <v>0.981933530851475</v>
      </c>
      <c r="K290" s="54">
        <v>8</v>
      </c>
      <c r="L290" s="125">
        <f t="shared" si="31"/>
        <v>0.005654394163817748</v>
      </c>
      <c r="M290" s="72">
        <v>0.029593814165292196</v>
      </c>
      <c r="N290" s="58"/>
      <c r="O290" s="58"/>
      <c r="P290" s="58"/>
      <c r="Q290" s="58"/>
      <c r="R290" s="97"/>
      <c r="S290" s="97"/>
      <c r="T290" s="97"/>
      <c r="U290" s="97"/>
      <c r="V290" s="58"/>
      <c r="W290" s="58"/>
      <c r="X290" s="58"/>
      <c r="Y290" s="58"/>
      <c r="Z290" s="58"/>
    </row>
    <row r="291" spans="1:26" s="57" customFormat="1" ht="12.75">
      <c r="A291" s="57">
        <v>9</v>
      </c>
      <c r="B291" s="54" t="s">
        <v>114</v>
      </c>
      <c r="C291" s="126">
        <v>12149000</v>
      </c>
      <c r="D291" s="54" t="s">
        <v>56</v>
      </c>
      <c r="E291" s="55">
        <v>335.021</v>
      </c>
      <c r="F291" s="55">
        <v>362</v>
      </c>
      <c r="G291" s="56">
        <f t="shared" si="29"/>
        <v>0.08052928025407358</v>
      </c>
      <c r="H291" s="55">
        <v>206.896</v>
      </c>
      <c r="I291" s="55">
        <v>219.054</v>
      </c>
      <c r="J291" s="56">
        <f t="shared" si="30"/>
        <v>0.058763823370195735</v>
      </c>
      <c r="K291" s="54">
        <v>9</v>
      </c>
      <c r="L291" s="125">
        <f t="shared" si="31"/>
        <v>0.005031513166245279</v>
      </c>
      <c r="M291" s="72">
        <v>0.5506830305742284</v>
      </c>
      <c r="N291" s="58"/>
      <c r="O291" s="58"/>
      <c r="P291" s="58"/>
      <c r="Q291" s="58"/>
      <c r="R291" s="97"/>
      <c r="S291" s="97"/>
      <c r="T291" s="97"/>
      <c r="U291" s="97"/>
      <c r="V291" s="58"/>
      <c r="W291" s="58"/>
      <c r="X291" s="58"/>
      <c r="Y291" s="58"/>
      <c r="Z291" s="58"/>
    </row>
    <row r="292" spans="1:21" s="58" customFormat="1" ht="12.75">
      <c r="A292" s="57">
        <v>10</v>
      </c>
      <c r="B292" s="54" t="s">
        <v>99</v>
      </c>
      <c r="C292" s="77">
        <v>44071012</v>
      </c>
      <c r="D292" s="54" t="s">
        <v>76</v>
      </c>
      <c r="E292" s="55">
        <v>0.713</v>
      </c>
      <c r="F292" s="55">
        <v>0.907</v>
      </c>
      <c r="G292" s="56">
        <f t="shared" si="29"/>
        <v>0.2720897615708276</v>
      </c>
      <c r="H292" s="55">
        <v>146.802</v>
      </c>
      <c r="I292" s="55">
        <v>214.16</v>
      </c>
      <c r="J292" s="56">
        <f t="shared" si="30"/>
        <v>0.45883571068514056</v>
      </c>
      <c r="K292" s="54">
        <v>10</v>
      </c>
      <c r="L292" s="125">
        <f t="shared" si="31"/>
        <v>0.004919101498640012</v>
      </c>
      <c r="M292" s="72">
        <v>0.006516913377300589</v>
      </c>
      <c r="R292" s="97"/>
      <c r="S292" s="97"/>
      <c r="T292" s="97"/>
      <c r="U292" s="97"/>
    </row>
    <row r="293" spans="1:21" s="58" customFormat="1" ht="12.75">
      <c r="A293" s="57">
        <v>11</v>
      </c>
      <c r="B293" s="54" t="s">
        <v>110</v>
      </c>
      <c r="C293" s="126">
        <v>10040000</v>
      </c>
      <c r="D293" s="54" t="s">
        <v>56</v>
      </c>
      <c r="E293" s="55">
        <v>9766.335</v>
      </c>
      <c r="F293" s="55">
        <v>491.875</v>
      </c>
      <c r="G293" s="56">
        <f t="shared" si="29"/>
        <v>-0.9496356616888526</v>
      </c>
      <c r="H293" s="55">
        <v>1829.148</v>
      </c>
      <c r="I293" s="55">
        <v>130.784</v>
      </c>
      <c r="J293" s="56">
        <f t="shared" si="30"/>
        <v>-0.9285000448296147</v>
      </c>
      <c r="K293" s="54">
        <v>11</v>
      </c>
      <c r="L293" s="125">
        <f t="shared" si="31"/>
        <v>0.0030040146170999963</v>
      </c>
      <c r="M293" s="72">
        <v>0.9416711667926702</v>
      </c>
      <c r="R293" s="97"/>
      <c r="S293" s="97"/>
      <c r="T293" s="97"/>
      <c r="U293" s="97"/>
    </row>
    <row r="294" spans="1:21" s="58" customFormat="1" ht="12.75">
      <c r="A294" s="57">
        <v>12</v>
      </c>
      <c r="B294" s="54" t="s">
        <v>75</v>
      </c>
      <c r="C294" s="126">
        <v>44071016</v>
      </c>
      <c r="D294" s="54" t="s">
        <v>76</v>
      </c>
      <c r="E294" s="55">
        <v>0</v>
      </c>
      <c r="F294" s="55">
        <v>0.221</v>
      </c>
      <c r="G294" s="56"/>
      <c r="H294" s="55">
        <v>0</v>
      </c>
      <c r="I294" s="55">
        <v>116.99</v>
      </c>
      <c r="J294" s="56"/>
      <c r="K294" s="54">
        <v>12</v>
      </c>
      <c r="L294" s="125">
        <f t="shared" si="31"/>
        <v>0.0026871763369718665</v>
      </c>
      <c r="M294" s="72">
        <v>0.04097043082864701</v>
      </c>
      <c r="R294" s="97"/>
      <c r="S294" s="97"/>
      <c r="T294" s="97"/>
      <c r="U294" s="97"/>
    </row>
    <row r="295" spans="1:21" s="58" customFormat="1" ht="12.75">
      <c r="A295" s="57">
        <v>13</v>
      </c>
      <c r="B295" s="54" t="s">
        <v>337</v>
      </c>
      <c r="C295" s="126" t="s">
        <v>395</v>
      </c>
      <c r="D295" s="54" t="s">
        <v>56</v>
      </c>
      <c r="E295" s="55">
        <v>1.971</v>
      </c>
      <c r="F295" s="55">
        <v>0.563</v>
      </c>
      <c r="G295" s="56">
        <f t="shared" si="29"/>
        <v>-0.7143581938102487</v>
      </c>
      <c r="H295" s="55">
        <v>280.724</v>
      </c>
      <c r="I295" s="55">
        <v>93.151</v>
      </c>
      <c r="J295" s="56">
        <f t="shared" si="30"/>
        <v>-0.6681758595631295</v>
      </c>
      <c r="K295" s="54">
        <v>13</v>
      </c>
      <c r="L295" s="125">
        <f t="shared" si="31"/>
        <v>0.0021396116160805737</v>
      </c>
      <c r="M295" s="72">
        <v>0.5138628389858557</v>
      </c>
      <c r="R295" s="97"/>
      <c r="S295" s="97"/>
      <c r="T295" s="97"/>
      <c r="U295" s="97"/>
    </row>
    <row r="296" spans="1:21" s="58" customFormat="1" ht="12.75">
      <c r="A296" s="57">
        <v>14</v>
      </c>
      <c r="B296" s="54" t="s">
        <v>61</v>
      </c>
      <c r="C296" s="126" t="s">
        <v>346</v>
      </c>
      <c r="D296" s="54" t="s">
        <v>56</v>
      </c>
      <c r="E296" s="55">
        <v>0</v>
      </c>
      <c r="F296" s="55">
        <v>169.116</v>
      </c>
      <c r="G296" s="56"/>
      <c r="H296" s="55">
        <v>0</v>
      </c>
      <c r="I296" s="55">
        <v>92.23</v>
      </c>
      <c r="J296" s="56"/>
      <c r="K296" s="54">
        <v>14</v>
      </c>
      <c r="L296" s="125">
        <f t="shared" si="31"/>
        <v>0.0021184569070768038</v>
      </c>
      <c r="M296" s="72">
        <v>0.02055889981019296</v>
      </c>
      <c r="R296" s="97"/>
      <c r="T296" s="97"/>
      <c r="U296" s="97"/>
    </row>
    <row r="297" spans="1:21" s="58" customFormat="1" ht="12.75">
      <c r="A297" s="57">
        <v>15</v>
      </c>
      <c r="B297" s="54" t="s">
        <v>338</v>
      </c>
      <c r="C297" s="126">
        <v>44123200</v>
      </c>
      <c r="D297" s="54" t="s">
        <v>76</v>
      </c>
      <c r="E297" s="55">
        <v>0</v>
      </c>
      <c r="F297" s="55">
        <v>0.207</v>
      </c>
      <c r="G297" s="56"/>
      <c r="H297" s="55">
        <v>0</v>
      </c>
      <c r="I297" s="55">
        <v>72.57</v>
      </c>
      <c r="J297" s="56"/>
      <c r="K297" s="54">
        <v>15</v>
      </c>
      <c r="L297" s="125">
        <f t="shared" si="31"/>
        <v>0.0016668808169420322</v>
      </c>
      <c r="M297" s="72">
        <v>0.9412207206038753</v>
      </c>
      <c r="R297" s="97"/>
      <c r="S297" s="97"/>
      <c r="T297" s="97"/>
      <c r="U297" s="97"/>
    </row>
    <row r="298" spans="1:21" s="58" customFormat="1" ht="12.75">
      <c r="A298" s="57">
        <v>16</v>
      </c>
      <c r="B298" s="54" t="s">
        <v>242</v>
      </c>
      <c r="C298" s="77">
        <v>41015000</v>
      </c>
      <c r="D298" s="54" t="s">
        <v>56</v>
      </c>
      <c r="E298" s="55">
        <v>0</v>
      </c>
      <c r="F298" s="55">
        <v>42.64</v>
      </c>
      <c r="G298" s="56"/>
      <c r="H298" s="55">
        <v>0</v>
      </c>
      <c r="I298" s="55">
        <v>66.019</v>
      </c>
      <c r="J298" s="56"/>
      <c r="K298" s="54">
        <v>16</v>
      </c>
      <c r="L298" s="125">
        <f t="shared" si="31"/>
        <v>0.0015164090485558226</v>
      </c>
      <c r="M298" s="72">
        <v>0.08907787753427837</v>
      </c>
      <c r="R298" s="97"/>
      <c r="S298" s="97"/>
      <c r="T298" s="97"/>
      <c r="U298" s="97"/>
    </row>
    <row r="299" spans="1:21" s="58" customFormat="1" ht="12.75">
      <c r="A299" s="57">
        <v>17</v>
      </c>
      <c r="B299" s="54" t="s">
        <v>246</v>
      </c>
      <c r="C299" s="126" t="s">
        <v>381</v>
      </c>
      <c r="D299" s="54" t="s">
        <v>56</v>
      </c>
      <c r="E299" s="55">
        <v>0</v>
      </c>
      <c r="F299" s="55">
        <v>11</v>
      </c>
      <c r="G299" s="56"/>
      <c r="H299" s="55">
        <v>0</v>
      </c>
      <c r="I299" s="55">
        <v>44.88</v>
      </c>
      <c r="J299" s="56"/>
      <c r="K299" s="54">
        <v>17</v>
      </c>
      <c r="L299" s="125">
        <f t="shared" si="31"/>
        <v>0.0010308613898905666</v>
      </c>
      <c r="M299" s="72">
        <v>1</v>
      </c>
      <c r="R299" s="97"/>
      <c r="S299" s="97"/>
      <c r="T299" s="97"/>
      <c r="U299" s="97"/>
    </row>
    <row r="300" spans="1:21" s="58" customFormat="1" ht="12.75">
      <c r="A300" s="57">
        <v>18</v>
      </c>
      <c r="B300" s="54" t="s">
        <v>103</v>
      </c>
      <c r="C300" s="126">
        <v>44091020</v>
      </c>
      <c r="D300" s="54" t="s">
        <v>56</v>
      </c>
      <c r="E300" s="55">
        <v>33.191</v>
      </c>
      <c r="F300" s="55">
        <v>23.719</v>
      </c>
      <c r="G300" s="56">
        <f t="shared" si="29"/>
        <v>-0.2853785664788648</v>
      </c>
      <c r="H300" s="55">
        <v>74.282</v>
      </c>
      <c r="I300" s="55">
        <v>37.516</v>
      </c>
      <c r="J300" s="56">
        <f t="shared" si="30"/>
        <v>-0.4949516706604561</v>
      </c>
      <c r="K300" s="54">
        <v>18</v>
      </c>
      <c r="L300" s="125">
        <f t="shared" si="31"/>
        <v>0.0008617155949896276</v>
      </c>
      <c r="M300" s="72">
        <v>0.003030955478902842</v>
      </c>
      <c r="R300" s="97"/>
      <c r="S300" s="97"/>
      <c r="T300" s="97"/>
      <c r="U300" s="97"/>
    </row>
    <row r="301" spans="1:26" s="59" customFormat="1" ht="12.75">
      <c r="A301" s="57">
        <v>19</v>
      </c>
      <c r="B301" s="54" t="s">
        <v>79</v>
      </c>
      <c r="C301" s="126" t="s">
        <v>351</v>
      </c>
      <c r="D301" s="54" t="s">
        <v>56</v>
      </c>
      <c r="E301" s="55">
        <v>9.804</v>
      </c>
      <c r="F301" s="55">
        <v>6.92</v>
      </c>
      <c r="G301" s="56">
        <f t="shared" si="29"/>
        <v>-0.29416564667482664</v>
      </c>
      <c r="H301" s="55">
        <v>47.242</v>
      </c>
      <c r="I301" s="55">
        <v>36.518</v>
      </c>
      <c r="J301" s="56">
        <f t="shared" si="30"/>
        <v>-0.22700139706193637</v>
      </c>
      <c r="K301" s="54">
        <v>19</v>
      </c>
      <c r="L301" s="125">
        <f t="shared" si="31"/>
        <v>0.0008387922512483</v>
      </c>
      <c r="M301" s="72">
        <v>0.00033335698240563794</v>
      </c>
      <c r="N301" s="58"/>
      <c r="O301" s="58"/>
      <c r="P301" s="58"/>
      <c r="Q301" s="58"/>
      <c r="R301" s="97"/>
      <c r="S301" s="97"/>
      <c r="T301" s="97"/>
      <c r="U301" s="97"/>
      <c r="V301" s="58"/>
      <c r="W301" s="58"/>
      <c r="X301" s="58"/>
      <c r="Y301" s="58"/>
      <c r="Z301" s="58"/>
    </row>
    <row r="302" spans="1:26" ht="12.75">
      <c r="A302" s="57">
        <v>20</v>
      </c>
      <c r="B302" s="54" t="s">
        <v>190</v>
      </c>
      <c r="C302" s="126">
        <v>44071090</v>
      </c>
      <c r="D302" s="54" t="s">
        <v>76</v>
      </c>
      <c r="E302" s="55">
        <v>0.321</v>
      </c>
      <c r="F302" s="55">
        <v>0.095</v>
      </c>
      <c r="G302" s="56">
        <f t="shared" si="29"/>
        <v>-0.7040498442367601</v>
      </c>
      <c r="H302" s="55">
        <v>82.241</v>
      </c>
      <c r="I302" s="55">
        <v>28.518</v>
      </c>
      <c r="J302" s="56">
        <f t="shared" si="30"/>
        <v>-0.653238652253742</v>
      </c>
      <c r="K302" s="54">
        <v>20</v>
      </c>
      <c r="L302" s="125">
        <f t="shared" si="31"/>
        <v>0.0006550379928007838</v>
      </c>
      <c r="M302" s="72">
        <v>0.3895263071627602</v>
      </c>
      <c r="N302" s="58"/>
      <c r="O302" s="58"/>
      <c r="P302" s="58"/>
      <c r="Q302" s="58"/>
      <c r="R302" s="97"/>
      <c r="S302" s="97"/>
      <c r="T302" s="97"/>
      <c r="U302" s="97"/>
      <c r="V302" s="58"/>
      <c r="W302" s="58"/>
      <c r="X302" s="58"/>
      <c r="Y302" s="58"/>
      <c r="Z302" s="58"/>
    </row>
    <row r="303" spans="1:26" ht="12.75">
      <c r="A303" s="57"/>
      <c r="B303" s="54" t="s">
        <v>163</v>
      </c>
      <c r="C303" s="126"/>
      <c r="G303" s="56"/>
      <c r="H303" s="55">
        <f>+H304-SUM(H283:H302)</f>
        <v>2659.470000000001</v>
      </c>
      <c r="I303" s="55">
        <f>+I304-SUM(I283:I302)</f>
        <v>142.12000000002445</v>
      </c>
      <c r="J303" s="56">
        <f t="shared" si="30"/>
        <v>-0.9465607809074649</v>
      </c>
      <c r="L303" s="125">
        <f t="shared" si="31"/>
        <v>0.003264394401320689</v>
      </c>
      <c r="M303" s="72"/>
      <c r="N303" s="58"/>
      <c r="O303" s="58"/>
      <c r="P303" s="58"/>
      <c r="Q303" s="58"/>
      <c r="R303" s="97"/>
      <c r="S303" s="97"/>
      <c r="T303" s="97"/>
      <c r="U303" s="97"/>
      <c r="V303" s="58"/>
      <c r="W303" s="58"/>
      <c r="X303" s="58"/>
      <c r="Y303" s="58"/>
      <c r="Z303" s="58"/>
    </row>
    <row r="304" spans="2:26" s="59" customFormat="1" ht="13.5" customHeight="1">
      <c r="B304" s="70" t="s">
        <v>166</v>
      </c>
      <c r="C304" s="70"/>
      <c r="D304" s="70"/>
      <c r="E304" s="99"/>
      <c r="F304" s="71"/>
      <c r="G304" s="71"/>
      <c r="H304" s="71">
        <f>+'Exportacion_regional '!C17</f>
        <v>25408.941</v>
      </c>
      <c r="I304" s="71">
        <f>+'Exportacion_regional '!D17</f>
        <v>43536.406</v>
      </c>
      <c r="J304" s="100">
        <f>+(I304-H304)/H304</f>
        <v>0.7134285919275425</v>
      </c>
      <c r="K304" s="71"/>
      <c r="L304" s="100">
        <f>SUM(L283:L303)</f>
        <v>1.0000000000000004</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57" t="s">
        <v>213</v>
      </c>
      <c r="C306" s="257"/>
      <c r="D306" s="257"/>
      <c r="E306" s="257"/>
      <c r="F306" s="257"/>
      <c r="G306" s="257"/>
      <c r="H306" s="257"/>
      <c r="I306" s="257"/>
      <c r="J306" s="257"/>
      <c r="K306" s="257"/>
      <c r="L306" s="257"/>
      <c r="M306" s="257"/>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55" t="s">
        <v>54</v>
      </c>
      <c r="C308" s="255"/>
      <c r="D308" s="255"/>
      <c r="E308" s="255"/>
      <c r="F308" s="255"/>
      <c r="G308" s="255"/>
      <c r="H308" s="255"/>
      <c r="I308" s="255"/>
      <c r="J308" s="255"/>
      <c r="K308" s="255"/>
      <c r="L308" s="255"/>
      <c r="M308" s="255"/>
      <c r="N308" s="58"/>
      <c r="O308" s="58"/>
      <c r="P308" s="58"/>
      <c r="Q308" s="58"/>
      <c r="R308" s="97"/>
      <c r="S308" s="97"/>
      <c r="T308" s="97"/>
      <c r="U308" s="97"/>
      <c r="V308" s="58"/>
      <c r="W308" s="58"/>
      <c r="X308" s="58"/>
      <c r="Y308" s="58"/>
      <c r="Z308" s="58"/>
    </row>
    <row r="309" spans="2:26" s="83" customFormat="1" ht="15.75" customHeight="1">
      <c r="B309" s="252" t="s">
        <v>48</v>
      </c>
      <c r="C309" s="252"/>
      <c r="D309" s="252"/>
      <c r="E309" s="252"/>
      <c r="F309" s="252"/>
      <c r="G309" s="252"/>
      <c r="H309" s="252"/>
      <c r="I309" s="252"/>
      <c r="J309" s="252"/>
      <c r="K309" s="252"/>
      <c r="L309" s="252"/>
      <c r="M309" s="252"/>
      <c r="N309" s="58"/>
      <c r="O309" s="58"/>
      <c r="P309" s="58"/>
      <c r="Q309" s="58"/>
      <c r="R309" s="97"/>
      <c r="S309" s="97"/>
      <c r="T309" s="97"/>
      <c r="U309" s="97"/>
      <c r="V309" s="58"/>
      <c r="W309" s="58"/>
      <c r="X309" s="58"/>
      <c r="Y309" s="58"/>
      <c r="Z309" s="58"/>
    </row>
    <row r="310" spans="2:26" s="84" customFormat="1" ht="15.75" customHeight="1">
      <c r="B310" s="252" t="s">
        <v>40</v>
      </c>
      <c r="C310" s="252"/>
      <c r="D310" s="252"/>
      <c r="E310" s="252"/>
      <c r="F310" s="252"/>
      <c r="G310" s="252"/>
      <c r="H310" s="252"/>
      <c r="I310" s="252"/>
      <c r="J310" s="252"/>
      <c r="K310" s="252"/>
      <c r="L310" s="252"/>
      <c r="M310" s="252"/>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231</v>
      </c>
      <c r="C312" s="86" t="s">
        <v>186</v>
      </c>
      <c r="D312" s="86" t="s">
        <v>55</v>
      </c>
      <c r="E312" s="253" t="s">
        <v>176</v>
      </c>
      <c r="F312" s="253"/>
      <c r="G312" s="253"/>
      <c r="H312" s="253" t="s">
        <v>177</v>
      </c>
      <c r="I312" s="253"/>
      <c r="J312" s="253"/>
      <c r="K312" s="253"/>
      <c r="L312" s="253"/>
      <c r="M312" s="253"/>
      <c r="R312" s="97"/>
      <c r="S312" s="97"/>
      <c r="T312" s="97"/>
      <c r="U312" s="97"/>
    </row>
    <row r="313" spans="2:21" s="58" customFormat="1" ht="15.75" customHeight="1">
      <c r="B313" s="88"/>
      <c r="C313" s="88"/>
      <c r="D313" s="88"/>
      <c r="E313" s="254" t="str">
        <f>+E249</f>
        <v>ene</v>
      </c>
      <c r="F313" s="254"/>
      <c r="G313" s="88" t="s">
        <v>129</v>
      </c>
      <c r="H313" s="254" t="str">
        <f>+E313</f>
        <v>ene</v>
      </c>
      <c r="I313" s="254"/>
      <c r="J313" s="88" t="s">
        <v>129</v>
      </c>
      <c r="K313" s="89"/>
      <c r="L313" s="123" t="s">
        <v>225</v>
      </c>
      <c r="M313" s="90" t="s">
        <v>178</v>
      </c>
      <c r="T313" s="97"/>
      <c r="U313" s="97"/>
    </row>
    <row r="314" spans="2:21" s="58" customFormat="1" ht="15.75">
      <c r="B314" s="91"/>
      <c r="C314" s="91"/>
      <c r="D314" s="91"/>
      <c r="E314" s="92">
        <f aca="true" t="shared" si="32" ref="E314:J314">+E282</f>
        <v>2010</v>
      </c>
      <c r="F314" s="92">
        <f t="shared" si="32"/>
        <v>2011</v>
      </c>
      <c r="G314" s="93" t="str">
        <f t="shared" si="32"/>
        <v>11/10</v>
      </c>
      <c r="H314" s="92">
        <f t="shared" si="32"/>
        <v>2010</v>
      </c>
      <c r="I314" s="92">
        <f t="shared" si="32"/>
        <v>2011</v>
      </c>
      <c r="J314" s="93" t="str">
        <f t="shared" si="32"/>
        <v>11/10</v>
      </c>
      <c r="K314" s="91"/>
      <c r="L314" s="92">
        <v>2011</v>
      </c>
      <c r="M314" s="229">
        <f>+M250</f>
        <v>2011</v>
      </c>
      <c r="R314" s="97"/>
      <c r="T314" s="97"/>
      <c r="U314" s="97"/>
    </row>
    <row r="315" spans="1:21" s="58" customFormat="1" ht="12.75">
      <c r="A315" s="57"/>
      <c r="B315" s="54" t="s">
        <v>111</v>
      </c>
      <c r="C315" s="126" t="s">
        <v>373</v>
      </c>
      <c r="D315" s="54" t="s">
        <v>56</v>
      </c>
      <c r="E315" s="55">
        <v>0</v>
      </c>
      <c r="F315" s="55">
        <v>727.393</v>
      </c>
      <c r="G315" s="56"/>
      <c r="H315" s="55">
        <v>0</v>
      </c>
      <c r="I315" s="55">
        <v>3078.487</v>
      </c>
      <c r="J315" s="56"/>
      <c r="K315" s="54"/>
      <c r="L315" s="125">
        <f aca="true" t="shared" si="33" ref="L315:L329">+I315/$I$330</f>
        <v>0.3478119446255286</v>
      </c>
      <c r="M315" s="72">
        <v>0.5498448961104002</v>
      </c>
      <c r="R315" s="97"/>
      <c r="T315" s="97"/>
      <c r="U315" s="97"/>
    </row>
    <row r="316" spans="1:21" s="58" customFormat="1" ht="12.75">
      <c r="A316" s="57"/>
      <c r="B316" s="54" t="s">
        <v>86</v>
      </c>
      <c r="C316" s="126">
        <v>44012200</v>
      </c>
      <c r="D316" s="54" t="s">
        <v>56</v>
      </c>
      <c r="E316" s="55">
        <v>0</v>
      </c>
      <c r="F316" s="55">
        <v>47699</v>
      </c>
      <c r="G316" s="56"/>
      <c r="H316" s="55">
        <v>0</v>
      </c>
      <c r="I316" s="55">
        <v>2937.609</v>
      </c>
      <c r="J316" s="56"/>
      <c r="K316" s="54"/>
      <c r="L316" s="125">
        <f t="shared" si="33"/>
        <v>0.3318953430173505</v>
      </c>
      <c r="M316" s="72">
        <v>0.06842749527413576</v>
      </c>
      <c r="R316" s="97"/>
      <c r="S316" s="97"/>
      <c r="T316" s="97"/>
      <c r="U316" s="97"/>
    </row>
    <row r="317" spans="1:21" s="58" customFormat="1" ht="12.75">
      <c r="A317" s="57"/>
      <c r="B317" s="54" t="s">
        <v>112</v>
      </c>
      <c r="C317" s="126" t="s">
        <v>380</v>
      </c>
      <c r="D317" s="54" t="s">
        <v>56</v>
      </c>
      <c r="E317" s="55">
        <v>0</v>
      </c>
      <c r="F317" s="55">
        <v>394</v>
      </c>
      <c r="G317" s="56"/>
      <c r="H317" s="55">
        <v>0</v>
      </c>
      <c r="I317" s="55">
        <v>1179.751</v>
      </c>
      <c r="J317" s="56"/>
      <c r="K317" s="54"/>
      <c r="L317" s="125">
        <f t="shared" si="33"/>
        <v>0.133289986114579</v>
      </c>
      <c r="M317" s="72">
        <v>0.1192859451801795</v>
      </c>
      <c r="R317" s="97"/>
      <c r="S317" s="97"/>
      <c r="T317" s="97"/>
      <c r="U317" s="97"/>
    </row>
    <row r="318" spans="1:21" s="58" customFormat="1" ht="12.75">
      <c r="A318" s="57"/>
      <c r="B318" s="54" t="s">
        <v>117</v>
      </c>
      <c r="C318" s="126" t="s">
        <v>382</v>
      </c>
      <c r="D318" s="54" t="s">
        <v>56</v>
      </c>
      <c r="E318" s="55">
        <v>0</v>
      </c>
      <c r="F318" s="55">
        <v>394</v>
      </c>
      <c r="G318" s="56"/>
      <c r="H318" s="55">
        <v>0</v>
      </c>
      <c r="I318" s="55">
        <v>506.426</v>
      </c>
      <c r="J318" s="56"/>
      <c r="K318" s="54"/>
      <c r="L318" s="125">
        <f t="shared" si="33"/>
        <v>0.057216747015312375</v>
      </c>
      <c r="M318" s="72">
        <v>0.6943382257168907</v>
      </c>
      <c r="R318" s="97"/>
      <c r="T318" s="97"/>
      <c r="U318" s="97"/>
    </row>
    <row r="319" spans="1:21" s="58" customFormat="1" ht="12.75">
      <c r="A319" s="57"/>
      <c r="B319" s="54" t="s">
        <v>189</v>
      </c>
      <c r="C319" s="126">
        <v>44101200</v>
      </c>
      <c r="D319" s="54" t="s">
        <v>56</v>
      </c>
      <c r="E319" s="55">
        <v>577.865</v>
      </c>
      <c r="F319" s="55">
        <v>534.241</v>
      </c>
      <c r="G319" s="56">
        <f>+(F319-E319)/E319</f>
        <v>-0.07549168058283513</v>
      </c>
      <c r="H319" s="55">
        <v>225.797</v>
      </c>
      <c r="I319" s="55">
        <v>255.822</v>
      </c>
      <c r="J319" s="56">
        <f>+(I319-H319)/H319</f>
        <v>0.13297342303042115</v>
      </c>
      <c r="K319" s="54"/>
      <c r="L319" s="125">
        <f t="shared" si="33"/>
        <v>0.02890314212728265</v>
      </c>
      <c r="M319" s="72">
        <v>0.2781508365553144</v>
      </c>
      <c r="R319" s="97"/>
      <c r="S319" s="97"/>
      <c r="T319" s="97"/>
      <c r="U319" s="97"/>
    </row>
    <row r="320" spans="1:21" s="58" customFormat="1" ht="12.75">
      <c r="A320" s="57"/>
      <c r="B320" s="54" t="s">
        <v>229</v>
      </c>
      <c r="C320" s="126">
        <v>20089900</v>
      </c>
      <c r="D320" s="54" t="s">
        <v>56</v>
      </c>
      <c r="E320" s="55">
        <v>0</v>
      </c>
      <c r="F320" s="55">
        <v>54.33</v>
      </c>
      <c r="G320" s="56"/>
      <c r="H320" s="55">
        <v>0</v>
      </c>
      <c r="I320" s="55">
        <v>234.315</v>
      </c>
      <c r="J320" s="56"/>
      <c r="K320" s="54"/>
      <c r="L320" s="125">
        <f t="shared" si="33"/>
        <v>0.026473249945486447</v>
      </c>
      <c r="M320" s="72">
        <v>0.8548584812731213</v>
      </c>
      <c r="R320" s="97"/>
      <c r="S320" s="97"/>
      <c r="T320" s="97"/>
      <c r="U320" s="97"/>
    </row>
    <row r="321" spans="1:21" s="58" customFormat="1" ht="12.75">
      <c r="A321" s="57"/>
      <c r="B321" s="54" t="s">
        <v>77</v>
      </c>
      <c r="C321" s="126">
        <v>20098000</v>
      </c>
      <c r="D321" s="54" t="s">
        <v>56</v>
      </c>
      <c r="E321" s="55">
        <v>0</v>
      </c>
      <c r="F321" s="55">
        <v>43.092</v>
      </c>
      <c r="G321" s="56"/>
      <c r="H321" s="55">
        <v>0</v>
      </c>
      <c r="I321" s="55">
        <v>182.238</v>
      </c>
      <c r="J321" s="56"/>
      <c r="K321" s="54"/>
      <c r="L321" s="125">
        <f t="shared" si="33"/>
        <v>0.02058951464296165</v>
      </c>
      <c r="M321" s="72">
        <v>0.08244649446995289</v>
      </c>
      <c r="R321" s="97"/>
      <c r="T321" s="97"/>
      <c r="U321" s="97"/>
    </row>
    <row r="322" spans="1:21" s="58" customFormat="1" ht="12.75">
      <c r="A322" s="57"/>
      <c r="B322" s="54" t="s">
        <v>70</v>
      </c>
      <c r="C322" s="77">
        <v>44123910</v>
      </c>
      <c r="D322" s="54" t="s">
        <v>76</v>
      </c>
      <c r="E322" s="55">
        <v>0</v>
      </c>
      <c r="F322" s="55">
        <v>0.109</v>
      </c>
      <c r="G322" s="56"/>
      <c r="H322" s="55">
        <v>0</v>
      </c>
      <c r="I322" s="55">
        <v>121.609</v>
      </c>
      <c r="J322" s="56"/>
      <c r="K322" s="54"/>
      <c r="L322" s="125">
        <f t="shared" si="33"/>
        <v>0.013739561925701133</v>
      </c>
      <c r="M322" s="72">
        <v>0.0045840943397108345</v>
      </c>
      <c r="R322" s="97"/>
      <c r="S322" s="97"/>
      <c r="T322" s="97"/>
      <c r="U322" s="97"/>
    </row>
    <row r="323" spans="1:21" s="58" customFormat="1" ht="12.75">
      <c r="A323" s="57"/>
      <c r="B323" s="54" t="s">
        <v>57</v>
      </c>
      <c r="C323" s="126" t="s">
        <v>361</v>
      </c>
      <c r="D323" s="54" t="s">
        <v>56</v>
      </c>
      <c r="E323" s="55">
        <v>7.062</v>
      </c>
      <c r="F323" s="55">
        <v>16.173</v>
      </c>
      <c r="G323" s="56">
        <f>+(F323-E323)/E323</f>
        <v>1.2901444350042477</v>
      </c>
      <c r="H323" s="55">
        <v>41.295</v>
      </c>
      <c r="I323" s="55">
        <v>116.876</v>
      </c>
      <c r="J323" s="56">
        <f>+(I323-H323)/H323</f>
        <v>1.8302700084756023</v>
      </c>
      <c r="K323" s="54"/>
      <c r="L323" s="125">
        <f t="shared" si="33"/>
        <v>0.013204820692779694</v>
      </c>
      <c r="M323" s="72">
        <v>0.001126939315798883</v>
      </c>
      <c r="R323" s="97"/>
      <c r="T323" s="97"/>
      <c r="U323" s="97"/>
    </row>
    <row r="324" spans="1:21" s="58" customFormat="1" ht="12.75">
      <c r="A324" s="57"/>
      <c r="B324" s="54" t="s">
        <v>187</v>
      </c>
      <c r="C324" s="126" t="s">
        <v>370</v>
      </c>
      <c r="D324" s="54" t="s">
        <v>56</v>
      </c>
      <c r="E324" s="55">
        <v>0</v>
      </c>
      <c r="F324" s="55">
        <v>107.39</v>
      </c>
      <c r="G324" s="56"/>
      <c r="H324" s="55">
        <v>0</v>
      </c>
      <c r="I324" s="55">
        <v>110.77</v>
      </c>
      <c r="J324" s="56"/>
      <c r="K324" s="54"/>
      <c r="L324" s="125">
        <f t="shared" si="33"/>
        <v>0.012514955920284803</v>
      </c>
      <c r="M324" s="72">
        <v>0.010055563866855874</v>
      </c>
      <c r="R324" s="97"/>
      <c r="S324" s="97"/>
      <c r="T324" s="97"/>
      <c r="U324" s="97"/>
    </row>
    <row r="325" spans="1:21" s="58" customFormat="1" ht="12.75">
      <c r="A325" s="57"/>
      <c r="B325" s="54" t="s">
        <v>235</v>
      </c>
      <c r="C325" s="126" t="s">
        <v>383</v>
      </c>
      <c r="D325" s="54" t="s">
        <v>56</v>
      </c>
      <c r="E325" s="55">
        <v>0</v>
      </c>
      <c r="F325" s="55">
        <v>1.612</v>
      </c>
      <c r="G325" s="56"/>
      <c r="H325" s="55">
        <v>0</v>
      </c>
      <c r="I325" s="55">
        <v>53.793</v>
      </c>
      <c r="J325" s="56"/>
      <c r="K325" s="54"/>
      <c r="L325" s="125">
        <f t="shared" si="33"/>
        <v>0.00607761148162752</v>
      </c>
      <c r="M325" s="72">
        <v>0.20822478816757695</v>
      </c>
      <c r="R325" s="97"/>
      <c r="T325" s="97"/>
      <c r="U325" s="97"/>
    </row>
    <row r="326" spans="1:21" s="58" customFormat="1" ht="12.75">
      <c r="A326" s="57"/>
      <c r="B326" s="54" t="s">
        <v>245</v>
      </c>
      <c r="C326" s="126" t="s">
        <v>384</v>
      </c>
      <c r="D326" s="54" t="s">
        <v>56</v>
      </c>
      <c r="E326" s="55">
        <v>0</v>
      </c>
      <c r="F326" s="55">
        <v>13.8</v>
      </c>
      <c r="G326" s="56"/>
      <c r="H326" s="55">
        <v>0</v>
      </c>
      <c r="I326" s="55">
        <v>46.92</v>
      </c>
      <c r="J326" s="56"/>
      <c r="K326" s="54"/>
      <c r="L326" s="125">
        <f t="shared" si="33"/>
        <v>0.005301089932109443</v>
      </c>
      <c r="M326" s="72">
        <v>0.0765570849568265</v>
      </c>
      <c r="R326" s="97"/>
      <c r="S326" s="97"/>
      <c r="T326" s="97"/>
      <c r="U326" s="97"/>
    </row>
    <row r="327" spans="1:21" s="58" customFormat="1" ht="12.75">
      <c r="A327" s="57"/>
      <c r="B327" s="54" t="s">
        <v>339</v>
      </c>
      <c r="C327" s="126">
        <v>19019011</v>
      </c>
      <c r="D327" s="54" t="s">
        <v>56</v>
      </c>
      <c r="E327" s="55">
        <v>0</v>
      </c>
      <c r="F327" s="55">
        <v>8.64</v>
      </c>
      <c r="G327" s="56"/>
      <c r="H327" s="55">
        <v>0</v>
      </c>
      <c r="I327" s="55">
        <v>17.28</v>
      </c>
      <c r="J327" s="56"/>
      <c r="K327" s="54"/>
      <c r="L327" s="125">
        <f t="shared" si="33"/>
        <v>0.001952319565789667</v>
      </c>
      <c r="M327" s="72">
        <v>0.0357525624738787</v>
      </c>
      <c r="R327" s="97"/>
      <c r="T327" s="97"/>
      <c r="U327" s="97"/>
    </row>
    <row r="328" spans="1:21" s="58" customFormat="1" ht="12.75">
      <c r="A328" s="57"/>
      <c r="B328" s="54" t="s">
        <v>190</v>
      </c>
      <c r="C328" s="126">
        <v>44071090</v>
      </c>
      <c r="D328" s="54" t="s">
        <v>76</v>
      </c>
      <c r="E328" s="55">
        <v>0</v>
      </c>
      <c r="F328" s="55">
        <v>0.035</v>
      </c>
      <c r="G328" s="56"/>
      <c r="H328" s="55">
        <v>0</v>
      </c>
      <c r="I328" s="55">
        <v>8.862</v>
      </c>
      <c r="J328" s="56"/>
      <c r="K328" s="54"/>
      <c r="L328" s="125">
        <f t="shared" si="33"/>
        <v>0.0010012416662053257</v>
      </c>
      <c r="M328" s="72">
        <v>0.12104573020816259</v>
      </c>
      <c r="R328" s="97"/>
      <c r="S328" s="97"/>
      <c r="T328" s="97"/>
      <c r="U328" s="97"/>
    </row>
    <row r="329" spans="2:21" s="58" customFormat="1" ht="15.75">
      <c r="B329" t="s">
        <v>163</v>
      </c>
      <c r="C329"/>
      <c r="D329"/>
      <c r="E329" s="55"/>
      <c r="F329" s="55"/>
      <c r="G329" s="56"/>
      <c r="H329" s="55">
        <f>+H330-SUM(H315:H328)</f>
        <v>32.17099999999999</v>
      </c>
      <c r="I329" s="55">
        <f>+I330-SUM(I315:I328)</f>
        <v>0.25200000000040745</v>
      </c>
      <c r="J329" s="56">
        <f>+(I329-H329)/H329</f>
        <v>-0.9921668583506759</v>
      </c>
      <c r="K329" s="88"/>
      <c r="L329" s="124">
        <f t="shared" si="33"/>
        <v>2.8471327001145345E-05</v>
      </c>
      <c r="M329" s="72"/>
      <c r="N329" s="97"/>
      <c r="R329" s="97"/>
      <c r="S329" s="97"/>
      <c r="T329" s="97"/>
      <c r="U329" s="97"/>
    </row>
    <row r="330" spans="2:26" s="59" customFormat="1" ht="12.75">
      <c r="B330" s="70" t="s">
        <v>166</v>
      </c>
      <c r="C330" s="70"/>
      <c r="D330" s="70"/>
      <c r="E330" s="99"/>
      <c r="F330" s="71"/>
      <c r="G330" s="71"/>
      <c r="H330" s="71">
        <f>+'Exportacion_regional '!C18</f>
        <v>299.263</v>
      </c>
      <c r="I330" s="71">
        <f>+'Exportacion_regional '!D18</f>
        <v>8851.01</v>
      </c>
      <c r="J330" s="100">
        <f>+(I330-H330)/H330</f>
        <v>28.576025101666428</v>
      </c>
      <c r="K330" s="71"/>
      <c r="L330" s="139">
        <f>SUM(L315:L329)</f>
        <v>1</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57" t="s">
        <v>213</v>
      </c>
      <c r="C332" s="257"/>
      <c r="D332" s="257"/>
      <c r="E332" s="257"/>
      <c r="F332" s="257"/>
      <c r="G332" s="257"/>
      <c r="H332" s="257"/>
      <c r="I332" s="257"/>
      <c r="J332" s="257"/>
      <c r="K332" s="257"/>
      <c r="L332" s="257"/>
      <c r="M332" s="257"/>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55" t="s">
        <v>172</v>
      </c>
      <c r="C334" s="255"/>
      <c r="D334" s="255"/>
      <c r="E334" s="255"/>
      <c r="F334" s="255"/>
      <c r="G334" s="255"/>
      <c r="H334" s="255"/>
      <c r="I334" s="255"/>
      <c r="J334" s="255"/>
      <c r="K334" s="255"/>
      <c r="L334" s="255"/>
      <c r="M334" s="255"/>
      <c r="N334" s="58"/>
      <c r="O334" s="58"/>
      <c r="P334" s="58"/>
      <c r="Q334" s="58"/>
      <c r="R334" s="97"/>
      <c r="S334" s="97"/>
      <c r="T334" s="97"/>
      <c r="U334" s="97"/>
      <c r="V334" s="58"/>
      <c r="W334" s="58"/>
      <c r="X334" s="58"/>
      <c r="Y334" s="58"/>
      <c r="Z334" s="58"/>
    </row>
    <row r="335" spans="2:26" s="83" customFormat="1" ht="15.75" customHeight="1">
      <c r="B335" s="252" t="s">
        <v>48</v>
      </c>
      <c r="C335" s="252"/>
      <c r="D335" s="252"/>
      <c r="E335" s="252"/>
      <c r="F335" s="252"/>
      <c r="G335" s="252"/>
      <c r="H335" s="252"/>
      <c r="I335" s="252"/>
      <c r="J335" s="252"/>
      <c r="K335" s="252"/>
      <c r="L335" s="252"/>
      <c r="M335" s="252"/>
      <c r="N335" s="58"/>
      <c r="O335" s="58"/>
      <c r="P335" s="58"/>
      <c r="Q335" s="58"/>
      <c r="R335" s="97"/>
      <c r="S335" s="97"/>
      <c r="T335" s="97"/>
      <c r="U335" s="97"/>
      <c r="V335" s="58"/>
      <c r="W335" s="58"/>
      <c r="X335" s="58"/>
      <c r="Y335" s="58"/>
      <c r="Z335" s="58"/>
    </row>
    <row r="336" spans="2:26" s="84" customFormat="1" ht="15.75" customHeight="1">
      <c r="B336" s="252" t="s">
        <v>41</v>
      </c>
      <c r="C336" s="252"/>
      <c r="D336" s="252"/>
      <c r="E336" s="252"/>
      <c r="F336" s="252"/>
      <c r="G336" s="252"/>
      <c r="H336" s="252"/>
      <c r="I336" s="252"/>
      <c r="J336" s="252"/>
      <c r="K336" s="252"/>
      <c r="L336" s="252"/>
      <c r="M336" s="252"/>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231</v>
      </c>
      <c r="C338" s="86" t="s">
        <v>186</v>
      </c>
      <c r="D338" s="86" t="s">
        <v>55</v>
      </c>
      <c r="E338" s="253" t="s">
        <v>176</v>
      </c>
      <c r="F338" s="253"/>
      <c r="G338" s="253"/>
      <c r="H338" s="253" t="s">
        <v>177</v>
      </c>
      <c r="I338" s="253"/>
      <c r="J338" s="253"/>
      <c r="K338" s="253"/>
      <c r="L338" s="253"/>
      <c r="M338" s="253"/>
      <c r="R338" s="97"/>
      <c r="S338" s="97"/>
      <c r="T338" s="97"/>
      <c r="U338" s="97"/>
    </row>
    <row r="339" spans="2:21" s="58" customFormat="1" ht="15.75" customHeight="1">
      <c r="B339" s="88"/>
      <c r="C339" s="88"/>
      <c r="D339" s="88"/>
      <c r="E339" s="254" t="str">
        <f>+E281</f>
        <v>ene</v>
      </c>
      <c r="F339" s="254"/>
      <c r="G339" s="88" t="s">
        <v>129</v>
      </c>
      <c r="H339" s="254" t="str">
        <f>+E339</f>
        <v>ene</v>
      </c>
      <c r="I339" s="254"/>
      <c r="J339" s="88" t="s">
        <v>129</v>
      </c>
      <c r="K339" s="89"/>
      <c r="L339" s="123" t="s">
        <v>225</v>
      </c>
      <c r="M339" s="90" t="s">
        <v>178</v>
      </c>
      <c r="R339" s="97"/>
      <c r="S339" s="97"/>
      <c r="T339" s="97"/>
      <c r="U339" s="97"/>
    </row>
    <row r="340" spans="2:21" s="58" customFormat="1" ht="15.75">
      <c r="B340" s="91"/>
      <c r="C340" s="91"/>
      <c r="D340" s="91"/>
      <c r="E340" s="92">
        <f aca="true" t="shared" si="34" ref="E340:J340">+E314</f>
        <v>2010</v>
      </c>
      <c r="F340" s="92">
        <f t="shared" si="34"/>
        <v>2011</v>
      </c>
      <c r="G340" s="93" t="str">
        <f t="shared" si="34"/>
        <v>11/10</v>
      </c>
      <c r="H340" s="92">
        <f t="shared" si="34"/>
        <v>2010</v>
      </c>
      <c r="I340" s="92">
        <f t="shared" si="34"/>
        <v>2011</v>
      </c>
      <c r="J340" s="93" t="str">
        <f t="shared" si="34"/>
        <v>11/10</v>
      </c>
      <c r="K340" s="91"/>
      <c r="L340" s="92">
        <v>2011</v>
      </c>
      <c r="M340" s="229">
        <f>+M282</f>
        <v>2011</v>
      </c>
      <c r="R340" s="97"/>
      <c r="S340" s="97"/>
      <c r="T340" s="97"/>
      <c r="U340" s="97"/>
    </row>
    <row r="341" spans="1:26" s="57" customFormat="1" ht="12.75">
      <c r="A341" s="57">
        <v>1</v>
      </c>
      <c r="B341" s="54" t="s">
        <v>106</v>
      </c>
      <c r="C341" s="126">
        <v>47032100</v>
      </c>
      <c r="D341" s="54" t="s">
        <v>56</v>
      </c>
      <c r="E341" s="55">
        <v>0</v>
      </c>
      <c r="F341" s="55">
        <v>30746.86</v>
      </c>
      <c r="G341" s="56" t="e">
        <f aca="true" t="shared" si="35" ref="G341:G360">+(F341-E341)/E341</f>
        <v>#DIV/0!</v>
      </c>
      <c r="H341" s="55">
        <v>0</v>
      </c>
      <c r="I341" s="55">
        <v>23510.245</v>
      </c>
      <c r="J341" s="56"/>
      <c r="K341" s="54">
        <v>1</v>
      </c>
      <c r="L341" s="125">
        <f aca="true" t="shared" si="36" ref="L341:L361">+I341/$I$362</f>
        <v>0.47528461842775505</v>
      </c>
      <c r="M341" s="72">
        <v>0.20296861163276012</v>
      </c>
      <c r="N341" s="58"/>
      <c r="O341" s="58"/>
      <c r="P341" s="58"/>
      <c r="Q341" s="58"/>
      <c r="R341" s="97"/>
      <c r="S341" s="97"/>
      <c r="T341" s="97"/>
      <c r="U341" s="97"/>
      <c r="V341" s="58"/>
      <c r="W341" s="58"/>
      <c r="X341" s="58"/>
      <c r="Y341" s="58"/>
      <c r="Z341" s="58"/>
    </row>
    <row r="342" spans="1:26" s="57" customFormat="1" ht="12.75">
      <c r="A342" s="57">
        <v>2</v>
      </c>
      <c r="B342" s="54" t="s">
        <v>86</v>
      </c>
      <c r="C342" s="126">
        <v>44012200</v>
      </c>
      <c r="D342" s="54" t="s">
        <v>56</v>
      </c>
      <c r="E342" s="55">
        <v>107673.65</v>
      </c>
      <c r="F342" s="55">
        <v>152867.72</v>
      </c>
      <c r="G342" s="56">
        <f t="shared" si="35"/>
        <v>0.4197319399871743</v>
      </c>
      <c r="H342" s="55">
        <v>6124.25</v>
      </c>
      <c r="I342" s="55">
        <v>9343.233</v>
      </c>
      <c r="J342" s="56">
        <f aca="true" t="shared" si="37" ref="J342:J361">+(I342-H342)/H342</f>
        <v>0.5256126056251786</v>
      </c>
      <c r="K342" s="54">
        <v>2</v>
      </c>
      <c r="L342" s="125">
        <f t="shared" si="36"/>
        <v>0.18888339663353612</v>
      </c>
      <c r="M342" s="72">
        <v>0.21763755215641337</v>
      </c>
      <c r="N342" s="58"/>
      <c r="O342" s="58"/>
      <c r="P342" s="58"/>
      <c r="Q342" s="58"/>
      <c r="R342" s="97"/>
      <c r="S342" s="58"/>
      <c r="T342" s="97"/>
      <c r="U342" s="58"/>
      <c r="V342" s="58"/>
      <c r="W342" s="58"/>
      <c r="X342" s="58"/>
      <c r="Y342" s="58"/>
      <c r="Z342" s="58"/>
    </row>
    <row r="343" spans="1:26" s="57" customFormat="1" ht="12.75">
      <c r="A343" s="57">
        <v>3</v>
      </c>
      <c r="B343" s="54" t="s">
        <v>112</v>
      </c>
      <c r="C343" s="126" t="s">
        <v>380</v>
      </c>
      <c r="D343" s="54" t="s">
        <v>56</v>
      </c>
      <c r="E343" s="55">
        <v>2225</v>
      </c>
      <c r="F343" s="55">
        <v>1640</v>
      </c>
      <c r="G343" s="56">
        <f t="shared" si="35"/>
        <v>-0.26292134831460673</v>
      </c>
      <c r="H343" s="55">
        <v>6026.77</v>
      </c>
      <c r="I343" s="55">
        <v>5734.975</v>
      </c>
      <c r="J343" s="56">
        <f t="shared" si="37"/>
        <v>-0.04841648179704884</v>
      </c>
      <c r="K343" s="54">
        <v>3</v>
      </c>
      <c r="L343" s="125">
        <f t="shared" si="36"/>
        <v>0.11593862184625106</v>
      </c>
      <c r="M343" s="72">
        <v>0.5798697466327216</v>
      </c>
      <c r="N343" s="58"/>
      <c r="O343" s="58"/>
      <c r="P343" s="58"/>
      <c r="Q343" s="58"/>
      <c r="R343" s="97"/>
      <c r="S343" s="97"/>
      <c r="T343" s="97"/>
      <c r="U343" s="97"/>
      <c r="V343" s="58"/>
      <c r="W343" s="58"/>
      <c r="X343" s="58"/>
      <c r="Y343" s="58"/>
      <c r="Z343" s="58"/>
    </row>
    <row r="344" spans="1:26" s="57" customFormat="1" ht="12.75">
      <c r="A344" s="57">
        <v>4</v>
      </c>
      <c r="B344" s="54" t="s">
        <v>108</v>
      </c>
      <c r="C344" s="126">
        <v>47032900</v>
      </c>
      <c r="D344" s="54" t="s">
        <v>56</v>
      </c>
      <c r="E344" s="55">
        <v>0</v>
      </c>
      <c r="F344" s="55">
        <v>2997.929</v>
      </c>
      <c r="G344" s="56"/>
      <c r="H344" s="55">
        <v>0</v>
      </c>
      <c r="I344" s="55">
        <v>1994.145</v>
      </c>
      <c r="J344" s="56"/>
      <c r="K344" s="54">
        <v>4</v>
      </c>
      <c r="L344" s="125">
        <f t="shared" si="36"/>
        <v>0.040313763017553225</v>
      </c>
      <c r="M344" s="72">
        <v>0.015077375791039682</v>
      </c>
      <c r="N344" s="58"/>
      <c r="O344" s="58"/>
      <c r="P344" s="58"/>
      <c r="Q344" s="58"/>
      <c r="R344" s="97"/>
      <c r="S344" s="97"/>
      <c r="T344" s="97"/>
      <c r="U344" s="97"/>
      <c r="V344" s="58"/>
      <c r="W344" s="58"/>
      <c r="X344" s="58"/>
      <c r="Y344" s="58"/>
      <c r="Z344" s="58"/>
    </row>
    <row r="345" spans="1:26" s="57" customFormat="1" ht="12.75">
      <c r="A345" s="57">
        <v>5</v>
      </c>
      <c r="B345" s="54" t="s">
        <v>94</v>
      </c>
      <c r="C345" s="126" t="s">
        <v>375</v>
      </c>
      <c r="D345" s="54" t="s">
        <v>56</v>
      </c>
      <c r="E345" s="55">
        <v>0</v>
      </c>
      <c r="F345" s="55">
        <v>452.298</v>
      </c>
      <c r="G345" s="56"/>
      <c r="H345" s="55">
        <v>0</v>
      </c>
      <c r="I345" s="55">
        <v>1509.381</v>
      </c>
      <c r="J345" s="56"/>
      <c r="K345" s="54">
        <v>5</v>
      </c>
      <c r="L345" s="125">
        <f t="shared" si="36"/>
        <v>0.030513742951088066</v>
      </c>
      <c r="M345" s="72">
        <v>0.16668503530754628</v>
      </c>
      <c r="N345" s="58"/>
      <c r="O345" s="58"/>
      <c r="P345" s="58"/>
      <c r="Q345" s="58"/>
      <c r="R345" s="97"/>
      <c r="S345" s="58"/>
      <c r="T345" s="97"/>
      <c r="U345" s="58"/>
      <c r="V345" s="58"/>
      <c r="W345" s="58"/>
      <c r="X345" s="58"/>
      <c r="Y345" s="58"/>
      <c r="Z345" s="58"/>
    </row>
    <row r="346" spans="1:26" s="57" customFormat="1" ht="12.75">
      <c r="A346" s="57">
        <v>6</v>
      </c>
      <c r="B346" s="54" t="s">
        <v>111</v>
      </c>
      <c r="C346" s="126" t="s">
        <v>373</v>
      </c>
      <c r="D346" s="54" t="s">
        <v>56</v>
      </c>
      <c r="E346" s="55">
        <v>930.039</v>
      </c>
      <c r="F346" s="55">
        <v>339.017</v>
      </c>
      <c r="G346" s="56">
        <f t="shared" si="35"/>
        <v>-0.6354808776836239</v>
      </c>
      <c r="H346" s="55">
        <v>3503.758</v>
      </c>
      <c r="I346" s="55">
        <v>1477.382</v>
      </c>
      <c r="J346" s="56">
        <f t="shared" si="37"/>
        <v>-0.5783435956478729</v>
      </c>
      <c r="K346" s="54">
        <v>6</v>
      </c>
      <c r="L346" s="125">
        <f t="shared" si="36"/>
        <v>0.029866849117992336</v>
      </c>
      <c r="M346" s="72">
        <v>0.2638734392269239</v>
      </c>
      <c r="N346" s="58"/>
      <c r="O346" s="58"/>
      <c r="P346" s="58"/>
      <c r="Q346" s="58"/>
      <c r="R346" s="97"/>
      <c r="S346" s="97"/>
      <c r="T346" s="97"/>
      <c r="U346" s="97"/>
      <c r="V346" s="58"/>
      <c r="W346" s="58"/>
      <c r="X346" s="58"/>
      <c r="Y346" s="58"/>
      <c r="Z346" s="58"/>
    </row>
    <row r="347" spans="1:26" s="57" customFormat="1" ht="12.75">
      <c r="A347" s="57">
        <v>7</v>
      </c>
      <c r="B347" s="54" t="s">
        <v>77</v>
      </c>
      <c r="C347" s="126">
        <v>20098000</v>
      </c>
      <c r="D347" s="54" t="s">
        <v>56</v>
      </c>
      <c r="E347" s="55">
        <v>95.356</v>
      </c>
      <c r="F347" s="55">
        <v>89.693</v>
      </c>
      <c r="G347" s="56">
        <f t="shared" si="35"/>
        <v>-0.059387977683627635</v>
      </c>
      <c r="H347" s="55">
        <v>721.129</v>
      </c>
      <c r="I347" s="55">
        <v>855.583</v>
      </c>
      <c r="J347" s="56">
        <f t="shared" si="37"/>
        <v>0.1864493038000135</v>
      </c>
      <c r="K347" s="54">
        <v>7</v>
      </c>
      <c r="L347" s="125">
        <f t="shared" si="36"/>
        <v>0.017296520716320648</v>
      </c>
      <c r="M347" s="72">
        <v>0.3870752481814205</v>
      </c>
      <c r="N347" s="58"/>
      <c r="O347" s="58"/>
      <c r="P347" s="58"/>
      <c r="Q347" s="58"/>
      <c r="R347" s="58"/>
      <c r="S347" s="58"/>
      <c r="T347" s="97"/>
      <c r="U347" s="58"/>
      <c r="V347" s="58"/>
      <c r="W347" s="58"/>
      <c r="X347" s="58"/>
      <c r="Y347" s="58"/>
      <c r="Z347" s="58"/>
    </row>
    <row r="348" spans="1:26" s="57" customFormat="1" ht="12.75">
      <c r="A348" s="57">
        <v>8</v>
      </c>
      <c r="B348" s="54" t="s">
        <v>115</v>
      </c>
      <c r="C348" s="126">
        <v>14049020</v>
      </c>
      <c r="D348" s="54" t="s">
        <v>56</v>
      </c>
      <c r="E348" s="55">
        <v>134.156</v>
      </c>
      <c r="F348" s="55">
        <v>229.184</v>
      </c>
      <c r="G348" s="56">
        <f t="shared" si="35"/>
        <v>0.7083395450073048</v>
      </c>
      <c r="H348" s="55">
        <v>503.524</v>
      </c>
      <c r="I348" s="55">
        <v>783.003</v>
      </c>
      <c r="J348" s="56">
        <f t="shared" si="37"/>
        <v>0.5550460355415036</v>
      </c>
      <c r="K348" s="54">
        <v>8</v>
      </c>
      <c r="L348" s="125">
        <f t="shared" si="36"/>
        <v>0.015829238788570156</v>
      </c>
      <c r="M348" s="72">
        <v>0.7212702044696474</v>
      </c>
      <c r="N348" s="58"/>
      <c r="O348" s="58"/>
      <c r="P348" s="58"/>
      <c r="Q348" s="58"/>
      <c r="R348" s="97"/>
      <c r="S348" s="58"/>
      <c r="T348" s="97"/>
      <c r="U348" s="97"/>
      <c r="V348" s="58"/>
      <c r="W348" s="58"/>
      <c r="X348" s="58"/>
      <c r="Y348" s="58"/>
      <c r="Z348" s="58"/>
    </row>
    <row r="349" spans="1:26" s="57" customFormat="1" ht="12.75">
      <c r="A349" s="57">
        <v>9</v>
      </c>
      <c r="B349" s="54" t="s">
        <v>116</v>
      </c>
      <c r="C349" s="126">
        <v>23099090</v>
      </c>
      <c r="D349" s="54" t="s">
        <v>56</v>
      </c>
      <c r="E349" s="55">
        <v>685.125</v>
      </c>
      <c r="F349" s="55">
        <v>553.5</v>
      </c>
      <c r="G349" s="56">
        <f t="shared" si="35"/>
        <v>-0.1921182266009852</v>
      </c>
      <c r="H349" s="55">
        <v>835.499</v>
      </c>
      <c r="I349" s="55">
        <v>761.409</v>
      </c>
      <c r="J349" s="56">
        <f t="shared" si="37"/>
        <v>-0.08867754479658267</v>
      </c>
      <c r="K349" s="54">
        <v>9</v>
      </c>
      <c r="L349" s="125">
        <f t="shared" si="36"/>
        <v>0.015392693101771528</v>
      </c>
      <c r="M349" s="72">
        <v>0.8846279413182822</v>
      </c>
      <c r="N349" s="58"/>
      <c r="O349" s="58"/>
      <c r="P349" s="58"/>
      <c r="Q349" s="58"/>
      <c r="R349" s="97"/>
      <c r="S349" s="97"/>
      <c r="T349" s="97"/>
      <c r="U349" s="97"/>
      <c r="V349" s="58"/>
      <c r="W349" s="58"/>
      <c r="X349" s="58"/>
      <c r="Y349" s="58"/>
      <c r="Z349" s="58"/>
    </row>
    <row r="350" spans="1:21" s="58" customFormat="1" ht="12.75">
      <c r="A350" s="57">
        <v>10</v>
      </c>
      <c r="B350" s="54" t="s">
        <v>118</v>
      </c>
      <c r="C350" s="126">
        <v>16025000</v>
      </c>
      <c r="D350" s="54" t="s">
        <v>56</v>
      </c>
      <c r="E350" s="55">
        <v>84.225</v>
      </c>
      <c r="F350" s="55">
        <v>88.489</v>
      </c>
      <c r="G350" s="56">
        <f t="shared" si="35"/>
        <v>0.0506262986049274</v>
      </c>
      <c r="H350" s="55">
        <v>322.409</v>
      </c>
      <c r="I350" s="55">
        <v>409.761</v>
      </c>
      <c r="J350" s="56">
        <f t="shared" si="37"/>
        <v>0.270935364707561</v>
      </c>
      <c r="K350" s="54">
        <v>10</v>
      </c>
      <c r="L350" s="125">
        <f t="shared" si="36"/>
        <v>0.008283754615554851</v>
      </c>
      <c r="M350" s="72">
        <v>1</v>
      </c>
      <c r="R350" s="97"/>
      <c r="S350" s="97"/>
      <c r="T350" s="97"/>
      <c r="U350" s="97"/>
    </row>
    <row r="351" spans="1:20" s="58" customFormat="1" ht="12.75">
      <c r="A351" s="57">
        <v>11</v>
      </c>
      <c r="B351" s="54" t="s">
        <v>99</v>
      </c>
      <c r="C351" s="126">
        <v>44071012</v>
      </c>
      <c r="D351" s="54" t="s">
        <v>76</v>
      </c>
      <c r="E351" s="103">
        <v>1</v>
      </c>
      <c r="F351" s="55">
        <v>1.617</v>
      </c>
      <c r="G351" s="56">
        <f t="shared" si="35"/>
        <v>0.617</v>
      </c>
      <c r="H351" s="55">
        <v>187.954</v>
      </c>
      <c r="I351" s="55">
        <v>350.783</v>
      </c>
      <c r="J351" s="56">
        <f t="shared" si="37"/>
        <v>0.8663236749417411</v>
      </c>
      <c r="K351" s="54">
        <v>11</v>
      </c>
      <c r="L351" s="125">
        <f t="shared" si="36"/>
        <v>0.007091451590825328</v>
      </c>
      <c r="M351" s="72">
        <v>0.01067436694634681</v>
      </c>
      <c r="R351" s="97"/>
      <c r="T351" s="97"/>
    </row>
    <row r="352" spans="1:21" s="58" customFormat="1" ht="12.75">
      <c r="A352" s="57">
        <v>12</v>
      </c>
      <c r="B352" s="54" t="s">
        <v>57</v>
      </c>
      <c r="C352" s="126" t="s">
        <v>361</v>
      </c>
      <c r="D352" s="54" t="s">
        <v>56</v>
      </c>
      <c r="E352" s="55">
        <v>95.88</v>
      </c>
      <c r="F352" s="55">
        <v>106.561</v>
      </c>
      <c r="G352" s="56">
        <f t="shared" si="35"/>
        <v>0.11139966624947864</v>
      </c>
      <c r="H352" s="55">
        <v>583.987</v>
      </c>
      <c r="I352" s="55">
        <v>292.011</v>
      </c>
      <c r="J352" s="56">
        <f t="shared" si="37"/>
        <v>-0.49997003357951453</v>
      </c>
      <c r="K352" s="54">
        <v>12</v>
      </c>
      <c r="L352" s="125">
        <f t="shared" si="36"/>
        <v>0.0059033130752872715</v>
      </c>
      <c r="M352" s="72">
        <v>0.0028156223394516207</v>
      </c>
      <c r="R352" s="97"/>
      <c r="S352" s="97"/>
      <c r="T352" s="97"/>
      <c r="U352" s="97"/>
    </row>
    <row r="353" spans="1:21" s="58" customFormat="1" ht="12.75">
      <c r="A353" s="57">
        <v>13</v>
      </c>
      <c r="B353" s="54" t="s">
        <v>228</v>
      </c>
      <c r="C353" s="126">
        <v>21021000</v>
      </c>
      <c r="D353" s="54" t="s">
        <v>56</v>
      </c>
      <c r="E353" s="55">
        <v>91.07</v>
      </c>
      <c r="F353" s="55">
        <v>104.2</v>
      </c>
      <c r="G353" s="56">
        <f t="shared" si="35"/>
        <v>0.1441748105852642</v>
      </c>
      <c r="H353" s="55">
        <v>273.13</v>
      </c>
      <c r="I353" s="55">
        <v>285.572</v>
      </c>
      <c r="J353" s="56">
        <f t="shared" si="37"/>
        <v>0.04555339948010108</v>
      </c>
      <c r="K353" s="54">
        <v>13</v>
      </c>
      <c r="L353" s="125">
        <f t="shared" si="36"/>
        <v>0.005773141838957904</v>
      </c>
      <c r="M353" s="72">
        <v>0.42529565861017743</v>
      </c>
      <c r="R353" s="97"/>
      <c r="T353" s="97"/>
      <c r="U353" s="97"/>
    </row>
    <row r="354" spans="1:21" s="58" customFormat="1" ht="12.75">
      <c r="A354" s="57">
        <v>14</v>
      </c>
      <c r="B354" s="54" t="s">
        <v>230</v>
      </c>
      <c r="C354" s="126" t="s">
        <v>387</v>
      </c>
      <c r="D354" s="54" t="s">
        <v>56</v>
      </c>
      <c r="E354" s="55">
        <v>25</v>
      </c>
      <c r="F354" s="55">
        <v>50</v>
      </c>
      <c r="G354" s="56">
        <f t="shared" si="35"/>
        <v>1</v>
      </c>
      <c r="H354" s="55">
        <v>91.25</v>
      </c>
      <c r="I354" s="55">
        <v>235</v>
      </c>
      <c r="J354" s="56">
        <f t="shared" si="37"/>
        <v>1.5753424657534247</v>
      </c>
      <c r="K354" s="54">
        <v>14</v>
      </c>
      <c r="L354" s="125">
        <f t="shared" si="36"/>
        <v>0.004750775048517038</v>
      </c>
      <c r="M354" s="72">
        <v>0.24293172068020882</v>
      </c>
      <c r="R354" s="97"/>
      <c r="S354" s="97"/>
      <c r="T354" s="97"/>
      <c r="U354" s="97"/>
    </row>
    <row r="355" spans="1:20" s="58" customFormat="1" ht="12.75">
      <c r="A355" s="57">
        <v>15</v>
      </c>
      <c r="B355" s="54" t="s">
        <v>255</v>
      </c>
      <c r="C355" s="126" t="s">
        <v>386</v>
      </c>
      <c r="D355" s="54" t="s">
        <v>56</v>
      </c>
      <c r="E355" s="55">
        <v>0</v>
      </c>
      <c r="F355" s="55">
        <v>37.633</v>
      </c>
      <c r="G355" s="56"/>
      <c r="H355" s="55">
        <v>0</v>
      </c>
      <c r="I355" s="55">
        <v>233.326</v>
      </c>
      <c r="J355" s="56"/>
      <c r="K355" s="54">
        <v>15</v>
      </c>
      <c r="L355" s="125">
        <f t="shared" si="36"/>
        <v>0.004716933357320367</v>
      </c>
      <c r="M355" s="72">
        <v>1</v>
      </c>
      <c r="T355" s="97"/>
    </row>
    <row r="356" spans="1:21" s="58" customFormat="1" ht="12.75">
      <c r="A356" s="57">
        <v>16</v>
      </c>
      <c r="B356" s="54" t="s">
        <v>117</v>
      </c>
      <c r="C356" s="77" t="s">
        <v>382</v>
      </c>
      <c r="D356" s="54" t="s">
        <v>56</v>
      </c>
      <c r="E356" s="55">
        <v>745</v>
      </c>
      <c r="F356" s="55">
        <v>325</v>
      </c>
      <c r="G356" s="56">
        <f t="shared" si="35"/>
        <v>-0.5637583892617449</v>
      </c>
      <c r="H356" s="55">
        <v>507.614</v>
      </c>
      <c r="I356" s="55">
        <v>222.939</v>
      </c>
      <c r="J356" s="56">
        <f t="shared" si="37"/>
        <v>-0.5608099855401939</v>
      </c>
      <c r="K356" s="54">
        <v>16</v>
      </c>
      <c r="L356" s="125">
        <f t="shared" si="36"/>
        <v>0.004506949100175914</v>
      </c>
      <c r="M356" s="72">
        <v>0.30566177428310926</v>
      </c>
      <c r="R356" s="97"/>
      <c r="S356" s="97"/>
      <c r="T356" s="97"/>
      <c r="U356" s="97"/>
    </row>
    <row r="357" spans="1:20" s="58" customFormat="1" ht="12.75">
      <c r="A357" s="57">
        <v>17</v>
      </c>
      <c r="B357" s="54" t="s">
        <v>113</v>
      </c>
      <c r="C357" s="126" t="s">
        <v>385</v>
      </c>
      <c r="D357" s="54" t="s">
        <v>56</v>
      </c>
      <c r="E357" s="55">
        <v>0</v>
      </c>
      <c r="F357" s="55">
        <v>31.74</v>
      </c>
      <c r="G357" s="56"/>
      <c r="H357" s="55">
        <v>0</v>
      </c>
      <c r="I357" s="55">
        <v>195.621</v>
      </c>
      <c r="J357" s="56"/>
      <c r="K357" s="54">
        <v>17</v>
      </c>
      <c r="L357" s="125">
        <f t="shared" si="36"/>
        <v>0.003954686662833836</v>
      </c>
      <c r="M357" s="72">
        <v>0.3155925679152961</v>
      </c>
      <c r="R357" s="97"/>
      <c r="T357" s="97"/>
    </row>
    <row r="358" spans="1:21" s="58" customFormat="1" ht="12.75">
      <c r="A358" s="57">
        <v>18</v>
      </c>
      <c r="B358" s="54" t="s">
        <v>242</v>
      </c>
      <c r="C358" s="126">
        <v>41015000</v>
      </c>
      <c r="D358" s="54" t="s">
        <v>56</v>
      </c>
      <c r="E358" s="55">
        <v>16.818</v>
      </c>
      <c r="F358" s="55">
        <v>111.55</v>
      </c>
      <c r="G358" s="56">
        <f t="shared" si="35"/>
        <v>5.632774408371982</v>
      </c>
      <c r="H358" s="55">
        <v>13.632</v>
      </c>
      <c r="I358" s="55">
        <v>165.505</v>
      </c>
      <c r="J358" s="56">
        <f t="shared" si="37"/>
        <v>11.140918427230046</v>
      </c>
      <c r="K358" s="54">
        <v>18</v>
      </c>
      <c r="L358" s="125">
        <f t="shared" si="36"/>
        <v>0.0033458596783183503</v>
      </c>
      <c r="M358" s="72">
        <v>0.22331198778095307</v>
      </c>
      <c r="T358" s="97"/>
      <c r="U358" s="97"/>
    </row>
    <row r="359" spans="1:26" s="59" customFormat="1" ht="12.75">
      <c r="A359" s="57">
        <v>19</v>
      </c>
      <c r="B359" s="54" t="s">
        <v>187</v>
      </c>
      <c r="C359" s="126" t="s">
        <v>370</v>
      </c>
      <c r="D359" s="54" t="s">
        <v>56</v>
      </c>
      <c r="E359" s="55">
        <v>0</v>
      </c>
      <c r="F359" s="55">
        <v>47.986</v>
      </c>
      <c r="G359" s="56"/>
      <c r="H359" s="55">
        <v>0</v>
      </c>
      <c r="I359" s="55">
        <v>133.988</v>
      </c>
      <c r="J359" s="56"/>
      <c r="K359" s="54">
        <v>19</v>
      </c>
      <c r="L359" s="125">
        <f t="shared" si="36"/>
        <v>0.002708709988088089</v>
      </c>
      <c r="M359" s="72">
        <v>0.012163265246838358</v>
      </c>
      <c r="N359" s="58"/>
      <c r="O359" s="58"/>
      <c r="P359" s="58"/>
      <c r="Q359" s="58"/>
      <c r="R359" s="58"/>
      <c r="S359" s="58"/>
      <c r="T359" s="97"/>
      <c r="U359" s="58"/>
      <c r="V359" s="58"/>
      <c r="W359" s="58"/>
      <c r="X359" s="58"/>
      <c r="Y359" s="58"/>
      <c r="Z359" s="58"/>
    </row>
    <row r="360" spans="1:26" ht="12.75">
      <c r="A360" s="57">
        <v>20</v>
      </c>
      <c r="B360" s="54" t="s">
        <v>191</v>
      </c>
      <c r="C360" s="126" t="s">
        <v>388</v>
      </c>
      <c r="D360" s="54" t="s">
        <v>56</v>
      </c>
      <c r="E360" s="55">
        <v>17.026</v>
      </c>
      <c r="F360" s="55">
        <v>11.924</v>
      </c>
      <c r="G360" s="56">
        <f t="shared" si="35"/>
        <v>-0.2996593445318924</v>
      </c>
      <c r="H360" s="55">
        <v>174.676</v>
      </c>
      <c r="I360" s="55">
        <v>133.698</v>
      </c>
      <c r="J360" s="56">
        <f t="shared" si="37"/>
        <v>-0.23459433465387336</v>
      </c>
      <c r="L360" s="125">
        <f t="shared" si="36"/>
        <v>0.0027028473295175786</v>
      </c>
      <c r="M360" s="72">
        <v>0.7946672689665011</v>
      </c>
      <c r="N360" s="58"/>
      <c r="O360" s="58"/>
      <c r="P360" s="58"/>
      <c r="Q360" s="58"/>
      <c r="R360" s="97"/>
      <c r="S360" s="97"/>
      <c r="T360" s="97"/>
      <c r="U360" s="97"/>
      <c r="V360" s="58"/>
      <c r="W360" s="58"/>
      <c r="X360" s="58"/>
      <c r="Y360" s="58"/>
      <c r="Z360" s="58"/>
    </row>
    <row r="361" spans="1:26" ht="12.75">
      <c r="A361" s="57"/>
      <c r="B361" s="54" t="s">
        <v>163</v>
      </c>
      <c r="C361" s="126"/>
      <c r="G361" s="56"/>
      <c r="H361" s="55">
        <f>+H362-SUM(H341:H360)</f>
        <v>1673.7619999999952</v>
      </c>
      <c r="I361" s="55">
        <f>+I362-SUM(I341:I360)</f>
        <v>838.0530000000144</v>
      </c>
      <c r="J361" s="56">
        <f t="shared" si="37"/>
        <v>-0.49929978097243405</v>
      </c>
      <c r="L361" s="125">
        <f t="shared" si="36"/>
        <v>0.016942133113765606</v>
      </c>
      <c r="M361" s="72"/>
      <c r="N361" s="58"/>
      <c r="O361" s="58"/>
      <c r="P361" s="58"/>
      <c r="Q361" s="58"/>
      <c r="R361" s="97"/>
      <c r="S361" s="97"/>
      <c r="T361" s="97"/>
      <c r="U361" s="97"/>
      <c r="V361" s="58"/>
      <c r="W361" s="58"/>
      <c r="X361" s="58"/>
      <c r="Y361" s="58"/>
      <c r="Z361" s="58"/>
    </row>
    <row r="362" spans="2:26" s="59" customFormat="1" ht="12.75">
      <c r="B362" s="70" t="s">
        <v>166</v>
      </c>
      <c r="C362" s="70"/>
      <c r="D362" s="70"/>
      <c r="E362" s="99"/>
      <c r="F362" s="71"/>
      <c r="G362" s="71"/>
      <c r="H362" s="71">
        <f>+'Exportacion_regional '!C19</f>
        <v>21543.344</v>
      </c>
      <c r="I362" s="71">
        <f>+'Exportacion_regional '!D19</f>
        <v>49465.613</v>
      </c>
      <c r="J362" s="100">
        <f>+(I362-H362)/H362</f>
        <v>1.2960972539824827</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57" t="s">
        <v>213</v>
      </c>
      <c r="C364" s="257"/>
      <c r="D364" s="257"/>
      <c r="E364" s="257"/>
      <c r="F364" s="257"/>
      <c r="G364" s="257"/>
      <c r="H364" s="257"/>
      <c r="I364" s="257"/>
      <c r="J364" s="257"/>
      <c r="K364" s="257"/>
      <c r="L364" s="257"/>
      <c r="M364" s="257"/>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55" t="s">
        <v>182</v>
      </c>
      <c r="C366" s="255"/>
      <c r="D366" s="255"/>
      <c r="E366" s="255"/>
      <c r="F366" s="255"/>
      <c r="G366" s="255"/>
      <c r="H366" s="255"/>
      <c r="I366" s="255"/>
      <c r="J366" s="255"/>
      <c r="K366" s="255"/>
      <c r="L366" s="255"/>
      <c r="M366" s="255"/>
      <c r="N366" s="58"/>
      <c r="O366" s="58"/>
      <c r="P366" s="58"/>
      <c r="Q366" s="58"/>
      <c r="R366" s="97"/>
      <c r="S366" s="58"/>
      <c r="T366" s="97"/>
      <c r="U366" s="58"/>
      <c r="V366" s="58"/>
      <c r="W366" s="58"/>
      <c r="X366" s="58"/>
      <c r="Y366" s="58"/>
      <c r="Z366" s="58"/>
    </row>
    <row r="367" spans="2:26" s="83" customFormat="1" ht="15.75" customHeight="1">
      <c r="B367" s="252" t="s">
        <v>48</v>
      </c>
      <c r="C367" s="252"/>
      <c r="D367" s="252"/>
      <c r="E367" s="252"/>
      <c r="F367" s="252"/>
      <c r="G367" s="252"/>
      <c r="H367" s="252"/>
      <c r="I367" s="252"/>
      <c r="J367" s="252"/>
      <c r="K367" s="252"/>
      <c r="L367" s="252"/>
      <c r="M367" s="252"/>
      <c r="N367" s="58"/>
      <c r="O367" s="58"/>
      <c r="P367" s="58"/>
      <c r="Q367" s="58"/>
      <c r="R367" s="97"/>
      <c r="S367" s="58"/>
      <c r="T367" s="97"/>
      <c r="U367" s="58"/>
      <c r="V367" s="58"/>
      <c r="W367" s="58"/>
      <c r="X367" s="58"/>
      <c r="Y367" s="58"/>
      <c r="Z367" s="58"/>
    </row>
    <row r="368" spans="2:26" s="84" customFormat="1" ht="15.75" customHeight="1">
      <c r="B368" s="252" t="s">
        <v>130</v>
      </c>
      <c r="C368" s="252"/>
      <c r="D368" s="252"/>
      <c r="E368" s="252"/>
      <c r="F368" s="252"/>
      <c r="G368" s="252"/>
      <c r="H368" s="252"/>
      <c r="I368" s="252"/>
      <c r="J368" s="252"/>
      <c r="K368" s="252"/>
      <c r="L368" s="252"/>
      <c r="M368" s="252"/>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231</v>
      </c>
      <c r="C370" s="86" t="s">
        <v>186</v>
      </c>
      <c r="D370" s="86" t="s">
        <v>55</v>
      </c>
      <c r="E370" s="253" t="s">
        <v>176</v>
      </c>
      <c r="F370" s="253"/>
      <c r="G370" s="253"/>
      <c r="H370" s="253" t="s">
        <v>177</v>
      </c>
      <c r="I370" s="253"/>
      <c r="J370" s="253"/>
      <c r="K370" s="253"/>
      <c r="L370" s="253"/>
      <c r="M370" s="253"/>
      <c r="R370" s="97"/>
      <c r="S370" s="97"/>
      <c r="T370" s="97"/>
      <c r="U370" s="97"/>
    </row>
    <row r="371" spans="2:20" s="58" customFormat="1" ht="15.75" customHeight="1">
      <c r="B371" s="88"/>
      <c r="C371" s="88"/>
      <c r="D371" s="88"/>
      <c r="E371" s="254" t="str">
        <f>+E339</f>
        <v>ene</v>
      </c>
      <c r="F371" s="254"/>
      <c r="G371" s="88" t="s">
        <v>129</v>
      </c>
      <c r="H371" s="254" t="str">
        <f>+E371</f>
        <v>ene</v>
      </c>
      <c r="I371" s="254"/>
      <c r="J371" s="88" t="s">
        <v>129</v>
      </c>
      <c r="K371" s="89"/>
      <c r="L371" s="123" t="s">
        <v>225</v>
      </c>
      <c r="M371" s="90" t="s">
        <v>178</v>
      </c>
      <c r="R371" s="97"/>
      <c r="T371" s="97"/>
    </row>
    <row r="372" spans="2:21" s="58" customFormat="1" ht="15.75">
      <c r="B372" s="91"/>
      <c r="C372" s="91"/>
      <c r="D372" s="91"/>
      <c r="E372" s="92">
        <f aca="true" t="shared" si="38" ref="E372:J372">+E340</f>
        <v>2010</v>
      </c>
      <c r="F372" s="92">
        <f t="shared" si="38"/>
        <v>2011</v>
      </c>
      <c r="G372" s="93" t="str">
        <f t="shared" si="38"/>
        <v>11/10</v>
      </c>
      <c r="H372" s="92">
        <f t="shared" si="38"/>
        <v>2010</v>
      </c>
      <c r="I372" s="92">
        <f t="shared" si="38"/>
        <v>2011</v>
      </c>
      <c r="J372" s="93" t="str">
        <f t="shared" si="38"/>
        <v>11/10</v>
      </c>
      <c r="K372" s="91"/>
      <c r="L372" s="92">
        <v>2011</v>
      </c>
      <c r="M372" s="229">
        <f>+M340</f>
        <v>2011</v>
      </c>
      <c r="R372" s="97"/>
      <c r="S372" s="97"/>
      <c r="T372" s="97"/>
      <c r="U372" s="97"/>
    </row>
    <row r="373" spans="1:26" s="57" customFormat="1" ht="12.75">
      <c r="A373" s="57">
        <v>1</v>
      </c>
      <c r="B373" s="54" t="s">
        <v>249</v>
      </c>
      <c r="C373" s="126" t="s">
        <v>389</v>
      </c>
      <c r="D373" s="54" t="s">
        <v>56</v>
      </c>
      <c r="E373" s="138">
        <v>0</v>
      </c>
      <c r="F373" s="138">
        <v>17.714</v>
      </c>
      <c r="G373" s="56"/>
      <c r="H373" s="55">
        <v>0</v>
      </c>
      <c r="I373" s="55">
        <v>93.101</v>
      </c>
      <c r="J373" s="56"/>
      <c r="K373" s="54">
        <v>1</v>
      </c>
      <c r="L373" s="125">
        <f aca="true" t="shared" si="39" ref="L373:L387">+I373/$I$388</f>
        <v>0.8974974453891685</v>
      </c>
      <c r="M373" s="72">
        <v>1</v>
      </c>
      <c r="N373" s="58"/>
      <c r="O373" s="58"/>
      <c r="P373" s="58"/>
      <c r="Q373" s="58"/>
      <c r="R373" s="97"/>
      <c r="S373" s="97"/>
      <c r="T373" s="97"/>
      <c r="U373" s="97"/>
      <c r="V373" s="58"/>
      <c r="W373" s="58"/>
      <c r="X373" s="58"/>
      <c r="Y373" s="58"/>
      <c r="Z373" s="58"/>
    </row>
    <row r="374" spans="2:26" s="57" customFormat="1" ht="12.75">
      <c r="B374" s="54" t="s">
        <v>191</v>
      </c>
      <c r="C374" s="126" t="s">
        <v>388</v>
      </c>
      <c r="D374" s="54" t="s">
        <v>56</v>
      </c>
      <c r="E374" s="138">
        <v>0.336</v>
      </c>
      <c r="F374" s="138">
        <v>1.914</v>
      </c>
      <c r="G374" s="56">
        <f>+(F374-E374)/E374</f>
        <v>4.69642857142857</v>
      </c>
      <c r="H374" s="55">
        <v>2.063</v>
      </c>
      <c r="I374" s="55">
        <v>10.633</v>
      </c>
      <c r="J374" s="56">
        <f>+(I374-H374)/H374</f>
        <v>4.154144449830343</v>
      </c>
      <c r="K374" s="54"/>
      <c r="L374" s="125">
        <f t="shared" si="39"/>
        <v>0.10250255461083155</v>
      </c>
      <c r="M374" s="72">
        <v>0.06319987637003399</v>
      </c>
      <c r="N374" s="58"/>
      <c r="O374" s="58"/>
      <c r="P374" s="58"/>
      <c r="Q374" s="58"/>
      <c r="R374" s="97"/>
      <c r="S374" s="97"/>
      <c r="T374" s="97"/>
      <c r="U374" s="97"/>
      <c r="V374" s="58"/>
      <c r="W374" s="58"/>
      <c r="X374" s="58"/>
      <c r="Y374" s="58"/>
      <c r="Z374" s="58"/>
    </row>
    <row r="375" spans="2:26" s="57" customFormat="1" ht="12.75">
      <c r="B375" s="54" t="s">
        <v>340</v>
      </c>
      <c r="C375" s="126" t="s">
        <v>390</v>
      </c>
      <c r="D375" s="54" t="s">
        <v>55</v>
      </c>
      <c r="E375" s="138">
        <v>0</v>
      </c>
      <c r="F375" s="138">
        <v>0</v>
      </c>
      <c r="G375" s="56"/>
      <c r="H375" s="55">
        <v>0</v>
      </c>
      <c r="I375" s="55">
        <v>0</v>
      </c>
      <c r="J375" s="56"/>
      <c r="K375" s="54"/>
      <c r="L375" s="125">
        <f t="shared" si="39"/>
        <v>0</v>
      </c>
      <c r="M375" s="72">
        <v>0</v>
      </c>
      <c r="N375" s="58"/>
      <c r="O375" s="58"/>
      <c r="P375" s="58"/>
      <c r="Q375" s="58"/>
      <c r="R375" s="97"/>
      <c r="S375" s="97"/>
      <c r="T375" s="97"/>
      <c r="U375" s="97"/>
      <c r="V375" s="58"/>
      <c r="W375" s="58"/>
      <c r="X375" s="58"/>
      <c r="Y375" s="58"/>
      <c r="Z375" s="58"/>
    </row>
    <row r="376" spans="2:26" s="57" customFormat="1" ht="12.75">
      <c r="B376" s="54" t="s">
        <v>237</v>
      </c>
      <c r="C376" s="126" t="s">
        <v>391</v>
      </c>
      <c r="D376" s="54" t="s">
        <v>56</v>
      </c>
      <c r="E376" s="138">
        <v>0</v>
      </c>
      <c r="F376" s="138">
        <v>0</v>
      </c>
      <c r="G376" s="56"/>
      <c r="H376" s="55">
        <v>0</v>
      </c>
      <c r="I376" s="55">
        <v>0</v>
      </c>
      <c r="J376" s="56"/>
      <c r="K376" s="54"/>
      <c r="L376" s="125">
        <f t="shared" si="39"/>
        <v>0</v>
      </c>
      <c r="M376" s="72"/>
      <c r="N376" s="58"/>
      <c r="O376" s="58"/>
      <c r="P376" s="58"/>
      <c r="Q376" s="58"/>
      <c r="R376" s="97"/>
      <c r="S376" s="97"/>
      <c r="T376" s="97"/>
      <c r="U376" s="97"/>
      <c r="V376" s="58"/>
      <c r="W376" s="58"/>
      <c r="X376" s="58"/>
      <c r="Y376" s="58"/>
      <c r="Z376" s="58"/>
    </row>
    <row r="377" spans="2:26" s="57" customFormat="1" ht="12.75">
      <c r="B377" s="54" t="s">
        <v>120</v>
      </c>
      <c r="C377" s="126" t="s">
        <v>392</v>
      </c>
      <c r="D377" s="54" t="s">
        <v>56</v>
      </c>
      <c r="E377" s="138">
        <v>0</v>
      </c>
      <c r="F377" s="138">
        <v>0</v>
      </c>
      <c r="G377" s="56"/>
      <c r="H377" s="55">
        <v>0</v>
      </c>
      <c r="I377" s="55">
        <v>0</v>
      </c>
      <c r="J377" s="56"/>
      <c r="K377" s="54"/>
      <c r="L377" s="125">
        <f t="shared" si="39"/>
        <v>0</v>
      </c>
      <c r="M377" s="72">
        <v>0</v>
      </c>
      <c r="N377" s="58"/>
      <c r="O377" s="58"/>
      <c r="P377" s="58"/>
      <c r="Q377" s="58"/>
      <c r="R377" s="97"/>
      <c r="S377" s="97"/>
      <c r="T377" s="97"/>
      <c r="U377" s="97"/>
      <c r="V377" s="58"/>
      <c r="W377" s="58"/>
      <c r="X377" s="58"/>
      <c r="Y377" s="58"/>
      <c r="Z377" s="58"/>
    </row>
    <row r="378" spans="2:26" s="57" customFormat="1" ht="12.75">
      <c r="B378" s="54" t="s">
        <v>119</v>
      </c>
      <c r="C378" s="126" t="s">
        <v>393</v>
      </c>
      <c r="D378" s="54" t="s">
        <v>56</v>
      </c>
      <c r="E378" s="138">
        <v>0</v>
      </c>
      <c r="F378" s="138">
        <v>0</v>
      </c>
      <c r="G378" s="56"/>
      <c r="H378" s="55">
        <v>0</v>
      </c>
      <c r="I378" s="55">
        <v>0</v>
      </c>
      <c r="J378" s="56"/>
      <c r="K378" s="54"/>
      <c r="L378" s="125">
        <f t="shared" si="39"/>
        <v>0</v>
      </c>
      <c r="M378" s="72">
        <v>0</v>
      </c>
      <c r="N378" s="58"/>
      <c r="O378" s="58"/>
      <c r="P378" s="58"/>
      <c r="Q378" s="58"/>
      <c r="R378" s="97"/>
      <c r="S378" s="97"/>
      <c r="T378" s="97"/>
      <c r="U378" s="97"/>
      <c r="V378" s="58"/>
      <c r="W378" s="58"/>
      <c r="X378" s="58"/>
      <c r="Y378" s="58"/>
      <c r="Z378" s="58"/>
    </row>
    <row r="379" spans="2:26" s="57" customFormat="1" ht="12.75">
      <c r="B379" s="54" t="s">
        <v>272</v>
      </c>
      <c r="C379" s="126" t="s">
        <v>394</v>
      </c>
      <c r="D379" s="54" t="s">
        <v>56</v>
      </c>
      <c r="E379" s="138">
        <v>0</v>
      </c>
      <c r="F379" s="138">
        <v>0</v>
      </c>
      <c r="G379" s="56"/>
      <c r="H379" s="55">
        <v>0</v>
      </c>
      <c r="I379" s="55">
        <v>0</v>
      </c>
      <c r="J379" s="56"/>
      <c r="K379" s="54"/>
      <c r="L379" s="125">
        <f t="shared" si="39"/>
        <v>0</v>
      </c>
      <c r="M379" s="72"/>
      <c r="N379" s="58"/>
      <c r="O379" s="58"/>
      <c r="P379" s="58"/>
      <c r="Q379" s="58"/>
      <c r="R379" s="97"/>
      <c r="S379" s="97"/>
      <c r="T379" s="97"/>
      <c r="U379" s="97"/>
      <c r="V379" s="58"/>
      <c r="W379" s="58"/>
      <c r="X379" s="58"/>
      <c r="Y379" s="58"/>
      <c r="Z379" s="58"/>
    </row>
    <row r="380" spans="2:26" s="57" customFormat="1" ht="12.75">
      <c r="B380" s="54" t="s">
        <v>79</v>
      </c>
      <c r="C380" s="126" t="s">
        <v>351</v>
      </c>
      <c r="D380" s="54" t="s">
        <v>56</v>
      </c>
      <c r="E380" s="138">
        <v>0</v>
      </c>
      <c r="F380" s="138">
        <v>0</v>
      </c>
      <c r="G380" s="56"/>
      <c r="H380" s="55">
        <v>0</v>
      </c>
      <c r="I380" s="55">
        <v>0</v>
      </c>
      <c r="J380" s="56"/>
      <c r="K380" s="54"/>
      <c r="L380" s="125">
        <f t="shared" si="39"/>
        <v>0</v>
      </c>
      <c r="M380" s="72">
        <v>0</v>
      </c>
      <c r="N380" s="58"/>
      <c r="O380" s="58"/>
      <c r="P380" s="58"/>
      <c r="Q380" s="58"/>
      <c r="R380" s="97"/>
      <c r="S380" s="97"/>
      <c r="T380" s="97"/>
      <c r="U380" s="97"/>
      <c r="V380" s="58"/>
      <c r="W380" s="58"/>
      <c r="X380" s="58"/>
      <c r="Y380" s="58"/>
      <c r="Z380" s="58"/>
    </row>
    <row r="381" spans="2:26" s="57" customFormat="1" ht="12.75">
      <c r="B381" s="54" t="s">
        <v>341</v>
      </c>
      <c r="C381" s="126" t="s">
        <v>396</v>
      </c>
      <c r="D381" s="54" t="s">
        <v>56</v>
      </c>
      <c r="E381" s="138">
        <v>0</v>
      </c>
      <c r="F381" s="138">
        <v>0</v>
      </c>
      <c r="G381" s="56"/>
      <c r="H381" s="55">
        <v>0</v>
      </c>
      <c r="I381" s="55">
        <v>0</v>
      </c>
      <c r="J381" s="56"/>
      <c r="K381" s="54"/>
      <c r="L381" s="125">
        <f t="shared" si="39"/>
        <v>0</v>
      </c>
      <c r="M381" s="72">
        <v>0</v>
      </c>
      <c r="N381" s="58"/>
      <c r="O381" s="58"/>
      <c r="P381" s="58"/>
      <c r="Q381" s="58"/>
      <c r="R381" s="97"/>
      <c r="S381" s="97"/>
      <c r="T381" s="97"/>
      <c r="U381" s="97"/>
      <c r="V381" s="58"/>
      <c r="W381" s="58"/>
      <c r="X381" s="58"/>
      <c r="Y381" s="58"/>
      <c r="Z381" s="58"/>
    </row>
    <row r="382" spans="2:26" s="57" customFormat="1" ht="12.75">
      <c r="B382" s="54" t="s">
        <v>123</v>
      </c>
      <c r="C382" s="126">
        <v>51011100</v>
      </c>
      <c r="D382" s="54" t="s">
        <v>56</v>
      </c>
      <c r="E382" s="138">
        <v>0</v>
      </c>
      <c r="F382" s="138">
        <v>0</v>
      </c>
      <c r="G382" s="56"/>
      <c r="H382" s="55">
        <v>0</v>
      </c>
      <c r="I382" s="55">
        <v>0</v>
      </c>
      <c r="J382" s="56"/>
      <c r="K382" s="54"/>
      <c r="L382" s="125">
        <f t="shared" si="39"/>
        <v>0</v>
      </c>
      <c r="M382" s="72">
        <v>0</v>
      </c>
      <c r="N382" s="58"/>
      <c r="O382" s="58"/>
      <c r="P382" s="58"/>
      <c r="Q382" s="58"/>
      <c r="R382" s="97"/>
      <c r="S382" s="97"/>
      <c r="T382" s="97"/>
      <c r="U382" s="97"/>
      <c r="V382" s="58"/>
      <c r="W382" s="58"/>
      <c r="X382" s="58"/>
      <c r="Y382" s="58"/>
      <c r="Z382" s="58"/>
    </row>
    <row r="383" spans="2:26" s="57" customFormat="1" ht="12.75">
      <c r="B383" s="54" t="s">
        <v>254</v>
      </c>
      <c r="C383" s="126">
        <v>44089090</v>
      </c>
      <c r="D383" s="54" t="s">
        <v>56</v>
      </c>
      <c r="E383" s="138">
        <v>0</v>
      </c>
      <c r="F383" s="138">
        <v>0</v>
      </c>
      <c r="G383" s="56"/>
      <c r="H383" s="55">
        <v>0</v>
      </c>
      <c r="I383" s="55">
        <v>0</v>
      </c>
      <c r="J383" s="56"/>
      <c r="K383" s="54"/>
      <c r="L383" s="125">
        <f t="shared" si="39"/>
        <v>0</v>
      </c>
      <c r="M383" s="72">
        <v>0</v>
      </c>
      <c r="N383" s="58"/>
      <c r="O383" s="58"/>
      <c r="P383" s="58"/>
      <c r="Q383" s="58"/>
      <c r="R383" s="97"/>
      <c r="S383" s="97"/>
      <c r="T383" s="97"/>
      <c r="U383" s="97"/>
      <c r="V383" s="58"/>
      <c r="W383" s="58"/>
      <c r="X383" s="58"/>
      <c r="Y383" s="58"/>
      <c r="Z383" s="58"/>
    </row>
    <row r="384" spans="2:26" s="57" customFormat="1" ht="12.75">
      <c r="B384" s="54" t="s">
        <v>271</v>
      </c>
      <c r="C384" s="126" t="s">
        <v>397</v>
      </c>
      <c r="D384" s="54" t="s">
        <v>56</v>
      </c>
      <c r="E384" s="138">
        <v>0</v>
      </c>
      <c r="F384" s="138">
        <v>0</v>
      </c>
      <c r="G384" s="56"/>
      <c r="H384" s="55">
        <v>0</v>
      </c>
      <c r="I384" s="55">
        <v>0</v>
      </c>
      <c r="J384" s="56"/>
      <c r="K384" s="54"/>
      <c r="L384" s="125">
        <f t="shared" si="39"/>
        <v>0</v>
      </c>
      <c r="M384" s="72">
        <v>0</v>
      </c>
      <c r="N384" s="58"/>
      <c r="O384" s="58"/>
      <c r="P384" s="58"/>
      <c r="Q384" s="58"/>
      <c r="R384" s="97"/>
      <c r="S384" s="97"/>
      <c r="T384" s="97"/>
      <c r="U384" s="97"/>
      <c r="V384" s="58"/>
      <c r="W384" s="58"/>
      <c r="X384" s="58"/>
      <c r="Y384" s="58"/>
      <c r="Z384" s="58"/>
    </row>
    <row r="385" spans="2:26" s="57" customFormat="1" ht="12.75">
      <c r="B385" s="54" t="s">
        <v>236</v>
      </c>
      <c r="C385" s="126">
        <v>41039000</v>
      </c>
      <c r="D385" s="54" t="s">
        <v>56</v>
      </c>
      <c r="E385" s="138">
        <v>0</v>
      </c>
      <c r="F385" s="138">
        <v>0</v>
      </c>
      <c r="G385" s="56"/>
      <c r="H385" s="55">
        <v>0</v>
      </c>
      <c r="I385" s="55">
        <v>0</v>
      </c>
      <c r="J385" s="56"/>
      <c r="K385" s="54"/>
      <c r="L385" s="125">
        <f t="shared" si="39"/>
        <v>0</v>
      </c>
      <c r="M385" s="72"/>
      <c r="N385" s="58"/>
      <c r="O385" s="58"/>
      <c r="P385" s="58"/>
      <c r="Q385" s="58"/>
      <c r="R385" s="97"/>
      <c r="S385" s="97"/>
      <c r="T385" s="97"/>
      <c r="U385" s="97"/>
      <c r="V385" s="58"/>
      <c r="W385" s="58"/>
      <c r="X385" s="58"/>
      <c r="Y385" s="58"/>
      <c r="Z385" s="58"/>
    </row>
    <row r="386" spans="2:26" s="57" customFormat="1" ht="12.75">
      <c r="B386" s="54" t="s">
        <v>342</v>
      </c>
      <c r="C386" s="126" t="s">
        <v>398</v>
      </c>
      <c r="D386" s="54" t="s">
        <v>56</v>
      </c>
      <c r="E386" s="138">
        <v>0</v>
      </c>
      <c r="F386" s="138">
        <v>0</v>
      </c>
      <c r="G386" s="56"/>
      <c r="H386" s="55">
        <v>0</v>
      </c>
      <c r="I386" s="55">
        <v>0</v>
      </c>
      <c r="J386" s="56"/>
      <c r="K386" s="54"/>
      <c r="L386" s="125">
        <f t="shared" si="39"/>
        <v>0</v>
      </c>
      <c r="M386" s="72">
        <v>0</v>
      </c>
      <c r="N386" s="58"/>
      <c r="O386" s="58"/>
      <c r="P386" s="58"/>
      <c r="Q386" s="58"/>
      <c r="R386" s="97"/>
      <c r="S386" s="97"/>
      <c r="T386" s="97"/>
      <c r="U386" s="97"/>
      <c r="V386" s="58"/>
      <c r="W386" s="58"/>
      <c r="X386" s="58"/>
      <c r="Y386" s="58"/>
      <c r="Z386" s="58"/>
    </row>
    <row r="387" spans="2:26" s="57" customFormat="1" ht="12.75">
      <c r="B387" s="54" t="s">
        <v>163</v>
      </c>
      <c r="C387" s="126"/>
      <c r="D387" s="54"/>
      <c r="E387" s="55"/>
      <c r="F387" s="55"/>
      <c r="G387" s="56"/>
      <c r="H387" s="55">
        <f>+H388-SUM(H373:H386)</f>
        <v>58.449</v>
      </c>
      <c r="I387" s="55">
        <f>+I388-SUM(I373:I386)</f>
        <v>0</v>
      </c>
      <c r="J387" s="56">
        <f>+(I387-H387)/H387</f>
        <v>-1</v>
      </c>
      <c r="K387" s="54"/>
      <c r="L387" s="125">
        <f t="shared" si="39"/>
        <v>0</v>
      </c>
      <c r="M387" s="72"/>
      <c r="N387" s="58"/>
      <c r="O387" s="58"/>
      <c r="P387" s="58"/>
      <c r="Q387" s="58"/>
      <c r="R387" s="97"/>
      <c r="S387" s="97"/>
      <c r="T387" s="97"/>
      <c r="U387" s="97"/>
      <c r="V387" s="58"/>
      <c r="W387" s="58"/>
      <c r="X387" s="58"/>
      <c r="Y387" s="58"/>
      <c r="Z387" s="58"/>
    </row>
    <row r="388" spans="2:26" s="59" customFormat="1" ht="12.75">
      <c r="B388" s="70" t="s">
        <v>166</v>
      </c>
      <c r="C388" s="70"/>
      <c r="D388" s="70"/>
      <c r="E388" s="99"/>
      <c r="F388" s="71"/>
      <c r="G388" s="71"/>
      <c r="H388" s="71">
        <f>+'Exportacion_regional '!C20</f>
        <v>60.512</v>
      </c>
      <c r="I388" s="71">
        <f>+'Exportacion_regional '!D20</f>
        <v>103.734</v>
      </c>
      <c r="J388" s="100">
        <f>+(I388-H388)/H388</f>
        <v>0.7142715494447381</v>
      </c>
      <c r="K388" s="71"/>
      <c r="L388" s="100">
        <f>SUM(L373:L387)</f>
        <v>1</v>
      </c>
      <c r="M388" s="101"/>
      <c r="N388" s="58"/>
      <c r="O388" s="58"/>
      <c r="P388" s="58"/>
      <c r="Q388" s="58"/>
      <c r="R388" s="58"/>
      <c r="S388" s="58"/>
      <c r="T388" s="97"/>
      <c r="U388" s="58"/>
      <c r="V388" s="58"/>
      <c r="W388" s="58"/>
      <c r="X388" s="58"/>
      <c r="Y388" s="58"/>
      <c r="Z388" s="58"/>
    </row>
    <row r="389" spans="2:26" s="59" customFormat="1" ht="12.75">
      <c r="B389" s="26"/>
      <c r="C389" s="26"/>
      <c r="D389" s="26"/>
      <c r="E389" s="104"/>
      <c r="F389" s="105"/>
      <c r="G389" s="105"/>
      <c r="H389" s="106"/>
      <c r="I389" s="104"/>
      <c r="J389" s="105"/>
      <c r="K389" s="105"/>
      <c r="L389" s="105"/>
      <c r="M389" s="98"/>
      <c r="N389" s="58"/>
      <c r="O389" s="58"/>
      <c r="P389" s="58"/>
      <c r="Q389" s="58"/>
      <c r="R389" s="58"/>
      <c r="S389" s="58"/>
      <c r="T389" s="97"/>
      <c r="U389" s="97"/>
      <c r="V389" s="58"/>
      <c r="W389" s="58"/>
      <c r="X389" s="58"/>
      <c r="Y389" s="58"/>
      <c r="Z389" s="58"/>
    </row>
    <row r="390" spans="2:20" s="58" customFormat="1" ht="21" customHeight="1">
      <c r="B390" s="257" t="s">
        <v>213</v>
      </c>
      <c r="C390" s="257"/>
      <c r="D390" s="257"/>
      <c r="E390" s="257"/>
      <c r="F390" s="257"/>
      <c r="G390" s="257"/>
      <c r="H390" s="257"/>
      <c r="I390" s="257"/>
      <c r="J390" s="257"/>
      <c r="K390" s="257"/>
      <c r="L390" s="257"/>
      <c r="M390" s="257"/>
      <c r="R390" s="97"/>
      <c r="T390" s="97"/>
    </row>
    <row r="391" spans="13:26" ht="12.75">
      <c r="M391" s="98"/>
      <c r="N391" s="58"/>
      <c r="O391" s="58"/>
      <c r="P391" s="58"/>
      <c r="Q391" s="58"/>
      <c r="R391" s="97"/>
      <c r="S391" s="97"/>
      <c r="T391" s="97"/>
      <c r="U391" s="97"/>
      <c r="V391" s="58"/>
      <c r="W391" s="58"/>
      <c r="X391" s="58"/>
      <c r="Y391" s="58"/>
      <c r="Z391" s="58"/>
    </row>
    <row r="392" spans="2:26" s="83" customFormat="1" ht="15.75" customHeight="1">
      <c r="B392" s="255" t="s">
        <v>183</v>
      </c>
      <c r="C392" s="255"/>
      <c r="D392" s="255"/>
      <c r="E392" s="255"/>
      <c r="F392" s="255"/>
      <c r="G392" s="255"/>
      <c r="H392" s="255"/>
      <c r="I392" s="255"/>
      <c r="J392" s="255"/>
      <c r="K392" s="255"/>
      <c r="L392" s="255"/>
      <c r="M392" s="255"/>
      <c r="N392" s="58"/>
      <c r="O392" s="58"/>
      <c r="P392" s="58"/>
      <c r="Q392" s="58"/>
      <c r="R392" s="97"/>
      <c r="S392" s="97"/>
      <c r="T392" s="97"/>
      <c r="U392" s="97"/>
      <c r="V392" s="58"/>
      <c r="W392" s="58"/>
      <c r="X392" s="58"/>
      <c r="Y392" s="58"/>
      <c r="Z392" s="58"/>
    </row>
    <row r="393" spans="2:26" s="83" customFormat="1" ht="15.75" customHeight="1">
      <c r="B393" s="252" t="s">
        <v>48</v>
      </c>
      <c r="C393" s="252"/>
      <c r="D393" s="252"/>
      <c r="E393" s="252"/>
      <c r="F393" s="252"/>
      <c r="G393" s="252"/>
      <c r="H393" s="252"/>
      <c r="I393" s="252"/>
      <c r="J393" s="252"/>
      <c r="K393" s="252"/>
      <c r="L393" s="252"/>
      <c r="M393" s="252"/>
      <c r="N393" s="58"/>
      <c r="O393" s="122"/>
      <c r="P393" s="58"/>
      <c r="Q393" s="58"/>
      <c r="R393" s="58"/>
      <c r="S393" s="58"/>
      <c r="T393" s="97"/>
      <c r="U393" s="58"/>
      <c r="V393" s="58"/>
      <c r="W393" s="58"/>
      <c r="X393" s="58"/>
      <c r="Y393" s="58"/>
      <c r="Z393" s="58"/>
    </row>
    <row r="394" spans="2:26" s="84" customFormat="1" ht="15.75" customHeight="1">
      <c r="B394" s="252" t="s">
        <v>43</v>
      </c>
      <c r="C394" s="252"/>
      <c r="D394" s="252"/>
      <c r="E394" s="252"/>
      <c r="F394" s="252"/>
      <c r="G394" s="252"/>
      <c r="H394" s="252"/>
      <c r="I394" s="252"/>
      <c r="J394" s="252"/>
      <c r="K394" s="252"/>
      <c r="L394" s="252"/>
      <c r="M394" s="252"/>
      <c r="N394" s="58"/>
      <c r="O394" s="58"/>
      <c r="P394" s="58"/>
      <c r="Q394" s="58"/>
      <c r="R394" s="97"/>
      <c r="S394" s="58"/>
      <c r="T394" s="97"/>
      <c r="U394" s="58"/>
      <c r="V394" s="58"/>
      <c r="W394" s="58"/>
      <c r="X394" s="58"/>
      <c r="Y394" s="58"/>
      <c r="Z394" s="58"/>
    </row>
    <row r="395" spans="2:26" s="84" customFormat="1" ht="15.75" customHeight="1">
      <c r="B395" s="85"/>
      <c r="C395" s="85"/>
      <c r="D395" s="85"/>
      <c r="E395" s="85"/>
      <c r="F395" s="85"/>
      <c r="G395" s="85"/>
      <c r="H395" s="85"/>
      <c r="I395" s="85"/>
      <c r="J395" s="85"/>
      <c r="K395" s="85"/>
      <c r="L395" s="85"/>
      <c r="M395" s="85"/>
      <c r="N395" s="58"/>
      <c r="O395" s="58"/>
      <c r="P395" s="58"/>
      <c r="Q395" s="58"/>
      <c r="R395" s="97"/>
      <c r="S395" s="97"/>
      <c r="T395" s="97"/>
      <c r="U395" s="97"/>
      <c r="V395" s="58"/>
      <c r="W395" s="58"/>
      <c r="X395" s="58"/>
      <c r="Y395" s="58"/>
      <c r="Z395" s="58"/>
    </row>
    <row r="396" spans="2:20" s="58" customFormat="1" ht="30.75" customHeight="1">
      <c r="B396" s="86" t="s">
        <v>231</v>
      </c>
      <c r="C396" s="86" t="s">
        <v>186</v>
      </c>
      <c r="D396" s="86" t="s">
        <v>55</v>
      </c>
      <c r="E396" s="253" t="s">
        <v>176</v>
      </c>
      <c r="F396" s="253"/>
      <c r="G396" s="253"/>
      <c r="H396" s="253" t="s">
        <v>177</v>
      </c>
      <c r="I396" s="253"/>
      <c r="J396" s="253"/>
      <c r="K396" s="253"/>
      <c r="L396" s="253"/>
      <c r="M396" s="253"/>
      <c r="R396" s="97"/>
      <c r="T396" s="97"/>
    </row>
    <row r="397" spans="2:21" s="58" customFormat="1" ht="15.75" customHeight="1">
      <c r="B397" s="88"/>
      <c r="C397" s="88"/>
      <c r="D397" s="88"/>
      <c r="E397" s="254" t="str">
        <f>+E371</f>
        <v>ene</v>
      </c>
      <c r="F397" s="254"/>
      <c r="G397" s="88" t="s">
        <v>129</v>
      </c>
      <c r="H397" s="254" t="str">
        <f>+E397</f>
        <v>ene</v>
      </c>
      <c r="I397" s="254"/>
      <c r="J397" s="88" t="s">
        <v>129</v>
      </c>
      <c r="K397" s="89"/>
      <c r="L397" s="123" t="s">
        <v>225</v>
      </c>
      <c r="M397" s="90" t="s">
        <v>178</v>
      </c>
      <c r="R397" s="97"/>
      <c r="S397" s="97"/>
      <c r="T397" s="97"/>
      <c r="U397" s="97"/>
    </row>
    <row r="398" spans="2:20" s="58" customFormat="1" ht="15.75">
      <c r="B398" s="91"/>
      <c r="C398" s="91"/>
      <c r="D398" s="91"/>
      <c r="E398" s="92">
        <f aca="true" t="shared" si="40" ref="E398:J398">+E372</f>
        <v>2010</v>
      </c>
      <c r="F398" s="92">
        <f t="shared" si="40"/>
        <v>2011</v>
      </c>
      <c r="G398" s="93" t="str">
        <f t="shared" si="40"/>
        <v>11/10</v>
      </c>
      <c r="H398" s="92">
        <f t="shared" si="40"/>
        <v>2010</v>
      </c>
      <c r="I398" s="92">
        <f t="shared" si="40"/>
        <v>2011</v>
      </c>
      <c r="J398" s="93" t="str">
        <f t="shared" si="40"/>
        <v>11/10</v>
      </c>
      <c r="K398" s="91"/>
      <c r="L398" s="92">
        <v>2011</v>
      </c>
      <c r="M398" s="229">
        <v>2011</v>
      </c>
      <c r="R398" s="97"/>
      <c r="T398" s="97"/>
    </row>
    <row r="399" spans="1:26" s="57" customFormat="1" ht="12.75">
      <c r="A399" s="57">
        <v>1</v>
      </c>
      <c r="B399" s="54" t="s">
        <v>123</v>
      </c>
      <c r="C399" s="126">
        <v>51011100</v>
      </c>
      <c r="D399" s="54" t="s">
        <v>56</v>
      </c>
      <c r="E399" s="55">
        <v>364.083</v>
      </c>
      <c r="F399" s="55">
        <v>465.218</v>
      </c>
      <c r="G399" s="56">
        <f aca="true" t="shared" si="41" ref="G399:G411">+(F399-E399)/E399</f>
        <v>0.2777800666331578</v>
      </c>
      <c r="H399" s="55">
        <v>789.29</v>
      </c>
      <c r="I399" s="55">
        <v>1577.591</v>
      </c>
      <c r="J399" s="56">
        <f aca="true" t="shared" si="42" ref="J399:J412">+(I399-H399)/H399</f>
        <v>0.9987469751295468</v>
      </c>
      <c r="K399" s="54"/>
      <c r="L399" s="125">
        <f aca="true" t="shared" si="43" ref="L399:L412">+I399/$I$413</f>
        <v>0.4258862918147621</v>
      </c>
      <c r="M399" s="72">
        <v>1</v>
      </c>
      <c r="N399" s="58"/>
      <c r="O399" s="58"/>
      <c r="P399" s="58"/>
      <c r="Q399" s="58"/>
      <c r="R399" s="97"/>
      <c r="S399" s="97"/>
      <c r="T399" s="97"/>
      <c r="U399" s="97"/>
      <c r="V399" s="58"/>
      <c r="W399" s="58"/>
      <c r="X399" s="58"/>
      <c r="Y399" s="58"/>
      <c r="Z399" s="58"/>
    </row>
    <row r="400" spans="1:26" s="57" customFormat="1" ht="12.75">
      <c r="A400" s="57">
        <v>2</v>
      </c>
      <c r="B400" s="54" t="s">
        <v>124</v>
      </c>
      <c r="C400" s="78">
        <v>51052910</v>
      </c>
      <c r="D400" s="54" t="s">
        <v>56</v>
      </c>
      <c r="E400" s="55">
        <v>102.524</v>
      </c>
      <c r="F400" s="55">
        <v>197.104</v>
      </c>
      <c r="G400" s="56">
        <f t="shared" si="41"/>
        <v>0.9225157036401234</v>
      </c>
      <c r="H400" s="55">
        <v>429.147</v>
      </c>
      <c r="I400" s="55">
        <v>1032.032</v>
      </c>
      <c r="J400" s="56">
        <f t="shared" si="42"/>
        <v>1.4048449598855404</v>
      </c>
      <c r="K400" s="54"/>
      <c r="L400" s="125">
        <f t="shared" si="43"/>
        <v>0.27860724453560687</v>
      </c>
      <c r="M400" s="72">
        <v>1</v>
      </c>
      <c r="N400" s="58"/>
      <c r="O400" s="58"/>
      <c r="P400" s="58"/>
      <c r="Q400" s="58"/>
      <c r="R400" s="58"/>
      <c r="S400" s="58"/>
      <c r="T400" s="97"/>
      <c r="U400" s="97"/>
      <c r="V400" s="58"/>
      <c r="W400" s="58"/>
      <c r="X400" s="58"/>
      <c r="Y400" s="58"/>
      <c r="Z400" s="58"/>
    </row>
    <row r="401" spans="1:26" s="57" customFormat="1" ht="12.75">
      <c r="A401" s="57">
        <v>3</v>
      </c>
      <c r="B401" s="54" t="s">
        <v>119</v>
      </c>
      <c r="C401" s="126" t="s">
        <v>393</v>
      </c>
      <c r="D401" s="54" t="s">
        <v>56</v>
      </c>
      <c r="E401" s="55">
        <v>42.272</v>
      </c>
      <c r="F401" s="55">
        <v>138.941</v>
      </c>
      <c r="G401" s="56">
        <f t="shared" si="41"/>
        <v>2.2868328917486758</v>
      </c>
      <c r="H401" s="55">
        <v>216.484</v>
      </c>
      <c r="I401" s="55">
        <v>602.215</v>
      </c>
      <c r="J401" s="56">
        <f t="shared" si="42"/>
        <v>1.7817991167938507</v>
      </c>
      <c r="K401" s="54"/>
      <c r="L401" s="125">
        <f t="shared" si="43"/>
        <v>0.162573894770715</v>
      </c>
      <c r="M401" s="72">
        <v>0.48820814562540893</v>
      </c>
      <c r="N401" s="58"/>
      <c r="O401" s="58"/>
      <c r="P401" s="58"/>
      <c r="Q401" s="58"/>
      <c r="R401" s="97"/>
      <c r="S401" s="58"/>
      <c r="T401" s="97"/>
      <c r="U401" s="58"/>
      <c r="V401" s="58"/>
      <c r="W401" s="58"/>
      <c r="X401" s="58"/>
      <c r="Y401" s="58"/>
      <c r="Z401" s="58"/>
    </row>
    <row r="402" spans="1:26" s="57" customFormat="1" ht="12.75">
      <c r="A402" s="57">
        <v>4</v>
      </c>
      <c r="B402" s="54" t="s">
        <v>122</v>
      </c>
      <c r="C402" s="126">
        <v>44079920</v>
      </c>
      <c r="D402" s="54" t="s">
        <v>76</v>
      </c>
      <c r="E402" s="55">
        <v>0.655</v>
      </c>
      <c r="F402" s="55">
        <v>0.409</v>
      </c>
      <c r="G402" s="56">
        <f t="shared" si="41"/>
        <v>-0.37557251908396955</v>
      </c>
      <c r="H402" s="55">
        <v>318.982</v>
      </c>
      <c r="I402" s="55">
        <v>183.142</v>
      </c>
      <c r="J402" s="56">
        <f t="shared" si="42"/>
        <v>-0.42585475042478893</v>
      </c>
      <c r="K402" s="54"/>
      <c r="L402" s="125">
        <f t="shared" si="43"/>
        <v>0.049440994057103</v>
      </c>
      <c r="M402" s="72">
        <v>1</v>
      </c>
      <c r="N402" s="58"/>
      <c r="O402" s="58"/>
      <c r="P402" s="58"/>
      <c r="Q402" s="58"/>
      <c r="R402" s="97"/>
      <c r="S402" s="58"/>
      <c r="T402" s="97"/>
      <c r="U402" s="58"/>
      <c r="V402" s="58"/>
      <c r="W402" s="58"/>
      <c r="X402" s="58"/>
      <c r="Y402" s="58"/>
      <c r="Z402" s="58"/>
    </row>
    <row r="403" spans="1:26" s="57" customFormat="1" ht="12.75">
      <c r="A403" s="57">
        <v>5</v>
      </c>
      <c r="B403" s="54" t="s">
        <v>120</v>
      </c>
      <c r="C403" s="126" t="s">
        <v>392</v>
      </c>
      <c r="D403" s="54" t="s">
        <v>56</v>
      </c>
      <c r="E403" s="55">
        <v>36.711</v>
      </c>
      <c r="F403" s="55">
        <v>10.887</v>
      </c>
      <c r="G403" s="56">
        <f t="shared" si="41"/>
        <v>-0.7034403857154531</v>
      </c>
      <c r="H403" s="55">
        <v>343.786</v>
      </c>
      <c r="I403" s="55">
        <v>74.281</v>
      </c>
      <c r="J403" s="56">
        <f t="shared" si="42"/>
        <v>-0.7839324463474371</v>
      </c>
      <c r="K403" s="54"/>
      <c r="L403" s="125">
        <f t="shared" si="43"/>
        <v>0.020052890541523344</v>
      </c>
      <c r="M403" s="72">
        <v>0.9997577356357421</v>
      </c>
      <c r="N403" s="58"/>
      <c r="O403" s="58"/>
      <c r="P403" s="58"/>
      <c r="Q403" s="58"/>
      <c r="R403" s="58"/>
      <c r="S403" s="58"/>
      <c r="T403" s="97"/>
      <c r="U403" s="97"/>
      <c r="V403" s="58"/>
      <c r="W403" s="58"/>
      <c r="X403" s="58"/>
      <c r="Y403" s="58"/>
      <c r="Z403" s="58"/>
    </row>
    <row r="404" spans="1:26" s="57" customFormat="1" ht="12.75">
      <c r="A404" s="57">
        <v>6</v>
      </c>
      <c r="B404" s="54" t="s">
        <v>238</v>
      </c>
      <c r="C404" s="77">
        <v>51031000</v>
      </c>
      <c r="D404" s="54" t="s">
        <v>56</v>
      </c>
      <c r="E404" s="55">
        <v>0</v>
      </c>
      <c r="F404" s="55">
        <v>29.321</v>
      </c>
      <c r="G404" s="56"/>
      <c r="H404" s="55">
        <v>0</v>
      </c>
      <c r="I404" s="55">
        <v>67.815</v>
      </c>
      <c r="J404" s="56"/>
      <c r="K404" s="54"/>
      <c r="L404" s="125">
        <f t="shared" si="43"/>
        <v>0.018307329896923914</v>
      </c>
      <c r="M404" s="72">
        <v>1</v>
      </c>
      <c r="N404" s="58"/>
      <c r="O404" s="58"/>
      <c r="P404" s="58"/>
      <c r="Q404" s="58"/>
      <c r="R404" s="97"/>
      <c r="S404" s="58"/>
      <c r="T404" s="97"/>
      <c r="U404" s="58"/>
      <c r="V404" s="58"/>
      <c r="W404" s="58"/>
      <c r="X404" s="58"/>
      <c r="Y404" s="58"/>
      <c r="Z404" s="58"/>
    </row>
    <row r="405" spans="1:26" s="57" customFormat="1" ht="12.75">
      <c r="A405" s="57">
        <v>7</v>
      </c>
      <c r="B405" s="54" t="s">
        <v>125</v>
      </c>
      <c r="C405" s="78">
        <v>15050000</v>
      </c>
      <c r="D405" s="54" t="s">
        <v>56</v>
      </c>
      <c r="E405" s="55">
        <v>21.661</v>
      </c>
      <c r="F405" s="55">
        <v>18.23</v>
      </c>
      <c r="G405" s="56">
        <f t="shared" si="41"/>
        <v>-0.1583952726097595</v>
      </c>
      <c r="H405" s="55">
        <v>68.881</v>
      </c>
      <c r="I405" s="55">
        <v>58.196</v>
      </c>
      <c r="J405" s="56">
        <f t="shared" si="42"/>
        <v>-0.15512260274966974</v>
      </c>
      <c r="K405" s="54"/>
      <c r="L405" s="125">
        <f t="shared" si="43"/>
        <v>0.015710585721173547</v>
      </c>
      <c r="M405" s="72">
        <v>1</v>
      </c>
      <c r="N405" s="58"/>
      <c r="O405" s="58"/>
      <c r="P405" s="58"/>
      <c r="Q405" s="58"/>
      <c r="R405" s="58"/>
      <c r="S405" s="58"/>
      <c r="T405" s="97"/>
      <c r="U405" s="58"/>
      <c r="V405" s="58"/>
      <c r="W405" s="58"/>
      <c r="X405" s="58"/>
      <c r="Y405" s="58"/>
      <c r="Z405" s="58"/>
    </row>
    <row r="406" spans="1:26" s="57" customFormat="1" ht="12.75">
      <c r="A406" s="57">
        <v>8</v>
      </c>
      <c r="B406" s="54" t="s">
        <v>343</v>
      </c>
      <c r="C406" s="126">
        <v>41012000</v>
      </c>
      <c r="D406" s="54" t="s">
        <v>56</v>
      </c>
      <c r="E406" s="55">
        <v>0</v>
      </c>
      <c r="F406" s="55">
        <v>28</v>
      </c>
      <c r="G406" s="56"/>
      <c r="H406" s="55">
        <v>0</v>
      </c>
      <c r="I406" s="55">
        <v>41.977</v>
      </c>
      <c r="J406" s="56"/>
      <c r="K406" s="54"/>
      <c r="L406" s="125">
        <f t="shared" si="43"/>
        <v>0.011332106275649564</v>
      </c>
      <c r="M406" s="72">
        <v>1</v>
      </c>
      <c r="N406" s="58"/>
      <c r="O406" s="58"/>
      <c r="P406" s="58"/>
      <c r="Q406" s="58"/>
      <c r="R406" s="58"/>
      <c r="S406" s="97"/>
      <c r="T406" s="97"/>
      <c r="U406" s="97"/>
      <c r="V406" s="58"/>
      <c r="W406" s="58"/>
      <c r="X406" s="58"/>
      <c r="Y406" s="58"/>
      <c r="Z406" s="58"/>
    </row>
    <row r="407" spans="1:26" s="57" customFormat="1" ht="12.75">
      <c r="A407" s="57">
        <v>9</v>
      </c>
      <c r="B407" s="54" t="s">
        <v>126</v>
      </c>
      <c r="C407" s="126">
        <v>22030000</v>
      </c>
      <c r="D407" s="54" t="s">
        <v>74</v>
      </c>
      <c r="E407" s="55">
        <v>17.857</v>
      </c>
      <c r="F407" s="55">
        <v>29.01</v>
      </c>
      <c r="G407" s="56">
        <f t="shared" si="41"/>
        <v>0.6245729965839728</v>
      </c>
      <c r="H407" s="55">
        <v>18.533</v>
      </c>
      <c r="I407" s="55">
        <v>20.372</v>
      </c>
      <c r="J407" s="56">
        <f t="shared" si="42"/>
        <v>0.09922840338855007</v>
      </c>
      <c r="K407" s="54"/>
      <c r="L407" s="125">
        <f t="shared" si="43"/>
        <v>0.005499622866034564</v>
      </c>
      <c r="M407" s="72">
        <v>0.8481265611990009</v>
      </c>
      <c r="N407" s="58"/>
      <c r="O407" s="58"/>
      <c r="P407" s="58"/>
      <c r="Q407" s="58"/>
      <c r="R407" s="58"/>
      <c r="S407" s="97"/>
      <c r="T407" s="97"/>
      <c r="U407" s="97"/>
      <c r="V407" s="58"/>
      <c r="W407" s="58"/>
      <c r="X407" s="58"/>
      <c r="Y407" s="58"/>
      <c r="Z407" s="58"/>
    </row>
    <row r="408" spans="1:26" s="57" customFormat="1" ht="12.75">
      <c r="A408" s="57">
        <v>10</v>
      </c>
      <c r="B408" s="54" t="s">
        <v>299</v>
      </c>
      <c r="C408" s="126">
        <v>51012100</v>
      </c>
      <c r="D408" s="54" t="s">
        <v>56</v>
      </c>
      <c r="E408" s="55">
        <v>0</v>
      </c>
      <c r="F408" s="55">
        <v>9.072</v>
      </c>
      <c r="G408" s="56"/>
      <c r="H408" s="55">
        <v>0</v>
      </c>
      <c r="I408" s="55">
        <v>16.329</v>
      </c>
      <c r="J408" s="56"/>
      <c r="K408" s="54"/>
      <c r="L408" s="125">
        <f t="shared" si="43"/>
        <v>0.004408175033353545</v>
      </c>
      <c r="M408" s="72">
        <v>0.21068861850509013</v>
      </c>
      <c r="N408" s="58"/>
      <c r="O408" s="58"/>
      <c r="P408" s="58"/>
      <c r="Q408" s="58"/>
      <c r="R408" s="97"/>
      <c r="S408" s="58"/>
      <c r="T408" s="97"/>
      <c r="U408" s="58"/>
      <c r="V408" s="58"/>
      <c r="W408" s="58"/>
      <c r="X408" s="58"/>
      <c r="Y408" s="58"/>
      <c r="Z408" s="58"/>
    </row>
    <row r="409" spans="1:26" s="57" customFormat="1" ht="12.75">
      <c r="A409" s="57">
        <v>11</v>
      </c>
      <c r="B409" s="54" t="s">
        <v>344</v>
      </c>
      <c r="C409" s="77">
        <v>44081090</v>
      </c>
      <c r="D409" s="54" t="s">
        <v>56</v>
      </c>
      <c r="E409" s="55">
        <v>0</v>
      </c>
      <c r="F409" s="55">
        <v>0.038</v>
      </c>
      <c r="G409" s="56"/>
      <c r="H409" s="55">
        <v>0</v>
      </c>
      <c r="I409" s="55">
        <v>14.994</v>
      </c>
      <c r="J409" s="56"/>
      <c r="K409" s="54"/>
      <c r="L409" s="125">
        <f t="shared" si="43"/>
        <v>0.004047778581058426</v>
      </c>
      <c r="M409" s="72">
        <v>1</v>
      </c>
      <c r="N409" s="58"/>
      <c r="O409" s="58"/>
      <c r="P409" s="58"/>
      <c r="Q409" s="58"/>
      <c r="R409" s="97"/>
      <c r="S409" s="97"/>
      <c r="T409" s="97"/>
      <c r="U409" s="97"/>
      <c r="V409" s="58"/>
      <c r="W409" s="58"/>
      <c r="X409" s="58"/>
      <c r="Y409" s="58"/>
      <c r="Z409" s="58"/>
    </row>
    <row r="410" spans="1:26" s="57" customFormat="1" ht="12.75">
      <c r="A410" s="57">
        <v>12</v>
      </c>
      <c r="B410" s="54" t="s">
        <v>113</v>
      </c>
      <c r="C410" s="126" t="s">
        <v>385</v>
      </c>
      <c r="D410" s="54" t="s">
        <v>56</v>
      </c>
      <c r="E410" s="55">
        <v>0.474</v>
      </c>
      <c r="F410" s="55">
        <v>0.599</v>
      </c>
      <c r="G410" s="56">
        <f t="shared" si="41"/>
        <v>0.26371308016877637</v>
      </c>
      <c r="H410" s="55">
        <v>5.152</v>
      </c>
      <c r="I410" s="55">
        <v>8.018</v>
      </c>
      <c r="J410" s="56">
        <f t="shared" si="42"/>
        <v>0.5562888198757765</v>
      </c>
      <c r="K410" s="54"/>
      <c r="L410" s="125">
        <f t="shared" si="43"/>
        <v>0.0021645383928855853</v>
      </c>
      <c r="M410" s="72">
        <v>0.012935324988344012</v>
      </c>
      <c r="N410" s="58"/>
      <c r="O410" s="58"/>
      <c r="P410" s="58"/>
      <c r="Q410" s="58"/>
      <c r="R410" s="58"/>
      <c r="S410" s="58"/>
      <c r="T410" s="97"/>
      <c r="U410" s="58"/>
      <c r="V410" s="58"/>
      <c r="W410" s="58"/>
      <c r="X410" s="58"/>
      <c r="Y410" s="58"/>
      <c r="Z410" s="58"/>
    </row>
    <row r="411" spans="1:26" s="57" customFormat="1" ht="12.75">
      <c r="A411" s="57">
        <v>13</v>
      </c>
      <c r="B411" s="54" t="s">
        <v>326</v>
      </c>
      <c r="C411" s="126" t="s">
        <v>399</v>
      </c>
      <c r="D411" s="54" t="s">
        <v>56</v>
      </c>
      <c r="E411" s="55">
        <v>1.83</v>
      </c>
      <c r="F411" s="55">
        <v>2.274</v>
      </c>
      <c r="G411" s="56">
        <f t="shared" si="41"/>
        <v>0.24262295081967208</v>
      </c>
      <c r="H411" s="55">
        <v>4.214</v>
      </c>
      <c r="I411" s="55">
        <v>7.292</v>
      </c>
      <c r="J411" s="56">
        <f t="shared" si="42"/>
        <v>0.7304224015187468</v>
      </c>
      <c r="K411" s="54"/>
      <c r="L411" s="125">
        <f t="shared" si="43"/>
        <v>0.0019685475132104873</v>
      </c>
      <c r="M411" s="72">
        <v>1</v>
      </c>
      <c r="N411" s="58"/>
      <c r="O411" s="58"/>
      <c r="P411" s="58"/>
      <c r="Q411" s="58"/>
      <c r="R411" s="97"/>
      <c r="S411" s="58"/>
      <c r="T411" s="97"/>
      <c r="U411" s="97"/>
      <c r="V411" s="58"/>
      <c r="W411" s="58"/>
      <c r="X411" s="58"/>
      <c r="Y411" s="58"/>
      <c r="Z411" s="58"/>
    </row>
    <row r="412" spans="1:21" s="58" customFormat="1" ht="12.75">
      <c r="A412" s="57"/>
      <c r="B412" s="54" t="s">
        <v>163</v>
      </c>
      <c r="C412" s="126"/>
      <c r="D412" s="54"/>
      <c r="E412" s="55"/>
      <c r="F412" s="55"/>
      <c r="G412" s="56"/>
      <c r="H412" s="55">
        <f>+H413-SUM(H399:H411)</f>
        <v>288.93800000000056</v>
      </c>
      <c r="I412" s="55">
        <f>+I413-SUM(I399:I411)</f>
        <v>0</v>
      </c>
      <c r="J412" s="56">
        <f t="shared" si="42"/>
        <v>-1</v>
      </c>
      <c r="K412" s="54"/>
      <c r="L412" s="125">
        <f t="shared" si="43"/>
        <v>0</v>
      </c>
      <c r="M412" s="72"/>
      <c r="T412" s="97"/>
      <c r="U412" s="97"/>
    </row>
    <row r="413" spans="2:26" s="59" customFormat="1" ht="12.75">
      <c r="B413" s="70" t="s">
        <v>166</v>
      </c>
      <c r="C413" s="70"/>
      <c r="D413" s="70"/>
      <c r="E413" s="99"/>
      <c r="F413" s="71"/>
      <c r="G413" s="71"/>
      <c r="H413" s="71">
        <f>+'Exportacion_regional '!C21</f>
        <v>2483.407</v>
      </c>
      <c r="I413" s="71">
        <f>+'Exportacion_regional '!D21</f>
        <v>3704.254</v>
      </c>
      <c r="J413" s="100">
        <f>+(I413-H413)/H413</f>
        <v>0.49160165852798177</v>
      </c>
      <c r="K413" s="71"/>
      <c r="L413" s="100">
        <f>SUM(L399:L412)</f>
        <v>1</v>
      </c>
      <c r="M413" s="101"/>
      <c r="N413" s="58"/>
      <c r="O413" s="58"/>
      <c r="P413" s="58"/>
      <c r="Q413" s="58"/>
      <c r="R413" s="58"/>
      <c r="S413" s="58"/>
      <c r="T413" s="58"/>
      <c r="U413" s="58"/>
      <c r="V413" s="58"/>
      <c r="W413" s="58"/>
      <c r="X413" s="58"/>
      <c r="Y413" s="58"/>
      <c r="Z413" s="58"/>
    </row>
    <row r="414" spans="2:26" s="59" customFormat="1" ht="12.75">
      <c r="B414" s="26"/>
      <c r="C414" s="26"/>
      <c r="D414" s="26"/>
      <c r="E414" s="104"/>
      <c r="F414" s="105"/>
      <c r="G414" s="105"/>
      <c r="H414" s="106"/>
      <c r="I414" s="104"/>
      <c r="J414" s="105"/>
      <c r="K414" s="105"/>
      <c r="L414" s="105"/>
      <c r="M414" s="98"/>
      <c r="N414" s="58"/>
      <c r="O414" s="58"/>
      <c r="P414" s="58"/>
      <c r="Q414" s="58"/>
      <c r="R414" s="58"/>
      <c r="S414" s="58"/>
      <c r="T414" s="58"/>
      <c r="U414" s="97"/>
      <c r="V414" s="58"/>
      <c r="W414" s="58"/>
      <c r="X414" s="58"/>
      <c r="Y414" s="58"/>
      <c r="Z414" s="58"/>
    </row>
    <row r="415" spans="2:13" s="58" customFormat="1" ht="21" customHeight="1">
      <c r="B415" s="257" t="s">
        <v>213</v>
      </c>
      <c r="C415" s="257"/>
      <c r="D415" s="257"/>
      <c r="E415" s="257"/>
      <c r="F415" s="257"/>
      <c r="G415" s="257"/>
      <c r="H415" s="257"/>
      <c r="I415" s="257"/>
      <c r="J415" s="257"/>
      <c r="K415" s="257"/>
      <c r="L415" s="257"/>
      <c r="M415" s="257"/>
    </row>
    <row r="416" spans="5:26" ht="12.75" customHeight="1" hidden="1">
      <c r="E416" s="55">
        <v>9.975</v>
      </c>
      <c r="F416" s="55">
        <v>6.633</v>
      </c>
      <c r="M416" s="98"/>
      <c r="N416" s="58"/>
      <c r="O416" s="58"/>
      <c r="P416" s="58"/>
      <c r="Q416" s="58"/>
      <c r="R416" s="97"/>
      <c r="S416" s="97"/>
      <c r="T416" s="97"/>
      <c r="U416" s="97"/>
      <c r="V416" s="58"/>
      <c r="W416" s="58"/>
      <c r="X416" s="58"/>
      <c r="Y416" s="58"/>
      <c r="Z416" s="58"/>
    </row>
    <row r="417" spans="5:26" ht="12.75" customHeight="1" hidden="1">
      <c r="E417" s="55">
        <v>14.6</v>
      </c>
      <c r="F417" s="55">
        <v>11.586</v>
      </c>
      <c r="H417" s="97">
        <f>+H413+H388+H362+H304+H272+H240+H208+H176+H144+H112+H80+H60+H41</f>
        <v>1166616.936</v>
      </c>
      <c r="I417" s="97">
        <f>+I413+I388+I362+I304+I272+I240+I208+I176+I144+I112+I80+I60+I41</f>
        <v>1212348.772</v>
      </c>
      <c r="M417" s="98"/>
      <c r="N417" s="58"/>
      <c r="O417" s="58"/>
      <c r="P417" s="58"/>
      <c r="Q417" s="58"/>
      <c r="R417" s="97"/>
      <c r="S417" s="97"/>
      <c r="T417" s="97"/>
      <c r="U417" s="97"/>
      <c r="V417" s="58"/>
      <c r="W417" s="58"/>
      <c r="X417" s="58"/>
      <c r="Y417" s="58"/>
      <c r="Z417" s="58"/>
    </row>
    <row r="418" spans="5:26" ht="12.75" customHeight="1" hidden="1">
      <c r="E418" s="55">
        <v>0</v>
      </c>
      <c r="F418" s="55">
        <v>0</v>
      </c>
      <c r="M418" s="98"/>
      <c r="N418" s="58"/>
      <c r="O418" s="58"/>
      <c r="P418" s="58"/>
      <c r="Q418" s="58"/>
      <c r="R418" s="97"/>
      <c r="S418" s="58"/>
      <c r="T418" s="97"/>
      <c r="U418" s="58"/>
      <c r="V418" s="58"/>
      <c r="W418" s="58"/>
      <c r="X418" s="58"/>
      <c r="Y418" s="58"/>
      <c r="Z418" s="58"/>
    </row>
    <row r="419" spans="13:26" ht="12.75">
      <c r="M419" s="98"/>
      <c r="N419" s="58"/>
      <c r="O419" s="58"/>
      <c r="P419" s="58"/>
      <c r="Q419" s="58"/>
      <c r="R419" s="58"/>
      <c r="S419" s="58"/>
      <c r="T419" s="58"/>
      <c r="U419" s="58"/>
      <c r="V419" s="58"/>
      <c r="W419" s="58"/>
      <c r="X419" s="58"/>
      <c r="Y419" s="58"/>
      <c r="Z419" s="58"/>
    </row>
    <row r="420" spans="13:26" ht="12.75">
      <c r="M420" s="98"/>
      <c r="N420" s="58"/>
      <c r="O420" s="58"/>
      <c r="P420" s="58"/>
      <c r="Q420" s="58"/>
      <c r="R420" s="58"/>
      <c r="S420" s="97"/>
      <c r="T420" s="58"/>
      <c r="U420" s="97"/>
      <c r="V420" s="58"/>
      <c r="W420" s="58"/>
      <c r="X420" s="58"/>
      <c r="Y420" s="58"/>
      <c r="Z420" s="58"/>
    </row>
    <row r="421" spans="8:26" ht="12.75" customHeight="1" hidden="1">
      <c r="H421" s="55">
        <f>+H413+H388+H362+H304+H272+H240+H208+H176+H144+H112+H80+H60+H41</f>
        <v>1166616.936</v>
      </c>
      <c r="I421" s="55">
        <f>+I413+I388+I362+I304+I272+I240+I208+I176+I144+I112+I80+I60+I41</f>
        <v>1212348.772</v>
      </c>
      <c r="M421" s="98"/>
      <c r="N421" s="58"/>
      <c r="O421" s="58"/>
      <c r="P421" s="58"/>
      <c r="Q421" s="58"/>
      <c r="R421" s="97"/>
      <c r="S421" s="58"/>
      <c r="T421" s="97"/>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97"/>
      <c r="T424" s="58"/>
      <c r="U424" s="97"/>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58"/>
      <c r="T426" s="58"/>
      <c r="U426" s="58"/>
      <c r="V426" s="58"/>
      <c r="W426" s="58"/>
      <c r="X426" s="58"/>
      <c r="Y426" s="58"/>
      <c r="Z426" s="58"/>
    </row>
    <row r="427" spans="13:26" ht="12.75">
      <c r="M427" s="98"/>
      <c r="N427" s="58"/>
      <c r="O427" s="58"/>
      <c r="P427" s="58"/>
      <c r="Q427" s="58"/>
      <c r="R427" s="58"/>
      <c r="S427" s="58"/>
      <c r="T427" s="58"/>
      <c r="U427" s="58"/>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58"/>
      <c r="T429" s="58"/>
      <c r="U429" s="58"/>
      <c r="V429" s="58"/>
      <c r="W429" s="58"/>
      <c r="X429" s="58"/>
      <c r="Y429" s="58"/>
      <c r="Z429" s="58"/>
    </row>
    <row r="430" spans="13:26" ht="12.75">
      <c r="M430" s="98"/>
      <c r="N430" s="58"/>
      <c r="O430" s="58"/>
      <c r="P430" s="58"/>
      <c r="Q430" s="58"/>
      <c r="R430" s="58"/>
      <c r="S430" s="58"/>
      <c r="T430" s="58"/>
      <c r="U430" s="58"/>
      <c r="V430" s="58"/>
      <c r="W430" s="58"/>
      <c r="X430" s="58"/>
      <c r="Y430" s="58"/>
      <c r="Z430" s="58"/>
    </row>
    <row r="431" spans="13:26" ht="12.75">
      <c r="M431" s="98"/>
      <c r="N431" s="58"/>
      <c r="O431" s="58"/>
      <c r="P431" s="58"/>
      <c r="Q431" s="58"/>
      <c r="R431" s="58"/>
      <c r="S431" s="97"/>
      <c r="T431" s="58"/>
      <c r="U431" s="97"/>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58"/>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97"/>
      <c r="T437" s="58"/>
      <c r="U437" s="97"/>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97"/>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58"/>
      <c r="T442" s="58"/>
      <c r="U442" s="58"/>
      <c r="V442" s="58"/>
      <c r="W442" s="58"/>
      <c r="X442" s="58"/>
      <c r="Y442" s="58"/>
      <c r="Z442" s="58"/>
    </row>
    <row r="443" spans="13:26" ht="12.75">
      <c r="M443" s="98"/>
      <c r="N443" s="58"/>
      <c r="O443" s="58"/>
      <c r="P443" s="58"/>
      <c r="Q443" s="58"/>
      <c r="R443" s="58"/>
      <c r="S443" s="97"/>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58"/>
      <c r="T445" s="58"/>
      <c r="U445" s="97"/>
      <c r="V445" s="58"/>
      <c r="W445" s="58"/>
      <c r="X445" s="58"/>
      <c r="Y445" s="58"/>
      <c r="Z445" s="58"/>
    </row>
    <row r="446" spans="13:26" ht="12.75">
      <c r="M446" s="98"/>
      <c r="N446" s="58"/>
      <c r="O446" s="58"/>
      <c r="P446" s="58"/>
      <c r="Q446" s="58"/>
      <c r="R446" s="58"/>
      <c r="S446" s="58"/>
      <c r="T446" s="58"/>
      <c r="U446" s="58"/>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58"/>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97"/>
      <c r="T450" s="58"/>
      <c r="U450" s="97"/>
      <c r="V450" s="58"/>
      <c r="W450" s="58"/>
      <c r="X450" s="58"/>
      <c r="Y450" s="58"/>
      <c r="Z450" s="58"/>
    </row>
    <row r="451" spans="13:26" ht="12.75">
      <c r="M451" s="98"/>
      <c r="N451" s="58"/>
      <c r="O451" s="58"/>
      <c r="P451" s="58"/>
      <c r="Q451" s="58"/>
      <c r="R451" s="58"/>
      <c r="S451" s="97"/>
      <c r="T451" s="58"/>
      <c r="U451" s="97"/>
      <c r="V451" s="58"/>
      <c r="W451" s="58"/>
      <c r="X451" s="58"/>
      <c r="Y451" s="58"/>
      <c r="Z451" s="58"/>
    </row>
    <row r="452" spans="13:26" ht="12.75">
      <c r="M452" s="98"/>
      <c r="N452" s="58"/>
      <c r="O452" s="58"/>
      <c r="P452" s="58"/>
      <c r="Q452" s="58"/>
      <c r="R452" s="58"/>
      <c r="S452" s="97"/>
      <c r="T452" s="58"/>
      <c r="U452" s="97"/>
      <c r="V452" s="58"/>
      <c r="W452" s="58"/>
      <c r="X452" s="58"/>
      <c r="Y452" s="58"/>
      <c r="Z452" s="58"/>
    </row>
    <row r="453" spans="13:26" ht="12.75">
      <c r="M453" s="98"/>
      <c r="N453" s="58"/>
      <c r="O453" s="58"/>
      <c r="P453" s="58"/>
      <c r="Q453" s="58"/>
      <c r="R453" s="58"/>
      <c r="S453" s="97"/>
      <c r="T453" s="58"/>
      <c r="U453" s="97"/>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97"/>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97"/>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97"/>
      <c r="T459" s="58"/>
      <c r="U459" s="97"/>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row r="665" spans="13:26" ht="12.75">
      <c r="M665" s="98"/>
      <c r="N665" s="58"/>
      <c r="O665" s="58"/>
      <c r="P665" s="58"/>
      <c r="Q665" s="58"/>
      <c r="R665" s="58"/>
      <c r="S665" s="58"/>
      <c r="T665" s="58"/>
      <c r="U665" s="58"/>
      <c r="V665" s="58"/>
      <c r="W665" s="58"/>
      <c r="X665" s="58"/>
      <c r="Y665" s="58"/>
      <c r="Z665" s="58"/>
    </row>
    <row r="666" spans="13:26" ht="12.75">
      <c r="M666" s="98"/>
      <c r="N666" s="58"/>
      <c r="O666" s="58"/>
      <c r="P666" s="58"/>
      <c r="Q666" s="58"/>
      <c r="R666" s="58"/>
      <c r="S666" s="58"/>
      <c r="T666" s="58"/>
      <c r="U666" s="58"/>
      <c r="V666" s="58"/>
      <c r="W666" s="58"/>
      <c r="X666" s="58"/>
      <c r="Y666" s="58"/>
      <c r="Z666" s="58"/>
    </row>
    <row r="667" spans="13:26" ht="12.75">
      <c r="M667" s="98"/>
      <c r="N667" s="58"/>
      <c r="O667" s="58"/>
      <c r="P667" s="58"/>
      <c r="Q667" s="58"/>
      <c r="R667" s="58"/>
      <c r="S667" s="58"/>
      <c r="T667" s="58"/>
      <c r="U667" s="58"/>
      <c r="V667" s="58"/>
      <c r="W667" s="58"/>
      <c r="X667" s="58"/>
      <c r="Y667" s="58"/>
      <c r="Z667" s="58"/>
    </row>
    <row r="668" spans="13:26" ht="12.75">
      <c r="M668" s="98"/>
      <c r="N668" s="58"/>
      <c r="O668" s="58"/>
      <c r="P668" s="58"/>
      <c r="Q668" s="58"/>
      <c r="R668" s="58"/>
      <c r="S668" s="58"/>
      <c r="T668" s="58"/>
      <c r="U668" s="58"/>
      <c r="V668" s="58"/>
      <c r="W668" s="58"/>
      <c r="X668" s="58"/>
      <c r="Y668" s="58"/>
      <c r="Z668" s="58"/>
    </row>
    <row r="669" spans="13:26" ht="12.75">
      <c r="M669" s="98"/>
      <c r="N669" s="58"/>
      <c r="O669" s="58"/>
      <c r="P669" s="58"/>
      <c r="Q669" s="58"/>
      <c r="R669" s="58"/>
      <c r="S669" s="58"/>
      <c r="T669" s="58"/>
      <c r="U669" s="58"/>
      <c r="V669" s="58"/>
      <c r="W669" s="58"/>
      <c r="X669" s="58"/>
      <c r="Y669" s="58"/>
      <c r="Z669" s="58"/>
    </row>
  </sheetData>
  <sheetProtection/>
  <mergeCells count="120">
    <mergeCell ref="B306:M306"/>
    <mergeCell ref="B332:M332"/>
    <mergeCell ref="B364:M364"/>
    <mergeCell ref="B390:M390"/>
    <mergeCell ref="B415:M415"/>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96:G396"/>
    <mergeCell ref="E397:F397"/>
    <mergeCell ref="H397:I397"/>
    <mergeCell ref="B394:M394"/>
    <mergeCell ref="H396:M396"/>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92:M392"/>
    <mergeCell ref="B367:M367"/>
    <mergeCell ref="B368:M368"/>
    <mergeCell ref="B366:M366"/>
    <mergeCell ref="B393:M393"/>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91"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2011-03-02T15:51:14Z</cp:lastPrinted>
  <dcterms:created xsi:type="dcterms:W3CDTF">2008-04-15T15:00:43Z</dcterms:created>
  <dcterms:modified xsi:type="dcterms:W3CDTF">2011-03-02T18:20:35Z</dcterms:modified>
  <cp:category/>
  <cp:version/>
  <cp:contentType/>
  <cp:contentStatus/>
</cp:coreProperties>
</file>