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1162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'Principales_productos'!$A$1:$J$397</definedName>
    <definedName name="_xlnm.Print_Area" localSheetId="5">'Principales_rubros'!$A$1:$D$112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<sst xmlns="http://schemas.openxmlformats.org/spreadsheetml/2006/main" count="1160" uniqueCount="353">
  <si>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</si>
  <si>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</si>
  <si>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</si>
  <si>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</si>
  <si>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</si>
  <si>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</si>
  <si>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</si>
  <si>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</si>
  <si>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</si>
  <si>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</si>
  <si>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</si>
  <si>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</si>
  <si>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</si>
  <si>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</si>
  <si>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</si>
  <si>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</si>
  <si>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</si>
  <si>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</si>
  <si>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</si>
  <si>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</si>
  <si>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</si>
  <si>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</si>
  <si>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</si>
  <si>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</si>
  <si>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</si>
  <si>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</si>
  <si>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</si>
  <si>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</si>
  <si>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</si>
  <si>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</si>
  <si>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</si>
  <si>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</si>
  <si>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</si>
  <si>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</si>
  <si>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</si>
  <si>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</si>
  <si>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</si>
  <si>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</si>
  <si>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</si>
  <si>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</si>
  <si>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</si>
  <si>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</si>
  <si>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</si>
  <si>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</si>
  <si>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</si>
  <si>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</si>
  <si>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</si>
  <si>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</si>
  <si>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</si>
  <si>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</si>
  <si>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</si>
  <si>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</si>
  <si>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</si>
  <si>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</si>
  <si>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</si>
  <si>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</si>
  <si>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</si>
  <si>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</si>
  <si>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</si>
  <si>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</si>
  <si>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Cuadro N°  3 continuación</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</si>
  <si>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</si>
  <si>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</si>
  <si>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</si>
  <si>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</si>
  <si>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</si>
  <si>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</si>
  <si>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</si>
  <si>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</si>
  <si>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</si>
  <si>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</si>
  <si>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</si>
  <si>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</si>
  <si>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</si>
  <si>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</si>
  <si>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</si>
  <si>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</si>
  <si>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</si>
  <si>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</si>
  <si>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</si>
  <si>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</si>
  <si>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</si>
  <si>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</si>
  <si>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</si>
  <si>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</si>
  <si>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</si>
  <si>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</si>
  <si>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</si>
  <si>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</si>
  <si>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</si>
  <si>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</si>
  <si>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</si>
  <si>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Cajas, cajita, jaulas, tambores, y envases similares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</si>
  <si>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</si>
  <si>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</si>
  <si>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</si>
  <si>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</si>
  <si>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</si>
  <si>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</si>
  <si>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</si>
  <si>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</si>
  <si>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</si>
  <si>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</si>
  <si>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</si>
  <si>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</si>
  <si>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</si>
  <si>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</si>
  <si>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</si>
  <si>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</si>
  <si>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</si>
  <si>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</si>
  <si>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</si>
  <si>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</si>
  <si>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</si>
  <si>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</si>
  <si>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</si>
  <si>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</si>
  <si>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</si>
  <si>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</si>
  <si>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</si>
  <si>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</si>
  <si>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</si>
  <si>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</si>
  <si>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</si>
  <si>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</si>
  <si>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</si>
  <si>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</si>
  <si>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</si>
  <si>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</si>
  <si>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</si>
  <si>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</si>
  <si>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</si>
  <si>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</si>
  <si>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</si>
  <si>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</si>
  <si>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</si>
  <si>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</si>
  <si>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</si>
  <si>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</si>
  <si>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</si>
  <si>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</si>
  <si>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</si>
  <si>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</si>
  <si>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</si>
  <si>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</si>
  <si>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</si>
  <si>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</si>
  <si>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</si>
  <si>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</si>
  <si>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</si>
  <si>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</si>
  <si>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</si>
  <si>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</si>
  <si>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</si>
  <si>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</si>
  <si>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</si>
  <si>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</si>
  <si>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</si>
  <si>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</si>
  <si>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</si>
  <si>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</si>
  <si>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</si>
  <si>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</si>
  <si>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</si>
  <si>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</si>
  <si>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</si>
  <si>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</si>
  <si>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</si>
  <si>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</si>
  <si>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</si>
  <si>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</si>
  <si>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</si>
  <si>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</si>
  <si>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</si>
  <si>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</si>
  <si>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</si>
  <si>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</si>
  <si>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</si>
  <si>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</si>
  <si>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</si>
  <si>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</si>
  <si>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</si>
  <si>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</si>
  <si>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</si>
  <si>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</si>
  <si>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</si>
  <si>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</si>
  <si>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</si>
  <si>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</si>
  <si>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</si>
  <si>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</si>
  <si>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</si>
  <si>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</si>
  <si>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</si>
  <si>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</si>
  <si>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</si>
  <si>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</si>
  <si>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</si>
  <si>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</si>
  <si>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</si>
  <si>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</si>
  <si>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</si>
  <si>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</si>
  <si>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</si>
  <si>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</si>
  <si>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</si>
  <si>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</si>
  <si>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</si>
  <si>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</si>
  <si>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Volumen</t>
  </si>
  <si>
    <t>Variación</t>
  </si>
  <si>
    <t>08/07</t>
  </si>
  <si>
    <t>Total participación regional</t>
  </si>
  <si>
    <t>Productos que representan el 98,2% de las exportaciones regionales</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</si>
  <si>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</si>
  <si>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</si>
  <si>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</si>
  <si>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</si>
  <si>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</si>
  <si>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</si>
  <si>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</si>
  <si>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</si>
  <si>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</si>
  <si>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</si>
  <si>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</si>
  <si>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</si>
  <si>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</si>
  <si>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</si>
  <si>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</si>
  <si>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</si>
  <si>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</si>
  <si>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</si>
  <si>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</si>
  <si>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</si>
  <si>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</si>
  <si>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</si>
  <si>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</si>
  <si>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</si>
  <si>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</si>
  <si>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</si>
  <si>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</si>
  <si>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</si>
  <si>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</si>
  <si>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</si>
  <si>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</si>
  <si>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</si>
  <si>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</si>
  <si>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</si>
  <si>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</si>
  <si>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</si>
  <si>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</si>
  <si>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</si>
  <si>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</si>
  <si>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</si>
  <si>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</si>
  <si>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</si>
  <si>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</si>
  <si>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</si>
  <si>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</si>
  <si>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</si>
  <si>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</si>
  <si>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</si>
  <si>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</si>
  <si>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</si>
  <si>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</si>
  <si>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</si>
  <si>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</si>
  <si>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</si>
  <si>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</si>
  <si>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</si>
  <si>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</si>
  <si>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</si>
  <si>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</si>
  <si>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</si>
  <si>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</si>
  <si>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</si>
  <si>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</si>
  <si>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</si>
  <si>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</si>
  <si>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</si>
  <si>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</si>
  <si>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</si>
  <si>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</si>
  <si>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</si>
  <si>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</si>
  <si>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</si>
  <si>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</si>
  <si>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</si>
  <si>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</si>
  <si>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</si>
  <si>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</si>
  <si>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</si>
  <si>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</si>
  <si>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</si>
  <si>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</si>
  <si>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</si>
  <si>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</si>
  <si>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</si>
  <si>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</si>
  <si>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Polonia</t>
  </si>
  <si>
    <t>Tailandia</t>
  </si>
  <si>
    <t>Australia</t>
  </si>
  <si>
    <t>ene- jul</t>
  </si>
  <si>
    <t>AVANCE MENSUAL JULIO 2008</t>
  </si>
  <si>
    <t>AGOSTO 2008</t>
  </si>
  <si>
    <t>Avance mensual julio 2008</t>
  </si>
  <si>
    <t>Agosto 2008</t>
  </si>
  <si>
    <t>Colombia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</si>
  <si>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</si>
  <si>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</si>
  <si>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</si>
  <si>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</si>
  <si>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</si>
  <si>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</si>
  <si>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</si>
  <si>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</si>
  <si>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</si>
  <si>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</si>
  <si>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</si>
  <si>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</si>
  <si>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</si>
  <si>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</si>
  <si>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</si>
  <si>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</si>
  <si>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</si>
  <si>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</si>
  <si>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</si>
  <si>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Hortaliza y tubérculos</t>
  </si>
  <si>
    <t>Aviares</t>
  </si>
  <si>
    <t>Camelidos</t>
  </si>
  <si>
    <t>Bovinos</t>
  </si>
  <si>
    <t>Rubros</t>
  </si>
  <si>
    <t>Vinos y alcoholes</t>
  </si>
  <si>
    <t>Cereales</t>
  </si>
  <si>
    <t>Apícolas</t>
  </si>
  <si>
    <t>Forestales no coníferas</t>
  </si>
  <si>
    <t>Porcinos</t>
  </si>
  <si>
    <t>Forestales Coníferas</t>
  </si>
  <si>
    <t>Forestales coníferas</t>
  </si>
  <si>
    <t>Lácteos</t>
  </si>
  <si>
    <t>Ovinos</t>
  </si>
  <si>
    <t>Foretales no coníferas</t>
  </si>
  <si>
    <t>Flores, plantas y especias</t>
  </si>
  <si>
    <t>Cuadro N°  4</t>
  </si>
  <si>
    <t>Cuadro N° 17</t>
  </si>
  <si>
    <t>Cuadro N°  4 continuación</t>
  </si>
  <si>
    <t xml:space="preserve">  Nº 17</t>
  </si>
  <si>
    <t>PRINCIPALES RUBROS SILVOAGROPECUARIOS EXPORTADOS POR  REGION</t>
  </si>
  <si>
    <t>Principales rubros silvoagropecuarios exportados por región</t>
  </si>
  <si>
    <t>Enero-Julio</t>
  </si>
  <si>
    <t>Productos que representan el 98,4% de las exportaciones regionales</t>
  </si>
  <si>
    <t>Productos que representan el 73,3% de las exportaciones regionales</t>
  </si>
  <si>
    <t>Productos que representan el 90,2 % de las exportaciones regionales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</si>
</sst>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1">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1">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6" xfId="0" applyNumberFormat="1" applyFont="1" applyBorder="1" applyAlignment="1">
      <alignment horizontal="center"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Julio 2008
</a:t>
            </a:r>
          </a:p>
        </c:rich>
      </c:tx>
      <c:layout>
        <c:manualLayout>
          <c:xMode val="factor"/>
          <c:yMode val="factor"/>
          <c:x val="-0.111"/>
          <c:y val="-0.02075"/>
        </c:manualLayout>
      </c:layout>
      <c:spPr>
        <a:noFill/>
        <a:ln>
          <a:noFill/>
        </a:ln>
      </c:spPr>
    </c:title>
    <c:plotArea>
      <c:layout>
        <c:manualLayout>
          <c:xMode val="edge"/>
          <c:yMode val="edge"/>
          <c:x val="0.05875"/>
          <c:y val="0.193"/>
          <c:w val="0.821"/>
          <c:h val="0.5217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overlap val="30"/>
        <c:axId val="44670964"/>
        <c:axId val="66494357"/>
      </c:barChart>
      <c:catAx>
        <c:axId val="44670964"/>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66494357"/>
        <c:crosses val="autoZero"/>
        <c:auto val="1"/>
        <c:lblOffset val="360"/>
        <c:noMultiLvlLbl val="0"/>
      </c:catAx>
      <c:valAx>
        <c:axId val="66494357"/>
        <c:scaling>
          <c:orientation val="minMax"/>
          <c:max val="2800000"/>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4670964"/>
        <c:crossesAt val="1"/>
        <c:crossBetween val="between"/>
        <c:dispUnits>
          <c:builtInUnit val="thousands"/>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0</xdr:rowOff>
    </xdr:from>
    <xdr:to>
      <xdr:col>5</xdr:col>
      <xdr:colOff>457200</xdr:colOff>
      <xdr:row>61</xdr:row>
      <xdr:rowOff>123825</xdr:rowOff>
    </xdr:to>
    <xdr:graphicFrame>
      <xdr:nvGraphicFramePr>
        <xdr:cNvPr id="4" name="Chart 4"/>
        <xdr:cNvGraphicFramePr/>
      </xdr:nvGraphicFramePr>
      <xdr:xfrm>
        <a:off x="581025" y="452437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0.292</cdr:x>
      <cdr:y>0.6925</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B15" sqref="B15"/>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20" t="s">
        <v>0</v>
      </c>
      <c r="B8" s="120"/>
      <c r="C8" s="120"/>
      <c r="D8" s="120"/>
      <c r="E8" s="120"/>
      <c r="F8" s="120"/>
      <c r="G8" s="120"/>
    </row>
    <row r="9" spans="1:7" ht="20.25">
      <c r="A9" s="119"/>
      <c r="B9" s="119"/>
      <c r="C9" s="119"/>
      <c r="D9" s="119"/>
      <c r="E9" s="119"/>
      <c r="F9" s="119"/>
      <c r="G9" s="119"/>
    </row>
    <row r="10" spans="1:7" ht="20.25">
      <c r="A10" s="119"/>
      <c r="B10" s="119"/>
      <c r="C10" s="119"/>
      <c r="D10" s="119"/>
      <c r="E10" s="119"/>
      <c r="F10" s="119"/>
      <c r="G10" s="119"/>
    </row>
    <row r="11" spans="1:7" ht="20.25">
      <c r="A11" s="4"/>
      <c r="B11" s="3"/>
      <c r="C11" s="3"/>
      <c r="D11" s="3"/>
      <c r="E11" s="3"/>
      <c r="F11" s="3"/>
      <c r="G11" s="3"/>
    </row>
    <row r="12" spans="1:7" ht="20.25">
      <c r="A12" s="4"/>
      <c r="B12" s="3"/>
      <c r="C12" s="3"/>
      <c r="D12" s="3"/>
      <c r="E12" s="3"/>
      <c r="F12" s="3"/>
      <c r="G12" s="3"/>
    </row>
    <row r="13" spans="1:7" ht="20.25">
      <c r="A13" s="119" t="s">
        <v>303</v>
      </c>
      <c r="B13" s="119"/>
      <c r="C13" s="119"/>
      <c r="D13" s="119"/>
      <c r="E13" s="119"/>
      <c r="F13" s="119"/>
      <c r="G13" s="119"/>
    </row>
    <row r="14" spans="1:7" ht="20.25">
      <c r="A14" s="119"/>
      <c r="B14" s="119"/>
      <c r="C14" s="119"/>
      <c r="D14" s="119"/>
      <c r="E14" s="119"/>
      <c r="F14" s="119"/>
      <c r="G14" s="119"/>
    </row>
    <row r="15" spans="1:7" ht="20.25">
      <c r="A15" s="4"/>
      <c r="B15" s="3"/>
      <c r="C15" s="3"/>
      <c r="D15" s="3"/>
      <c r="E15" s="3"/>
      <c r="F15" s="3"/>
      <c r="G15" s="3"/>
    </row>
    <row r="16" spans="1:7" ht="20.25">
      <c r="A16" s="4"/>
      <c r="B16" s="3"/>
      <c r="C16" s="3"/>
      <c r="D16" s="3"/>
      <c r="E16" s="3"/>
      <c r="F16" s="3"/>
      <c r="G16" s="3"/>
    </row>
    <row r="17" spans="1:7" ht="20.25">
      <c r="A17" s="121"/>
      <c r="B17" s="119"/>
      <c r="C17" s="119"/>
      <c r="D17" s="119"/>
      <c r="E17" s="119"/>
      <c r="F17" s="119"/>
      <c r="G17" s="119"/>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17"/>
      <c r="B31" s="118"/>
      <c r="C31" s="118"/>
      <c r="D31" s="118"/>
      <c r="E31" s="118"/>
      <c r="F31" s="118"/>
      <c r="G31" s="118"/>
    </row>
    <row r="32" spans="1:7" ht="18">
      <c r="A32" s="117" t="s">
        <v>304</v>
      </c>
      <c r="B32" s="118"/>
      <c r="C32" s="118"/>
      <c r="D32" s="118"/>
      <c r="E32" s="118"/>
      <c r="F32" s="118"/>
      <c r="G32" s="118"/>
    </row>
    <row r="33" spans="1:7" ht="20.25">
      <c r="A33" s="5"/>
      <c r="B33" s="3"/>
      <c r="C33" s="3"/>
      <c r="D33" s="3"/>
      <c r="E33" s="3"/>
      <c r="F33" s="3"/>
      <c r="G33" s="3"/>
    </row>
    <row r="34" spans="1:7" ht="13.5" thickBot="1">
      <c r="A34" s="6"/>
      <c r="B34" s="6"/>
      <c r="C34" s="6"/>
      <c r="D34" s="6"/>
      <c r="E34" s="6"/>
      <c r="F34" s="6"/>
      <c r="G34" s="6"/>
    </row>
    <row r="40" spans="1:7" ht="12.75">
      <c r="A40" s="123" t="s">
        <v>1</v>
      </c>
      <c r="B40" s="123"/>
      <c r="C40" s="123"/>
      <c r="D40" s="123"/>
      <c r="E40" s="123"/>
      <c r="F40" s="123"/>
      <c r="G40" s="123"/>
    </row>
    <row r="41" spans="1:7" ht="12.75">
      <c r="A41" s="123" t="s">
        <v>305</v>
      </c>
      <c r="B41" s="123"/>
      <c r="C41" s="123"/>
      <c r="D41" s="123"/>
      <c r="E41" s="123"/>
      <c r="F41" s="123"/>
      <c r="G41" s="123"/>
    </row>
    <row r="42" spans="1:7" ht="12.75">
      <c r="A42" s="123"/>
      <c r="B42" s="123"/>
      <c r="C42" s="123"/>
      <c r="D42" s="123"/>
      <c r="E42" s="123"/>
      <c r="F42" s="123"/>
      <c r="G42" s="123"/>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2"/>
      <c r="B46" s="122"/>
      <c r="C46" s="122"/>
      <c r="D46" s="122"/>
      <c r="E46" s="122"/>
      <c r="F46" s="122"/>
      <c r="G46" s="122"/>
    </row>
    <row r="47" spans="1:7" ht="12.75">
      <c r="A47" s="122"/>
      <c r="B47" s="122"/>
      <c r="C47" s="122"/>
      <c r="D47" s="122"/>
      <c r="E47" s="122"/>
      <c r="F47" s="122"/>
      <c r="G47" s="122"/>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2" t="s">
        <v>2</v>
      </c>
      <c r="B52" s="122"/>
      <c r="C52" s="122"/>
      <c r="D52" s="122"/>
      <c r="E52" s="122"/>
      <c r="F52" s="122"/>
      <c r="G52" s="122"/>
    </row>
    <row r="53" spans="1:7" ht="12.75">
      <c r="A53" s="122" t="s">
        <v>3</v>
      </c>
      <c r="B53" s="122"/>
      <c r="C53" s="122"/>
      <c r="D53" s="122"/>
      <c r="E53" s="122"/>
      <c r="F53" s="122"/>
      <c r="G53" s="122"/>
    </row>
    <row r="54" spans="1:7" ht="12.75">
      <c r="A54" s="8"/>
      <c r="B54" s="7"/>
      <c r="C54" s="7"/>
      <c r="D54" s="7"/>
      <c r="E54" s="7"/>
      <c r="F54" s="7"/>
      <c r="G54" s="7"/>
    </row>
    <row r="55" spans="1:7" ht="12.75">
      <c r="A55" s="8"/>
      <c r="B55" s="7"/>
      <c r="C55" s="7"/>
      <c r="D55" s="7"/>
      <c r="E55" s="7"/>
      <c r="F55" s="7"/>
      <c r="G55" s="7"/>
    </row>
    <row r="56" spans="1:7" ht="12.75">
      <c r="A56" s="122" t="s">
        <v>4</v>
      </c>
      <c r="B56" s="122"/>
      <c r="C56" s="122"/>
      <c r="D56" s="122"/>
      <c r="E56" s="122"/>
      <c r="F56" s="122"/>
      <c r="G56" s="122"/>
    </row>
    <row r="57" spans="1:7" ht="12.75">
      <c r="A57" s="122" t="s">
        <v>5</v>
      </c>
      <c r="B57" s="122"/>
      <c r="C57" s="122"/>
      <c r="D57" s="122"/>
      <c r="E57" s="122"/>
      <c r="F57" s="122"/>
      <c r="G57" s="122"/>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2" t="s">
        <v>6</v>
      </c>
      <c r="B63" s="122"/>
      <c r="C63" s="122"/>
      <c r="D63" s="122"/>
      <c r="E63" s="122"/>
      <c r="F63" s="122"/>
      <c r="G63" s="122"/>
    </row>
    <row r="64" spans="1:7" ht="12.75">
      <c r="A64" s="125" t="s">
        <v>7</v>
      </c>
      <c r="B64" s="125"/>
      <c r="C64" s="125"/>
      <c r="D64" s="125"/>
      <c r="E64" s="125"/>
      <c r="F64" s="125"/>
      <c r="G64" s="125"/>
    </row>
    <row r="65" spans="1:7" ht="12.75">
      <c r="A65" s="122" t="s">
        <v>8</v>
      </c>
      <c r="B65" s="122"/>
      <c r="C65" s="122"/>
      <c r="D65" s="122"/>
      <c r="E65" s="122"/>
      <c r="F65" s="122"/>
      <c r="G65" s="122"/>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4" t="s">
        <v>306</v>
      </c>
      <c r="B81" s="122"/>
      <c r="C81" s="122"/>
      <c r="D81" s="122"/>
      <c r="E81" s="122"/>
      <c r="F81" s="122"/>
      <c r="G81" s="122"/>
    </row>
    <row r="82" spans="1:7" ht="12.75">
      <c r="A82" s="7"/>
      <c r="B82" s="7"/>
      <c r="C82" s="7"/>
      <c r="D82" s="7"/>
      <c r="E82" s="7"/>
      <c r="F82" s="7"/>
      <c r="G82" s="7"/>
    </row>
    <row r="83" spans="1:7" ht="12.75">
      <c r="A83" s="122" t="s">
        <v>9</v>
      </c>
      <c r="B83" s="122"/>
      <c r="C83" s="122"/>
      <c r="D83" s="122"/>
      <c r="E83" s="122"/>
      <c r="F83" s="122"/>
      <c r="G83" s="122"/>
    </row>
    <row r="84" spans="1:7" ht="12.75">
      <c r="A84" s="122" t="s">
        <v>10</v>
      </c>
      <c r="B84" s="122"/>
      <c r="C84" s="122"/>
      <c r="D84" s="122"/>
      <c r="E84" s="122"/>
      <c r="F84" s="122"/>
      <c r="G84" s="122"/>
    </row>
    <row r="85" spans="1:7" ht="12.75">
      <c r="A85" s="122"/>
      <c r="B85" s="122"/>
      <c r="C85" s="122"/>
      <c r="D85" s="122"/>
      <c r="E85" s="122"/>
      <c r="F85" s="122"/>
      <c r="G85" s="122"/>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29" sqref="A29"/>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26" t="s">
        <v>11</v>
      </c>
      <c r="B7" s="126"/>
      <c r="C7" s="126"/>
      <c r="D7" s="126"/>
      <c r="E7" s="126"/>
      <c r="F7" s="126"/>
      <c r="G7" s="126"/>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308</v>
      </c>
      <c r="C12" s="14"/>
      <c r="D12" s="14"/>
      <c r="E12" s="14"/>
      <c r="F12" s="14"/>
      <c r="G12" s="20">
        <v>4</v>
      </c>
    </row>
    <row r="13" spans="1:7" ht="12.75">
      <c r="A13" s="19" t="s">
        <v>16</v>
      </c>
      <c r="B13" s="14" t="s">
        <v>324</v>
      </c>
      <c r="C13" s="14"/>
      <c r="D13" s="14"/>
      <c r="E13" s="14"/>
      <c r="F13" s="14"/>
      <c r="G13" s="20">
        <v>5</v>
      </c>
    </row>
    <row r="14" spans="1:7" ht="12.75">
      <c r="A14" s="19" t="s">
        <v>17</v>
      </c>
      <c r="B14" s="14" t="s">
        <v>309</v>
      </c>
      <c r="C14" s="14"/>
      <c r="D14" s="14"/>
      <c r="E14" s="14"/>
      <c r="F14" s="14"/>
      <c r="G14" s="20">
        <v>6</v>
      </c>
    </row>
    <row r="15" spans="1:7" ht="12.75">
      <c r="A15" s="19" t="s">
        <v>18</v>
      </c>
      <c r="B15" s="14" t="s">
        <v>347</v>
      </c>
      <c r="C15" s="14"/>
      <c r="D15" s="14"/>
      <c r="E15" s="14"/>
      <c r="F15" s="14"/>
      <c r="G15" s="20">
        <v>8</v>
      </c>
    </row>
    <row r="16" spans="1:7" ht="12.75">
      <c r="A16" s="19" t="s">
        <v>19</v>
      </c>
      <c r="B16" s="14" t="s">
        <v>312</v>
      </c>
      <c r="C16" s="14"/>
      <c r="D16" s="14"/>
      <c r="E16" s="14"/>
      <c r="F16" s="14"/>
      <c r="G16" s="20">
        <v>10</v>
      </c>
    </row>
    <row r="17" spans="1:7" ht="12.75">
      <c r="A17" s="19" t="s">
        <v>20</v>
      </c>
      <c r="B17" s="14" t="s">
        <v>313</v>
      </c>
      <c r="C17" s="14"/>
      <c r="D17" s="14"/>
      <c r="E17" s="14"/>
      <c r="F17" s="14"/>
      <c r="G17" s="20">
        <v>11</v>
      </c>
    </row>
    <row r="18" spans="1:7" ht="12.75">
      <c r="A18" s="19" t="s">
        <v>21</v>
      </c>
      <c r="B18" s="14" t="s">
        <v>314</v>
      </c>
      <c r="C18" s="14"/>
      <c r="D18" s="14"/>
      <c r="E18" s="14"/>
      <c r="F18" s="14"/>
      <c r="G18" s="20">
        <v>12</v>
      </c>
    </row>
    <row r="19" spans="1:7" ht="12.75">
      <c r="A19" s="19" t="s">
        <v>22</v>
      </c>
      <c r="B19" s="14" t="s">
        <v>315</v>
      </c>
      <c r="C19" s="14"/>
      <c r="D19" s="14"/>
      <c r="E19" s="14"/>
      <c r="F19" s="14"/>
      <c r="G19" s="20">
        <v>13</v>
      </c>
    </row>
    <row r="20" spans="1:7" ht="12.75">
      <c r="A20" s="19" t="s">
        <v>23</v>
      </c>
      <c r="B20" s="14" t="s">
        <v>316</v>
      </c>
      <c r="C20" s="14"/>
      <c r="D20" s="14"/>
      <c r="E20" s="14"/>
      <c r="F20" s="14"/>
      <c r="G20" s="20">
        <v>14</v>
      </c>
    </row>
    <row r="21" spans="1:7" ht="12.75">
      <c r="A21" s="19" t="s">
        <v>24</v>
      </c>
      <c r="B21" s="14" t="s">
        <v>317</v>
      </c>
      <c r="C21" s="14"/>
      <c r="D21" s="14"/>
      <c r="E21" s="14"/>
      <c r="F21" s="14"/>
      <c r="G21" s="20">
        <v>15</v>
      </c>
    </row>
    <row r="22" spans="1:7" ht="12.75">
      <c r="A22" s="19" t="s">
        <v>25</v>
      </c>
      <c r="B22" s="14" t="s">
        <v>318</v>
      </c>
      <c r="C22" s="14"/>
      <c r="D22" s="14"/>
      <c r="E22" s="14"/>
      <c r="F22" s="14"/>
      <c r="G22" s="20">
        <v>16</v>
      </c>
    </row>
    <row r="23" spans="1:7" ht="12.75">
      <c r="A23" s="19" t="s">
        <v>26</v>
      </c>
      <c r="B23" s="14" t="s">
        <v>319</v>
      </c>
      <c r="C23" s="14"/>
      <c r="D23" s="14"/>
      <c r="E23" s="14"/>
      <c r="F23" s="14"/>
      <c r="G23" s="20">
        <v>17</v>
      </c>
    </row>
    <row r="24" spans="1:7" ht="12.75">
      <c r="A24" s="19" t="s">
        <v>27</v>
      </c>
      <c r="B24" s="14" t="s">
        <v>320</v>
      </c>
      <c r="C24" s="14"/>
      <c r="D24" s="14"/>
      <c r="E24" s="14"/>
      <c r="F24" s="14"/>
      <c r="G24" s="20">
        <v>18</v>
      </c>
    </row>
    <row r="25" spans="1:7" ht="12.75">
      <c r="A25" s="19" t="s">
        <v>28</v>
      </c>
      <c r="B25" s="14" t="s">
        <v>321</v>
      </c>
      <c r="C25" s="14"/>
      <c r="D25" s="14"/>
      <c r="E25" s="14"/>
      <c r="F25" s="14"/>
      <c r="G25" s="20">
        <v>19</v>
      </c>
    </row>
    <row r="26" spans="1:7" ht="12.75">
      <c r="A26" s="19" t="s">
        <v>29</v>
      </c>
      <c r="B26" s="14" t="s">
        <v>322</v>
      </c>
      <c r="C26" s="14"/>
      <c r="D26" s="14"/>
      <c r="E26" s="14"/>
      <c r="F26" s="14"/>
      <c r="G26" s="20">
        <v>20</v>
      </c>
    </row>
    <row r="27" spans="1:7" ht="12.75">
      <c r="A27" s="19" t="s">
        <v>30</v>
      </c>
      <c r="B27" s="14" t="s">
        <v>323</v>
      </c>
      <c r="C27" s="14"/>
      <c r="D27" s="14"/>
      <c r="E27" s="14"/>
      <c r="F27" s="14"/>
      <c r="G27" s="20">
        <v>21</v>
      </c>
    </row>
    <row r="28" spans="1:7" ht="12.75">
      <c r="A28" s="19" t="s">
        <v>346</v>
      </c>
      <c r="B28" s="14" t="s">
        <v>325</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27" t="s">
        <v>281</v>
      </c>
      <c r="B38" s="127"/>
      <c r="C38" s="127"/>
      <c r="D38" s="127"/>
      <c r="E38" s="127"/>
      <c r="F38" s="127"/>
      <c r="G38" s="127"/>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view="pageBreakPreview" zoomScaleSheetLayoutView="100" workbookViewId="0" topLeftCell="A1">
      <selection activeCell="E19" sqref="E19"/>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28" t="s">
        <v>33</v>
      </c>
      <c r="B1" s="128"/>
      <c r="C1" s="128"/>
      <c r="D1" s="128"/>
      <c r="E1" s="128"/>
      <c r="F1" s="128"/>
      <c r="G1" s="25"/>
      <c r="P1" s="25"/>
      <c r="Q1" s="25"/>
      <c r="R1" s="25"/>
      <c r="S1" s="25"/>
      <c r="T1" s="25"/>
      <c r="W1" s="26"/>
      <c r="X1" s="26"/>
      <c r="Y1" s="26"/>
      <c r="Z1" s="25"/>
    </row>
    <row r="2" spans="1:26" s="7" customFormat="1" ht="15.75" customHeight="1">
      <c r="A2" s="129" t="s">
        <v>310</v>
      </c>
      <c r="B2" s="129"/>
      <c r="C2" s="129"/>
      <c r="D2" s="129"/>
      <c r="E2" s="129"/>
      <c r="F2" s="129"/>
      <c r="G2" s="25"/>
      <c r="P2" s="25"/>
      <c r="Q2" s="25"/>
      <c r="R2" s="25"/>
      <c r="S2" s="25"/>
      <c r="T2" s="25"/>
      <c r="W2" s="26"/>
      <c r="Z2" s="25"/>
    </row>
    <row r="3" spans="1:26" s="7" customFormat="1" ht="15.75" customHeight="1">
      <c r="A3" s="129" t="s">
        <v>34</v>
      </c>
      <c r="B3" s="129"/>
      <c r="C3" s="129"/>
      <c r="D3" s="129"/>
      <c r="E3" s="129"/>
      <c r="F3" s="129"/>
      <c r="G3" s="25"/>
      <c r="P3" s="25"/>
      <c r="Q3" s="25"/>
      <c r="R3" s="25"/>
      <c r="S3" s="25"/>
      <c r="T3" s="25"/>
      <c r="V3" s="2"/>
      <c r="W3" s="26"/>
      <c r="X3" s="26"/>
      <c r="Y3" s="26"/>
      <c r="Z3" s="25"/>
    </row>
    <row r="4" spans="1:26" s="7" customFormat="1" ht="15.75" customHeight="1">
      <c r="A4" s="130"/>
      <c r="B4" s="130"/>
      <c r="C4" s="130"/>
      <c r="D4" s="130"/>
      <c r="E4" s="130"/>
      <c r="F4" s="130"/>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302</v>
      </c>
      <c r="D6" s="29" t="str">
        <f>+C6</f>
        <v>ene- jul</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0</v>
      </c>
      <c r="D8" s="37">
        <v>3967.911</v>
      </c>
      <c r="E8" s="38"/>
      <c r="F8" s="38">
        <f aca="true" t="shared" si="0" ref="F8:F24">+D8/$D$24</f>
        <v>0.0005082816671192798</v>
      </c>
      <c r="G8" s="37"/>
      <c r="Q8" s="36"/>
      <c r="S8" t="str">
        <f>+A8</f>
        <v>Región de Arica y Parinacota</v>
      </c>
      <c r="T8" s="51">
        <f>+D8</f>
        <v>3967.911</v>
      </c>
      <c r="U8" s="37"/>
    </row>
    <row r="9" spans="1:21" ht="12.75">
      <c r="A9" s="3" t="s">
        <v>42</v>
      </c>
      <c r="B9" s="37">
        <v>16641.44</v>
      </c>
      <c r="C9" s="37">
        <v>9307.418</v>
      </c>
      <c r="D9" s="37">
        <v>9557.495</v>
      </c>
      <c r="E9" s="38">
        <f aca="true" t="shared" si="1" ref="E9:E18">+(D9-C9)/C9</f>
        <v>0.02686856870509105</v>
      </c>
      <c r="F9" s="38">
        <f t="shared" si="0"/>
        <v>0.0012242964855018626</v>
      </c>
      <c r="I9" s="37"/>
      <c r="J9" s="37"/>
      <c r="K9" s="37"/>
      <c r="O9">
        <v>1</v>
      </c>
      <c r="P9" s="3" t="s">
        <v>284</v>
      </c>
      <c r="Q9" s="51">
        <v>2782116.457</v>
      </c>
      <c r="S9" t="str">
        <f aca="true" t="shared" si="2" ref="S9:S23">+A9</f>
        <v>Región de Tarapacá</v>
      </c>
      <c r="T9" s="51">
        <f aca="true" t="shared" si="3" ref="T9:T23">+D9</f>
        <v>9557.495</v>
      </c>
      <c r="U9" s="37"/>
    </row>
    <row r="10" spans="1:21" ht="12.75">
      <c r="A10" s="3" t="s">
        <v>43</v>
      </c>
      <c r="B10" s="37">
        <v>2863.636</v>
      </c>
      <c r="C10" s="37">
        <v>1850.113</v>
      </c>
      <c r="D10" s="37">
        <v>1219.908</v>
      </c>
      <c r="E10" s="38">
        <f t="shared" si="1"/>
        <v>-0.3406305452693971</v>
      </c>
      <c r="F10" s="38">
        <f t="shared" si="0"/>
        <v>0.0001562678376536536</v>
      </c>
      <c r="I10" s="37"/>
      <c r="J10" s="37"/>
      <c r="K10" s="37"/>
      <c r="O10">
        <v>2</v>
      </c>
      <c r="P10" s="3" t="s">
        <v>285</v>
      </c>
      <c r="Q10" s="51">
        <v>1297995.779</v>
      </c>
      <c r="S10" t="str">
        <f t="shared" si="2"/>
        <v>Región de Antofagasta</v>
      </c>
      <c r="T10" s="51">
        <f t="shared" si="3"/>
        <v>1219.908</v>
      </c>
      <c r="U10" s="37"/>
    </row>
    <row r="11" spans="1:21" ht="12.75">
      <c r="A11" s="3" t="s">
        <v>44</v>
      </c>
      <c r="B11" s="37">
        <v>166915.105</v>
      </c>
      <c r="C11" s="37">
        <v>113776.742</v>
      </c>
      <c r="D11" s="37">
        <v>204599.341</v>
      </c>
      <c r="E11" s="38">
        <f t="shared" si="1"/>
        <v>0.7982527659299647</v>
      </c>
      <c r="F11" s="38">
        <f t="shared" si="0"/>
        <v>0.026208776894185885</v>
      </c>
      <c r="I11" s="37"/>
      <c r="J11" s="37"/>
      <c r="K11" s="37"/>
      <c r="O11">
        <v>3</v>
      </c>
      <c r="P11" s="3" t="s">
        <v>286</v>
      </c>
      <c r="Q11" s="51">
        <v>1019282.906</v>
      </c>
      <c r="S11" t="str">
        <f t="shared" si="2"/>
        <v>Región de Atacama</v>
      </c>
      <c r="T11" s="51">
        <f t="shared" si="3"/>
        <v>204599.341</v>
      </c>
      <c r="U11" s="37"/>
    </row>
    <row r="12" spans="1:21" ht="12.75">
      <c r="A12" s="3" t="s">
        <v>45</v>
      </c>
      <c r="B12" s="37">
        <v>398667.147</v>
      </c>
      <c r="C12" s="37">
        <v>311694.887</v>
      </c>
      <c r="D12" s="37">
        <v>257430.101</v>
      </c>
      <c r="E12" s="38">
        <f t="shared" si="1"/>
        <v>-0.17409584906023817</v>
      </c>
      <c r="F12" s="38">
        <f t="shared" si="0"/>
        <v>0.03297629430271107</v>
      </c>
      <c r="I12" s="37"/>
      <c r="J12" s="37"/>
      <c r="K12" s="37"/>
      <c r="O12">
        <v>4</v>
      </c>
      <c r="P12" s="3" t="s">
        <v>288</v>
      </c>
      <c r="Q12" s="51">
        <v>863983.265</v>
      </c>
      <c r="S12" t="str">
        <f t="shared" si="2"/>
        <v>Región de Coquimbo</v>
      </c>
      <c r="T12" s="51">
        <f t="shared" si="3"/>
        <v>257430.101</v>
      </c>
      <c r="U12" s="37"/>
    </row>
    <row r="13" spans="1:21" ht="12.75">
      <c r="A13" s="3" t="s">
        <v>46</v>
      </c>
      <c r="B13" s="37">
        <v>1090025.646</v>
      </c>
      <c r="C13" s="37">
        <v>733334.871</v>
      </c>
      <c r="D13" s="37">
        <v>863983.265</v>
      </c>
      <c r="E13" s="38">
        <f t="shared" si="1"/>
        <v>0.1781565273472451</v>
      </c>
      <c r="F13" s="38">
        <f t="shared" si="0"/>
        <v>0.11067457266490062</v>
      </c>
      <c r="I13" s="37"/>
      <c r="J13" s="37"/>
      <c r="K13" s="37"/>
      <c r="O13">
        <v>5</v>
      </c>
      <c r="P13" s="3" t="s">
        <v>287</v>
      </c>
      <c r="Q13" s="51">
        <v>832594.993</v>
      </c>
      <c r="S13" t="str">
        <f t="shared" si="2"/>
        <v>Región de Valparaíso</v>
      </c>
      <c r="T13" s="51">
        <f t="shared" si="3"/>
        <v>863983.265</v>
      </c>
      <c r="U13" s="37"/>
    </row>
    <row r="14" spans="1:22" ht="12.75">
      <c r="A14" s="3" t="s">
        <v>47</v>
      </c>
      <c r="B14" s="37">
        <v>1571898.635</v>
      </c>
      <c r="C14" s="37">
        <v>946811.551</v>
      </c>
      <c r="D14" s="37">
        <v>1019282.906</v>
      </c>
      <c r="E14" s="38">
        <f t="shared" si="1"/>
        <v>0.07654253364722625</v>
      </c>
      <c r="F14" s="38">
        <f t="shared" si="0"/>
        <v>0.1305681540558405</v>
      </c>
      <c r="I14" s="37"/>
      <c r="J14" s="37"/>
      <c r="K14" s="37"/>
      <c r="O14">
        <v>6</v>
      </c>
      <c r="P14" s="3" t="s">
        <v>289</v>
      </c>
      <c r="Q14" s="51">
        <v>268154.221</v>
      </c>
      <c r="S14" t="str">
        <f t="shared" si="2"/>
        <v>Región Metropolitana de Santiago</v>
      </c>
      <c r="T14" s="51">
        <f t="shared" si="3"/>
        <v>1019282.906</v>
      </c>
      <c r="U14" s="37"/>
      <c r="V14" s="37"/>
    </row>
    <row r="15" spans="1:21" ht="12.75">
      <c r="A15" s="3" t="s">
        <v>48</v>
      </c>
      <c r="B15" s="37">
        <v>1637607.078</v>
      </c>
      <c r="C15" s="37">
        <v>1199135.462</v>
      </c>
      <c r="D15" s="37">
        <v>1297995.779</v>
      </c>
      <c r="E15" s="38">
        <f t="shared" si="1"/>
        <v>0.08244299341720246</v>
      </c>
      <c r="F15" s="38">
        <f t="shared" si="0"/>
        <v>0.16627072997955555</v>
      </c>
      <c r="I15" s="37"/>
      <c r="J15" s="37"/>
      <c r="K15" s="37"/>
      <c r="O15">
        <v>7</v>
      </c>
      <c r="P15" s="3" t="s">
        <v>290</v>
      </c>
      <c r="Q15" s="51">
        <v>257430.101</v>
      </c>
      <c r="S15" t="str">
        <f t="shared" si="2"/>
        <v>Región del Libertador Bernardo O'Higgins</v>
      </c>
      <c r="T15" s="51">
        <f t="shared" si="3"/>
        <v>1297995.779</v>
      </c>
      <c r="U15" s="37"/>
    </row>
    <row r="16" spans="1:21" ht="12.75">
      <c r="A16" s="3" t="s">
        <v>49</v>
      </c>
      <c r="B16" s="37">
        <v>1210280.647</v>
      </c>
      <c r="C16" s="37">
        <v>807866.032</v>
      </c>
      <c r="D16" s="37">
        <v>832594.993</v>
      </c>
      <c r="E16" s="38">
        <f t="shared" si="1"/>
        <v>0.030610224988392644</v>
      </c>
      <c r="F16" s="38">
        <f t="shared" si="0"/>
        <v>0.10665379618575242</v>
      </c>
      <c r="I16" s="37"/>
      <c r="J16" s="37"/>
      <c r="K16" s="37"/>
      <c r="O16">
        <v>8</v>
      </c>
      <c r="P16" s="3" t="s">
        <v>291</v>
      </c>
      <c r="Q16" s="51">
        <v>210901.027</v>
      </c>
      <c r="S16" t="str">
        <f t="shared" si="2"/>
        <v>Región del Maule</v>
      </c>
      <c r="T16" s="51">
        <f t="shared" si="3"/>
        <v>832594.993</v>
      </c>
      <c r="U16" s="37"/>
    </row>
    <row r="17" spans="1:22" ht="12.75">
      <c r="A17" s="3" t="s">
        <v>50</v>
      </c>
      <c r="B17" s="37">
        <v>4067768.718</v>
      </c>
      <c r="C17" s="37">
        <v>2368866.179</v>
      </c>
      <c r="D17" s="37">
        <v>2782116.457</v>
      </c>
      <c r="E17" s="38">
        <f t="shared" si="1"/>
        <v>0.1744506640617625</v>
      </c>
      <c r="F17" s="38">
        <f t="shared" si="0"/>
        <v>0.3563836968329038</v>
      </c>
      <c r="I17" s="37"/>
      <c r="J17" s="37"/>
      <c r="K17" s="37"/>
      <c r="O17">
        <v>9</v>
      </c>
      <c r="P17" s="97" t="s">
        <v>292</v>
      </c>
      <c r="Q17" s="51">
        <v>204599.341</v>
      </c>
      <c r="S17" t="str">
        <f t="shared" si="2"/>
        <v>Región del Bio Bio</v>
      </c>
      <c r="T17" s="51">
        <f t="shared" si="3"/>
        <v>2782116.457</v>
      </c>
      <c r="V17" s="37"/>
    </row>
    <row r="18" spans="1:21" ht="12.75">
      <c r="A18" s="3" t="s">
        <v>51</v>
      </c>
      <c r="B18" s="37">
        <v>403112.557</v>
      </c>
      <c r="C18" s="37">
        <v>242286.51</v>
      </c>
      <c r="D18" s="37">
        <v>268154.221</v>
      </c>
      <c r="E18" s="38">
        <f t="shared" si="1"/>
        <v>0.10676496599005866</v>
      </c>
      <c r="F18" s="38">
        <f t="shared" si="0"/>
        <v>0.03435003317739531</v>
      </c>
      <c r="I18" s="37"/>
      <c r="J18" s="37"/>
      <c r="K18" s="37"/>
      <c r="O18">
        <v>10</v>
      </c>
      <c r="P18" s="47" t="s">
        <v>283</v>
      </c>
      <c r="Q18" s="37">
        <v>69459.77500000001</v>
      </c>
      <c r="S18" t="str">
        <f t="shared" si="2"/>
        <v>Región de La Araucanía</v>
      </c>
      <c r="T18" s="51">
        <f t="shared" si="3"/>
        <v>268154.221</v>
      </c>
      <c r="U18" s="46"/>
    </row>
    <row r="19" spans="1:21" ht="12.75">
      <c r="A19" s="3" t="s">
        <v>52</v>
      </c>
      <c r="B19" s="37">
        <v>279.504</v>
      </c>
      <c r="C19" s="37">
        <v>0</v>
      </c>
      <c r="D19" s="37">
        <v>2604.167</v>
      </c>
      <c r="E19" s="38"/>
      <c r="F19" s="38">
        <f t="shared" si="0"/>
        <v>0.00033358871814841953</v>
      </c>
      <c r="I19" s="37"/>
      <c r="J19" s="37"/>
      <c r="K19" s="37"/>
      <c r="P19" s="3"/>
      <c r="Q19" s="37">
        <f>SUM(Q9:Q18)</f>
        <v>7806517.864999999</v>
      </c>
      <c r="S19" t="str">
        <f t="shared" si="2"/>
        <v>Región de Los Ríos</v>
      </c>
      <c r="T19" s="51">
        <f t="shared" si="3"/>
        <v>2604.167</v>
      </c>
      <c r="U19" s="46"/>
    </row>
    <row r="20" spans="1:21" ht="12.75">
      <c r="A20" s="3" t="s">
        <v>53</v>
      </c>
      <c r="B20" s="37">
        <v>319628.092</v>
      </c>
      <c r="C20" s="37">
        <v>187418.211</v>
      </c>
      <c r="D20" s="37">
        <v>210901.027</v>
      </c>
      <c r="E20" s="38">
        <f>+(D20-C20)/C20</f>
        <v>0.1252963405994735</v>
      </c>
      <c r="F20" s="38">
        <f t="shared" si="0"/>
        <v>0.02701601059114689</v>
      </c>
      <c r="I20" s="37"/>
      <c r="J20" s="37"/>
      <c r="K20" s="37"/>
      <c r="P20" s="3"/>
      <c r="Q20" s="37"/>
      <c r="S20" t="str">
        <f t="shared" si="2"/>
        <v>Región de Los Lagos</v>
      </c>
      <c r="T20" s="51">
        <f t="shared" si="3"/>
        <v>210901.027</v>
      </c>
      <c r="U20" s="37"/>
    </row>
    <row r="21" spans="1:21" ht="12.75">
      <c r="A21" s="3" t="s">
        <v>54</v>
      </c>
      <c r="B21" s="37">
        <v>3639.243</v>
      </c>
      <c r="C21" s="37">
        <v>2671.274</v>
      </c>
      <c r="D21" s="37">
        <v>2131.99</v>
      </c>
      <c r="E21" s="38">
        <f>+(D21-C21)/C21</f>
        <v>-0.20188269716996465</v>
      </c>
      <c r="F21" s="38">
        <f t="shared" si="0"/>
        <v>0.0002731037645455337</v>
      </c>
      <c r="I21" s="37"/>
      <c r="J21" s="37"/>
      <c r="K21" s="37"/>
      <c r="P21" s="3"/>
      <c r="Q21" s="37"/>
      <c r="S21" t="str">
        <f t="shared" si="2"/>
        <v>Región Aysén del Gral. Carlos Ibañez Del Campo</v>
      </c>
      <c r="T21" s="51">
        <f t="shared" si="3"/>
        <v>2131.99</v>
      </c>
      <c r="U21" s="37"/>
    </row>
    <row r="22" spans="1:21" ht="12.75">
      <c r="A22" s="3" t="s">
        <v>55</v>
      </c>
      <c r="B22" s="37">
        <v>46913.942</v>
      </c>
      <c r="C22" s="37">
        <v>32718.624</v>
      </c>
      <c r="D22" s="37">
        <v>40336.046</v>
      </c>
      <c r="E22" s="38">
        <f>+(D22-C22)/C22</f>
        <v>0.23281608664227452</v>
      </c>
      <c r="F22" s="38">
        <f t="shared" si="0"/>
        <v>0.005166968892669205</v>
      </c>
      <c r="I22" s="37"/>
      <c r="J22" s="37"/>
      <c r="K22" s="37"/>
      <c r="P22" s="97"/>
      <c r="Q22" s="37"/>
      <c r="S22" t="str">
        <f t="shared" si="2"/>
        <v>Región de Magallanes</v>
      </c>
      <c r="T22" s="51">
        <f t="shared" si="3"/>
        <v>40336.046</v>
      </c>
      <c r="U22" s="37"/>
    </row>
    <row r="23" spans="1:21" ht="12.75">
      <c r="A23" s="3" t="s">
        <v>56</v>
      </c>
      <c r="B23" s="37">
        <v>10823.152999998152</v>
      </c>
      <c r="C23" s="37">
        <v>5572.126000000328</v>
      </c>
      <c r="D23" s="37">
        <v>9644.392999999776</v>
      </c>
      <c r="E23" s="38">
        <f>+(D23-C23)/C23</f>
        <v>0.7308282332451221</v>
      </c>
      <c r="F23" s="38">
        <f t="shared" si="0"/>
        <v>0.0012354279499699964</v>
      </c>
      <c r="I23" s="37"/>
      <c r="J23" s="37"/>
      <c r="K23" s="37"/>
      <c r="Q23" s="37"/>
      <c r="S23" t="str">
        <f t="shared" si="2"/>
        <v>Otras operaciones</v>
      </c>
      <c r="T23" s="51">
        <f t="shared" si="3"/>
        <v>9644.392999999776</v>
      </c>
      <c r="U23" s="37"/>
    </row>
    <row r="24" spans="1:21" s="2" customFormat="1" ht="12.75">
      <c r="A24" s="39" t="s">
        <v>57</v>
      </c>
      <c r="B24" s="40">
        <f>SUM(B8:B23)</f>
        <v>10947543</v>
      </c>
      <c r="C24" s="40">
        <f>SUM(C8:C23)</f>
        <v>6963310</v>
      </c>
      <c r="D24" s="40">
        <f>SUM(D8:D23)</f>
        <v>7806520</v>
      </c>
      <c r="E24" s="41">
        <f>+(D24-C24)/C24</f>
        <v>0.12109327317037444</v>
      </c>
      <c r="F24" s="41">
        <f t="shared" si="0"/>
        <v>1</v>
      </c>
      <c r="H24"/>
      <c r="I24" s="37"/>
      <c r="J24" s="37"/>
      <c r="K24" s="37"/>
      <c r="P24" s="3"/>
      <c r="Q24" s="37"/>
      <c r="R24" s="2" t="s">
        <v>294</v>
      </c>
      <c r="S24"/>
      <c r="U24" s="40"/>
    </row>
    <row r="25" spans="1:20" s="44" customFormat="1" ht="12.75">
      <c r="A25" s="42"/>
      <c r="B25" s="43"/>
      <c r="C25" s="43"/>
      <c r="D25" s="43"/>
      <c r="E25" s="43"/>
      <c r="F25" s="43"/>
      <c r="H25"/>
      <c r="I25" s="37"/>
      <c r="J25" s="37"/>
      <c r="K25" s="37"/>
      <c r="P25" s="3"/>
      <c r="Q25" s="37"/>
      <c r="R25" s="44">
        <v>1</v>
      </c>
      <c r="S25" s="67" t="s">
        <v>50</v>
      </c>
      <c r="T25" s="81">
        <v>2782116.457</v>
      </c>
    </row>
    <row r="26" spans="1:20" s="44" customFormat="1" ht="12.75">
      <c r="A26" s="45" t="s">
        <v>58</v>
      </c>
      <c r="B26" s="45"/>
      <c r="C26" s="45"/>
      <c r="D26" s="45"/>
      <c r="E26" s="45"/>
      <c r="F26" s="45"/>
      <c r="R26" s="44">
        <v>2</v>
      </c>
      <c r="S26" s="77" t="s">
        <v>48</v>
      </c>
      <c r="T26" s="98">
        <v>1297995.779</v>
      </c>
    </row>
    <row r="27" spans="2:20" ht="12.75">
      <c r="B27" s="37"/>
      <c r="C27" s="37"/>
      <c r="D27" s="37"/>
      <c r="E27" s="37"/>
      <c r="F27" s="37"/>
      <c r="G27" s="37"/>
      <c r="H27" s="112"/>
      <c r="I27" s="44"/>
      <c r="J27" s="44"/>
      <c r="R27" s="44">
        <v>3</v>
      </c>
      <c r="S27" s="67" t="s">
        <v>47</v>
      </c>
      <c r="T27" s="81">
        <v>1019282.906</v>
      </c>
    </row>
    <row r="28" spans="2:20" ht="12.75">
      <c r="B28" s="37"/>
      <c r="H28" s="44"/>
      <c r="I28" s="44"/>
      <c r="J28" s="44"/>
      <c r="R28" s="44"/>
      <c r="S28" s="77"/>
      <c r="T28" s="98"/>
    </row>
    <row r="29" spans="8:20" ht="12.75">
      <c r="H29" s="44"/>
      <c r="I29" s="44"/>
      <c r="J29" s="44"/>
      <c r="R29" s="44">
        <v>5</v>
      </c>
      <c r="S29" s="67" t="s">
        <v>49</v>
      </c>
      <c r="T29" s="81">
        <v>832594.993</v>
      </c>
    </row>
    <row r="30" spans="8:20" ht="12.75">
      <c r="H30" s="44"/>
      <c r="I30" s="44"/>
      <c r="J30" s="44"/>
      <c r="R30" s="44">
        <v>6</v>
      </c>
      <c r="S30" s="67" t="s">
        <v>51</v>
      </c>
      <c r="T30" s="81">
        <v>268154.221</v>
      </c>
    </row>
    <row r="31" spans="18:20" ht="12.75">
      <c r="R31" s="44">
        <v>7</v>
      </c>
      <c r="S31" s="77" t="s">
        <v>45</v>
      </c>
      <c r="T31" s="98">
        <v>257430.101</v>
      </c>
    </row>
    <row r="32" spans="18:20" ht="12.75">
      <c r="R32" s="44">
        <v>8</v>
      </c>
      <c r="S32" s="77" t="s">
        <v>53</v>
      </c>
      <c r="T32" s="98">
        <v>210901.027</v>
      </c>
    </row>
    <row r="33" spans="18:20" ht="12.75">
      <c r="R33" s="44">
        <v>9</v>
      </c>
      <c r="S33" s="77" t="s">
        <v>44</v>
      </c>
      <c r="T33" s="98">
        <v>204599.341</v>
      </c>
    </row>
    <row r="34" spans="18:20" ht="12.75">
      <c r="R34" s="44">
        <v>10</v>
      </c>
      <c r="S34" s="67" t="s">
        <v>55</v>
      </c>
      <c r="T34" s="81">
        <v>40336.046</v>
      </c>
    </row>
    <row r="35" spans="18:20" ht="12.75">
      <c r="R35" s="44">
        <v>11</v>
      </c>
      <c r="S35" s="77" t="s">
        <v>42</v>
      </c>
      <c r="T35" s="98">
        <v>9557.495</v>
      </c>
    </row>
    <row r="36" spans="18:20" ht="12.75">
      <c r="R36" s="44">
        <v>12</v>
      </c>
      <c r="S36" s="67" t="s">
        <v>41</v>
      </c>
      <c r="T36" s="81">
        <v>3967.911</v>
      </c>
    </row>
    <row r="37" spans="18:20" ht="12.75">
      <c r="R37" s="44">
        <v>13</v>
      </c>
      <c r="S37" s="77" t="s">
        <v>52</v>
      </c>
      <c r="T37" s="98">
        <v>2604.167</v>
      </c>
    </row>
    <row r="38" spans="18:20" ht="12.75">
      <c r="R38" s="44">
        <v>14</v>
      </c>
      <c r="S38" s="67" t="s">
        <v>54</v>
      </c>
      <c r="T38" s="81">
        <v>2131.99</v>
      </c>
    </row>
    <row r="39" spans="18:20" ht="12.75">
      <c r="R39" s="44">
        <v>15</v>
      </c>
      <c r="S39" s="77" t="s">
        <v>43</v>
      </c>
      <c r="T39" s="98">
        <v>1219.908</v>
      </c>
    </row>
    <row r="40" spans="18:20" ht="12.75">
      <c r="R40" s="44">
        <v>16</v>
      </c>
      <c r="S40" s="77" t="s">
        <v>56</v>
      </c>
      <c r="T40" s="98">
        <v>9642.258</v>
      </c>
    </row>
    <row r="41" ht="12.75">
      <c r="T41" s="37"/>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view="pageBreakPreview" zoomScaleNormal="75" zoomScaleSheetLayoutView="100" workbookViewId="0" topLeftCell="A1">
      <selection activeCell="J9" sqref="J9"/>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6"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8" t="s">
        <v>225</v>
      </c>
      <c r="B1" s="128"/>
      <c r="C1" s="128"/>
      <c r="D1" s="128"/>
      <c r="E1" s="128"/>
      <c r="F1" s="128"/>
      <c r="G1" s="128"/>
      <c r="H1" s="25"/>
      <c r="M1" s="25"/>
      <c r="N1" s="25"/>
      <c r="O1" s="25"/>
      <c r="P1" s="25"/>
      <c r="Q1" s="25"/>
      <c r="T1" s="26"/>
      <c r="U1" s="26"/>
      <c r="V1" s="26"/>
      <c r="W1" s="25"/>
    </row>
    <row r="2" spans="1:23" s="7" customFormat="1" ht="15.75" customHeight="1">
      <c r="A2" s="129" t="s">
        <v>311</v>
      </c>
      <c r="B2" s="129"/>
      <c r="C2" s="129"/>
      <c r="D2" s="129"/>
      <c r="E2" s="129"/>
      <c r="F2" s="129"/>
      <c r="G2" s="129"/>
      <c r="H2" s="25"/>
      <c r="M2" s="25"/>
      <c r="N2" s="25"/>
      <c r="O2" s="25"/>
      <c r="P2" s="25"/>
      <c r="Q2" s="25"/>
      <c r="T2" s="26"/>
      <c r="W2" s="25"/>
    </row>
    <row r="3" spans="1:23" s="7" customFormat="1" ht="15.75" customHeight="1">
      <c r="A3" s="129" t="s">
        <v>34</v>
      </c>
      <c r="B3" s="129"/>
      <c r="C3" s="129"/>
      <c r="D3" s="129"/>
      <c r="E3" s="129"/>
      <c r="F3" s="129"/>
      <c r="G3" s="129"/>
      <c r="H3" s="25"/>
      <c r="M3" s="25"/>
      <c r="N3" s="25"/>
      <c r="O3" s="25"/>
      <c r="P3" s="25"/>
      <c r="Q3" s="25"/>
      <c r="S3" s="2"/>
      <c r="T3" s="26"/>
      <c r="U3" s="26"/>
      <c r="V3" s="26"/>
      <c r="W3" s="25"/>
    </row>
    <row r="4" spans="1:23" s="7" customFormat="1" ht="15.75" customHeight="1">
      <c r="A4" s="130"/>
      <c r="B4" s="130"/>
      <c r="C4" s="130"/>
      <c r="D4" s="130"/>
      <c r="E4" s="130"/>
      <c r="F4" s="130"/>
      <c r="G4" s="130"/>
      <c r="H4" s="25"/>
      <c r="M4" s="25"/>
      <c r="N4" s="25"/>
      <c r="O4" s="25"/>
      <c r="P4" s="25"/>
      <c r="Q4" s="25"/>
      <c r="W4" s="25"/>
    </row>
    <row r="5" spans="1:23" s="7" customFormat="1" ht="12.75">
      <c r="A5" s="27" t="s">
        <v>35</v>
      </c>
      <c r="B5" s="2" t="s">
        <v>228</v>
      </c>
      <c r="C5" s="28">
        <v>2007</v>
      </c>
      <c r="D5" s="29">
        <v>2007</v>
      </c>
      <c r="E5" s="29">
        <v>2008</v>
      </c>
      <c r="F5" s="114" t="s">
        <v>36</v>
      </c>
      <c r="G5" s="30" t="s">
        <v>37</v>
      </c>
      <c r="M5" s="25"/>
      <c r="N5" s="25"/>
      <c r="O5" s="25"/>
      <c r="P5" s="25"/>
      <c r="Q5" s="25"/>
      <c r="W5" s="25"/>
    </row>
    <row r="6" spans="1:23" s="7" customFormat="1" ht="12.75">
      <c r="A6" s="31"/>
      <c r="B6" s="31"/>
      <c r="C6" s="31" t="s">
        <v>38</v>
      </c>
      <c r="D6" s="29" t="str">
        <f>+'Exportacion_regional '!C6</f>
        <v>ene- jul</v>
      </c>
      <c r="E6" s="29" t="str">
        <f>+D6</f>
        <v>ene- jul</v>
      </c>
      <c r="F6" s="114" t="s">
        <v>39</v>
      </c>
      <c r="G6" s="32">
        <v>2008</v>
      </c>
      <c r="M6" s="25"/>
      <c r="N6" s="25"/>
      <c r="O6" s="25"/>
      <c r="P6" s="25"/>
      <c r="Q6" s="25"/>
      <c r="T6" s="33"/>
      <c r="U6" s="34"/>
      <c r="V6" s="35"/>
      <c r="W6" s="25"/>
    </row>
    <row r="7" spans="1:7" ht="12.75">
      <c r="A7" s="91" t="s">
        <v>229</v>
      </c>
      <c r="B7" s="91" t="s">
        <v>230</v>
      </c>
      <c r="C7" s="92">
        <v>332.014</v>
      </c>
      <c r="D7" s="92">
        <v>0</v>
      </c>
      <c r="E7" s="92">
        <v>3376.088</v>
      </c>
      <c r="F7" s="110"/>
      <c r="G7" s="110">
        <f>+E7/$E$10</f>
        <v>0.8508477130661449</v>
      </c>
    </row>
    <row r="8" spans="1:7" ht="12.75">
      <c r="A8" s="3"/>
      <c r="B8" s="3" t="s">
        <v>231</v>
      </c>
      <c r="C8" s="51"/>
      <c r="D8" s="51"/>
      <c r="E8" s="51"/>
      <c r="F8" s="52"/>
      <c r="G8" s="52">
        <f>+E8/$E$10</f>
        <v>0</v>
      </c>
    </row>
    <row r="9" spans="1:7" ht="12.75">
      <c r="A9" s="3"/>
      <c r="B9" s="3" t="s">
        <v>232</v>
      </c>
      <c r="C9" s="51">
        <v>146.443</v>
      </c>
      <c r="D9" s="51">
        <v>0</v>
      </c>
      <c r="E9" s="51">
        <v>591.823</v>
      </c>
      <c r="F9" s="52"/>
      <c r="G9" s="52">
        <f>+E9/$E$10</f>
        <v>0.1491522869338551</v>
      </c>
    </row>
    <row r="10" spans="1:7" ht="12.75">
      <c r="A10" s="48"/>
      <c r="B10" s="48" t="s">
        <v>233</v>
      </c>
      <c r="C10" s="49">
        <v>478.457</v>
      </c>
      <c r="D10" s="49">
        <v>0</v>
      </c>
      <c r="E10" s="49">
        <v>3967.911</v>
      </c>
      <c r="F10" s="50"/>
      <c r="G10" s="50">
        <f>+E10/$E$10</f>
        <v>1</v>
      </c>
    </row>
    <row r="11" spans="1:7" ht="12.75">
      <c r="A11" s="91" t="s">
        <v>234</v>
      </c>
      <c r="B11" s="91" t="s">
        <v>230</v>
      </c>
      <c r="C11" s="92">
        <v>6456.19</v>
      </c>
      <c r="D11" s="92">
        <v>4239.358</v>
      </c>
      <c r="E11" s="92">
        <v>2531.619</v>
      </c>
      <c r="F11" s="110">
        <f aca="true" t="shared" si="0" ref="F11:F17">+(E11-D11)/D11</f>
        <v>-0.40282962656138027</v>
      </c>
      <c r="G11" s="110">
        <f>+E11/$E$14</f>
        <v>0.2648831100617892</v>
      </c>
    </row>
    <row r="12" spans="1:7" ht="12.75">
      <c r="A12" s="3"/>
      <c r="B12" s="3" t="s">
        <v>231</v>
      </c>
      <c r="C12" s="51">
        <v>466.499</v>
      </c>
      <c r="D12" s="51">
        <v>275.564</v>
      </c>
      <c r="E12" s="51">
        <v>127.692</v>
      </c>
      <c r="F12" s="52">
        <f t="shared" si="0"/>
        <v>-0.536615813386364</v>
      </c>
      <c r="G12" s="52">
        <f>+E12/$E$14</f>
        <v>0.013360404583000042</v>
      </c>
    </row>
    <row r="13" spans="1:7" ht="12.75">
      <c r="A13" s="3"/>
      <c r="B13" s="3" t="s">
        <v>232</v>
      </c>
      <c r="C13" s="51">
        <v>9718.751</v>
      </c>
      <c r="D13" s="51">
        <v>4792.496</v>
      </c>
      <c r="E13" s="51">
        <v>6898.184</v>
      </c>
      <c r="F13" s="52">
        <f t="shared" si="0"/>
        <v>0.4393718847131015</v>
      </c>
      <c r="G13" s="52">
        <f>+E13/$E$14</f>
        <v>0.7217564853552108</v>
      </c>
    </row>
    <row r="14" spans="1:7" ht="12.75">
      <c r="A14" s="48"/>
      <c r="B14" s="48" t="s">
        <v>233</v>
      </c>
      <c r="C14" s="49">
        <v>16641.44</v>
      </c>
      <c r="D14" s="49">
        <v>9307.418</v>
      </c>
      <c r="E14" s="49">
        <v>9557.495</v>
      </c>
      <c r="F14" s="50">
        <f t="shared" si="0"/>
        <v>0.02686856870509105</v>
      </c>
      <c r="G14" s="50">
        <f>+E14/$E$14</f>
        <v>1</v>
      </c>
    </row>
    <row r="15" spans="1:7" ht="12.75">
      <c r="A15" s="91" t="s">
        <v>235</v>
      </c>
      <c r="B15" s="91" t="s">
        <v>230</v>
      </c>
      <c r="C15" s="92">
        <v>2225.265</v>
      </c>
      <c r="D15" s="92">
        <v>1494.824</v>
      </c>
      <c r="E15" s="92">
        <v>1111.993</v>
      </c>
      <c r="F15" s="110">
        <f t="shared" si="0"/>
        <v>-0.25610439757456405</v>
      </c>
      <c r="G15" s="110">
        <f>+E15/$E$18</f>
        <v>0.9115384110932956</v>
      </c>
    </row>
    <row r="16" spans="1:7" ht="12.75">
      <c r="A16" s="3"/>
      <c r="B16" s="3" t="s">
        <v>231</v>
      </c>
      <c r="C16" s="51">
        <v>192.895</v>
      </c>
      <c r="D16" s="51">
        <v>114.584</v>
      </c>
      <c r="E16" s="51">
        <v>8.519</v>
      </c>
      <c r="F16" s="52">
        <f t="shared" si="0"/>
        <v>-0.925652796201913</v>
      </c>
      <c r="G16" s="52">
        <f>+E16/$E$18</f>
        <v>0.006983313495771813</v>
      </c>
    </row>
    <row r="17" spans="1:7" ht="12.75">
      <c r="A17" s="3"/>
      <c r="B17" s="3" t="s">
        <v>232</v>
      </c>
      <c r="C17" s="51">
        <v>445.476</v>
      </c>
      <c r="D17" s="51">
        <v>240.705</v>
      </c>
      <c r="E17" s="51">
        <v>99.396</v>
      </c>
      <c r="F17" s="52">
        <f t="shared" si="0"/>
        <v>-0.5870630024303609</v>
      </c>
      <c r="G17" s="52">
        <f>+E17/$E$18</f>
        <v>0.08147827541093264</v>
      </c>
    </row>
    <row r="18" spans="1:7" ht="12.75">
      <c r="A18" s="48"/>
      <c r="B18" s="48" t="s">
        <v>233</v>
      </c>
      <c r="C18" s="49">
        <v>2863.636</v>
      </c>
      <c r="D18" s="49">
        <v>1850.113</v>
      </c>
      <c r="E18" s="49">
        <v>1219.908</v>
      </c>
      <c r="F18" s="50">
        <f aca="true" t="shared" si="1" ref="F18:F25">+(E18-D18)/D18</f>
        <v>-0.3406305452693971</v>
      </c>
      <c r="G18" s="50">
        <f>+E18/$E$18</f>
        <v>1</v>
      </c>
    </row>
    <row r="19" spans="1:7" ht="12.75">
      <c r="A19" s="91" t="s">
        <v>236</v>
      </c>
      <c r="B19" s="91" t="s">
        <v>230</v>
      </c>
      <c r="C19" s="92">
        <v>166726.038</v>
      </c>
      <c r="D19" s="92">
        <v>113587.675</v>
      </c>
      <c r="E19" s="92">
        <v>204346.418</v>
      </c>
      <c r="F19" s="110">
        <f t="shared" si="1"/>
        <v>0.7990192862033667</v>
      </c>
      <c r="G19" s="110">
        <f>+E19/$E$22</f>
        <v>0.9987638132226438</v>
      </c>
    </row>
    <row r="20" spans="1:7" ht="12.75">
      <c r="A20" s="3"/>
      <c r="B20" s="3" t="s">
        <v>231</v>
      </c>
      <c r="C20" s="51">
        <v>154.564</v>
      </c>
      <c r="D20" s="51">
        <v>154.564</v>
      </c>
      <c r="E20" s="51">
        <v>0</v>
      </c>
      <c r="F20" s="52">
        <f t="shared" si="1"/>
        <v>-1</v>
      </c>
      <c r="G20" s="52">
        <f>+E20/$E$22</f>
        <v>0</v>
      </c>
    </row>
    <row r="21" spans="1:7" ht="12.75">
      <c r="A21" s="3"/>
      <c r="B21" s="3" t="s">
        <v>232</v>
      </c>
      <c r="C21" s="51">
        <v>34.503</v>
      </c>
      <c r="D21" s="51">
        <v>34.503</v>
      </c>
      <c r="E21" s="51">
        <v>252.923</v>
      </c>
      <c r="F21" s="52">
        <f t="shared" si="1"/>
        <v>6.330464017621656</v>
      </c>
      <c r="G21" s="52">
        <f>+E21/$E$22</f>
        <v>0.001236186777356238</v>
      </c>
    </row>
    <row r="22" spans="1:7" ht="12.75">
      <c r="A22" s="48"/>
      <c r="B22" s="48" t="s">
        <v>233</v>
      </c>
      <c r="C22" s="49">
        <v>166915.105</v>
      </c>
      <c r="D22" s="49">
        <v>113776.742</v>
      </c>
      <c r="E22" s="49">
        <v>204599.341</v>
      </c>
      <c r="F22" s="50">
        <f t="shared" si="1"/>
        <v>0.7982527659299647</v>
      </c>
      <c r="G22" s="50">
        <f>+E22/$E$22</f>
        <v>1</v>
      </c>
    </row>
    <row r="23" spans="1:7" ht="12.75">
      <c r="A23" s="91" t="s">
        <v>237</v>
      </c>
      <c r="B23" s="91" t="s">
        <v>230</v>
      </c>
      <c r="C23" s="92">
        <v>398184.945</v>
      </c>
      <c r="D23" s="92">
        <v>311392.113</v>
      </c>
      <c r="E23" s="92">
        <v>257384.676</v>
      </c>
      <c r="F23" s="110">
        <f t="shared" si="1"/>
        <v>-0.17343867986791303</v>
      </c>
      <c r="G23" s="110">
        <f>+E23/$E$26</f>
        <v>0.9998235443336908</v>
      </c>
    </row>
    <row r="24" spans="1:7" ht="12.75">
      <c r="A24" s="3"/>
      <c r="B24" s="3" t="s">
        <v>231</v>
      </c>
      <c r="C24" s="51">
        <v>252.053</v>
      </c>
      <c r="D24" s="51">
        <v>197.454</v>
      </c>
      <c r="E24" s="51">
        <v>33.817</v>
      </c>
      <c r="F24" s="52">
        <f t="shared" si="1"/>
        <v>-0.8287347939266867</v>
      </c>
      <c r="G24" s="52">
        <f>+E24/$E$26</f>
        <v>0.0001313638143660597</v>
      </c>
    </row>
    <row r="25" spans="1:7" ht="12.75">
      <c r="A25" s="3"/>
      <c r="B25" s="3" t="s">
        <v>232</v>
      </c>
      <c r="C25" s="51">
        <v>230.149</v>
      </c>
      <c r="D25" s="51">
        <v>105.32</v>
      </c>
      <c r="E25" s="51">
        <v>11.608</v>
      </c>
      <c r="F25" s="52">
        <f t="shared" si="1"/>
        <v>-0.8897835169008734</v>
      </c>
      <c r="G25" s="52">
        <f>+E25/$E$26</f>
        <v>4.509185194314165E-05</v>
      </c>
    </row>
    <row r="26" spans="1:7" ht="12.75">
      <c r="A26" s="48"/>
      <c r="B26" s="48" t="s">
        <v>233</v>
      </c>
      <c r="C26" s="49">
        <v>398667.147</v>
      </c>
      <c r="D26" s="49">
        <v>311694.887</v>
      </c>
      <c r="E26" s="49">
        <v>257430.101</v>
      </c>
      <c r="F26" s="50">
        <f aca="true" t="shared" si="2" ref="F26:F50">+(E26-D26)/D26</f>
        <v>-0.17409584906023817</v>
      </c>
      <c r="G26" s="50">
        <f>+E26/$E$26</f>
        <v>1</v>
      </c>
    </row>
    <row r="27" spans="1:7" ht="12.75">
      <c r="A27" s="91" t="s">
        <v>238</v>
      </c>
      <c r="B27" s="91" t="s">
        <v>230</v>
      </c>
      <c r="C27" s="92">
        <v>992139.302</v>
      </c>
      <c r="D27" s="92">
        <v>681720.749</v>
      </c>
      <c r="E27" s="92">
        <v>794318.124</v>
      </c>
      <c r="F27" s="110">
        <f t="shared" si="2"/>
        <v>0.16516641919021305</v>
      </c>
      <c r="G27" s="110">
        <f>+E27/$E$30</f>
        <v>0.9193674879802214</v>
      </c>
    </row>
    <row r="28" spans="1:7" ht="12.75">
      <c r="A28" s="3"/>
      <c r="B28" s="3" t="s">
        <v>231</v>
      </c>
      <c r="C28" s="51">
        <v>51797.107</v>
      </c>
      <c r="D28" s="51">
        <v>27916.771</v>
      </c>
      <c r="E28" s="51">
        <v>29014.546</v>
      </c>
      <c r="F28" s="52">
        <f t="shared" si="2"/>
        <v>0.03932313661920277</v>
      </c>
      <c r="G28" s="52">
        <f>+E28/$E$30</f>
        <v>0.03358230092570138</v>
      </c>
    </row>
    <row r="29" spans="1:7" ht="12.75">
      <c r="A29" s="3"/>
      <c r="B29" s="3" t="s">
        <v>232</v>
      </c>
      <c r="C29" s="51">
        <v>46089.237</v>
      </c>
      <c r="D29" s="51">
        <v>23697.351</v>
      </c>
      <c r="E29" s="51">
        <v>40650.595</v>
      </c>
      <c r="F29" s="52">
        <f t="shared" si="2"/>
        <v>0.7154067136027147</v>
      </c>
      <c r="G29" s="52">
        <f>+E29/$E$30</f>
        <v>0.04705021109407715</v>
      </c>
    </row>
    <row r="30" spans="1:7" ht="12.75">
      <c r="A30" s="48"/>
      <c r="B30" s="48" t="s">
        <v>233</v>
      </c>
      <c r="C30" s="49">
        <v>1090025.646</v>
      </c>
      <c r="D30" s="49">
        <v>733334.871</v>
      </c>
      <c r="E30" s="49">
        <v>863983.265</v>
      </c>
      <c r="F30" s="50">
        <f t="shared" si="2"/>
        <v>0.1781565273472451</v>
      </c>
      <c r="G30" s="50">
        <f>+E30/$E$30</f>
        <v>1</v>
      </c>
    </row>
    <row r="31" spans="1:7" ht="12.75">
      <c r="A31" s="91" t="s">
        <v>239</v>
      </c>
      <c r="B31" s="91" t="s">
        <v>230</v>
      </c>
      <c r="C31" s="92">
        <v>1336458.843</v>
      </c>
      <c r="D31" s="92">
        <v>807085.312</v>
      </c>
      <c r="E31" s="92">
        <v>870751.008</v>
      </c>
      <c r="F31" s="110">
        <f t="shared" si="2"/>
        <v>0.07888347743838013</v>
      </c>
      <c r="G31" s="110">
        <f>+E31/$E$34</f>
        <v>0.8542780447649341</v>
      </c>
    </row>
    <row r="32" spans="1:7" ht="12.75">
      <c r="A32" s="3"/>
      <c r="B32" s="3" t="s">
        <v>231</v>
      </c>
      <c r="C32" s="51">
        <v>58639.466</v>
      </c>
      <c r="D32" s="51">
        <v>36011.671</v>
      </c>
      <c r="E32" s="51">
        <v>34372.758</v>
      </c>
      <c r="F32" s="52">
        <f t="shared" si="2"/>
        <v>-0.04551060682521509</v>
      </c>
      <c r="G32" s="52">
        <f>+E32/$E$34</f>
        <v>0.03372249038776679</v>
      </c>
    </row>
    <row r="33" spans="1:7" ht="12.75">
      <c r="A33" s="3"/>
      <c r="B33" s="3" t="s">
        <v>232</v>
      </c>
      <c r="C33" s="51">
        <v>176800.326</v>
      </c>
      <c r="D33" s="51">
        <v>103714.568</v>
      </c>
      <c r="E33" s="51">
        <v>114159.14</v>
      </c>
      <c r="F33" s="52">
        <f t="shared" si="2"/>
        <v>0.10070496557436368</v>
      </c>
      <c r="G33" s="52">
        <f>+E33/$E$34</f>
        <v>0.11199946484729922</v>
      </c>
    </row>
    <row r="34" spans="1:7" ht="12.75">
      <c r="A34" s="48"/>
      <c r="B34" s="48" t="s">
        <v>233</v>
      </c>
      <c r="C34" s="49">
        <v>1571898.635</v>
      </c>
      <c r="D34" s="49">
        <v>946811.551</v>
      </c>
      <c r="E34" s="49">
        <v>1019282.906</v>
      </c>
      <c r="F34" s="50">
        <f t="shared" si="2"/>
        <v>0.07654253364722625</v>
      </c>
      <c r="G34" s="50">
        <f>+E34/$E$34</f>
        <v>1</v>
      </c>
    </row>
    <row r="35" spans="1:7" ht="12.75">
      <c r="A35" s="91" t="s">
        <v>240</v>
      </c>
      <c r="B35" s="91" t="s">
        <v>230</v>
      </c>
      <c r="C35" s="92">
        <v>1247502.522</v>
      </c>
      <c r="D35" s="92">
        <v>973662.294</v>
      </c>
      <c r="E35" s="92">
        <v>1004222.478</v>
      </c>
      <c r="F35" s="110">
        <f t="shared" si="2"/>
        <v>0.03138684140109056</v>
      </c>
      <c r="G35" s="110">
        <f>+E35/$E$38</f>
        <v>0.7736716052910985</v>
      </c>
    </row>
    <row r="36" spans="1:7" ht="12.75">
      <c r="A36" s="3"/>
      <c r="B36" s="3" t="s">
        <v>231</v>
      </c>
      <c r="C36" s="51">
        <v>2619.278</v>
      </c>
      <c r="D36" s="51">
        <v>1567.191</v>
      </c>
      <c r="E36" s="51">
        <v>1046.232</v>
      </c>
      <c r="F36" s="52">
        <f t="shared" si="2"/>
        <v>-0.33241576808442624</v>
      </c>
      <c r="G36" s="52">
        <f>+E36/$E$38</f>
        <v>0.0008060365194762316</v>
      </c>
    </row>
    <row r="37" spans="1:7" ht="12.75">
      <c r="A37" s="3"/>
      <c r="B37" s="3" t="s">
        <v>232</v>
      </c>
      <c r="C37" s="51">
        <v>387485.278</v>
      </c>
      <c r="D37" s="51">
        <v>223905.977</v>
      </c>
      <c r="E37" s="51">
        <v>292727.069</v>
      </c>
      <c r="F37" s="52">
        <f t="shared" si="2"/>
        <v>0.30736603337748325</v>
      </c>
      <c r="G37" s="52">
        <f>+E37/$E$38</f>
        <v>0.2255223581894252</v>
      </c>
    </row>
    <row r="38" spans="1:7" ht="12.75">
      <c r="A38" s="48"/>
      <c r="B38" s="48" t="s">
        <v>233</v>
      </c>
      <c r="C38" s="49">
        <v>1637607.078</v>
      </c>
      <c r="D38" s="49">
        <v>1199135.462</v>
      </c>
      <c r="E38" s="49">
        <v>1297995.779</v>
      </c>
      <c r="F38" s="50">
        <f t="shared" si="2"/>
        <v>0.08244299341720246</v>
      </c>
      <c r="G38" s="50">
        <f>+E38/$E$38</f>
        <v>1</v>
      </c>
    </row>
    <row r="39" spans="1:7" ht="12.75">
      <c r="A39" s="91" t="s">
        <v>241</v>
      </c>
      <c r="B39" s="91" t="s">
        <v>230</v>
      </c>
      <c r="C39" s="92">
        <v>964594.14</v>
      </c>
      <c r="D39" s="92">
        <v>660477.653</v>
      </c>
      <c r="E39" s="92">
        <v>695017.661</v>
      </c>
      <c r="F39" s="110">
        <f t="shared" si="2"/>
        <v>0.05229549833081167</v>
      </c>
      <c r="G39" s="110">
        <f>+E39/$E$42</f>
        <v>0.8347607982792661</v>
      </c>
    </row>
    <row r="40" spans="1:7" ht="12.75">
      <c r="A40" s="3"/>
      <c r="B40" s="3" t="s">
        <v>231</v>
      </c>
      <c r="C40" s="51">
        <v>215714.586</v>
      </c>
      <c r="D40" s="51">
        <v>128715.757</v>
      </c>
      <c r="E40" s="51">
        <v>117795.009</v>
      </c>
      <c r="F40" s="52">
        <f t="shared" si="2"/>
        <v>-0.08484390920375035</v>
      </c>
      <c r="G40" s="52">
        <f>+E40/$E$42</f>
        <v>0.1414793627037822</v>
      </c>
    </row>
    <row r="41" spans="1:7" ht="12.75">
      <c r="A41" s="3"/>
      <c r="B41" s="3" t="s">
        <v>232</v>
      </c>
      <c r="C41" s="51">
        <v>29971.921</v>
      </c>
      <c r="D41" s="51">
        <v>18672.622</v>
      </c>
      <c r="E41" s="51">
        <v>19782.323</v>
      </c>
      <c r="F41" s="52">
        <f t="shared" si="2"/>
        <v>0.05942930778548406</v>
      </c>
      <c r="G41" s="52">
        <f>+E41/$E$42</f>
        <v>0.023759839016951667</v>
      </c>
    </row>
    <row r="42" spans="1:7" ht="12.75">
      <c r="A42" s="48"/>
      <c r="B42" s="48" t="s">
        <v>233</v>
      </c>
      <c r="C42" s="49">
        <v>1210280.647</v>
      </c>
      <c r="D42" s="49">
        <v>807866.032</v>
      </c>
      <c r="E42" s="49">
        <v>832594.993</v>
      </c>
      <c r="F42" s="50">
        <f t="shared" si="2"/>
        <v>0.030610224988392644</v>
      </c>
      <c r="G42" s="50">
        <f>+E42/$E$42</f>
        <v>1</v>
      </c>
    </row>
    <row r="43" spans="1:7" ht="12.75">
      <c r="A43" s="91" t="s">
        <v>242</v>
      </c>
      <c r="B43" s="91" t="s">
        <v>230</v>
      </c>
      <c r="C43" s="92">
        <v>246919.913</v>
      </c>
      <c r="D43" s="92">
        <v>165450.375</v>
      </c>
      <c r="E43" s="92">
        <v>232758.472</v>
      </c>
      <c r="F43" s="110">
        <f t="shared" si="2"/>
        <v>0.40681743392845143</v>
      </c>
      <c r="G43" s="110">
        <f>+E43/$E$46</f>
        <v>0.08366237560414244</v>
      </c>
    </row>
    <row r="44" spans="1:7" ht="12.75">
      <c r="A44" s="3"/>
      <c r="B44" s="3" t="s">
        <v>231</v>
      </c>
      <c r="C44" s="51">
        <v>3739760.59</v>
      </c>
      <c r="D44" s="51">
        <v>2158182.123</v>
      </c>
      <c r="E44" s="51">
        <v>2491890.852</v>
      </c>
      <c r="F44" s="52">
        <f t="shared" si="2"/>
        <v>0.15462491577685994</v>
      </c>
      <c r="G44" s="52">
        <f>+E44/$E$46</f>
        <v>0.8956817194802281</v>
      </c>
    </row>
    <row r="45" spans="1:7" ht="12.75">
      <c r="A45" s="3"/>
      <c r="B45" s="3" t="s">
        <v>232</v>
      </c>
      <c r="C45" s="51">
        <v>81088.215</v>
      </c>
      <c r="D45" s="51">
        <v>45233.681</v>
      </c>
      <c r="E45" s="51">
        <v>57467.133</v>
      </c>
      <c r="F45" s="52">
        <f t="shared" si="2"/>
        <v>0.2704500657375199</v>
      </c>
      <c r="G45" s="52">
        <f>+E45/$E$46</f>
        <v>0.02065590491562949</v>
      </c>
    </row>
    <row r="46" spans="1:7" ht="12.75">
      <c r="A46" s="48"/>
      <c r="B46" s="48" t="s">
        <v>233</v>
      </c>
      <c r="C46" s="49">
        <v>4067768.718</v>
      </c>
      <c r="D46" s="49">
        <v>2368866.179</v>
      </c>
      <c r="E46" s="49">
        <v>2782116.457</v>
      </c>
      <c r="F46" s="50">
        <f t="shared" si="2"/>
        <v>0.1744506640617625</v>
      </c>
      <c r="G46" s="50">
        <f>+E46/$E$46</f>
        <v>1</v>
      </c>
    </row>
    <row r="47" spans="1:7" ht="12.75">
      <c r="A47" s="91" t="s">
        <v>243</v>
      </c>
      <c r="B47" s="91" t="s">
        <v>230</v>
      </c>
      <c r="C47" s="92">
        <v>47300.834</v>
      </c>
      <c r="D47" s="92">
        <v>36854.811</v>
      </c>
      <c r="E47" s="92">
        <v>41792.382</v>
      </c>
      <c r="F47" s="110">
        <f t="shared" si="2"/>
        <v>0.13397358081689786</v>
      </c>
      <c r="G47" s="110">
        <f>+E47/$E$50</f>
        <v>0.15585203859237404</v>
      </c>
    </row>
    <row r="48" spans="1:7" ht="12.75">
      <c r="A48" s="3"/>
      <c r="B48" s="3" t="s">
        <v>231</v>
      </c>
      <c r="C48" s="51">
        <v>337686.724</v>
      </c>
      <c r="D48" s="51">
        <v>195678.854</v>
      </c>
      <c r="E48" s="51">
        <v>201464.907</v>
      </c>
      <c r="F48" s="52">
        <f t="shared" si="2"/>
        <v>0.029569127586979913</v>
      </c>
      <c r="G48" s="52">
        <f>+E48/$E$50</f>
        <v>0.7513023895305381</v>
      </c>
    </row>
    <row r="49" spans="1:7" ht="12.75">
      <c r="A49" s="3"/>
      <c r="B49" s="3" t="s">
        <v>232</v>
      </c>
      <c r="C49" s="51">
        <v>18124.999</v>
      </c>
      <c r="D49" s="51">
        <v>9752.845</v>
      </c>
      <c r="E49" s="51">
        <v>24896.932</v>
      </c>
      <c r="F49" s="52">
        <f t="shared" si="2"/>
        <v>1.5527865971416548</v>
      </c>
      <c r="G49" s="52">
        <f>+E49/$E$50</f>
        <v>0.09284557187708785</v>
      </c>
    </row>
    <row r="50" spans="1:7" ht="14.25" customHeight="1">
      <c r="A50" s="48"/>
      <c r="B50" s="48" t="s">
        <v>233</v>
      </c>
      <c r="C50" s="49">
        <v>403112.557</v>
      </c>
      <c r="D50" s="49">
        <v>242286.51</v>
      </c>
      <c r="E50" s="49">
        <v>268154.221</v>
      </c>
      <c r="F50" s="50">
        <f t="shared" si="2"/>
        <v>0.10676496599005866</v>
      </c>
      <c r="G50" s="50">
        <f>+E50/$E$50</f>
        <v>1</v>
      </c>
    </row>
    <row r="51" spans="1:7" ht="14.25" customHeight="1">
      <c r="A51" s="91" t="s">
        <v>244</v>
      </c>
      <c r="B51" s="91" t="s">
        <v>230</v>
      </c>
      <c r="C51" s="92">
        <v>0</v>
      </c>
      <c r="D51" s="92">
        <v>0</v>
      </c>
      <c r="E51" s="92">
        <v>106.272</v>
      </c>
      <c r="F51" s="110"/>
      <c r="G51" s="110">
        <f>+E51/$E$54</f>
        <v>0.04080844277651933</v>
      </c>
    </row>
    <row r="52" spans="1:7" ht="14.25" customHeight="1">
      <c r="A52" s="3"/>
      <c r="B52" s="3" t="s">
        <v>231</v>
      </c>
      <c r="C52" s="51">
        <v>216.557</v>
      </c>
      <c r="D52" s="51">
        <v>0</v>
      </c>
      <c r="E52" s="51">
        <v>2306.476</v>
      </c>
      <c r="F52" s="52"/>
      <c r="G52" s="52">
        <f>+E52/$E$54</f>
        <v>0.8856866706321063</v>
      </c>
    </row>
    <row r="53" spans="1:7" ht="14.25" customHeight="1">
      <c r="A53" s="3"/>
      <c r="B53" s="3" t="s">
        <v>232</v>
      </c>
      <c r="C53" s="51">
        <v>62.947</v>
      </c>
      <c r="D53" s="51">
        <v>0</v>
      </c>
      <c r="E53" s="51">
        <v>191.419</v>
      </c>
      <c r="F53" s="52"/>
      <c r="G53" s="52">
        <f>+E53/$E$54</f>
        <v>0.07350488659137452</v>
      </c>
    </row>
    <row r="54" spans="1:7" ht="14.25" customHeight="1">
      <c r="A54" s="48"/>
      <c r="B54" s="48" t="s">
        <v>233</v>
      </c>
      <c r="C54" s="49">
        <v>279.504</v>
      </c>
      <c r="D54" s="49">
        <v>0</v>
      </c>
      <c r="E54" s="49">
        <v>2604.167</v>
      </c>
      <c r="F54" s="50"/>
      <c r="G54" s="50">
        <f>+E54/$E$54</f>
        <v>1</v>
      </c>
    </row>
    <row r="55" spans="1:7" ht="12.75">
      <c r="A55" s="91" t="s">
        <v>245</v>
      </c>
      <c r="B55" s="91" t="s">
        <v>230</v>
      </c>
      <c r="C55" s="92">
        <v>116303.591</v>
      </c>
      <c r="D55" s="92">
        <v>63336.021</v>
      </c>
      <c r="E55" s="92">
        <v>88703.974</v>
      </c>
      <c r="F55" s="110">
        <f aca="true" t="shared" si="3" ref="F55:F68">+(E55-D55)/D55</f>
        <v>0.40052962910316076</v>
      </c>
      <c r="G55" s="110">
        <f>+E55/$E$58</f>
        <v>0.42059526813020215</v>
      </c>
    </row>
    <row r="56" spans="1:7" ht="12.75">
      <c r="A56" s="3"/>
      <c r="B56" s="3" t="s">
        <v>231</v>
      </c>
      <c r="C56" s="51">
        <v>83138.494</v>
      </c>
      <c r="D56" s="51">
        <v>57159.271</v>
      </c>
      <c r="E56" s="51">
        <v>42256.503</v>
      </c>
      <c r="F56" s="52">
        <f t="shared" si="3"/>
        <v>-0.26072354911594314</v>
      </c>
      <c r="G56" s="52">
        <f>+E56/$E$58</f>
        <v>0.20036176969399014</v>
      </c>
    </row>
    <row r="57" spans="1:7" ht="12.75">
      <c r="A57" s="3"/>
      <c r="B57" s="3" t="s">
        <v>232</v>
      </c>
      <c r="C57" s="51">
        <v>120186.007</v>
      </c>
      <c r="D57" s="51">
        <v>66922.919</v>
      </c>
      <c r="E57" s="51">
        <v>79940.55</v>
      </c>
      <c r="F57" s="52">
        <f t="shared" si="3"/>
        <v>0.19451678430225092</v>
      </c>
      <c r="G57" s="52">
        <f>+E57/$E$58</f>
        <v>0.37904296217580774</v>
      </c>
    </row>
    <row r="58" spans="1:7" ht="12.75">
      <c r="A58" s="48"/>
      <c r="B58" s="48" t="s">
        <v>233</v>
      </c>
      <c r="C58" s="49">
        <v>319628.092</v>
      </c>
      <c r="D58" s="49">
        <v>187418.211</v>
      </c>
      <c r="E58" s="49">
        <v>210901.027</v>
      </c>
      <c r="F58" s="50">
        <f t="shared" si="3"/>
        <v>0.1252963405994735</v>
      </c>
      <c r="G58" s="50">
        <f>+E58/$E$58</f>
        <v>1</v>
      </c>
    </row>
    <row r="59" spans="1:7" ht="12.75">
      <c r="A59" s="91" t="s">
        <v>246</v>
      </c>
      <c r="B59" s="91" t="s">
        <v>230</v>
      </c>
      <c r="C59" s="92">
        <v>410.09</v>
      </c>
      <c r="D59" s="92">
        <v>410.09</v>
      </c>
      <c r="E59" s="92">
        <v>679.106</v>
      </c>
      <c r="F59" s="110">
        <f t="shared" si="3"/>
        <v>0.6559925869930991</v>
      </c>
      <c r="G59" s="110">
        <f>+E59/$E$62</f>
        <v>0.31853151281197384</v>
      </c>
    </row>
    <row r="60" spans="1:7" ht="12.75">
      <c r="A60" s="3"/>
      <c r="B60" s="3" t="s">
        <v>231</v>
      </c>
      <c r="C60" s="51">
        <v>1118.568</v>
      </c>
      <c r="D60" s="51">
        <v>638.49</v>
      </c>
      <c r="E60" s="51">
        <v>427.392</v>
      </c>
      <c r="F60" s="52">
        <f t="shared" si="3"/>
        <v>-0.33062068317436455</v>
      </c>
      <c r="G60" s="52">
        <f>+E60/$E$62</f>
        <v>0.20046623107988312</v>
      </c>
    </row>
    <row r="61" spans="1:7" ht="12.75">
      <c r="A61" s="3"/>
      <c r="B61" s="3" t="s">
        <v>232</v>
      </c>
      <c r="C61" s="51">
        <v>2110.585</v>
      </c>
      <c r="D61" s="51">
        <v>1622.694</v>
      </c>
      <c r="E61" s="51">
        <v>1025.492</v>
      </c>
      <c r="F61" s="52">
        <f t="shared" si="3"/>
        <v>-0.3680311876422788</v>
      </c>
      <c r="G61" s="52">
        <f>+E61/$E$62</f>
        <v>0.4810022561081431</v>
      </c>
    </row>
    <row r="62" spans="1:7" ht="12.75">
      <c r="A62" s="48"/>
      <c r="B62" s="48" t="s">
        <v>233</v>
      </c>
      <c r="C62" s="49">
        <v>3639.243</v>
      </c>
      <c r="D62" s="49">
        <v>2671.274</v>
      </c>
      <c r="E62" s="49">
        <v>2131.99</v>
      </c>
      <c r="F62" s="50">
        <f t="shared" si="3"/>
        <v>-0.20188269716996465</v>
      </c>
      <c r="G62" s="50">
        <f>+E62/$E$62</f>
        <v>1</v>
      </c>
    </row>
    <row r="63" spans="1:7" ht="12.75">
      <c r="A63" s="91" t="s">
        <v>247</v>
      </c>
      <c r="B63" s="91" t="s">
        <v>230</v>
      </c>
      <c r="C63" s="92">
        <v>1345.182</v>
      </c>
      <c r="D63" s="92">
        <v>679.782</v>
      </c>
      <c r="E63" s="92">
        <v>747.519</v>
      </c>
      <c r="F63" s="110">
        <f t="shared" si="3"/>
        <v>0.0996451803666469</v>
      </c>
      <c r="G63" s="110">
        <f>+E63/$E$66</f>
        <v>0.018532282514751197</v>
      </c>
    </row>
    <row r="64" spans="1:7" ht="12.75">
      <c r="A64" s="3"/>
      <c r="B64" s="3" t="s">
        <v>231</v>
      </c>
      <c r="C64" s="51">
        <v>6199.877</v>
      </c>
      <c r="D64" s="51">
        <v>3863.745</v>
      </c>
      <c r="E64" s="51">
        <v>3170.494</v>
      </c>
      <c r="F64" s="52">
        <f t="shared" si="3"/>
        <v>-0.17942462558993924</v>
      </c>
      <c r="G64" s="52">
        <f>+E64/$E$66</f>
        <v>0.07860200278430861</v>
      </c>
    </row>
    <row r="65" spans="1:7" ht="12.75">
      <c r="A65" s="3"/>
      <c r="B65" s="3" t="s">
        <v>232</v>
      </c>
      <c r="C65" s="51">
        <v>39368.883</v>
      </c>
      <c r="D65" s="51">
        <v>28175.097</v>
      </c>
      <c r="E65" s="51">
        <v>36418.033</v>
      </c>
      <c r="F65" s="52">
        <f t="shared" si="3"/>
        <v>0.29256105134260946</v>
      </c>
      <c r="G65" s="52">
        <f>+E65/$E$66</f>
        <v>0.9028657147009402</v>
      </c>
    </row>
    <row r="66" spans="1:7" ht="12.75">
      <c r="A66" s="48"/>
      <c r="B66" s="48" t="s">
        <v>233</v>
      </c>
      <c r="C66" s="49">
        <v>46913.942</v>
      </c>
      <c r="D66" s="49">
        <v>32718.624</v>
      </c>
      <c r="E66" s="49">
        <v>40336.046</v>
      </c>
      <c r="F66" s="50">
        <f t="shared" si="3"/>
        <v>0.23281608664227452</v>
      </c>
      <c r="G66" s="50">
        <f>+E66/$E$66</f>
        <v>1</v>
      </c>
    </row>
    <row r="67" spans="1:7" ht="12.75">
      <c r="A67" s="99" t="s">
        <v>248</v>
      </c>
      <c r="B67" s="99" t="s">
        <v>233</v>
      </c>
      <c r="C67" s="37">
        <v>10823.152999998152</v>
      </c>
      <c r="D67" s="37">
        <v>5572.126000000328</v>
      </c>
      <c r="E67" s="37">
        <v>9644.392999999776</v>
      </c>
      <c r="F67" s="100">
        <f t="shared" si="3"/>
        <v>0.7308282332451221</v>
      </c>
      <c r="G67" s="100">
        <f>+E67/$E$67</f>
        <v>1</v>
      </c>
    </row>
    <row r="68" spans="1:16" ht="12.75">
      <c r="A68" s="101" t="s">
        <v>233</v>
      </c>
      <c r="B68" s="101"/>
      <c r="C68" s="102">
        <f>+C67+C66+C62+C58+C54+C50+C46+C42+C38+C34+C30+C26+C22+C18+C14+C10</f>
        <v>10947542.999999998</v>
      </c>
      <c r="D68" s="102">
        <f>+D67+D66+D62+D58+D54+D50+D46+D42+D38+D34+D30+D26+D22+D18+D14+D10</f>
        <v>6963310</v>
      </c>
      <c r="E68" s="102">
        <f>+E67+E66+E62+E58+E54+E50+E46+E42+E38+E34+E30+E26+E22+E18+E14+E10</f>
        <v>7806520</v>
      </c>
      <c r="F68" s="100">
        <f t="shared" si="3"/>
        <v>0.12109327317037444</v>
      </c>
      <c r="G68" s="101"/>
      <c r="H68"/>
      <c r="I68"/>
      <c r="J68"/>
      <c r="K68"/>
      <c r="L68"/>
      <c r="M68"/>
      <c r="N68"/>
      <c r="O68"/>
      <c r="P68"/>
    </row>
    <row r="69" spans="1:16" s="44" customFormat="1" ht="12.75">
      <c r="A69" s="45" t="s">
        <v>58</v>
      </c>
      <c r="B69" s="45"/>
      <c r="C69" s="45"/>
      <c r="D69" s="45"/>
      <c r="E69" s="45"/>
      <c r="F69" s="115"/>
      <c r="H69"/>
      <c r="I69"/>
      <c r="J69"/>
      <c r="K69"/>
      <c r="L69"/>
      <c r="M69"/>
      <c r="N69"/>
      <c r="O69"/>
      <c r="P69"/>
    </row>
    <row r="92" ht="12.75">
      <c r="I92" s="113"/>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workbookViewId="0" topLeftCell="A1">
      <selection activeCell="A42" sqref="A42:A48"/>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8" t="s">
        <v>226</v>
      </c>
      <c r="B1" s="128"/>
      <c r="C1" s="128"/>
      <c r="D1" s="128"/>
      <c r="F1" s="25"/>
      <c r="H1" s="25"/>
      <c r="I1" s="25"/>
      <c r="K1" s="25"/>
      <c r="M1" s="25"/>
      <c r="N1" s="25"/>
      <c r="P1" s="25"/>
      <c r="R1" s="25"/>
      <c r="S1" s="25"/>
      <c r="U1" s="25"/>
    </row>
    <row r="2" spans="1:21" s="7" customFormat="1" ht="15.75" customHeight="1">
      <c r="A2" s="129" t="s">
        <v>249</v>
      </c>
      <c r="B2" s="129"/>
      <c r="C2" s="129"/>
      <c r="D2" s="129"/>
      <c r="F2" s="25"/>
      <c r="H2" s="25"/>
      <c r="I2" s="25"/>
      <c r="K2" s="25"/>
      <c r="M2" s="25"/>
      <c r="N2" s="25"/>
      <c r="P2" s="25"/>
      <c r="R2" s="25"/>
      <c r="S2" s="25"/>
      <c r="U2" s="25"/>
    </row>
    <row r="3" spans="1:21" s="7" customFormat="1" ht="15.75" customHeight="1">
      <c r="A3" s="129" t="s">
        <v>34</v>
      </c>
      <c r="B3" s="129"/>
      <c r="C3" s="129"/>
      <c r="D3" s="129"/>
      <c r="F3" s="25"/>
      <c r="H3" s="25"/>
      <c r="I3" s="25"/>
      <c r="K3" s="25"/>
      <c r="M3" s="25"/>
      <c r="N3" s="25"/>
      <c r="O3" s="7" t="s">
        <v>227</v>
      </c>
      <c r="P3" s="25"/>
      <c r="R3" s="25"/>
      <c r="S3" s="25"/>
      <c r="U3" s="25"/>
    </row>
    <row r="4" spans="1:21" s="7" customFormat="1" ht="15.75" customHeight="1">
      <c r="A4" s="130"/>
      <c r="B4" s="130"/>
      <c r="C4" s="130"/>
      <c r="D4" s="130"/>
      <c r="F4" s="25"/>
      <c r="H4" s="25"/>
      <c r="I4" s="25"/>
      <c r="K4" s="25"/>
      <c r="M4" s="25"/>
      <c r="N4" s="25"/>
      <c r="P4" s="25"/>
      <c r="R4" s="25"/>
      <c r="S4" s="25"/>
      <c r="U4" s="25"/>
    </row>
    <row r="5" spans="1:4" s="7" customFormat="1" ht="12.75">
      <c r="A5" s="27" t="s">
        <v>35</v>
      </c>
      <c r="B5" s="2" t="s">
        <v>250</v>
      </c>
      <c r="C5" s="29">
        <v>2008</v>
      </c>
      <c r="D5" s="31" t="s">
        <v>37</v>
      </c>
    </row>
    <row r="6" spans="1:18" s="7" customFormat="1" ht="12.75">
      <c r="A6" s="31"/>
      <c r="B6" s="31"/>
      <c r="C6" s="29" t="str">
        <f>+Exportacion_region_sector!D6</f>
        <v>ene- jul</v>
      </c>
      <c r="D6" s="53">
        <v>2008</v>
      </c>
      <c r="P6" s="7">
        <v>2007</v>
      </c>
      <c r="Q6" s="7">
        <v>39083</v>
      </c>
      <c r="R6" s="7">
        <v>39448</v>
      </c>
    </row>
    <row r="7" spans="1:21" ht="12.75">
      <c r="A7" s="132" t="s">
        <v>229</v>
      </c>
      <c r="B7" t="s">
        <v>253</v>
      </c>
      <c r="C7" s="37">
        <v>1013.757</v>
      </c>
      <c r="D7" s="54">
        <f aca="true" t="shared" si="0" ref="D7:D12">+C7/$C$13</f>
        <v>0.25548884538992933</v>
      </c>
      <c r="F7" s="96"/>
      <c r="H7" s="96"/>
      <c r="I7" s="96"/>
      <c r="K7" s="96"/>
      <c r="M7" s="96"/>
      <c r="N7" s="96"/>
      <c r="P7" s="96"/>
      <c r="R7" s="96"/>
      <c r="S7" s="96"/>
      <c r="U7" s="96"/>
    </row>
    <row r="8" spans="1:4" ht="12.75">
      <c r="A8" s="132"/>
      <c r="B8" t="s">
        <v>267</v>
      </c>
      <c r="C8" s="37">
        <v>497.891</v>
      </c>
      <c r="D8" s="54">
        <f t="shared" si="0"/>
        <v>0.12547937693158945</v>
      </c>
    </row>
    <row r="9" spans="1:4" ht="12.75">
      <c r="A9" s="132"/>
      <c r="B9" t="s">
        <v>252</v>
      </c>
      <c r="C9" s="37">
        <v>462.026</v>
      </c>
      <c r="D9" s="54">
        <f t="shared" si="0"/>
        <v>0.11644061572953628</v>
      </c>
    </row>
    <row r="10" spans="1:4" ht="12.75">
      <c r="A10" s="132"/>
      <c r="B10" t="s">
        <v>251</v>
      </c>
      <c r="C10" s="37">
        <v>385.696</v>
      </c>
      <c r="D10" s="54">
        <f t="shared" si="0"/>
        <v>0.0972037931294326</v>
      </c>
    </row>
    <row r="11" spans="1:4" ht="12.75">
      <c r="A11" s="132"/>
      <c r="B11" t="s">
        <v>299</v>
      </c>
      <c r="C11" s="37">
        <v>348.23</v>
      </c>
      <c r="D11" s="54">
        <f t="shared" si="0"/>
        <v>0.087761545054816</v>
      </c>
    </row>
    <row r="12" spans="1:21" ht="12.75">
      <c r="A12" s="132"/>
      <c r="B12" t="s">
        <v>293</v>
      </c>
      <c r="C12" s="37">
        <f>+C13-SUM(C7:C11)</f>
        <v>1260.3110000000001</v>
      </c>
      <c r="D12" s="54">
        <f t="shared" si="0"/>
        <v>0.3176258237646964</v>
      </c>
      <c r="E12" s="37"/>
      <c r="F12" s="96"/>
      <c r="H12" s="96"/>
      <c r="I12" s="96"/>
      <c r="K12" s="96"/>
      <c r="M12" s="96"/>
      <c r="N12" s="96"/>
      <c r="P12" s="96"/>
      <c r="R12" s="96"/>
      <c r="S12" s="96"/>
      <c r="U12" s="96"/>
    </row>
    <row r="13" spans="1:5" s="2" customFormat="1" ht="12.75">
      <c r="A13" s="133"/>
      <c r="B13" s="55" t="s">
        <v>296</v>
      </c>
      <c r="C13" s="56">
        <v>3967.911</v>
      </c>
      <c r="D13" s="58">
        <f>SUM(D7:D12)</f>
        <v>1</v>
      </c>
      <c r="E13" s="40"/>
    </row>
    <row r="14" spans="1:21" ht="12.75">
      <c r="A14" s="131" t="s">
        <v>234</v>
      </c>
      <c r="B14" t="s">
        <v>254</v>
      </c>
      <c r="C14" s="37">
        <v>5642.887</v>
      </c>
      <c r="D14" s="54">
        <f aca="true" t="shared" si="1" ref="D14:D19">+C14/$C$20</f>
        <v>0.5904148524273357</v>
      </c>
      <c r="F14" s="96"/>
      <c r="H14" s="96"/>
      <c r="I14" s="96"/>
      <c r="K14" s="96"/>
      <c r="M14" s="96"/>
      <c r="N14" s="96"/>
      <c r="P14" s="96"/>
      <c r="R14" s="96"/>
      <c r="S14" s="96"/>
      <c r="U14" s="96"/>
    </row>
    <row r="15" spans="1:4" ht="12.75">
      <c r="A15" s="132"/>
      <c r="B15" t="s">
        <v>256</v>
      </c>
      <c r="C15" s="37">
        <v>764.206</v>
      </c>
      <c r="D15" s="54">
        <f t="shared" si="1"/>
        <v>0.07995881766090382</v>
      </c>
    </row>
    <row r="16" spans="1:4" ht="12.75">
      <c r="A16" s="132"/>
      <c r="B16" t="s">
        <v>255</v>
      </c>
      <c r="C16" s="37">
        <v>525.209</v>
      </c>
      <c r="D16" s="54">
        <f t="shared" si="1"/>
        <v>0.054952579101532346</v>
      </c>
    </row>
    <row r="17" spans="1:4" ht="12.75">
      <c r="A17" s="132"/>
      <c r="B17" t="s">
        <v>253</v>
      </c>
      <c r="C17" s="37">
        <v>477.137</v>
      </c>
      <c r="D17" s="54">
        <f t="shared" si="1"/>
        <v>0.04992280927167631</v>
      </c>
    </row>
    <row r="18" spans="1:4" ht="12.75">
      <c r="A18" s="137"/>
      <c r="B18" t="s">
        <v>307</v>
      </c>
      <c r="C18" s="37">
        <v>339.735</v>
      </c>
      <c r="D18" s="54">
        <f t="shared" si="1"/>
        <v>0.0355464481017254</v>
      </c>
    </row>
    <row r="19" spans="1:5" ht="12.75">
      <c r="A19" s="137"/>
      <c r="B19" s="7" t="s">
        <v>293</v>
      </c>
      <c r="C19" s="37">
        <f>+C20-SUM(C14:C18)</f>
        <v>1808.3210000000017</v>
      </c>
      <c r="D19" s="54">
        <f t="shared" si="1"/>
        <v>0.18920449343682644</v>
      </c>
      <c r="E19" s="37"/>
    </row>
    <row r="20" spans="1:5" s="2" customFormat="1" ht="12.75">
      <c r="A20" s="133"/>
      <c r="B20" s="55" t="s">
        <v>296</v>
      </c>
      <c r="C20" s="56">
        <v>9557.495</v>
      </c>
      <c r="D20" s="58">
        <f>SUM(D14:D19)</f>
        <v>1</v>
      </c>
      <c r="E20" s="40"/>
    </row>
    <row r="21" spans="1:4" ht="12.75">
      <c r="A21" s="131" t="s">
        <v>235</v>
      </c>
      <c r="B21" t="s">
        <v>282</v>
      </c>
      <c r="C21" s="37">
        <v>684.981</v>
      </c>
      <c r="D21" s="54">
        <f aca="true" t="shared" si="2" ref="D21:D26">+C21/$C$27</f>
        <v>0.5615021788528316</v>
      </c>
    </row>
    <row r="22" spans="1:4" ht="12.75">
      <c r="A22" s="132"/>
      <c r="B22" t="s">
        <v>253</v>
      </c>
      <c r="C22" s="37">
        <v>96.913</v>
      </c>
      <c r="D22" s="54">
        <f t="shared" si="2"/>
        <v>0.0794428760201589</v>
      </c>
    </row>
    <row r="23" spans="1:4" ht="12.75">
      <c r="A23" s="132"/>
      <c r="B23" t="s">
        <v>257</v>
      </c>
      <c r="C23" s="37">
        <v>91.794</v>
      </c>
      <c r="D23" s="54">
        <f t="shared" si="2"/>
        <v>0.07524665794469747</v>
      </c>
    </row>
    <row r="24" spans="1:4" ht="12.75">
      <c r="A24" s="132"/>
      <c r="B24" t="s">
        <v>256</v>
      </c>
      <c r="C24" s="37">
        <v>75.74</v>
      </c>
      <c r="D24" s="54">
        <f t="shared" si="2"/>
        <v>0.06208664915714956</v>
      </c>
    </row>
    <row r="25" spans="1:21" ht="12.75">
      <c r="A25" s="132"/>
      <c r="B25" t="s">
        <v>254</v>
      </c>
      <c r="C25" s="37">
        <v>65.523</v>
      </c>
      <c r="D25" s="54">
        <f t="shared" si="2"/>
        <v>0.05371142741911685</v>
      </c>
      <c r="E25" s="7"/>
      <c r="F25" s="7"/>
      <c r="G25" s="7"/>
      <c r="H25" s="7"/>
      <c r="I25" s="7"/>
      <c r="J25" s="7"/>
      <c r="K25" s="7"/>
      <c r="L25" s="7"/>
      <c r="M25" s="7"/>
      <c r="N25" s="7"/>
      <c r="O25" s="7"/>
      <c r="P25" s="7"/>
      <c r="Q25" s="7"/>
      <c r="R25" s="7"/>
      <c r="S25" s="7"/>
      <c r="T25" s="7"/>
      <c r="U25" s="7"/>
    </row>
    <row r="26" spans="1:21" ht="12.75">
      <c r="A26" s="132"/>
      <c r="B26" s="7" t="s">
        <v>293</v>
      </c>
      <c r="C26" s="37">
        <f>+C27-SUM(C21:C25)</f>
        <v>204.95699999999988</v>
      </c>
      <c r="D26" s="54">
        <f t="shared" si="2"/>
        <v>0.16801021060604562</v>
      </c>
      <c r="E26" s="37"/>
      <c r="F26" s="7"/>
      <c r="G26" s="7"/>
      <c r="H26" s="7"/>
      <c r="I26" s="7"/>
      <c r="J26" s="7"/>
      <c r="K26" s="7"/>
      <c r="L26" s="7"/>
      <c r="M26" s="7"/>
      <c r="N26" s="7"/>
      <c r="O26" s="7"/>
      <c r="P26" s="7"/>
      <c r="Q26" s="7"/>
      <c r="R26" s="7"/>
      <c r="S26" s="7"/>
      <c r="T26" s="7"/>
      <c r="U26" s="7"/>
    </row>
    <row r="27" spans="1:21" s="2" customFormat="1" ht="12.75">
      <c r="A27" s="133"/>
      <c r="B27" s="55" t="s">
        <v>296</v>
      </c>
      <c r="C27" s="56">
        <v>1219.908</v>
      </c>
      <c r="D27" s="58">
        <f>SUM(D21:D26)</f>
        <v>0.9999999999999999</v>
      </c>
      <c r="E27"/>
      <c r="F27" s="96"/>
      <c r="G27"/>
      <c r="H27" s="96"/>
      <c r="I27" s="96"/>
      <c r="J27"/>
      <c r="K27" s="96"/>
      <c r="L27"/>
      <c r="M27" s="96"/>
      <c r="N27" s="96"/>
      <c r="O27"/>
      <c r="P27" s="96"/>
      <c r="Q27"/>
      <c r="R27" s="96"/>
      <c r="S27" s="96"/>
      <c r="T27"/>
      <c r="U27" s="96"/>
    </row>
    <row r="28" spans="1:4" ht="12.75">
      <c r="A28" s="131" t="s">
        <v>236</v>
      </c>
      <c r="B28" t="s">
        <v>282</v>
      </c>
      <c r="C28" s="37">
        <v>137853.6</v>
      </c>
      <c r="D28" s="54">
        <f aca="true" t="shared" si="3" ref="D28:D33">+C28/$C$34</f>
        <v>0.6737734311666235</v>
      </c>
    </row>
    <row r="29" spans="1:21" ht="12.75">
      <c r="A29" s="132"/>
      <c r="B29" t="s">
        <v>254</v>
      </c>
      <c r="C29" s="37">
        <v>11701.82</v>
      </c>
      <c r="D29" s="54">
        <f t="shared" si="3"/>
        <v>0.05719383035549465</v>
      </c>
      <c r="E29"/>
      <c r="F29"/>
      <c r="G29"/>
      <c r="H29"/>
      <c r="I29"/>
      <c r="J29"/>
      <c r="K29"/>
      <c r="L29"/>
      <c r="M29"/>
      <c r="N29"/>
      <c r="O29"/>
      <c r="P29"/>
      <c r="Q29"/>
      <c r="R29"/>
      <c r="S29"/>
      <c r="T29"/>
      <c r="U29"/>
    </row>
    <row r="30" spans="1:21" ht="12.75">
      <c r="A30" s="132"/>
      <c r="B30" t="s">
        <v>259</v>
      </c>
      <c r="C30" s="37">
        <v>10019.087</v>
      </c>
      <c r="D30" s="54">
        <f t="shared" si="3"/>
        <v>0.048969302398681726</v>
      </c>
      <c r="E30"/>
      <c r="F30"/>
      <c r="G30"/>
      <c r="H30"/>
      <c r="I30"/>
      <c r="J30"/>
      <c r="K30"/>
      <c r="L30"/>
      <c r="M30"/>
      <c r="N30"/>
      <c r="O30"/>
      <c r="P30"/>
      <c r="Q30"/>
      <c r="R30"/>
      <c r="S30"/>
      <c r="T30"/>
      <c r="U30"/>
    </row>
    <row r="31" spans="1:21" ht="12.75">
      <c r="A31" s="132"/>
      <c r="B31" t="s">
        <v>258</v>
      </c>
      <c r="C31" s="37">
        <v>9977.321</v>
      </c>
      <c r="D31" s="54">
        <f t="shared" si="3"/>
        <v>0.048765166843816966</v>
      </c>
      <c r="E31"/>
      <c r="F31"/>
      <c r="G31"/>
      <c r="H31"/>
      <c r="I31"/>
      <c r="J31"/>
      <c r="K31"/>
      <c r="L31"/>
      <c r="M31"/>
      <c r="N31"/>
      <c r="O31"/>
      <c r="P31"/>
      <c r="Q31"/>
      <c r="R31"/>
      <c r="S31"/>
      <c r="T31"/>
      <c r="U31"/>
    </row>
    <row r="32" spans="1:21" ht="12.75">
      <c r="A32" s="132"/>
      <c r="B32" t="s">
        <v>253</v>
      </c>
      <c r="C32" s="37">
        <v>7619.431</v>
      </c>
      <c r="D32" s="54">
        <f t="shared" si="3"/>
        <v>0.03724074067276688</v>
      </c>
      <c r="E32"/>
      <c r="F32" s="96"/>
      <c r="G32"/>
      <c r="H32" s="96"/>
      <c r="I32" s="96"/>
      <c r="J32"/>
      <c r="K32" s="96"/>
      <c r="L32"/>
      <c r="M32" s="96"/>
      <c r="N32" s="96"/>
      <c r="O32"/>
      <c r="P32" s="96"/>
      <c r="Q32"/>
      <c r="R32" s="96"/>
      <c r="S32" s="96"/>
      <c r="T32"/>
      <c r="U32" s="96"/>
    </row>
    <row r="33" spans="1:21" ht="12.75">
      <c r="A33" s="132"/>
      <c r="B33" s="7" t="s">
        <v>293</v>
      </c>
      <c r="C33" s="37">
        <f>+C34-SUM(C28:C32)</f>
        <v>27428.081999999966</v>
      </c>
      <c r="D33" s="54">
        <f t="shared" si="3"/>
        <v>0.13405752856261627</v>
      </c>
      <c r="E33" s="37"/>
      <c r="F33" s="2"/>
      <c r="G33" s="2"/>
      <c r="H33" s="2"/>
      <c r="I33" s="2"/>
      <c r="J33" s="2"/>
      <c r="K33" s="2"/>
      <c r="L33" s="2"/>
      <c r="M33" s="2"/>
      <c r="N33" s="2"/>
      <c r="O33" s="2"/>
      <c r="P33" s="2"/>
      <c r="Q33" s="2"/>
      <c r="R33" s="2"/>
      <c r="S33" s="2"/>
      <c r="T33" s="2"/>
      <c r="U33" s="2"/>
    </row>
    <row r="34" spans="1:21" s="59" customFormat="1" ht="12.75">
      <c r="A34" s="133"/>
      <c r="B34" s="55" t="s">
        <v>296</v>
      </c>
      <c r="C34" s="56">
        <v>204599.341</v>
      </c>
      <c r="D34" s="58">
        <f>SUM(D28:D33)</f>
        <v>0.9999999999999998</v>
      </c>
      <c r="E34"/>
      <c r="F34" s="96"/>
      <c r="G34"/>
      <c r="H34" s="96"/>
      <c r="I34" s="96"/>
      <c r="J34"/>
      <c r="K34" s="96"/>
      <c r="L34"/>
      <c r="M34" s="96"/>
      <c r="N34" s="96"/>
      <c r="O34"/>
      <c r="P34" s="96"/>
      <c r="Q34"/>
      <c r="R34" s="96"/>
      <c r="S34" s="96"/>
      <c r="T34"/>
      <c r="U34" s="96"/>
    </row>
    <row r="35" spans="1:21" ht="12.75">
      <c r="A35" s="131" t="s">
        <v>260</v>
      </c>
      <c r="B35" t="s">
        <v>282</v>
      </c>
      <c r="C35" s="37">
        <v>130795.009</v>
      </c>
      <c r="D35" s="54">
        <f aca="true" t="shared" si="4" ref="D35:D40">+C35/$C$41</f>
        <v>0.5080797019925809</v>
      </c>
      <c r="E35"/>
      <c r="F35"/>
      <c r="G35"/>
      <c r="H35"/>
      <c r="I35"/>
      <c r="J35"/>
      <c r="K35"/>
      <c r="L35"/>
      <c r="M35"/>
      <c r="N35"/>
      <c r="O35"/>
      <c r="P35"/>
      <c r="Q35"/>
      <c r="R35"/>
      <c r="S35"/>
      <c r="T35"/>
      <c r="U35"/>
    </row>
    <row r="36" spans="1:21" ht="12.75">
      <c r="A36" s="132"/>
      <c r="B36" t="s">
        <v>253</v>
      </c>
      <c r="C36" s="37">
        <v>21567.825</v>
      </c>
      <c r="D36" s="54">
        <f t="shared" si="4"/>
        <v>0.08378128632284537</v>
      </c>
      <c r="E36"/>
      <c r="F36"/>
      <c r="G36"/>
      <c r="H36"/>
      <c r="I36"/>
      <c r="J36"/>
      <c r="K36"/>
      <c r="L36"/>
      <c r="M36"/>
      <c r="N36"/>
      <c r="O36"/>
      <c r="P36"/>
      <c r="Q36"/>
      <c r="R36"/>
      <c r="S36"/>
      <c r="T36"/>
      <c r="U36"/>
    </row>
    <row r="37" spans="1:21" ht="12.75">
      <c r="A37" s="132"/>
      <c r="B37" t="s">
        <v>251</v>
      </c>
      <c r="C37" s="37">
        <v>16290.161</v>
      </c>
      <c r="D37" s="54">
        <f t="shared" si="4"/>
        <v>0.06327993865798934</v>
      </c>
      <c r="E37" s="7"/>
      <c r="F37" s="7"/>
      <c r="G37" s="7"/>
      <c r="H37" s="7"/>
      <c r="I37" s="7"/>
      <c r="J37" s="7"/>
      <c r="K37" s="7"/>
      <c r="L37" s="7"/>
      <c r="M37" s="7"/>
      <c r="N37" s="7"/>
      <c r="O37" s="7"/>
      <c r="P37" s="7"/>
      <c r="Q37" s="7"/>
      <c r="R37" s="7"/>
      <c r="S37" s="7"/>
      <c r="T37" s="7"/>
      <c r="U37" s="7"/>
    </row>
    <row r="38" spans="1:21" ht="12.75">
      <c r="A38" s="132"/>
      <c r="B38" t="s">
        <v>254</v>
      </c>
      <c r="C38" s="37">
        <v>14390.441</v>
      </c>
      <c r="D38" s="54">
        <f t="shared" si="4"/>
        <v>0.0559003820613814</v>
      </c>
      <c r="E38" s="7"/>
      <c r="F38" s="7"/>
      <c r="G38" s="7"/>
      <c r="H38" s="7"/>
      <c r="I38" s="7"/>
      <c r="J38" s="7"/>
      <c r="K38" s="7"/>
      <c r="L38" s="7"/>
      <c r="M38" s="7"/>
      <c r="N38" s="7"/>
      <c r="O38" s="7"/>
      <c r="P38" s="7"/>
      <c r="Q38" s="7"/>
      <c r="R38" s="7"/>
      <c r="S38" s="7"/>
      <c r="T38" s="7"/>
      <c r="U38" s="7"/>
    </row>
    <row r="39" spans="1:21" ht="12.75">
      <c r="A39" s="132"/>
      <c r="B39" t="s">
        <v>258</v>
      </c>
      <c r="C39" s="37">
        <v>11820.695</v>
      </c>
      <c r="D39" s="54">
        <f t="shared" si="4"/>
        <v>0.04591807622372801</v>
      </c>
      <c r="E39"/>
      <c r="F39" s="96"/>
      <c r="G39"/>
      <c r="H39" s="96"/>
      <c r="I39" s="96"/>
      <c r="J39"/>
      <c r="K39" s="96"/>
      <c r="L39"/>
      <c r="M39" s="96"/>
      <c r="N39" s="96"/>
      <c r="O39"/>
      <c r="P39" s="96"/>
      <c r="Q39"/>
      <c r="R39" s="96"/>
      <c r="S39" s="96"/>
      <c r="T39"/>
      <c r="U39" s="96"/>
    </row>
    <row r="40" spans="1:21" ht="12.75">
      <c r="A40" s="132"/>
      <c r="B40" t="s">
        <v>293</v>
      </c>
      <c r="C40" s="37">
        <f>+C41-SUM(C35:C39)</f>
        <v>62565.97</v>
      </c>
      <c r="D40" s="54">
        <f t="shared" si="4"/>
        <v>0.243040614741475</v>
      </c>
      <c r="E40" s="37"/>
      <c r="F40" s="96"/>
      <c r="G40"/>
      <c r="H40" s="96"/>
      <c r="I40" s="96"/>
      <c r="J40"/>
      <c r="K40" s="96"/>
      <c r="L40"/>
      <c r="M40" s="96"/>
      <c r="N40" s="96"/>
      <c r="O40"/>
      <c r="P40" s="96"/>
      <c r="Q40"/>
      <c r="R40" s="96"/>
      <c r="S40" s="96"/>
      <c r="T40"/>
      <c r="U40" s="96"/>
    </row>
    <row r="41" spans="1:21" s="59" customFormat="1" ht="12.75">
      <c r="A41" s="133"/>
      <c r="B41" s="55" t="s">
        <v>296</v>
      </c>
      <c r="C41" s="56">
        <v>257430.101</v>
      </c>
      <c r="D41" s="58">
        <f>SUM(D35:D40)</f>
        <v>0.9999999999999999</v>
      </c>
      <c r="E41"/>
      <c r="F41"/>
      <c r="G41"/>
      <c r="H41"/>
      <c r="I41"/>
      <c r="J41"/>
      <c r="K41"/>
      <c r="L41"/>
      <c r="M41"/>
      <c r="N41"/>
      <c r="O41"/>
      <c r="P41"/>
      <c r="Q41"/>
      <c r="R41"/>
      <c r="S41"/>
      <c r="T41"/>
      <c r="U41"/>
    </row>
    <row r="42" spans="1:21" ht="12.75">
      <c r="A42" s="131" t="s">
        <v>261</v>
      </c>
      <c r="B42" t="s">
        <v>282</v>
      </c>
      <c r="C42" s="37">
        <v>274169.922</v>
      </c>
      <c r="D42" s="54">
        <f aca="true" t="shared" si="5" ref="D42:D47">+C42/$C$48</f>
        <v>0.31733244509082015</v>
      </c>
      <c r="E42"/>
      <c r="F42"/>
      <c r="G42"/>
      <c r="H42"/>
      <c r="I42"/>
      <c r="J42"/>
      <c r="K42"/>
      <c r="L42"/>
      <c r="M42"/>
      <c r="N42"/>
      <c r="O42"/>
      <c r="P42"/>
      <c r="Q42"/>
      <c r="R42"/>
      <c r="S42"/>
      <c r="T42"/>
      <c r="U42"/>
    </row>
    <row r="43" spans="1:21" ht="12.75">
      <c r="A43" s="132"/>
      <c r="B43" t="s">
        <v>262</v>
      </c>
      <c r="C43" s="37">
        <v>86467.565</v>
      </c>
      <c r="D43" s="54">
        <f t="shared" si="5"/>
        <v>0.10008013870500142</v>
      </c>
      <c r="E43"/>
      <c r="F43"/>
      <c r="G43"/>
      <c r="H43"/>
      <c r="I43"/>
      <c r="J43"/>
      <c r="K43"/>
      <c r="L43"/>
      <c r="M43"/>
      <c r="N43"/>
      <c r="O43"/>
      <c r="P43"/>
      <c r="Q43"/>
      <c r="R43"/>
      <c r="S43"/>
      <c r="T43"/>
      <c r="U43"/>
    </row>
    <row r="44" spans="1:21" ht="12.75">
      <c r="A44" s="132"/>
      <c r="B44" t="s">
        <v>253</v>
      </c>
      <c r="C44" s="37">
        <v>71129.81</v>
      </c>
      <c r="D44" s="54">
        <f t="shared" si="5"/>
        <v>0.08232776360546752</v>
      </c>
      <c r="E44"/>
      <c r="F44"/>
      <c r="G44"/>
      <c r="H44"/>
      <c r="I44"/>
      <c r="J44"/>
      <c r="K44"/>
      <c r="L44"/>
      <c r="M44"/>
      <c r="N44"/>
      <c r="O44"/>
      <c r="P44"/>
      <c r="Q44"/>
      <c r="R44"/>
      <c r="S44"/>
      <c r="T44"/>
      <c r="U44"/>
    </row>
    <row r="45" spans="1:21" ht="12.75">
      <c r="A45" s="132"/>
      <c r="B45" t="s">
        <v>251</v>
      </c>
      <c r="C45" s="37">
        <v>48901.857</v>
      </c>
      <c r="D45" s="54">
        <f t="shared" si="5"/>
        <v>0.05660046783429307</v>
      </c>
      <c r="E45"/>
      <c r="F45" s="96"/>
      <c r="G45"/>
      <c r="H45" s="96"/>
      <c r="I45" s="96"/>
      <c r="J45"/>
      <c r="K45" s="96"/>
      <c r="L45"/>
      <c r="M45" s="96"/>
      <c r="N45" s="96"/>
      <c r="O45"/>
      <c r="P45" s="96"/>
      <c r="Q45"/>
      <c r="R45" s="96"/>
      <c r="S45" s="96"/>
      <c r="T45"/>
      <c r="U45" s="96"/>
    </row>
    <row r="46" spans="1:21" ht="12.75">
      <c r="A46" s="132"/>
      <c r="B46" t="s">
        <v>263</v>
      </c>
      <c r="C46" s="37">
        <v>38286.792</v>
      </c>
      <c r="D46" s="54">
        <f t="shared" si="5"/>
        <v>0.04431427499929643</v>
      </c>
      <c r="E46" s="2"/>
      <c r="F46" s="2"/>
      <c r="G46" s="2"/>
      <c r="H46" s="2"/>
      <c r="I46" s="2"/>
      <c r="J46" s="2"/>
      <c r="K46" s="2"/>
      <c r="L46" s="2"/>
      <c r="M46" s="2"/>
      <c r="N46" s="2"/>
      <c r="O46" s="2"/>
      <c r="P46" s="2"/>
      <c r="Q46" s="2"/>
      <c r="R46" s="2"/>
      <c r="S46" s="2"/>
      <c r="T46" s="2"/>
      <c r="U46" s="2"/>
    </row>
    <row r="47" spans="1:21" ht="12.75">
      <c r="A47" s="132"/>
      <c r="B47" t="s">
        <v>293</v>
      </c>
      <c r="C47" s="37">
        <f>+C48-SUM(C42:C46)</f>
        <v>345027.31899999996</v>
      </c>
      <c r="D47" s="54">
        <f t="shared" si="5"/>
        <v>0.3993449097651214</v>
      </c>
      <c r="E47" s="37"/>
      <c r="F47" s="2"/>
      <c r="G47" s="2"/>
      <c r="H47" s="2"/>
      <c r="I47" s="2"/>
      <c r="J47" s="2"/>
      <c r="K47" s="2"/>
      <c r="L47" s="2"/>
      <c r="M47" s="2"/>
      <c r="N47" s="2"/>
      <c r="O47" s="2"/>
      <c r="P47" s="2"/>
      <c r="Q47" s="2"/>
      <c r="R47" s="2"/>
      <c r="S47" s="2"/>
      <c r="T47" s="2"/>
      <c r="U47" s="2"/>
    </row>
    <row r="48" spans="1:21" s="59" customFormat="1" ht="12.75">
      <c r="A48" s="133"/>
      <c r="B48" s="55" t="s">
        <v>296</v>
      </c>
      <c r="C48" s="56">
        <v>863983.265</v>
      </c>
      <c r="D48" s="58">
        <f>SUM(D42:D47)</f>
        <v>1</v>
      </c>
      <c r="E48"/>
      <c r="F48" s="96"/>
      <c r="G48"/>
      <c r="H48" s="96"/>
      <c r="I48" s="96"/>
      <c r="J48"/>
      <c r="K48" s="96"/>
      <c r="L48"/>
      <c r="M48" s="96"/>
      <c r="N48" s="96"/>
      <c r="O48"/>
      <c r="P48" s="96"/>
      <c r="Q48"/>
      <c r="R48" s="96"/>
      <c r="S48" s="96"/>
      <c r="T48"/>
      <c r="U48" s="96"/>
    </row>
    <row r="49" spans="1:21" ht="12.75">
      <c r="A49" s="131" t="s">
        <v>264</v>
      </c>
      <c r="B49" t="s">
        <v>282</v>
      </c>
      <c r="C49" s="37">
        <v>205050.052</v>
      </c>
      <c r="D49" s="54">
        <f aca="true" t="shared" si="6" ref="D49:D54">+C49/$C$55</f>
        <v>0.20117089258828402</v>
      </c>
      <c r="E49"/>
      <c r="F49"/>
      <c r="G49"/>
      <c r="H49"/>
      <c r="I49"/>
      <c r="J49"/>
      <c r="K49"/>
      <c r="L49"/>
      <c r="M49"/>
      <c r="N49"/>
      <c r="O49"/>
      <c r="P49"/>
      <c r="Q49"/>
      <c r="R49"/>
      <c r="S49"/>
      <c r="T49"/>
      <c r="U49"/>
    </row>
    <row r="50" spans="1:21" ht="12.75">
      <c r="A50" s="132"/>
      <c r="B50" t="s">
        <v>251</v>
      </c>
      <c r="C50" s="37">
        <v>103853.956</v>
      </c>
      <c r="D50" s="54">
        <f t="shared" si="6"/>
        <v>0.10188923545039812</v>
      </c>
      <c r="E50"/>
      <c r="F50"/>
      <c r="G50"/>
      <c r="H50"/>
      <c r="I50"/>
      <c r="J50"/>
      <c r="K50"/>
      <c r="L50"/>
      <c r="M50"/>
      <c r="N50"/>
      <c r="O50"/>
      <c r="P50"/>
      <c r="Q50"/>
      <c r="R50"/>
      <c r="S50"/>
      <c r="T50"/>
      <c r="U50"/>
    </row>
    <row r="51" spans="1:21" ht="12.75">
      <c r="A51" s="132"/>
      <c r="B51" t="s">
        <v>254</v>
      </c>
      <c r="C51" s="37">
        <v>65185.25</v>
      </c>
      <c r="D51" s="54">
        <f t="shared" si="6"/>
        <v>0.06395206827887291</v>
      </c>
      <c r="E51" s="7"/>
      <c r="F51" s="7"/>
      <c r="G51" s="7"/>
      <c r="H51" s="7"/>
      <c r="I51" s="7"/>
      <c r="J51" s="7"/>
      <c r="K51" s="7"/>
      <c r="L51" s="7"/>
      <c r="M51" s="7"/>
      <c r="N51" s="7"/>
      <c r="O51" s="7"/>
      <c r="P51" s="7"/>
      <c r="Q51" s="7"/>
      <c r="R51" s="7"/>
      <c r="S51" s="7"/>
      <c r="T51" s="7"/>
      <c r="U51" s="7"/>
    </row>
    <row r="52" spans="1:21" ht="12.75">
      <c r="A52" s="132"/>
      <c r="B52" t="s">
        <v>253</v>
      </c>
      <c r="C52" s="37">
        <v>53746.045</v>
      </c>
      <c r="D52" s="54">
        <f t="shared" si="6"/>
        <v>0.05272927141583987</v>
      </c>
      <c r="E52" s="7"/>
      <c r="F52" s="7"/>
      <c r="G52" s="7"/>
      <c r="H52" s="7"/>
      <c r="I52" s="7"/>
      <c r="J52" s="7"/>
      <c r="K52" s="7"/>
      <c r="L52" s="7"/>
      <c r="M52" s="7"/>
      <c r="N52" s="7"/>
      <c r="O52" s="7"/>
      <c r="P52" s="7"/>
      <c r="Q52" s="7"/>
      <c r="R52" s="7"/>
      <c r="S52" s="7"/>
      <c r="T52" s="7"/>
      <c r="U52" s="7"/>
    </row>
    <row r="53" spans="1:21" ht="12.75">
      <c r="A53" s="132"/>
      <c r="B53" t="s">
        <v>263</v>
      </c>
      <c r="C53" s="37">
        <v>51348.434</v>
      </c>
      <c r="D53" s="54">
        <f t="shared" si="6"/>
        <v>0.05037701868415323</v>
      </c>
      <c r="E53"/>
      <c r="F53" s="96"/>
      <c r="G53"/>
      <c r="H53" s="96"/>
      <c r="I53" s="96"/>
      <c r="J53"/>
      <c r="K53" s="96"/>
      <c r="L53"/>
      <c r="M53" s="96"/>
      <c r="N53" s="96"/>
      <c r="O53"/>
      <c r="P53" s="96"/>
      <c r="Q53"/>
      <c r="R53" s="96"/>
      <c r="S53" s="96"/>
      <c r="T53"/>
      <c r="U53" s="96"/>
    </row>
    <row r="54" spans="1:21" ht="12.75">
      <c r="A54" s="132"/>
      <c r="B54" t="s">
        <v>293</v>
      </c>
      <c r="C54" s="37">
        <f>+C55-SUM(C49:C53)</f>
        <v>540099.169</v>
      </c>
      <c r="D54" s="54">
        <f t="shared" si="6"/>
        <v>0.5298815135824518</v>
      </c>
      <c r="E54" s="37"/>
      <c r="F54" s="96"/>
      <c r="G54"/>
      <c r="H54" s="96"/>
      <c r="I54" s="96"/>
      <c r="J54"/>
      <c r="K54" s="96"/>
      <c r="L54"/>
      <c r="M54" s="96"/>
      <c r="N54" s="96"/>
      <c r="O54"/>
      <c r="P54" s="96"/>
      <c r="Q54"/>
      <c r="R54" s="96"/>
      <c r="S54" s="96"/>
      <c r="T54"/>
      <c r="U54" s="96"/>
    </row>
    <row r="55" spans="1:21" s="59" customFormat="1" ht="12.75">
      <c r="A55" s="133"/>
      <c r="B55" s="55" t="s">
        <v>296</v>
      </c>
      <c r="C55" s="56">
        <v>1019282.906</v>
      </c>
      <c r="D55" s="58">
        <f>SUM(D49:D54)</f>
        <v>1</v>
      </c>
      <c r="E55"/>
      <c r="F55"/>
      <c r="G55"/>
      <c r="H55"/>
      <c r="I55"/>
      <c r="J55"/>
      <c r="K55"/>
      <c r="L55"/>
      <c r="M55"/>
      <c r="N55"/>
      <c r="O55"/>
      <c r="P55"/>
      <c r="Q55"/>
      <c r="R55"/>
      <c r="S55"/>
      <c r="T55"/>
      <c r="U55"/>
    </row>
    <row r="56" spans="1:21" ht="12.75">
      <c r="A56" s="131" t="s">
        <v>265</v>
      </c>
      <c r="B56" t="s">
        <v>282</v>
      </c>
      <c r="C56" s="37">
        <v>298382.275</v>
      </c>
      <c r="D56" s="54">
        <f aca="true" t="shared" si="7" ref="D56:D61">+C56/$C$62</f>
        <v>0.22987923368277763</v>
      </c>
      <c r="E56"/>
      <c r="F56"/>
      <c r="G56"/>
      <c r="H56"/>
      <c r="I56"/>
      <c r="J56"/>
      <c r="K56"/>
      <c r="L56"/>
      <c r="M56"/>
      <c r="N56"/>
      <c r="O56"/>
      <c r="P56"/>
      <c r="Q56"/>
      <c r="R56"/>
      <c r="S56"/>
      <c r="T56"/>
      <c r="U56"/>
    </row>
    <row r="57" spans="1:21" ht="12.75">
      <c r="A57" s="132"/>
      <c r="B57" t="s">
        <v>263</v>
      </c>
      <c r="C57" s="37">
        <v>117597.191</v>
      </c>
      <c r="D57" s="54">
        <f t="shared" si="7"/>
        <v>0.09059905502204256</v>
      </c>
      <c r="E57"/>
      <c r="F57"/>
      <c r="G57"/>
      <c r="H57"/>
      <c r="I57"/>
      <c r="J57"/>
      <c r="K57"/>
      <c r="L57"/>
      <c r="M57"/>
      <c r="N57"/>
      <c r="O57"/>
      <c r="P57"/>
      <c r="Q57"/>
      <c r="R57"/>
      <c r="S57"/>
      <c r="T57"/>
      <c r="U57"/>
    </row>
    <row r="58" spans="1:21" ht="12.75">
      <c r="A58" s="132"/>
      <c r="B58" t="s">
        <v>253</v>
      </c>
      <c r="C58" s="37">
        <v>110021.892</v>
      </c>
      <c r="D58" s="54">
        <f t="shared" si="7"/>
        <v>0.08476290430217184</v>
      </c>
      <c r="E58"/>
      <c r="F58"/>
      <c r="G58"/>
      <c r="H58"/>
      <c r="I58"/>
      <c r="J58"/>
      <c r="K58"/>
      <c r="L58"/>
      <c r="M58"/>
      <c r="N58"/>
      <c r="O58"/>
      <c r="P58"/>
      <c r="Q58"/>
      <c r="R58"/>
      <c r="S58"/>
      <c r="T58"/>
      <c r="U58"/>
    </row>
    <row r="59" spans="1:21" ht="12.75">
      <c r="A59" s="132"/>
      <c r="B59" t="s">
        <v>251</v>
      </c>
      <c r="C59" s="37">
        <v>91375.443</v>
      </c>
      <c r="D59" s="54">
        <f t="shared" si="7"/>
        <v>0.07039733447392049</v>
      </c>
      <c r="E59"/>
      <c r="F59" s="96"/>
      <c r="G59"/>
      <c r="H59" s="96"/>
      <c r="I59" s="96"/>
      <c r="J59"/>
      <c r="K59" s="96"/>
      <c r="L59"/>
      <c r="M59" s="96"/>
      <c r="N59" s="96"/>
      <c r="O59"/>
      <c r="P59" s="96"/>
      <c r="Q59"/>
      <c r="R59" s="96"/>
      <c r="S59" s="96"/>
      <c r="T59"/>
      <c r="U59" s="96"/>
    </row>
    <row r="60" spans="1:21" ht="12.75">
      <c r="A60" s="132"/>
      <c r="B60" t="s">
        <v>259</v>
      </c>
      <c r="C60" s="37">
        <v>82923.917</v>
      </c>
      <c r="D60" s="54">
        <f t="shared" si="7"/>
        <v>0.06388612223676576</v>
      </c>
      <c r="E60" s="2"/>
      <c r="F60" s="2"/>
      <c r="G60" s="2"/>
      <c r="H60" s="2"/>
      <c r="I60" s="2"/>
      <c r="J60" s="2"/>
      <c r="K60" s="2"/>
      <c r="L60" s="2"/>
      <c r="M60" s="2"/>
      <c r="N60" s="2"/>
      <c r="O60" s="2"/>
      <c r="P60" s="2"/>
      <c r="Q60" s="2"/>
      <c r="R60" s="2"/>
      <c r="S60" s="2"/>
      <c r="T60" s="2"/>
      <c r="U60" s="2"/>
    </row>
    <row r="61" spans="1:21" ht="12.75">
      <c r="A61" s="132"/>
      <c r="B61" t="s">
        <v>293</v>
      </c>
      <c r="C61" s="37">
        <f>+C62-SUM(C56:C60)</f>
        <v>597695.0610000001</v>
      </c>
      <c r="D61" s="54">
        <f t="shared" si="7"/>
        <v>0.4604753502823217</v>
      </c>
      <c r="E61" s="37"/>
      <c r="F61" s="2"/>
      <c r="G61" s="2"/>
      <c r="H61" s="2"/>
      <c r="I61" s="2"/>
      <c r="J61" s="2"/>
      <c r="K61" s="2"/>
      <c r="L61" s="2"/>
      <c r="M61" s="2"/>
      <c r="N61" s="2"/>
      <c r="O61" s="2"/>
      <c r="P61" s="2"/>
      <c r="Q61" s="2"/>
      <c r="R61" s="2"/>
      <c r="S61" s="2"/>
      <c r="T61" s="2"/>
      <c r="U61" s="2"/>
    </row>
    <row r="62" spans="1:21" s="59" customFormat="1" ht="12.75">
      <c r="A62" s="133"/>
      <c r="B62" s="55" t="s">
        <v>296</v>
      </c>
      <c r="C62" s="56">
        <v>1297995.779</v>
      </c>
      <c r="D62" s="58">
        <f>SUM(D56:D61)</f>
        <v>1</v>
      </c>
      <c r="E62"/>
      <c r="F62" s="96"/>
      <c r="G62"/>
      <c r="H62" s="96"/>
      <c r="I62" s="96"/>
      <c r="J62"/>
      <c r="K62" s="96"/>
      <c r="L62"/>
      <c r="M62" s="96"/>
      <c r="N62" s="96"/>
      <c r="O62"/>
      <c r="P62" s="96"/>
      <c r="Q62"/>
      <c r="R62" s="96"/>
      <c r="S62" s="96"/>
      <c r="T62"/>
      <c r="U62" s="96"/>
    </row>
    <row r="63" spans="1:21" s="7" customFormat="1" ht="15.75" customHeight="1">
      <c r="A63" s="128" t="s">
        <v>60</v>
      </c>
      <c r="B63" s="128"/>
      <c r="C63" s="128"/>
      <c r="D63" s="128"/>
      <c r="E63"/>
      <c r="F63"/>
      <c r="G63"/>
      <c r="H63"/>
      <c r="I63"/>
      <c r="J63"/>
      <c r="K63"/>
      <c r="L63"/>
      <c r="M63"/>
      <c r="N63"/>
      <c r="O63"/>
      <c r="P63"/>
      <c r="Q63"/>
      <c r="R63"/>
      <c r="S63"/>
      <c r="T63"/>
      <c r="U63"/>
    </row>
    <row r="64" spans="1:21" s="7" customFormat="1" ht="15.75" customHeight="1">
      <c r="A64" s="129" t="s">
        <v>249</v>
      </c>
      <c r="B64" s="129"/>
      <c r="C64" s="129"/>
      <c r="D64" s="129"/>
      <c r="E64"/>
      <c r="F64"/>
      <c r="G64"/>
      <c r="H64"/>
      <c r="I64"/>
      <c r="J64"/>
      <c r="K64"/>
      <c r="L64"/>
      <c r="M64"/>
      <c r="N64"/>
      <c r="O64"/>
      <c r="P64"/>
      <c r="Q64"/>
      <c r="R64"/>
      <c r="S64"/>
      <c r="T64"/>
      <c r="U64"/>
    </row>
    <row r="65" spans="1:21" s="7" customFormat="1" ht="15.75" customHeight="1">
      <c r="A65" s="129" t="s">
        <v>34</v>
      </c>
      <c r="B65" s="129"/>
      <c r="C65" s="129"/>
      <c r="D65" s="129"/>
      <c r="E65"/>
      <c r="F65"/>
      <c r="G65"/>
      <c r="H65"/>
      <c r="I65"/>
      <c r="J65"/>
      <c r="K65"/>
      <c r="L65"/>
      <c r="M65"/>
      <c r="N65"/>
      <c r="O65" t="s">
        <v>227</v>
      </c>
      <c r="P65"/>
      <c r="Q65"/>
      <c r="R65"/>
      <c r="S65"/>
      <c r="T65"/>
      <c r="U65"/>
    </row>
    <row r="66" spans="1:21" s="7" customFormat="1" ht="15.75" customHeight="1">
      <c r="A66" s="130"/>
      <c r="B66" s="130"/>
      <c r="C66" s="130"/>
      <c r="D66" s="130"/>
      <c r="E66"/>
      <c r="F66" s="96"/>
      <c r="G66"/>
      <c r="H66" s="96"/>
      <c r="I66" s="96"/>
      <c r="J66"/>
      <c r="K66" s="96"/>
      <c r="L66"/>
      <c r="M66" s="96"/>
      <c r="N66" s="96"/>
      <c r="O66"/>
      <c r="P66" s="96"/>
      <c r="Q66"/>
      <c r="R66" s="96"/>
      <c r="S66" s="96"/>
      <c r="T66"/>
      <c r="U66" s="96"/>
    </row>
    <row r="67" spans="1:21" s="7" customFormat="1" ht="12.75">
      <c r="A67" s="27" t="s">
        <v>35</v>
      </c>
      <c r="B67" s="2" t="s">
        <v>250</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jul</v>
      </c>
      <c r="D68" s="53">
        <v>2008</v>
      </c>
      <c r="E68"/>
      <c r="F68" s="96"/>
      <c r="G68"/>
      <c r="H68" s="96"/>
      <c r="I68" s="96"/>
      <c r="J68"/>
      <c r="K68" s="96"/>
      <c r="L68"/>
      <c r="M68" s="96"/>
      <c r="N68" s="96"/>
      <c r="O68"/>
      <c r="P68" s="96">
        <v>2007</v>
      </c>
      <c r="Q68">
        <v>39083</v>
      </c>
      <c r="R68" s="96">
        <v>39448</v>
      </c>
      <c r="S68" s="96"/>
      <c r="T68"/>
      <c r="U68" s="96"/>
    </row>
    <row r="69" spans="1:21" ht="12.75">
      <c r="A69" s="131" t="s">
        <v>241</v>
      </c>
      <c r="B69" s="91" t="s">
        <v>282</v>
      </c>
      <c r="C69" s="92">
        <v>159637.726</v>
      </c>
      <c r="D69" s="93">
        <f aca="true" t="shared" si="8" ref="D69:D74">+C69/$C$75</f>
        <v>0.19173515015361134</v>
      </c>
      <c r="E69"/>
      <c r="F69"/>
      <c r="G69"/>
      <c r="H69"/>
      <c r="I69"/>
      <c r="J69"/>
      <c r="K69"/>
      <c r="L69"/>
      <c r="M69"/>
      <c r="N69"/>
      <c r="O69"/>
      <c r="P69"/>
      <c r="Q69"/>
      <c r="R69"/>
      <c r="S69"/>
      <c r="T69"/>
      <c r="U69"/>
    </row>
    <row r="70" spans="1:21" ht="12.75">
      <c r="A70" s="132"/>
      <c r="B70" s="3" t="s">
        <v>253</v>
      </c>
      <c r="C70" s="51">
        <v>60065.44</v>
      </c>
      <c r="D70" s="94">
        <f t="shared" si="8"/>
        <v>0.07214244681387365</v>
      </c>
      <c r="E70"/>
      <c r="F70"/>
      <c r="G70"/>
      <c r="H70"/>
      <c r="I70"/>
      <c r="J70"/>
      <c r="K70"/>
      <c r="L70"/>
      <c r="M70"/>
      <c r="N70"/>
      <c r="O70"/>
      <c r="P70"/>
      <c r="Q70"/>
      <c r="R70"/>
      <c r="S70"/>
      <c r="T70"/>
      <c r="U70"/>
    </row>
    <row r="71" spans="1:21" ht="12.75">
      <c r="A71" s="132"/>
      <c r="B71" s="3" t="s">
        <v>266</v>
      </c>
      <c r="C71" s="51">
        <v>58826.879</v>
      </c>
      <c r="D71" s="94">
        <f t="shared" si="8"/>
        <v>0.07065485559555845</v>
      </c>
      <c r="E71" s="7"/>
      <c r="F71" s="7"/>
      <c r="G71" s="7"/>
      <c r="H71" s="7"/>
      <c r="I71" s="7"/>
      <c r="J71" s="7"/>
      <c r="K71" s="7"/>
      <c r="L71" s="7"/>
      <c r="M71" s="7"/>
      <c r="N71" s="7"/>
      <c r="O71" s="7"/>
      <c r="P71" s="7"/>
      <c r="Q71" s="7"/>
      <c r="R71" s="7"/>
      <c r="S71" s="7"/>
      <c r="T71" s="7"/>
      <c r="U71" s="7"/>
    </row>
    <row r="72" spans="1:21" ht="12.75">
      <c r="A72" s="132"/>
      <c r="B72" s="3" t="s">
        <v>251</v>
      </c>
      <c r="C72" s="51">
        <v>43898.131</v>
      </c>
      <c r="D72" s="94">
        <f t="shared" si="8"/>
        <v>0.052724471524656404</v>
      </c>
      <c r="E72" s="7"/>
      <c r="F72" s="7"/>
      <c r="G72" s="7"/>
      <c r="H72" s="7"/>
      <c r="I72" s="7"/>
      <c r="J72" s="7"/>
      <c r="K72" s="7"/>
      <c r="L72" s="7"/>
      <c r="M72" s="7"/>
      <c r="N72" s="7"/>
      <c r="O72" s="7"/>
      <c r="P72" s="7"/>
      <c r="Q72" s="7"/>
      <c r="R72" s="7"/>
      <c r="S72" s="7"/>
      <c r="T72" s="7"/>
      <c r="U72" s="7"/>
    </row>
    <row r="73" spans="1:21" ht="12.75">
      <c r="A73" s="132"/>
      <c r="B73" s="3" t="s">
        <v>257</v>
      </c>
      <c r="C73" s="51">
        <v>41698.204</v>
      </c>
      <c r="D73" s="94">
        <f t="shared" si="8"/>
        <v>0.050082218065897015</v>
      </c>
      <c r="E73"/>
      <c r="F73" s="96"/>
      <c r="G73"/>
      <c r="H73" s="96"/>
      <c r="I73" s="96"/>
      <c r="J73"/>
      <c r="K73" s="96"/>
      <c r="L73"/>
      <c r="M73" s="96"/>
      <c r="N73" s="96"/>
      <c r="O73"/>
      <c r="P73" s="96"/>
      <c r="Q73"/>
      <c r="R73" s="96"/>
      <c r="S73" s="96"/>
      <c r="T73"/>
      <c r="U73" s="96"/>
    </row>
    <row r="74" spans="1:21" ht="12.75">
      <c r="A74" s="132"/>
      <c r="B74" s="97" t="s">
        <v>293</v>
      </c>
      <c r="C74" s="37">
        <f>+C75-SUM(C69:C73)</f>
        <v>468468.613</v>
      </c>
      <c r="D74" s="94">
        <f t="shared" si="8"/>
        <v>0.5626608578464031</v>
      </c>
      <c r="E74" s="37"/>
      <c r="F74" s="96"/>
      <c r="G74"/>
      <c r="H74" s="96"/>
      <c r="I74" s="96"/>
      <c r="J74"/>
      <c r="K74" s="96"/>
      <c r="L74"/>
      <c r="M74" s="96"/>
      <c r="N74" s="96"/>
      <c r="O74"/>
      <c r="P74" s="96"/>
      <c r="Q74"/>
      <c r="R74" s="96"/>
      <c r="S74" s="96"/>
      <c r="T74"/>
      <c r="U74" s="96"/>
    </row>
    <row r="75" spans="1:21" s="59" customFormat="1" ht="12.75">
      <c r="A75" s="133"/>
      <c r="B75" s="55" t="s">
        <v>296</v>
      </c>
      <c r="C75" s="56">
        <v>832594.993</v>
      </c>
      <c r="D75" s="58">
        <f>SUM(D69:D74)</f>
        <v>1</v>
      </c>
      <c r="E75"/>
      <c r="F75"/>
      <c r="G75"/>
      <c r="H75"/>
      <c r="I75"/>
      <c r="J75"/>
      <c r="K75"/>
      <c r="L75"/>
      <c r="M75"/>
      <c r="N75"/>
      <c r="O75"/>
      <c r="P75"/>
      <c r="Q75"/>
      <c r="R75"/>
      <c r="S75"/>
      <c r="T75"/>
      <c r="U75"/>
    </row>
    <row r="76" spans="1:21" ht="12.75">
      <c r="A76" s="131" t="s">
        <v>268</v>
      </c>
      <c r="B76" t="s">
        <v>282</v>
      </c>
      <c r="C76" s="37">
        <v>461287.546</v>
      </c>
      <c r="D76" s="54">
        <f aca="true" t="shared" si="9" ref="D76:D81">+C76/$C$82</f>
        <v>0.16580454237972972</v>
      </c>
      <c r="E76"/>
      <c r="F76"/>
      <c r="G76"/>
      <c r="H76"/>
      <c r="I76"/>
      <c r="J76"/>
      <c r="K76"/>
      <c r="L76"/>
      <c r="M76"/>
      <c r="N76"/>
      <c r="O76"/>
      <c r="P76"/>
      <c r="Q76"/>
      <c r="R76"/>
      <c r="S76"/>
      <c r="T76"/>
      <c r="U76"/>
    </row>
    <row r="77" spans="1:21" ht="12.75">
      <c r="A77" s="132"/>
      <c r="B77" t="s">
        <v>266</v>
      </c>
      <c r="C77" s="37">
        <v>411701.06</v>
      </c>
      <c r="D77" s="54">
        <f t="shared" si="9"/>
        <v>0.14798124606327362</v>
      </c>
      <c r="E77"/>
      <c r="F77"/>
      <c r="G77"/>
      <c r="H77"/>
      <c r="I77"/>
      <c r="J77"/>
      <c r="K77"/>
      <c r="L77"/>
      <c r="M77"/>
      <c r="N77"/>
      <c r="O77"/>
      <c r="P77"/>
      <c r="Q77"/>
      <c r="R77"/>
      <c r="S77"/>
      <c r="T77"/>
      <c r="U77"/>
    </row>
    <row r="78" spans="1:21" ht="12.75">
      <c r="A78" s="132"/>
      <c r="B78" t="s">
        <v>263</v>
      </c>
      <c r="C78" s="37">
        <v>210915.224</v>
      </c>
      <c r="D78" s="54">
        <f t="shared" si="9"/>
        <v>0.07581106947170471</v>
      </c>
      <c r="E78" s="7"/>
      <c r="F78" s="7"/>
      <c r="G78" s="7"/>
      <c r="H78" s="7"/>
      <c r="I78" s="7"/>
      <c r="J78" s="7"/>
      <c r="K78" s="7"/>
      <c r="L78" s="7"/>
      <c r="M78" s="7"/>
      <c r="N78" s="7"/>
      <c r="O78" s="7"/>
      <c r="P78" s="7"/>
      <c r="Q78" s="7"/>
      <c r="R78" s="7"/>
      <c r="S78" s="7"/>
      <c r="T78" s="7"/>
      <c r="U78" s="7"/>
    </row>
    <row r="79" spans="1:21" ht="12.75">
      <c r="A79" s="132"/>
      <c r="B79" t="s">
        <v>254</v>
      </c>
      <c r="C79" s="37">
        <v>201655.403</v>
      </c>
      <c r="D79" s="54">
        <f t="shared" si="9"/>
        <v>0.07248273252279604</v>
      </c>
      <c r="E79" s="7"/>
      <c r="F79" s="7"/>
      <c r="G79" s="7"/>
      <c r="H79" s="7"/>
      <c r="I79" s="7"/>
      <c r="J79" s="7"/>
      <c r="K79" s="7"/>
      <c r="L79" s="7"/>
      <c r="M79" s="7"/>
      <c r="N79" s="7"/>
      <c r="O79" s="7"/>
      <c r="P79" s="7"/>
      <c r="Q79" s="7"/>
      <c r="R79" s="7"/>
      <c r="S79" s="7"/>
      <c r="T79" s="7"/>
      <c r="U79" s="7"/>
    </row>
    <row r="80" spans="1:21" ht="12.75">
      <c r="A80" s="132"/>
      <c r="B80" t="s">
        <v>269</v>
      </c>
      <c r="C80" s="37">
        <v>182780.274</v>
      </c>
      <c r="D80" s="54">
        <f t="shared" si="9"/>
        <v>0.0656982828810462</v>
      </c>
      <c r="E80"/>
      <c r="F80" s="96"/>
      <c r="G80"/>
      <c r="H80" s="96"/>
      <c r="I80" s="96"/>
      <c r="J80"/>
      <c r="K80" s="96"/>
      <c r="L80"/>
      <c r="M80" s="96"/>
      <c r="N80" s="96"/>
      <c r="O80"/>
      <c r="P80" s="96"/>
      <c r="Q80"/>
      <c r="R80" s="96"/>
      <c r="S80" s="96"/>
      <c r="T80"/>
      <c r="U80" s="96"/>
    </row>
    <row r="81" spans="1:21" ht="12.75">
      <c r="A81" s="132"/>
      <c r="B81" t="s">
        <v>293</v>
      </c>
      <c r="C81" s="37">
        <f>+C82-SUM(C76:C80)</f>
        <v>1313776.9500000002</v>
      </c>
      <c r="D81" s="54">
        <f t="shared" si="9"/>
        <v>0.47222212668144975</v>
      </c>
      <c r="E81" s="37"/>
      <c r="F81" s="96"/>
      <c r="G81"/>
      <c r="H81" s="96"/>
      <c r="I81" s="96"/>
      <c r="J81"/>
      <c r="K81" s="96"/>
      <c r="L81"/>
      <c r="M81" s="96"/>
      <c r="N81" s="96"/>
      <c r="O81"/>
      <c r="P81" s="96"/>
      <c r="Q81"/>
      <c r="R81" s="96"/>
      <c r="S81" s="96"/>
      <c r="T81"/>
      <c r="U81" s="96"/>
    </row>
    <row r="82" spans="1:21" s="59" customFormat="1" ht="12.75">
      <c r="A82" s="133"/>
      <c r="B82" s="55" t="s">
        <v>296</v>
      </c>
      <c r="C82" s="56">
        <v>2782116.457</v>
      </c>
      <c r="D82" s="58">
        <f>SUM(D76:D81)</f>
        <v>1</v>
      </c>
      <c r="E82"/>
      <c r="F82"/>
      <c r="G82"/>
      <c r="H82"/>
      <c r="I82"/>
      <c r="J82"/>
      <c r="K82"/>
      <c r="L82"/>
      <c r="M82"/>
      <c r="N82"/>
      <c r="O82"/>
      <c r="P82"/>
      <c r="Q82"/>
      <c r="R82"/>
      <c r="S82"/>
      <c r="T82"/>
      <c r="U82"/>
    </row>
    <row r="83" spans="1:21" ht="12.75">
      <c r="A83" s="131" t="s">
        <v>243</v>
      </c>
      <c r="B83" t="s">
        <v>259</v>
      </c>
      <c r="C83" s="37">
        <v>40909.217</v>
      </c>
      <c r="D83" s="54">
        <f aca="true" t="shared" si="10" ref="D83:D88">+C83/$C$89</f>
        <v>0.1525585420488309</v>
      </c>
      <c r="E83"/>
      <c r="F83"/>
      <c r="G83"/>
      <c r="H83"/>
      <c r="I83"/>
      <c r="J83"/>
      <c r="K83"/>
      <c r="L83"/>
      <c r="M83"/>
      <c r="N83"/>
      <c r="O83"/>
      <c r="P83"/>
      <c r="Q83"/>
      <c r="R83"/>
      <c r="S83"/>
      <c r="T83"/>
      <c r="U83"/>
    </row>
    <row r="84" spans="1:21" ht="12.75">
      <c r="A84" s="132"/>
      <c r="B84" t="s">
        <v>266</v>
      </c>
      <c r="C84" s="37">
        <v>39851.301</v>
      </c>
      <c r="D84" s="54">
        <f t="shared" si="10"/>
        <v>0.14861336454591925</v>
      </c>
      <c r="E84"/>
      <c r="F84"/>
      <c r="G84"/>
      <c r="H84"/>
      <c r="I84"/>
      <c r="J84"/>
      <c r="K84"/>
      <c r="L84"/>
      <c r="M84"/>
      <c r="N84"/>
      <c r="O84"/>
      <c r="P84"/>
      <c r="Q84"/>
      <c r="R84"/>
      <c r="S84"/>
      <c r="T84"/>
      <c r="U84"/>
    </row>
    <row r="85" spans="1:21" ht="12.75">
      <c r="A85" s="132"/>
      <c r="B85" t="s">
        <v>269</v>
      </c>
      <c r="C85" s="37">
        <v>32835.642</v>
      </c>
      <c r="D85" s="54">
        <f t="shared" si="10"/>
        <v>0.12245058786525682</v>
      </c>
      <c r="E85"/>
      <c r="F85"/>
      <c r="G85"/>
      <c r="H85"/>
      <c r="I85"/>
      <c r="J85"/>
      <c r="K85"/>
      <c r="L85"/>
      <c r="M85"/>
      <c r="N85"/>
      <c r="O85"/>
      <c r="P85"/>
      <c r="Q85"/>
      <c r="R85"/>
      <c r="S85"/>
      <c r="T85"/>
      <c r="U85"/>
    </row>
    <row r="86" spans="1:21" ht="12.75">
      <c r="A86" s="132"/>
      <c r="B86" t="s">
        <v>262</v>
      </c>
      <c r="C86" s="37">
        <v>21194.578</v>
      </c>
      <c r="D86" s="54">
        <f t="shared" si="10"/>
        <v>0.07903876329435068</v>
      </c>
      <c r="E86"/>
      <c r="F86" s="96"/>
      <c r="G86"/>
      <c r="H86" s="96"/>
      <c r="I86" s="96"/>
      <c r="J86"/>
      <c r="K86" s="96"/>
      <c r="L86"/>
      <c r="M86" s="96"/>
      <c r="N86" s="96"/>
      <c r="O86"/>
      <c r="P86" s="96"/>
      <c r="Q86"/>
      <c r="R86" s="96"/>
      <c r="S86" s="96"/>
      <c r="T86"/>
      <c r="U86" s="96"/>
    </row>
    <row r="87" spans="1:21" ht="12.75">
      <c r="A87" s="132"/>
      <c r="B87" t="s">
        <v>253</v>
      </c>
      <c r="C87" s="37">
        <v>16152.704</v>
      </c>
      <c r="D87" s="54">
        <f t="shared" si="10"/>
        <v>0.06023662032901581</v>
      </c>
      <c r="E87" s="2"/>
      <c r="F87" s="2"/>
      <c r="G87" s="2"/>
      <c r="H87" s="2"/>
      <c r="I87" s="2"/>
      <c r="J87" s="2"/>
      <c r="K87" s="2"/>
      <c r="L87" s="2"/>
      <c r="M87" s="2"/>
      <c r="N87" s="2"/>
      <c r="O87" s="2"/>
      <c r="P87" s="2"/>
      <c r="Q87" s="2"/>
      <c r="R87" s="2"/>
      <c r="S87" s="2"/>
      <c r="T87" s="2"/>
      <c r="U87" s="2"/>
    </row>
    <row r="88" spans="1:21" ht="12.75">
      <c r="A88" s="132"/>
      <c r="B88" t="s">
        <v>293</v>
      </c>
      <c r="C88" s="37">
        <f>+C89-SUM(C83:C87)</f>
        <v>117210.77900000001</v>
      </c>
      <c r="D88" s="54">
        <f t="shared" si="10"/>
        <v>0.4371021219166265</v>
      </c>
      <c r="E88" s="37"/>
      <c r="F88" s="2"/>
      <c r="G88" s="2"/>
      <c r="H88" s="2"/>
      <c r="I88" s="2"/>
      <c r="J88" s="2"/>
      <c r="K88" s="2"/>
      <c r="L88" s="2"/>
      <c r="M88" s="2"/>
      <c r="N88" s="2"/>
      <c r="O88" s="2"/>
      <c r="P88" s="2"/>
      <c r="Q88" s="2"/>
      <c r="R88" s="2"/>
      <c r="S88" s="2"/>
      <c r="T88" s="2"/>
      <c r="U88" s="2"/>
    </row>
    <row r="89" spans="1:21" s="59" customFormat="1" ht="12.75">
      <c r="A89" s="133"/>
      <c r="B89" s="55" t="s">
        <v>296</v>
      </c>
      <c r="C89" s="56">
        <v>268154.221</v>
      </c>
      <c r="D89" s="58">
        <f>SUM(D83:D88)</f>
        <v>1</v>
      </c>
      <c r="E89"/>
      <c r="F89" s="96"/>
      <c r="G89"/>
      <c r="H89" s="96"/>
      <c r="I89" s="96"/>
      <c r="J89"/>
      <c r="K89" s="96"/>
      <c r="L89"/>
      <c r="M89" s="96"/>
      <c r="N89" s="96"/>
      <c r="O89"/>
      <c r="P89" s="96"/>
      <c r="Q89"/>
      <c r="R89" s="96"/>
      <c r="S89" s="96"/>
      <c r="T89"/>
      <c r="U89" s="96"/>
    </row>
    <row r="90" spans="1:21" ht="12.75">
      <c r="A90" s="131" t="s">
        <v>244</v>
      </c>
      <c r="B90" t="s">
        <v>256</v>
      </c>
      <c r="C90" s="37">
        <v>1166.268</v>
      </c>
      <c r="D90" s="54">
        <f aca="true" t="shared" si="11" ref="D90:D95">+C90/$C$96</f>
        <v>0.44784685467560265</v>
      </c>
      <c r="E90"/>
      <c r="F90"/>
      <c r="G90"/>
      <c r="H90"/>
      <c r="I90"/>
      <c r="J90"/>
      <c r="K90"/>
      <c r="L90"/>
      <c r="M90"/>
      <c r="N90"/>
      <c r="O90"/>
      <c r="P90"/>
      <c r="Q90"/>
      <c r="R90"/>
      <c r="S90"/>
      <c r="T90"/>
      <c r="U90"/>
    </row>
    <row r="91" spans="1:21" ht="12.75">
      <c r="A91" s="132"/>
      <c r="B91" t="s">
        <v>252</v>
      </c>
      <c r="C91" s="37">
        <v>632.179</v>
      </c>
      <c r="D91" s="54">
        <f t="shared" si="11"/>
        <v>0.24275670492714177</v>
      </c>
      <c r="E91"/>
      <c r="F91"/>
      <c r="G91"/>
      <c r="H91"/>
      <c r="I91"/>
      <c r="J91"/>
      <c r="K91"/>
      <c r="L91"/>
      <c r="M91"/>
      <c r="N91"/>
      <c r="O91"/>
      <c r="P91"/>
      <c r="Q91"/>
      <c r="R91"/>
      <c r="S91"/>
      <c r="T91"/>
      <c r="U91"/>
    </row>
    <row r="92" spans="1:21" ht="12.75">
      <c r="A92" s="132"/>
      <c r="B92" t="s">
        <v>263</v>
      </c>
      <c r="C92" s="37">
        <v>190.009</v>
      </c>
      <c r="D92" s="54">
        <f t="shared" si="11"/>
        <v>0.07296344666067882</v>
      </c>
      <c r="E92" s="7"/>
      <c r="F92" s="7"/>
      <c r="G92" s="7"/>
      <c r="H92" s="7"/>
      <c r="I92" s="7"/>
      <c r="J92" s="7"/>
      <c r="K92" s="7"/>
      <c r="L92" s="7"/>
      <c r="M92" s="7"/>
      <c r="N92" s="7"/>
      <c r="O92" s="7"/>
      <c r="P92" s="7"/>
      <c r="Q92" s="7"/>
      <c r="R92" s="7"/>
      <c r="S92" s="7"/>
      <c r="T92" s="7"/>
      <c r="U92" s="7"/>
    </row>
    <row r="93" spans="1:21" ht="12.75">
      <c r="A93" s="132"/>
      <c r="B93" t="s">
        <v>300</v>
      </c>
      <c r="C93" s="37">
        <v>171.966</v>
      </c>
      <c r="D93" s="54">
        <f t="shared" si="11"/>
        <v>0.06603493554752826</v>
      </c>
      <c r="E93" s="7"/>
      <c r="F93" s="7"/>
      <c r="G93" s="7"/>
      <c r="H93" s="7"/>
      <c r="I93" s="7"/>
      <c r="J93" s="7"/>
      <c r="K93" s="7"/>
      <c r="L93" s="7"/>
      <c r="M93" s="7"/>
      <c r="N93" s="7"/>
      <c r="O93" s="7"/>
      <c r="P93" s="7"/>
      <c r="Q93" s="7"/>
      <c r="R93" s="7"/>
      <c r="S93" s="7"/>
      <c r="T93" s="7"/>
      <c r="U93" s="7"/>
    </row>
    <row r="94" spans="1:21" ht="12.75">
      <c r="A94" s="132"/>
      <c r="B94" t="s">
        <v>301</v>
      </c>
      <c r="C94" s="37">
        <v>75.088</v>
      </c>
      <c r="D94" s="54">
        <f t="shared" si="11"/>
        <v>0.028833788309275094</v>
      </c>
      <c r="E94"/>
      <c r="F94" s="96"/>
      <c r="G94"/>
      <c r="H94" s="96"/>
      <c r="I94" s="96"/>
      <c r="J94"/>
      <c r="K94" s="96"/>
      <c r="L94"/>
      <c r="M94" s="96"/>
      <c r="N94" s="96"/>
      <c r="O94"/>
      <c r="P94" s="96"/>
      <c r="Q94"/>
      <c r="R94" s="96"/>
      <c r="S94" s="96"/>
      <c r="T94"/>
      <c r="U94" s="96"/>
    </row>
    <row r="95" spans="1:21" ht="12.75">
      <c r="A95" s="132"/>
      <c r="B95" t="s">
        <v>293</v>
      </c>
      <c r="C95" s="37">
        <f>+C96-SUM(C90:C94)</f>
        <v>368.6569999999997</v>
      </c>
      <c r="D95" s="54">
        <f t="shared" si="11"/>
        <v>0.14156426987977336</v>
      </c>
      <c r="E95" s="37"/>
      <c r="F95" s="96"/>
      <c r="G95"/>
      <c r="H95" s="96"/>
      <c r="I95" s="96"/>
      <c r="J95"/>
      <c r="K95" s="96"/>
      <c r="L95"/>
      <c r="M95" s="96"/>
      <c r="N95" s="96"/>
      <c r="O95"/>
      <c r="P95" s="96"/>
      <c r="Q95"/>
      <c r="R95" s="96"/>
      <c r="S95" s="96"/>
      <c r="T95"/>
      <c r="U95" s="96"/>
    </row>
    <row r="96" spans="1:21" s="59" customFormat="1" ht="12.75">
      <c r="A96" s="133"/>
      <c r="B96" s="55" t="s">
        <v>296</v>
      </c>
      <c r="C96" s="56">
        <v>2604.167</v>
      </c>
      <c r="D96" s="58">
        <f>SUM(D90:D95)</f>
        <v>0.9999999999999999</v>
      </c>
      <c r="E96" s="37"/>
      <c r="F96"/>
      <c r="G96"/>
      <c r="H96"/>
      <c r="I96"/>
      <c r="J96"/>
      <c r="K96"/>
      <c r="L96"/>
      <c r="M96"/>
      <c r="N96"/>
      <c r="O96"/>
      <c r="P96"/>
      <c r="Q96"/>
      <c r="R96"/>
      <c r="S96"/>
      <c r="T96"/>
      <c r="U96"/>
    </row>
    <row r="97" spans="1:21" ht="12.75">
      <c r="A97" s="131" t="s">
        <v>270</v>
      </c>
      <c r="B97" t="s">
        <v>282</v>
      </c>
      <c r="C97" s="37">
        <v>43807.856</v>
      </c>
      <c r="D97" s="54">
        <f aca="true" t="shared" si="12" ref="D97:D102">+C97/$C$103</f>
        <v>0.20771760395457914</v>
      </c>
      <c r="E97"/>
      <c r="F97"/>
      <c r="G97"/>
      <c r="H97"/>
      <c r="I97"/>
      <c r="J97"/>
      <c r="K97"/>
      <c r="L97"/>
      <c r="M97"/>
      <c r="N97"/>
      <c r="O97"/>
      <c r="P97"/>
      <c r="Q97"/>
      <c r="R97"/>
      <c r="S97"/>
      <c r="T97"/>
      <c r="U97"/>
    </row>
    <row r="98" spans="1:21" ht="12.75">
      <c r="A98" s="132"/>
      <c r="B98" t="s">
        <v>254</v>
      </c>
      <c r="C98" s="37">
        <v>37637.599</v>
      </c>
      <c r="D98" s="54">
        <f t="shared" si="12"/>
        <v>0.1784609564750958</v>
      </c>
      <c r="E98"/>
      <c r="F98"/>
      <c r="G98"/>
      <c r="H98"/>
      <c r="I98"/>
      <c r="J98"/>
      <c r="K98"/>
      <c r="L98"/>
      <c r="M98"/>
      <c r="N98"/>
      <c r="O98"/>
      <c r="P98"/>
      <c r="Q98"/>
      <c r="R98"/>
      <c r="S98"/>
      <c r="T98"/>
      <c r="U98"/>
    </row>
    <row r="99" spans="1:21" ht="12.75">
      <c r="A99" s="132"/>
      <c r="B99" t="s">
        <v>263</v>
      </c>
      <c r="C99" s="37">
        <v>35194.336</v>
      </c>
      <c r="D99" s="54">
        <f t="shared" si="12"/>
        <v>0.1668760769002799</v>
      </c>
      <c r="E99"/>
      <c r="F99"/>
      <c r="G99"/>
      <c r="H99"/>
      <c r="I99"/>
      <c r="J99"/>
      <c r="K99"/>
      <c r="L99"/>
      <c r="M99"/>
      <c r="N99"/>
      <c r="O99"/>
      <c r="P99"/>
      <c r="Q99"/>
      <c r="R99"/>
      <c r="S99"/>
      <c r="T99"/>
      <c r="U99"/>
    </row>
    <row r="100" spans="1:21" ht="12.75">
      <c r="A100" s="132"/>
      <c r="B100" t="s">
        <v>262</v>
      </c>
      <c r="C100" s="37">
        <v>26839.595</v>
      </c>
      <c r="D100" s="54">
        <f t="shared" si="12"/>
        <v>0.1272615661563374</v>
      </c>
      <c r="E100"/>
      <c r="F100" s="96"/>
      <c r="G100"/>
      <c r="H100" s="96"/>
      <c r="I100" s="96"/>
      <c r="J100"/>
      <c r="K100" s="96"/>
      <c r="L100"/>
      <c r="M100" s="96"/>
      <c r="N100" s="96"/>
      <c r="O100"/>
      <c r="P100" s="96"/>
      <c r="Q100"/>
      <c r="R100" s="96"/>
      <c r="S100" s="96"/>
      <c r="T100"/>
      <c r="U100" s="96"/>
    </row>
    <row r="101" spans="1:21" ht="12.75">
      <c r="A101" s="132"/>
      <c r="B101" t="s">
        <v>252</v>
      </c>
      <c r="C101" s="37">
        <v>14665.579</v>
      </c>
      <c r="D101" s="54">
        <f t="shared" si="12"/>
        <v>0.0695377315540526</v>
      </c>
      <c r="E101" s="2"/>
      <c r="F101" s="2"/>
      <c r="G101" s="2"/>
      <c r="H101" s="2"/>
      <c r="I101" s="2"/>
      <c r="J101" s="2"/>
      <c r="K101" s="2"/>
      <c r="L101" s="2"/>
      <c r="M101" s="2"/>
      <c r="N101" s="2"/>
      <c r="O101" s="2"/>
      <c r="P101" s="2"/>
      <c r="Q101" s="2"/>
      <c r="R101" s="2"/>
      <c r="S101" s="2"/>
      <c r="T101" s="2"/>
      <c r="U101" s="2"/>
    </row>
    <row r="102" spans="1:21" ht="12.75">
      <c r="A102" s="132"/>
      <c r="B102" t="s">
        <v>293</v>
      </c>
      <c r="C102" s="37">
        <f>+C103-SUM(C97:C101)</f>
        <v>52756.062000000005</v>
      </c>
      <c r="D102" s="54">
        <f t="shared" si="12"/>
        <v>0.25014606495965525</v>
      </c>
      <c r="E102" s="37"/>
      <c r="F102" s="2"/>
      <c r="G102" s="2"/>
      <c r="H102" s="2"/>
      <c r="I102" s="2"/>
      <c r="J102" s="2"/>
      <c r="K102" s="2"/>
      <c r="L102" s="2"/>
      <c r="M102" s="2"/>
      <c r="N102" s="2"/>
      <c r="O102" s="2"/>
      <c r="P102" s="2"/>
      <c r="Q102" s="2"/>
      <c r="R102" s="2"/>
      <c r="S102" s="2"/>
      <c r="T102" s="2"/>
      <c r="U102" s="2"/>
    </row>
    <row r="103" spans="1:21" s="59" customFormat="1" ht="12.75">
      <c r="A103" s="133"/>
      <c r="B103" s="55" t="s">
        <v>296</v>
      </c>
      <c r="C103" s="56">
        <v>210901.027</v>
      </c>
      <c r="D103" s="58">
        <f>SUM(D97:D102)</f>
        <v>1</v>
      </c>
      <c r="E103" s="37"/>
      <c r="F103" s="96"/>
      <c r="G103"/>
      <c r="H103" s="96"/>
      <c r="I103" s="96"/>
      <c r="J103"/>
      <c r="K103" s="96"/>
      <c r="L103"/>
      <c r="M103" s="96"/>
      <c r="N103" s="96"/>
      <c r="O103"/>
      <c r="P103" s="96"/>
      <c r="Q103"/>
      <c r="R103" s="96"/>
      <c r="S103" s="96"/>
      <c r="T103"/>
      <c r="U103" s="96"/>
    </row>
    <row r="104" spans="1:21" ht="12.75">
      <c r="A104" s="134" t="s">
        <v>271</v>
      </c>
      <c r="B104" t="s">
        <v>273</v>
      </c>
      <c r="C104" s="37">
        <v>649.815</v>
      </c>
      <c r="D104" s="54">
        <f aca="true" t="shared" si="13" ref="D104:D109">+C104/$C$110</f>
        <v>0.30479270540668585</v>
      </c>
      <c r="E104"/>
      <c r="F104"/>
      <c r="G104"/>
      <c r="H104"/>
      <c r="I104"/>
      <c r="J104"/>
      <c r="K104"/>
      <c r="L104"/>
      <c r="M104"/>
      <c r="N104"/>
      <c r="O104"/>
      <c r="P104"/>
      <c r="Q104"/>
      <c r="R104"/>
      <c r="S104"/>
      <c r="T104"/>
      <c r="U104"/>
    </row>
    <row r="105" spans="1:21" ht="12.75">
      <c r="A105" s="135"/>
      <c r="B105" t="s">
        <v>266</v>
      </c>
      <c r="C105" s="37">
        <v>292.678</v>
      </c>
      <c r="D105" s="54">
        <f t="shared" si="13"/>
        <v>0.13727925553121734</v>
      </c>
      <c r="E105"/>
      <c r="F105"/>
      <c r="G105"/>
      <c r="H105"/>
      <c r="I105"/>
      <c r="J105"/>
      <c r="K105"/>
      <c r="L105"/>
      <c r="M105"/>
      <c r="N105"/>
      <c r="O105"/>
      <c r="P105"/>
      <c r="Q105"/>
      <c r="R105"/>
      <c r="S105"/>
      <c r="T105"/>
      <c r="U105"/>
    </row>
    <row r="106" spans="1:21" ht="12.75">
      <c r="A106" s="135"/>
      <c r="B106" t="s">
        <v>272</v>
      </c>
      <c r="C106" s="37">
        <v>221.521</v>
      </c>
      <c r="D106" s="54">
        <f t="shared" si="13"/>
        <v>0.1039033954193031</v>
      </c>
      <c r="E106" s="7"/>
      <c r="F106" s="7"/>
      <c r="G106" s="7"/>
      <c r="H106" s="7"/>
      <c r="I106" s="7"/>
      <c r="J106" s="7"/>
      <c r="K106" s="7"/>
      <c r="L106" s="7"/>
      <c r="M106" s="7"/>
      <c r="N106" s="7"/>
      <c r="O106" s="7"/>
      <c r="P106" s="7"/>
      <c r="Q106" s="7"/>
      <c r="R106" s="7"/>
      <c r="S106" s="7"/>
      <c r="T106" s="7"/>
      <c r="U106" s="7"/>
    </row>
    <row r="107" spans="1:21" ht="12.75">
      <c r="A107" s="135"/>
      <c r="B107" t="s">
        <v>295</v>
      </c>
      <c r="C107" s="37">
        <v>181.342</v>
      </c>
      <c r="D107" s="54">
        <f t="shared" si="13"/>
        <v>0.08505762222149262</v>
      </c>
      <c r="E107" s="7"/>
      <c r="F107" s="7"/>
      <c r="G107" s="7"/>
      <c r="H107" s="7"/>
      <c r="I107" s="7"/>
      <c r="J107" s="7"/>
      <c r="K107" s="7"/>
      <c r="L107" s="7"/>
      <c r="M107" s="7"/>
      <c r="N107" s="7"/>
      <c r="O107" s="7"/>
      <c r="P107" s="7"/>
      <c r="Q107" s="7"/>
      <c r="R107" s="7"/>
      <c r="S107" s="7"/>
      <c r="T107" s="7"/>
      <c r="U107" s="7"/>
    </row>
    <row r="108" spans="1:21" ht="12.75">
      <c r="A108" s="135"/>
      <c r="B108" t="s">
        <v>282</v>
      </c>
      <c r="C108" s="37">
        <v>154.449</v>
      </c>
      <c r="D108" s="54">
        <f t="shared" si="13"/>
        <v>0.07244358557028881</v>
      </c>
      <c r="E108"/>
      <c r="F108" s="96"/>
      <c r="G108"/>
      <c r="H108" s="96"/>
      <c r="I108" s="96"/>
      <c r="J108"/>
      <c r="K108" s="96"/>
      <c r="L108"/>
      <c r="M108" s="96"/>
      <c r="N108" s="96"/>
      <c r="O108"/>
      <c r="P108" s="96"/>
      <c r="Q108"/>
      <c r="R108" s="96"/>
      <c r="S108" s="96"/>
      <c r="T108"/>
      <c r="U108" s="96"/>
    </row>
    <row r="109" spans="1:21" ht="12.75">
      <c r="A109" s="135"/>
      <c r="B109" t="s">
        <v>293</v>
      </c>
      <c r="C109" s="37">
        <f>+C110-SUM(C104:C108)</f>
        <v>632.1849999999995</v>
      </c>
      <c r="D109" s="54">
        <f t="shared" si="13"/>
        <v>0.2965234358510122</v>
      </c>
      <c r="E109" s="37"/>
      <c r="F109" s="96"/>
      <c r="G109"/>
      <c r="H109" s="96"/>
      <c r="I109" s="96"/>
      <c r="J109"/>
      <c r="K109" s="96"/>
      <c r="L109"/>
      <c r="M109" s="96"/>
      <c r="N109" s="96"/>
      <c r="O109"/>
      <c r="P109" s="96"/>
      <c r="Q109"/>
      <c r="R109" s="96"/>
      <c r="S109" s="96"/>
      <c r="T109"/>
      <c r="U109" s="96"/>
    </row>
    <row r="110" spans="1:21" s="59" customFormat="1" ht="12.75">
      <c r="A110" s="136"/>
      <c r="B110" s="55" t="s">
        <v>296</v>
      </c>
      <c r="C110" s="56">
        <v>2131.99</v>
      </c>
      <c r="D110" s="58">
        <f>SUM(D104:D109)</f>
        <v>1</v>
      </c>
      <c r="E110" s="37"/>
      <c r="F110"/>
      <c r="G110"/>
      <c r="H110"/>
      <c r="I110"/>
      <c r="J110"/>
      <c r="K110"/>
      <c r="L110"/>
      <c r="M110"/>
      <c r="N110"/>
      <c r="O110"/>
      <c r="P110"/>
      <c r="Q110"/>
      <c r="R110"/>
      <c r="S110"/>
      <c r="T110"/>
      <c r="U110"/>
    </row>
    <row r="111" spans="1:21" ht="12.75">
      <c r="A111" s="131" t="s">
        <v>247</v>
      </c>
      <c r="B111" t="s">
        <v>269</v>
      </c>
      <c r="C111" s="37">
        <v>6338.911</v>
      </c>
      <c r="D111" s="54">
        <f aca="true" t="shared" si="14" ref="D111:D116">+C111/$C$117</f>
        <v>0.15715251316403198</v>
      </c>
      <c r="E111"/>
      <c r="F111"/>
      <c r="G111"/>
      <c r="H111"/>
      <c r="I111"/>
      <c r="J111"/>
      <c r="K111"/>
      <c r="L111"/>
      <c r="M111"/>
      <c r="N111"/>
      <c r="O111"/>
      <c r="P111"/>
      <c r="Q111"/>
      <c r="R111"/>
      <c r="S111"/>
      <c r="T111"/>
      <c r="U111"/>
    </row>
    <row r="112" spans="1:21" ht="12.75">
      <c r="A112" s="132"/>
      <c r="B112" t="s">
        <v>295</v>
      </c>
      <c r="C112" s="37">
        <v>5931.139</v>
      </c>
      <c r="D112" s="54">
        <f t="shared" si="14"/>
        <v>0.14704314349502676</v>
      </c>
      <c r="E112"/>
      <c r="F112"/>
      <c r="G112"/>
      <c r="H112"/>
      <c r="I112"/>
      <c r="J112"/>
      <c r="K112"/>
      <c r="L112"/>
      <c r="M112"/>
      <c r="N112"/>
      <c r="O112"/>
      <c r="P112"/>
      <c r="Q112"/>
      <c r="R112"/>
      <c r="S112"/>
      <c r="T112"/>
      <c r="U112"/>
    </row>
    <row r="113" spans="1:21" ht="12.75">
      <c r="A113" s="132"/>
      <c r="B113" t="s">
        <v>266</v>
      </c>
      <c r="C113" s="37">
        <v>4690.401</v>
      </c>
      <c r="D113" s="54">
        <f t="shared" si="14"/>
        <v>0.11628311312417682</v>
      </c>
      <c r="E113"/>
      <c r="F113"/>
      <c r="G113"/>
      <c r="H113"/>
      <c r="I113"/>
      <c r="J113"/>
      <c r="K113"/>
      <c r="L113"/>
      <c r="M113"/>
      <c r="N113"/>
      <c r="O113"/>
      <c r="P113"/>
      <c r="Q113"/>
      <c r="R113"/>
      <c r="S113"/>
      <c r="T113"/>
      <c r="U113"/>
    </row>
    <row r="114" spans="1:21" ht="12.75">
      <c r="A114" s="132"/>
      <c r="B114" t="s">
        <v>253</v>
      </c>
      <c r="C114" s="37">
        <v>2849.76</v>
      </c>
      <c r="D114" s="54">
        <f t="shared" si="14"/>
        <v>0.07065045493056013</v>
      </c>
      <c r="E114"/>
      <c r="F114" s="96"/>
      <c r="G114"/>
      <c r="H114" s="96"/>
      <c r="I114" s="96"/>
      <c r="J114"/>
      <c r="K114" s="96"/>
      <c r="L114"/>
      <c r="M114" s="96"/>
      <c r="N114" s="96"/>
      <c r="O114"/>
      <c r="P114" s="96"/>
      <c r="Q114"/>
      <c r="R114" s="96"/>
      <c r="S114" s="96"/>
      <c r="T114"/>
      <c r="U114" s="96"/>
    </row>
    <row r="115" spans="1:21" ht="12.75">
      <c r="A115" s="132"/>
      <c r="B115" t="s">
        <v>267</v>
      </c>
      <c r="C115" s="37">
        <v>2805.484</v>
      </c>
      <c r="D115" s="54">
        <f t="shared" si="14"/>
        <v>0.06955277669010988</v>
      </c>
      <c r="E115" s="2"/>
      <c r="F115" s="2"/>
      <c r="G115" s="2"/>
      <c r="H115" s="2"/>
      <c r="I115" s="2"/>
      <c r="J115" s="2"/>
      <c r="K115" s="2"/>
      <c r="L115" s="2"/>
      <c r="M115" s="2"/>
      <c r="N115" s="2"/>
      <c r="O115" s="2"/>
      <c r="P115" s="2"/>
      <c r="Q115" s="2"/>
      <c r="R115" s="2"/>
      <c r="S115" s="2"/>
      <c r="T115" s="2"/>
      <c r="U115" s="2"/>
    </row>
    <row r="116" spans="1:21" ht="12.75">
      <c r="A116" s="132"/>
      <c r="B116" t="s">
        <v>293</v>
      </c>
      <c r="C116" s="37">
        <f>+C117-SUM(C111:C115)</f>
        <v>17720.351</v>
      </c>
      <c r="D116" s="54">
        <f t="shared" si="14"/>
        <v>0.4393179985960944</v>
      </c>
      <c r="E116" s="37"/>
      <c r="F116" s="2"/>
      <c r="G116" s="2"/>
      <c r="H116" s="2"/>
      <c r="I116" s="2"/>
      <c r="J116" s="2"/>
      <c r="K116" s="2"/>
      <c r="L116" s="2"/>
      <c r="M116" s="2"/>
      <c r="N116" s="2"/>
      <c r="O116" s="2"/>
      <c r="P116" s="2"/>
      <c r="Q116" s="2"/>
      <c r="R116" s="2"/>
      <c r="S116" s="2"/>
      <c r="T116" s="2"/>
      <c r="U116" s="2"/>
    </row>
    <row r="117" spans="1:21" s="59" customFormat="1" ht="12.75">
      <c r="A117" s="133"/>
      <c r="B117" s="55" t="s">
        <v>296</v>
      </c>
      <c r="C117" s="56">
        <v>40336.046</v>
      </c>
      <c r="D117" s="58">
        <f>SUM(D111:D116)</f>
        <v>1</v>
      </c>
      <c r="E117"/>
      <c r="F117" s="96"/>
      <c r="G117"/>
      <c r="H117" s="96"/>
      <c r="I117" s="96"/>
      <c r="J117"/>
      <c r="K117" s="96"/>
      <c r="L117"/>
      <c r="M117" s="96"/>
      <c r="N117" s="96"/>
      <c r="O117"/>
      <c r="P117" s="96"/>
      <c r="Q117"/>
      <c r="R117" s="96"/>
      <c r="S117" s="96"/>
      <c r="T117"/>
      <c r="U117" s="96"/>
    </row>
    <row r="118" spans="1:21" s="59" customFormat="1" ht="12.75">
      <c r="A118" s="61" t="s">
        <v>56</v>
      </c>
      <c r="B118" s="62"/>
      <c r="C118" s="40">
        <v>9644.392999999776</v>
      </c>
      <c r="D118" s="58"/>
      <c r="E118"/>
      <c r="F118"/>
      <c r="G118"/>
      <c r="H118"/>
      <c r="I118"/>
      <c r="J118"/>
      <c r="K118"/>
      <c r="L118"/>
      <c r="M118"/>
      <c r="N118"/>
      <c r="O118"/>
      <c r="P118"/>
      <c r="Q118"/>
      <c r="R118"/>
      <c r="S118"/>
      <c r="T118"/>
      <c r="U118"/>
    </row>
    <row r="119" spans="1:21" s="59" customFormat="1" ht="12.75">
      <c r="A119" s="55" t="s">
        <v>274</v>
      </c>
      <c r="B119" s="55"/>
      <c r="C119" s="56">
        <f>+C118+C117+C110+C103+C96+C89+C82+C75+C62+C55+C48+C41+C34+C27+C20+C13</f>
        <v>7806520</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6"/>
      <c r="B121"/>
      <c r="C121"/>
      <c r="D121" s="96"/>
      <c r="E121" s="7"/>
      <c r="F121" s="7"/>
      <c r="G121" s="7"/>
      <c r="H121" s="7"/>
      <c r="I121" s="7"/>
      <c r="J121" s="7"/>
      <c r="K121" s="7"/>
      <c r="L121" s="7"/>
      <c r="M121" s="7"/>
      <c r="N121" s="7"/>
      <c r="O121" s="7"/>
      <c r="P121" s="7"/>
      <c r="Q121" s="7"/>
      <c r="R121" s="7"/>
      <c r="S121" s="7"/>
      <c r="T121" s="7"/>
      <c r="U121" s="7"/>
    </row>
    <row r="122" spans="1:21" ht="12.75">
      <c r="A122"/>
      <c r="B122"/>
      <c r="C122"/>
      <c r="D122"/>
      <c r="E122"/>
      <c r="F122" s="96"/>
      <c r="G122"/>
      <c r="H122" s="96"/>
      <c r="I122" s="96"/>
      <c r="J122"/>
      <c r="K122" s="96"/>
      <c r="L122"/>
      <c r="M122" s="96"/>
      <c r="N122" s="96"/>
      <c r="O122"/>
      <c r="P122" s="96"/>
      <c r="Q122"/>
      <c r="R122" s="96"/>
      <c r="S122" s="96"/>
      <c r="T122"/>
      <c r="U122" s="9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c r="D125"/>
      <c r="E125"/>
      <c r="F125"/>
      <c r="G125"/>
      <c r="H125"/>
      <c r="I125"/>
      <c r="J125"/>
      <c r="K125"/>
      <c r="L125"/>
      <c r="M125"/>
      <c r="N125"/>
      <c r="O125"/>
      <c r="P125"/>
      <c r="Q125"/>
      <c r="R125"/>
      <c r="S125"/>
      <c r="T125"/>
      <c r="U125"/>
    </row>
    <row r="126" spans="1:21" ht="12.75">
      <c r="A126" s="96"/>
      <c r="B126"/>
      <c r="C126"/>
      <c r="D126" s="96"/>
      <c r="E126"/>
      <c r="F126"/>
      <c r="G126"/>
      <c r="H126"/>
      <c r="I126"/>
      <c r="J126"/>
      <c r="K126"/>
      <c r="L126"/>
      <c r="M126"/>
      <c r="N126"/>
      <c r="O126"/>
      <c r="P126"/>
      <c r="Q126"/>
      <c r="R126"/>
      <c r="S126"/>
      <c r="T126"/>
      <c r="U126"/>
    </row>
    <row r="127" spans="1:21" ht="12.75">
      <c r="A127" s="2"/>
      <c r="B127" s="2"/>
      <c r="C127" s="2"/>
      <c r="D127" s="2"/>
      <c r="E127"/>
      <c r="F127" s="96"/>
      <c r="G127"/>
      <c r="H127" s="96"/>
      <c r="I127" s="96"/>
      <c r="J127"/>
      <c r="K127" s="96"/>
      <c r="L127"/>
      <c r="M127" s="96"/>
      <c r="N127" s="96"/>
      <c r="O127"/>
      <c r="P127" s="96"/>
      <c r="Q127"/>
      <c r="R127" s="96"/>
      <c r="S127" s="96"/>
      <c r="T127"/>
      <c r="U127" s="96"/>
    </row>
    <row r="128" spans="1:21" ht="12.75">
      <c r="A128" s="96"/>
      <c r="B128"/>
      <c r="C128"/>
      <c r="D128" s="96"/>
      <c r="E128" s="2"/>
      <c r="F128" s="2"/>
      <c r="G128" s="2"/>
      <c r="H128" s="2"/>
      <c r="I128" s="2"/>
      <c r="J128" s="2"/>
      <c r="K128" s="2"/>
      <c r="L128" s="2"/>
      <c r="M128" s="2"/>
      <c r="N128" s="2"/>
      <c r="O128" s="2"/>
      <c r="P128" s="2"/>
      <c r="Q128" s="2"/>
      <c r="R128" s="2"/>
      <c r="S128" s="2"/>
      <c r="T128" s="2"/>
      <c r="U128" s="2"/>
    </row>
    <row r="129" spans="1:21" ht="12.75">
      <c r="A129"/>
      <c r="B129"/>
      <c r="C129"/>
      <c r="D129"/>
      <c r="E129"/>
      <c r="F129" s="96"/>
      <c r="G129"/>
      <c r="H129" s="96"/>
      <c r="I129" s="96"/>
      <c r="J129"/>
      <c r="K129" s="96"/>
      <c r="L129"/>
      <c r="M129" s="96"/>
      <c r="N129" s="96"/>
      <c r="O129"/>
      <c r="P129" s="96"/>
      <c r="Q129"/>
      <c r="R129" s="96"/>
      <c r="S129" s="96"/>
      <c r="T129"/>
      <c r="U129" s="9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6"/>
      <c r="G134"/>
      <c r="H134" s="96"/>
      <c r="I134" s="96"/>
      <c r="J134"/>
      <c r="K134" s="96"/>
      <c r="L134"/>
      <c r="M134" s="96"/>
      <c r="N134" s="96"/>
      <c r="O134"/>
      <c r="P134" s="96"/>
      <c r="Q134"/>
      <c r="R134" s="96"/>
      <c r="S134" s="96"/>
      <c r="T134"/>
      <c r="U134" s="9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6"/>
      <c r="G139"/>
      <c r="H139" s="96"/>
      <c r="I139" s="96"/>
      <c r="J139"/>
      <c r="K139" s="96"/>
      <c r="L139"/>
      <c r="M139" s="96"/>
      <c r="N139" s="96"/>
      <c r="O139"/>
      <c r="P139" s="96"/>
      <c r="Q139"/>
      <c r="R139" s="96"/>
      <c r="S139" s="96"/>
      <c r="T139"/>
      <c r="U139" s="96"/>
    </row>
    <row r="140" spans="5:21" ht="12.75">
      <c r="E140" s="2"/>
      <c r="F140" s="2"/>
      <c r="G140" s="2"/>
      <c r="H140" s="2"/>
      <c r="I140" s="2"/>
      <c r="J140" s="2"/>
      <c r="K140" s="2"/>
      <c r="L140" s="2"/>
      <c r="M140" s="2"/>
      <c r="N140" s="2"/>
      <c r="O140" s="2"/>
      <c r="P140" s="2"/>
      <c r="Q140" s="2"/>
      <c r="R140" s="2"/>
      <c r="S140" s="2"/>
      <c r="T140" s="2"/>
      <c r="U140" s="2"/>
    </row>
    <row r="141" spans="5:21" ht="12.75">
      <c r="E141"/>
      <c r="F141" s="96"/>
      <c r="G141"/>
      <c r="H141" s="96"/>
      <c r="I141" s="96"/>
      <c r="J141"/>
      <c r="K141" s="96"/>
      <c r="L141"/>
      <c r="M141" s="96"/>
      <c r="N141" s="96"/>
      <c r="O141"/>
      <c r="P141" s="96"/>
      <c r="Q141"/>
      <c r="R141" s="96"/>
      <c r="S141" s="96"/>
      <c r="T141"/>
      <c r="U141" s="9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6"/>
      <c r="G146"/>
      <c r="H146" s="96"/>
      <c r="I146" s="96"/>
      <c r="J146"/>
      <c r="K146" s="96"/>
      <c r="L146"/>
      <c r="M146" s="96"/>
      <c r="N146" s="96"/>
      <c r="O146"/>
      <c r="P146" s="96"/>
      <c r="Q146"/>
      <c r="R146" s="96"/>
      <c r="S146" s="96"/>
      <c r="T146"/>
      <c r="U146" s="9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6"/>
      <c r="G151"/>
      <c r="H151" s="96"/>
      <c r="I151" s="96"/>
      <c r="J151"/>
      <c r="K151" s="96"/>
      <c r="L151"/>
      <c r="M151" s="96"/>
      <c r="N151" s="96"/>
      <c r="O151"/>
      <c r="P151" s="96"/>
      <c r="Q151"/>
      <c r="R151" s="96"/>
      <c r="S151" s="96"/>
      <c r="T151"/>
      <c r="U151" s="96"/>
    </row>
    <row r="152" spans="5:21" ht="12.75">
      <c r="E152" s="2"/>
      <c r="F152" s="2"/>
      <c r="G152" s="2"/>
      <c r="H152" s="2"/>
      <c r="I152" s="2"/>
      <c r="J152" s="2"/>
      <c r="K152" s="2"/>
      <c r="L152" s="2"/>
      <c r="M152" s="2"/>
      <c r="N152" s="2"/>
      <c r="O152" s="2"/>
      <c r="P152" s="2"/>
      <c r="Q152" s="2"/>
      <c r="R152" s="2"/>
      <c r="S152" s="2"/>
      <c r="T152" s="2"/>
      <c r="U152" s="2"/>
    </row>
    <row r="153" spans="5:21" ht="12.75">
      <c r="E153"/>
      <c r="F153" s="96"/>
      <c r="G153"/>
      <c r="H153" s="96"/>
      <c r="I153" s="96"/>
      <c r="J153"/>
      <c r="K153" s="96"/>
      <c r="L153"/>
      <c r="M153" s="96"/>
      <c r="N153" s="96"/>
      <c r="O153"/>
      <c r="P153" s="96"/>
      <c r="Q153"/>
      <c r="R153" s="96"/>
      <c r="S153" s="96"/>
      <c r="T153"/>
      <c r="U153" s="9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6"/>
      <c r="G158"/>
      <c r="H158" s="96"/>
      <c r="I158" s="96"/>
      <c r="J158"/>
      <c r="K158" s="96"/>
      <c r="L158"/>
      <c r="M158" s="96"/>
      <c r="N158" s="96"/>
      <c r="O158"/>
      <c r="P158" s="96"/>
      <c r="Q158"/>
      <c r="R158" s="96"/>
      <c r="S158" s="96"/>
      <c r="T158"/>
      <c r="U158" s="9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6"/>
      <c r="G163"/>
      <c r="H163" s="96"/>
      <c r="I163" s="96"/>
      <c r="J163"/>
      <c r="K163" s="96"/>
      <c r="L163"/>
      <c r="M163" s="96"/>
      <c r="N163" s="96"/>
      <c r="O163"/>
      <c r="P163" s="96"/>
      <c r="Q163"/>
      <c r="R163" s="96"/>
      <c r="S163" s="96"/>
      <c r="T163"/>
      <c r="U163" s="96"/>
    </row>
    <row r="164" spans="5:21" ht="12.75">
      <c r="E164" s="2"/>
      <c r="F164" s="2"/>
      <c r="G164" s="2"/>
      <c r="H164" s="2"/>
      <c r="I164" s="2"/>
      <c r="J164" s="2"/>
      <c r="K164" s="2"/>
      <c r="L164" s="2"/>
      <c r="M164" s="2"/>
      <c r="N164" s="2"/>
      <c r="O164" s="2"/>
      <c r="P164" s="2"/>
      <c r="Q164" s="2"/>
      <c r="R164" s="2"/>
      <c r="S164" s="2"/>
      <c r="T164" s="2"/>
      <c r="U164" s="2"/>
    </row>
    <row r="165" spans="5:21" ht="12.75">
      <c r="E165"/>
      <c r="F165" s="96"/>
      <c r="G165"/>
      <c r="H165" s="96"/>
      <c r="I165" s="96"/>
      <c r="J165"/>
      <c r="K165" s="96"/>
      <c r="L165"/>
      <c r="M165" s="96"/>
      <c r="N165" s="96"/>
      <c r="O165"/>
      <c r="P165" s="96"/>
      <c r="Q165"/>
      <c r="R165" s="96"/>
      <c r="S165" s="96"/>
      <c r="T165"/>
      <c r="U165" s="9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6"/>
      <c r="G170"/>
      <c r="H170" s="96"/>
      <c r="I170" s="96"/>
      <c r="J170"/>
      <c r="K170" s="96"/>
      <c r="L170"/>
      <c r="M170" s="96"/>
      <c r="N170" s="96"/>
      <c r="O170"/>
      <c r="P170" s="96"/>
      <c r="Q170"/>
      <c r="R170" s="96"/>
      <c r="S170" s="96"/>
      <c r="T170"/>
      <c r="U170" s="9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6"/>
      <c r="G175"/>
      <c r="H175" s="96"/>
      <c r="I175" s="96"/>
      <c r="J175"/>
      <c r="K175" s="96"/>
      <c r="L175"/>
      <c r="M175" s="96"/>
      <c r="N175" s="96"/>
      <c r="O175"/>
      <c r="P175" s="96"/>
      <c r="Q175"/>
      <c r="R175" s="96"/>
      <c r="S175" s="96"/>
      <c r="T175"/>
      <c r="U175" s="96"/>
    </row>
    <row r="176" spans="5:21" ht="12.75">
      <c r="E176" s="2"/>
      <c r="F176" s="2"/>
      <c r="G176" s="2"/>
      <c r="H176" s="2"/>
      <c r="I176" s="2"/>
      <c r="J176" s="2"/>
      <c r="K176" s="2"/>
      <c r="L176" s="2"/>
      <c r="M176" s="2"/>
      <c r="N176" s="2"/>
      <c r="O176" s="2"/>
      <c r="P176" s="2"/>
      <c r="Q176" s="2"/>
      <c r="R176" s="2"/>
      <c r="S176" s="2"/>
      <c r="T176" s="2"/>
      <c r="U176" s="2"/>
    </row>
    <row r="177" spans="5:21" ht="12.75">
      <c r="E177"/>
      <c r="F177" s="96"/>
      <c r="G177"/>
      <c r="H177" s="96"/>
      <c r="I177" s="96"/>
      <c r="J177"/>
      <c r="K177" s="96"/>
      <c r="L177"/>
      <c r="M177" s="96"/>
      <c r="N177" s="96"/>
      <c r="O177"/>
      <c r="P177" s="96"/>
      <c r="Q177"/>
      <c r="R177" s="96"/>
      <c r="S177" s="96"/>
      <c r="T177"/>
      <c r="U177" s="9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6"/>
      <c r="G182"/>
      <c r="H182" s="96"/>
      <c r="I182" s="96"/>
      <c r="J182"/>
      <c r="K182" s="96"/>
      <c r="L182"/>
      <c r="M182" s="96"/>
      <c r="N182" s="96"/>
      <c r="O182"/>
      <c r="P182" s="96"/>
      <c r="Q182"/>
      <c r="R182" s="96"/>
      <c r="S182" s="96"/>
      <c r="T182"/>
      <c r="U182" s="9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6"/>
      <c r="G187"/>
      <c r="H187" s="96"/>
      <c r="I187" s="96"/>
      <c r="J187"/>
      <c r="K187" s="96"/>
      <c r="L187"/>
      <c r="M187" s="96"/>
      <c r="N187" s="96"/>
      <c r="O187"/>
      <c r="P187" s="96"/>
      <c r="Q187"/>
      <c r="R187" s="96"/>
      <c r="S187" s="96"/>
      <c r="T187"/>
      <c r="U187" s="96"/>
    </row>
    <row r="188" spans="5:21" ht="12.75">
      <c r="E188" s="2"/>
      <c r="F188" s="2"/>
      <c r="G188" s="2"/>
      <c r="H188" s="2"/>
      <c r="I188" s="2"/>
      <c r="J188" s="2"/>
      <c r="K188" s="2"/>
      <c r="L188" s="2"/>
      <c r="M188" s="2"/>
      <c r="N188" s="2"/>
      <c r="O188" s="2"/>
      <c r="P188" s="2"/>
      <c r="Q188" s="2"/>
      <c r="R188" s="2"/>
      <c r="S188" s="2"/>
      <c r="T188" s="2"/>
      <c r="U188" s="2"/>
    </row>
    <row r="189" spans="5:21" ht="12.75">
      <c r="E189"/>
      <c r="F189" s="96"/>
      <c r="G189"/>
      <c r="H189" s="96"/>
      <c r="I189" s="96"/>
      <c r="J189"/>
      <c r="K189" s="96"/>
      <c r="L189"/>
      <c r="M189" s="96"/>
      <c r="N189" s="96"/>
      <c r="O189"/>
      <c r="P189" s="96"/>
      <c r="Q189"/>
      <c r="R189" s="96"/>
      <c r="S189" s="96"/>
      <c r="T189"/>
      <c r="U189" s="9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6"/>
      <c r="G194"/>
      <c r="H194" s="96"/>
      <c r="I194" s="96"/>
      <c r="J194"/>
      <c r="K194" s="96"/>
      <c r="L194"/>
      <c r="M194" s="96"/>
      <c r="N194" s="96"/>
      <c r="O194"/>
      <c r="P194" s="96"/>
      <c r="Q194"/>
      <c r="R194" s="96"/>
      <c r="S194" s="96"/>
      <c r="T194"/>
      <c r="U194" s="9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6"/>
      <c r="G199"/>
      <c r="H199" s="96"/>
      <c r="I199" s="96"/>
      <c r="J199"/>
      <c r="K199" s="96"/>
      <c r="L199"/>
      <c r="M199" s="96"/>
      <c r="N199" s="96"/>
      <c r="O199"/>
      <c r="P199" s="96"/>
      <c r="Q199"/>
      <c r="R199" s="96"/>
      <c r="S199" s="96"/>
      <c r="T199"/>
      <c r="U199" s="96"/>
    </row>
    <row r="200" spans="5:21" ht="12.75">
      <c r="E200" s="2"/>
      <c r="F200" s="2"/>
      <c r="G200" s="2"/>
      <c r="H200" s="2"/>
      <c r="I200" s="2"/>
      <c r="J200" s="2"/>
      <c r="K200" s="2"/>
      <c r="L200" s="2"/>
      <c r="M200" s="2"/>
      <c r="N200" s="2"/>
      <c r="O200" s="2"/>
      <c r="P200" s="2"/>
      <c r="Q200" s="2"/>
      <c r="R200" s="2"/>
      <c r="S200" s="2"/>
      <c r="T200" s="2"/>
      <c r="U200" s="2"/>
    </row>
    <row r="201" spans="5:21" ht="12.75">
      <c r="E201"/>
      <c r="F201" s="96"/>
      <c r="G201"/>
      <c r="H201" s="96"/>
      <c r="I201" s="96"/>
      <c r="J201"/>
      <c r="K201" s="96"/>
      <c r="L201"/>
      <c r="M201" s="96"/>
      <c r="N201" s="96"/>
      <c r="O201"/>
      <c r="P201" s="96"/>
      <c r="Q201"/>
      <c r="R201" s="96"/>
      <c r="S201" s="96"/>
      <c r="T201"/>
      <c r="U201" s="9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6"/>
      <c r="G206"/>
      <c r="H206" s="96"/>
      <c r="I206" s="96"/>
      <c r="J206"/>
      <c r="K206" s="96"/>
      <c r="L206"/>
      <c r="M206" s="96"/>
      <c r="N206" s="96"/>
      <c r="O206"/>
      <c r="P206" s="96"/>
      <c r="Q206"/>
      <c r="R206" s="96"/>
      <c r="S206" s="96"/>
      <c r="T206"/>
      <c r="U206" s="9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6"/>
      <c r="G211"/>
      <c r="H211" s="96"/>
      <c r="I211" s="96"/>
      <c r="J211"/>
      <c r="K211" s="96"/>
      <c r="L211"/>
      <c r="M211" s="96"/>
      <c r="N211" s="96"/>
      <c r="O211"/>
      <c r="P211" s="96"/>
      <c r="Q211"/>
      <c r="R211" s="96"/>
      <c r="S211" s="96"/>
      <c r="T211"/>
      <c r="U211" s="96"/>
    </row>
    <row r="212" spans="5:21" ht="12.75">
      <c r="E212" s="2"/>
      <c r="F212" s="2"/>
      <c r="G212" s="2"/>
      <c r="H212" s="2"/>
      <c r="I212" s="2"/>
      <c r="J212" s="2"/>
      <c r="K212" s="2"/>
      <c r="L212" s="2"/>
      <c r="M212" s="2"/>
      <c r="N212" s="2"/>
      <c r="O212" s="2"/>
      <c r="P212" s="2"/>
      <c r="Q212" s="2"/>
      <c r="R212" s="2"/>
      <c r="S212" s="2"/>
      <c r="T212" s="2"/>
      <c r="U212" s="2"/>
    </row>
    <row r="213" spans="5:21" ht="12.75">
      <c r="E213"/>
      <c r="F213" s="96"/>
      <c r="G213"/>
      <c r="H213" s="96"/>
      <c r="I213" s="96"/>
      <c r="J213"/>
      <c r="K213" s="96"/>
      <c r="L213"/>
      <c r="M213" s="96"/>
      <c r="N213" s="96"/>
      <c r="O213"/>
      <c r="P213" s="96"/>
      <c r="Q213"/>
      <c r="R213" s="96"/>
      <c r="S213" s="96"/>
      <c r="T213"/>
      <c r="U213" s="9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6"/>
      <c r="G218"/>
      <c r="H218" s="96"/>
      <c r="I218" s="96"/>
      <c r="J218"/>
      <c r="K218" s="96"/>
      <c r="L218"/>
      <c r="M218" s="96"/>
      <c r="N218" s="96"/>
      <c r="O218"/>
      <c r="P218" s="96"/>
      <c r="Q218"/>
      <c r="R218" s="96"/>
      <c r="S218" s="96"/>
      <c r="T218"/>
      <c r="U218" s="9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6"/>
      <c r="G223"/>
      <c r="H223" s="96"/>
      <c r="I223" s="96"/>
      <c r="J223"/>
      <c r="K223" s="96"/>
      <c r="L223"/>
      <c r="M223" s="96"/>
      <c r="N223" s="96"/>
      <c r="O223"/>
      <c r="P223" s="96"/>
      <c r="Q223"/>
      <c r="R223" s="96"/>
      <c r="S223" s="96"/>
      <c r="T223"/>
      <c r="U223" s="96"/>
    </row>
    <row r="224" spans="5:21" ht="12.75">
      <c r="E224" s="2"/>
      <c r="F224" s="2"/>
      <c r="G224" s="2"/>
      <c r="H224" s="2"/>
      <c r="I224" s="2"/>
      <c r="J224" s="2"/>
      <c r="K224" s="2"/>
      <c r="L224" s="2"/>
      <c r="M224" s="2"/>
      <c r="N224" s="2"/>
      <c r="O224" s="2"/>
      <c r="P224" s="2"/>
      <c r="Q224" s="2"/>
      <c r="R224" s="2"/>
      <c r="S224" s="2"/>
      <c r="T224" s="2"/>
      <c r="U224" s="2"/>
    </row>
    <row r="225" spans="5:21" ht="12.75">
      <c r="E225"/>
      <c r="F225" s="96"/>
      <c r="G225"/>
      <c r="H225" s="96"/>
      <c r="I225" s="96"/>
      <c r="J225"/>
      <c r="K225" s="96"/>
      <c r="L225"/>
      <c r="M225" s="96"/>
      <c r="N225" s="96"/>
      <c r="O225"/>
      <c r="P225" s="96"/>
      <c r="Q225"/>
      <c r="R225" s="96"/>
      <c r="S225" s="96"/>
      <c r="T225"/>
      <c r="U225" s="9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6"/>
      <c r="G230"/>
      <c r="H230" s="96"/>
      <c r="I230" s="96"/>
      <c r="J230"/>
      <c r="K230" s="96"/>
      <c r="L230"/>
      <c r="M230" s="96"/>
      <c r="N230" s="96"/>
      <c r="O230"/>
      <c r="P230" s="96"/>
      <c r="Q230"/>
      <c r="R230" s="96"/>
      <c r="S230" s="96"/>
      <c r="T230"/>
      <c r="U230" s="9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6"/>
      <c r="G235"/>
      <c r="H235" s="96"/>
      <c r="I235" s="96"/>
      <c r="J235"/>
      <c r="K235" s="96"/>
      <c r="L235"/>
      <c r="M235" s="96"/>
      <c r="N235" s="96"/>
      <c r="O235"/>
      <c r="P235" s="96"/>
      <c r="Q235"/>
      <c r="R235" s="96"/>
      <c r="S235" s="96"/>
      <c r="T235"/>
      <c r="U235" s="96"/>
    </row>
    <row r="236" spans="5:21" ht="12.75">
      <c r="E236" s="2"/>
      <c r="F236" s="2"/>
      <c r="G236" s="2"/>
      <c r="H236" s="2"/>
      <c r="I236" s="2"/>
      <c r="J236" s="2"/>
      <c r="K236" s="2"/>
      <c r="L236" s="2"/>
      <c r="M236" s="2"/>
      <c r="N236" s="2"/>
      <c r="O236" s="2"/>
      <c r="P236" s="2"/>
      <c r="Q236" s="2"/>
      <c r="R236" s="2"/>
      <c r="S236" s="2"/>
      <c r="T236" s="2"/>
      <c r="U236" s="2"/>
    </row>
    <row r="237" spans="5:21" ht="12.75">
      <c r="E237"/>
      <c r="F237" s="96"/>
      <c r="G237"/>
      <c r="H237" s="96"/>
      <c r="I237" s="96"/>
      <c r="J237"/>
      <c r="K237" s="96"/>
      <c r="L237"/>
      <c r="M237" s="96"/>
      <c r="N237" s="96"/>
      <c r="O237"/>
      <c r="P237" s="96"/>
      <c r="Q237"/>
      <c r="R237" s="96"/>
      <c r="S237" s="96"/>
      <c r="T237"/>
      <c r="U237" s="9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6"/>
      <c r="G242"/>
      <c r="H242" s="96"/>
      <c r="I242" s="96"/>
      <c r="J242"/>
      <c r="K242" s="96"/>
      <c r="L242"/>
      <c r="M242" s="96"/>
      <c r="N242" s="96"/>
      <c r="O242"/>
      <c r="P242" s="96"/>
      <c r="Q242"/>
      <c r="R242" s="96"/>
      <c r="S242" s="96"/>
      <c r="T242"/>
      <c r="U242" s="9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6"/>
      <c r="G247"/>
      <c r="H247" s="96"/>
      <c r="I247" s="96"/>
      <c r="J247"/>
      <c r="K247" s="96"/>
      <c r="L247"/>
      <c r="M247" s="96"/>
      <c r="N247" s="96"/>
      <c r="O247"/>
      <c r="P247" s="96"/>
      <c r="Q247"/>
      <c r="R247" s="96"/>
      <c r="S247" s="96"/>
      <c r="T247"/>
      <c r="U247" s="96"/>
    </row>
    <row r="248" spans="5:21" ht="12.75">
      <c r="E248" s="2"/>
      <c r="F248" s="2"/>
      <c r="G248" s="2"/>
      <c r="H248" s="2"/>
      <c r="I248" s="2"/>
      <c r="J248" s="2"/>
      <c r="K248" s="2"/>
      <c r="L248" s="2"/>
      <c r="M248" s="2"/>
      <c r="N248" s="2"/>
      <c r="O248" s="2"/>
      <c r="P248" s="2"/>
      <c r="Q248" s="2"/>
      <c r="R248" s="2"/>
      <c r="S248" s="2"/>
      <c r="T248" s="2"/>
      <c r="U248" s="2"/>
    </row>
    <row r="249" spans="5:21" ht="12.75">
      <c r="E249"/>
      <c r="F249" s="96"/>
      <c r="G249"/>
      <c r="H249" s="96"/>
      <c r="I249" s="96"/>
      <c r="J249"/>
      <c r="K249" s="96"/>
      <c r="L249"/>
      <c r="M249" s="96"/>
      <c r="N249" s="96"/>
      <c r="O249"/>
      <c r="P249" s="96"/>
      <c r="Q249"/>
      <c r="R249" s="96"/>
      <c r="S249" s="96"/>
      <c r="T249"/>
      <c r="U249" s="9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6"/>
      <c r="G254"/>
      <c r="H254" s="96"/>
      <c r="I254" s="96"/>
      <c r="J254"/>
      <c r="K254" s="96"/>
      <c r="L254"/>
      <c r="M254" s="96"/>
      <c r="N254" s="96"/>
      <c r="O254"/>
      <c r="P254" s="96"/>
      <c r="Q254"/>
      <c r="R254" s="96"/>
      <c r="S254" s="96"/>
      <c r="T254"/>
      <c r="U254" s="9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6"/>
      <c r="G259"/>
      <c r="H259" s="96"/>
      <c r="I259" s="96"/>
      <c r="J259"/>
      <c r="K259" s="96"/>
      <c r="L259"/>
      <c r="M259" s="96"/>
      <c r="N259" s="96"/>
      <c r="O259"/>
      <c r="P259" s="96"/>
      <c r="Q259"/>
      <c r="R259" s="96"/>
      <c r="S259" s="96"/>
      <c r="T259"/>
      <c r="U259" s="96"/>
    </row>
    <row r="260" spans="5:21" ht="12.75">
      <c r="E260" s="2"/>
      <c r="F260" s="2"/>
      <c r="G260" s="2"/>
      <c r="H260" s="2"/>
      <c r="I260" s="2"/>
      <c r="J260" s="2"/>
      <c r="K260" s="2"/>
      <c r="L260" s="2"/>
      <c r="M260" s="2"/>
      <c r="N260" s="2"/>
      <c r="O260" s="2"/>
      <c r="P260" s="2"/>
      <c r="Q260" s="2"/>
      <c r="R260" s="2"/>
      <c r="S260" s="2"/>
      <c r="T260" s="2"/>
      <c r="U260" s="2"/>
    </row>
    <row r="261" spans="5:21" ht="12.75">
      <c r="E261"/>
      <c r="F261" s="96"/>
      <c r="G261"/>
      <c r="H261" s="96"/>
      <c r="I261" s="96"/>
      <c r="J261"/>
      <c r="K261" s="96"/>
      <c r="L261"/>
      <c r="M261" s="96"/>
      <c r="N261" s="96"/>
      <c r="O261"/>
      <c r="P261" s="96"/>
      <c r="Q261"/>
      <c r="R261" s="96"/>
      <c r="S261" s="96"/>
      <c r="T261"/>
      <c r="U261" s="9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6"/>
      <c r="G266"/>
      <c r="H266" s="96"/>
      <c r="I266" s="96"/>
      <c r="J266"/>
      <c r="K266" s="96"/>
      <c r="L266"/>
      <c r="M266" s="96"/>
      <c r="N266" s="96"/>
      <c r="O266"/>
      <c r="P266" s="96"/>
      <c r="Q266"/>
      <c r="R266" s="96"/>
      <c r="S266" s="96"/>
      <c r="T266"/>
      <c r="U266" s="9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6"/>
      <c r="G271"/>
      <c r="H271" s="96"/>
      <c r="I271" s="96"/>
      <c r="J271"/>
      <c r="K271" s="96"/>
      <c r="L271"/>
      <c r="M271" s="96"/>
      <c r="N271" s="96"/>
      <c r="O271"/>
      <c r="P271" s="96"/>
      <c r="Q271"/>
      <c r="R271" s="96"/>
      <c r="S271" s="96"/>
      <c r="T271"/>
      <c r="U271" s="96"/>
    </row>
    <row r="272" spans="5:21" ht="12.75">
      <c r="E272" s="2"/>
      <c r="F272" s="2"/>
      <c r="G272" s="2"/>
      <c r="H272" s="2"/>
      <c r="I272" s="2"/>
      <c r="J272" s="2"/>
      <c r="K272" s="2"/>
      <c r="L272" s="2"/>
      <c r="M272" s="2"/>
      <c r="N272" s="2"/>
      <c r="O272" s="2"/>
      <c r="P272" s="2"/>
      <c r="Q272" s="2"/>
      <c r="R272" s="2"/>
      <c r="S272" s="2"/>
      <c r="T272" s="2"/>
      <c r="U272" s="2"/>
    </row>
    <row r="273" spans="5:21" ht="12.75">
      <c r="E273"/>
      <c r="F273" s="96"/>
      <c r="G273"/>
      <c r="H273" s="96"/>
      <c r="I273" s="96"/>
      <c r="J273"/>
      <c r="K273" s="96"/>
      <c r="L273"/>
      <c r="M273" s="96"/>
      <c r="N273" s="96"/>
      <c r="O273"/>
      <c r="P273" s="96"/>
      <c r="Q273"/>
      <c r="R273" s="96"/>
      <c r="S273" s="96"/>
      <c r="T273"/>
      <c r="U273" s="9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6"/>
      <c r="G278"/>
      <c r="H278" s="96"/>
      <c r="I278" s="96"/>
      <c r="J278"/>
      <c r="K278" s="96"/>
      <c r="L278"/>
      <c r="M278" s="96"/>
      <c r="N278" s="96"/>
      <c r="O278"/>
      <c r="P278" s="96"/>
      <c r="Q278"/>
      <c r="R278" s="96"/>
      <c r="S278" s="96"/>
      <c r="T278"/>
      <c r="U278" s="9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6"/>
      <c r="G283"/>
      <c r="H283" s="96"/>
      <c r="I283" s="96"/>
      <c r="J283"/>
      <c r="K283" s="96"/>
      <c r="L283"/>
      <c r="M283" s="96"/>
      <c r="N283" s="96"/>
      <c r="O283"/>
      <c r="P283" s="96"/>
      <c r="Q283"/>
      <c r="R283" s="96"/>
      <c r="S283" s="96"/>
      <c r="T283"/>
      <c r="U283" s="96"/>
    </row>
    <row r="284" spans="5:21" ht="12.75">
      <c r="E284" s="2"/>
      <c r="F284" s="2"/>
      <c r="G284" s="2"/>
      <c r="H284" s="2"/>
      <c r="I284" s="2"/>
      <c r="J284" s="2"/>
      <c r="K284" s="2"/>
      <c r="L284" s="2"/>
      <c r="M284" s="2"/>
      <c r="N284" s="2"/>
      <c r="O284" s="2"/>
      <c r="P284" s="2"/>
      <c r="Q284" s="2"/>
      <c r="R284" s="2"/>
      <c r="S284" s="2"/>
      <c r="T284" s="2"/>
      <c r="U284" s="2"/>
    </row>
    <row r="285" spans="5:21" ht="12.75">
      <c r="E285"/>
      <c r="F285" s="96"/>
      <c r="G285"/>
      <c r="H285" s="96"/>
      <c r="I285" s="96"/>
      <c r="J285"/>
      <c r="K285" s="96"/>
      <c r="L285"/>
      <c r="M285" s="96"/>
      <c r="N285" s="96"/>
      <c r="O285"/>
      <c r="P285" s="96"/>
      <c r="Q285"/>
      <c r="R285" s="96"/>
      <c r="S285" s="96"/>
      <c r="T285"/>
      <c r="U285" s="9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6"/>
      <c r="G290"/>
      <c r="H290" s="96"/>
      <c r="I290" s="96"/>
      <c r="J290"/>
      <c r="K290" s="96"/>
      <c r="L290"/>
      <c r="M290" s="96"/>
      <c r="N290" s="96"/>
      <c r="O290"/>
      <c r="P290" s="96"/>
      <c r="Q290"/>
      <c r="R290" s="96"/>
      <c r="S290" s="96"/>
      <c r="T290"/>
      <c r="U290" s="9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6"/>
      <c r="G295"/>
      <c r="H295" s="96"/>
      <c r="I295" s="96"/>
      <c r="J295"/>
      <c r="K295" s="96"/>
      <c r="L295"/>
      <c r="M295" s="96"/>
      <c r="N295" s="96"/>
      <c r="O295"/>
      <c r="P295" s="96"/>
      <c r="Q295"/>
      <c r="R295" s="96"/>
      <c r="S295" s="96"/>
      <c r="T295"/>
      <c r="U295" s="96"/>
    </row>
    <row r="296" spans="5:21" ht="12.75">
      <c r="E296" s="2"/>
      <c r="F296" s="2"/>
      <c r="G296" s="2"/>
      <c r="H296" s="2"/>
      <c r="I296" s="2"/>
      <c r="J296" s="2"/>
      <c r="K296" s="2"/>
      <c r="L296" s="2"/>
      <c r="M296" s="2"/>
      <c r="N296" s="2"/>
      <c r="O296" s="2"/>
      <c r="P296" s="2"/>
      <c r="Q296" s="2"/>
      <c r="R296" s="2"/>
      <c r="S296" s="2"/>
      <c r="T296" s="2"/>
      <c r="U296" s="2"/>
    </row>
    <row r="297" spans="5:21" ht="12.75">
      <c r="E297"/>
      <c r="F297" s="96"/>
      <c r="G297"/>
      <c r="H297" s="96"/>
      <c r="I297" s="96"/>
      <c r="J297"/>
      <c r="K297" s="96"/>
      <c r="L297"/>
      <c r="M297" s="96"/>
      <c r="N297" s="96"/>
      <c r="O297"/>
      <c r="P297" s="96"/>
      <c r="Q297"/>
      <c r="R297" s="96"/>
      <c r="S297" s="96"/>
      <c r="T297"/>
      <c r="U297" s="9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6"/>
      <c r="G302"/>
      <c r="H302" s="96"/>
      <c r="I302" s="96"/>
      <c r="J302"/>
      <c r="K302" s="96"/>
      <c r="L302"/>
      <c r="M302" s="96"/>
      <c r="N302" s="96"/>
      <c r="O302"/>
      <c r="P302" s="96"/>
      <c r="Q302"/>
      <c r="R302" s="96"/>
      <c r="S302" s="96"/>
      <c r="T302"/>
      <c r="U302" s="9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6"/>
      <c r="G307"/>
      <c r="H307" s="96"/>
      <c r="I307" s="96"/>
      <c r="J307"/>
      <c r="K307" s="96"/>
      <c r="L307"/>
      <c r="M307" s="96"/>
      <c r="N307" s="96"/>
      <c r="O307"/>
      <c r="P307" s="96"/>
      <c r="Q307"/>
      <c r="R307" s="96"/>
      <c r="S307" s="96"/>
      <c r="T307"/>
      <c r="U307" s="96"/>
    </row>
    <row r="308" spans="5:21" ht="12.75">
      <c r="E308" s="2"/>
      <c r="F308" s="2"/>
      <c r="G308" s="2"/>
      <c r="H308" s="2"/>
      <c r="I308" s="2"/>
      <c r="J308" s="2"/>
      <c r="K308" s="2"/>
      <c r="L308" s="2"/>
      <c r="M308" s="2"/>
      <c r="N308" s="2"/>
      <c r="O308" s="2"/>
      <c r="P308" s="2"/>
      <c r="Q308" s="2"/>
      <c r="R308" s="2"/>
      <c r="S308" s="2"/>
      <c r="T308" s="2"/>
      <c r="U308" s="2"/>
    </row>
    <row r="309" spans="5:21" ht="12.75">
      <c r="E309"/>
      <c r="F309" s="96"/>
      <c r="G309"/>
      <c r="H309" s="96"/>
      <c r="I309" s="96"/>
      <c r="J309"/>
      <c r="K309" s="96"/>
      <c r="L309"/>
      <c r="M309" s="96"/>
      <c r="N309" s="96"/>
      <c r="O309"/>
      <c r="P309" s="96"/>
      <c r="Q309"/>
      <c r="R309" s="96"/>
      <c r="S309" s="96"/>
      <c r="T309"/>
      <c r="U309" s="9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6"/>
      <c r="G314"/>
      <c r="H314" s="96"/>
      <c r="I314" s="96"/>
      <c r="J314"/>
      <c r="K314" s="96"/>
      <c r="L314"/>
      <c r="M314" s="96"/>
      <c r="N314" s="96"/>
      <c r="O314"/>
      <c r="P314" s="96"/>
      <c r="Q314"/>
      <c r="R314" s="96"/>
      <c r="S314" s="96"/>
      <c r="T314"/>
      <c r="U314" s="96"/>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07"/>
  <sheetViews>
    <sheetView zoomScaleSheetLayoutView="100" workbookViewId="0" topLeftCell="A43">
      <selection activeCell="A59" sqref="A59:D59"/>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28" t="s">
        <v>343</v>
      </c>
      <c r="B1" s="128"/>
      <c r="C1" s="128"/>
      <c r="D1" s="128"/>
      <c r="F1" s="25"/>
      <c r="H1" s="25"/>
      <c r="I1" s="25"/>
      <c r="K1" s="25"/>
      <c r="M1" s="25"/>
      <c r="N1" s="25"/>
      <c r="P1" s="25"/>
      <c r="R1" s="25"/>
      <c r="S1" s="25"/>
      <c r="U1" s="25"/>
    </row>
    <row r="2" spans="1:21" s="7" customFormat="1" ht="15.75" customHeight="1">
      <c r="A2" s="129" t="s">
        <v>348</v>
      </c>
      <c r="B2" s="129"/>
      <c r="C2" s="129"/>
      <c r="D2" s="129"/>
      <c r="F2" s="25"/>
      <c r="H2" s="25"/>
      <c r="I2" s="25"/>
      <c r="K2" s="25"/>
      <c r="M2" s="25"/>
      <c r="N2" s="25"/>
      <c r="P2" s="25"/>
      <c r="R2" s="25"/>
      <c r="S2" s="25"/>
      <c r="U2" s="25"/>
    </row>
    <row r="3" spans="1:21" s="7" customFormat="1" ht="15.75" customHeight="1">
      <c r="A3" s="129" t="s">
        <v>34</v>
      </c>
      <c r="B3" s="129"/>
      <c r="C3" s="129"/>
      <c r="D3" s="129"/>
      <c r="F3" s="25"/>
      <c r="H3" s="25"/>
      <c r="I3" s="25"/>
      <c r="K3" s="25"/>
      <c r="M3" s="25"/>
      <c r="N3" s="25"/>
      <c r="O3" s="7" t="s">
        <v>227</v>
      </c>
      <c r="P3" s="25"/>
      <c r="R3" s="25"/>
      <c r="S3" s="25"/>
      <c r="U3" s="25"/>
    </row>
    <row r="4" spans="1:21" s="7" customFormat="1" ht="15.75" customHeight="1">
      <c r="A4" s="130"/>
      <c r="B4" s="130"/>
      <c r="C4" s="130"/>
      <c r="D4" s="130"/>
      <c r="F4" s="25"/>
      <c r="H4" s="25"/>
      <c r="I4" s="25"/>
      <c r="K4" s="25"/>
      <c r="M4" s="25"/>
      <c r="N4" s="25"/>
      <c r="P4" s="25"/>
      <c r="R4" s="25"/>
      <c r="S4" s="25"/>
      <c r="U4" s="25"/>
    </row>
    <row r="5" spans="1:4" s="7" customFormat="1" ht="12.75">
      <c r="A5" s="27" t="s">
        <v>35</v>
      </c>
      <c r="B5" s="2" t="s">
        <v>331</v>
      </c>
      <c r="C5" s="29">
        <v>2008</v>
      </c>
      <c r="D5" s="31" t="s">
        <v>37</v>
      </c>
    </row>
    <row r="6" spans="1:18" s="7" customFormat="1" ht="12.75">
      <c r="A6" s="31"/>
      <c r="B6" s="31"/>
      <c r="C6" s="29" t="str">
        <f>+Exportacion_region_sector!D6</f>
        <v>ene- jul</v>
      </c>
      <c r="D6" s="53">
        <v>2008</v>
      </c>
      <c r="P6" s="7">
        <v>2007</v>
      </c>
      <c r="Q6" s="7">
        <v>39083</v>
      </c>
      <c r="R6" s="7">
        <v>39448</v>
      </c>
    </row>
    <row r="7" spans="1:21" ht="12.75">
      <c r="A7" s="132" t="s">
        <v>229</v>
      </c>
      <c r="B7" t="s">
        <v>326</v>
      </c>
      <c r="C7" s="37">
        <v>2897.624</v>
      </c>
      <c r="D7" s="54">
        <f aca="true" t="shared" si="0" ref="D7:D12">+C7/$C$13</f>
        <v>0.7302643632883902</v>
      </c>
      <c r="F7" s="96"/>
      <c r="H7" s="96"/>
      <c r="I7" s="96"/>
      <c r="K7" s="96"/>
      <c r="M7" s="96"/>
      <c r="N7" s="96"/>
      <c r="P7" s="96"/>
      <c r="R7" s="96"/>
      <c r="S7" s="96"/>
      <c r="U7" s="96"/>
    </row>
    <row r="8" spans="1:4" ht="12.75">
      <c r="A8" s="132"/>
      <c r="B8" t="s">
        <v>327</v>
      </c>
      <c r="C8" s="37">
        <v>424.586</v>
      </c>
      <c r="D8" s="54">
        <f t="shared" si="0"/>
        <v>0.10700492022124489</v>
      </c>
    </row>
    <row r="9" spans="1:4" ht="12.75">
      <c r="A9" s="132"/>
      <c r="B9" t="s">
        <v>328</v>
      </c>
      <c r="C9" s="37">
        <v>157.399</v>
      </c>
      <c r="D9" s="54">
        <f t="shared" si="0"/>
        <v>0.03966797642386636</v>
      </c>
    </row>
    <row r="10" spans="1:4" ht="12.75">
      <c r="A10" s="132"/>
      <c r="B10" t="s">
        <v>329</v>
      </c>
      <c r="C10" s="37">
        <v>87.42</v>
      </c>
      <c r="D10" s="54">
        <f t="shared" si="0"/>
        <v>0.022031744159584223</v>
      </c>
    </row>
    <row r="11" spans="1:4" ht="12.75">
      <c r="A11" s="132"/>
      <c r="B11" t="s">
        <v>330</v>
      </c>
      <c r="C11" s="37">
        <v>50.936</v>
      </c>
      <c r="D11" s="54">
        <f t="shared" si="0"/>
        <v>0.01283698147463489</v>
      </c>
    </row>
    <row r="12" spans="1:5" ht="12.75">
      <c r="A12" s="132"/>
      <c r="B12" t="s">
        <v>293</v>
      </c>
      <c r="C12" s="37">
        <f>+C13-SUM(C7:C11)</f>
        <v>349.9459999999999</v>
      </c>
      <c r="D12" s="54">
        <f t="shared" si="0"/>
        <v>0.08819401443227932</v>
      </c>
      <c r="E12" s="37"/>
    </row>
    <row r="13" spans="1:5" s="2" customFormat="1" ht="12.75">
      <c r="A13" s="133"/>
      <c r="B13" s="55" t="s">
        <v>296</v>
      </c>
      <c r="C13" s="56">
        <v>3967.911</v>
      </c>
      <c r="D13" s="58">
        <f>SUM(D7:D12)</f>
        <v>0.9999999999999998</v>
      </c>
      <c r="E13" s="40"/>
    </row>
    <row r="14" spans="1:21" ht="12.75">
      <c r="A14" s="131" t="s">
        <v>234</v>
      </c>
      <c r="B14" t="s">
        <v>328</v>
      </c>
      <c r="C14" s="37">
        <v>6607.959</v>
      </c>
      <c r="D14" s="54">
        <f aca="true" t="shared" si="1" ref="D14:D19">+C14/$C$20</f>
        <v>0.6913902649177425</v>
      </c>
      <c r="F14" s="96"/>
      <c r="H14" s="96"/>
      <c r="I14" s="96"/>
      <c r="K14" s="96"/>
      <c r="M14" s="96"/>
      <c r="N14" s="96"/>
      <c r="P14" s="96"/>
      <c r="R14" s="96"/>
      <c r="S14" s="96"/>
      <c r="U14" s="96"/>
    </row>
    <row r="15" spans="1:4" ht="12.75">
      <c r="A15" s="132"/>
      <c r="B15" t="s">
        <v>327</v>
      </c>
      <c r="C15" s="37">
        <v>1427.172</v>
      </c>
      <c r="D15" s="54">
        <f t="shared" si="1"/>
        <v>0.14932490155631784</v>
      </c>
    </row>
    <row r="16" spans="1:4" ht="12.75">
      <c r="A16" s="132"/>
      <c r="B16" t="s">
        <v>326</v>
      </c>
      <c r="C16" s="37">
        <v>1040.252</v>
      </c>
      <c r="D16" s="54">
        <f t="shared" si="1"/>
        <v>0.10884149036959997</v>
      </c>
    </row>
    <row r="17" spans="1:4" ht="12.75">
      <c r="A17" s="132"/>
      <c r="B17" t="s">
        <v>329</v>
      </c>
      <c r="C17" s="37">
        <v>283.92</v>
      </c>
      <c r="D17" s="54">
        <f t="shared" si="1"/>
        <v>0.029706528750472794</v>
      </c>
    </row>
    <row r="18" spans="1:4" ht="12.75">
      <c r="A18" s="137"/>
      <c r="B18" t="s">
        <v>342</v>
      </c>
      <c r="C18" s="37">
        <v>117.266</v>
      </c>
      <c r="D18" s="54">
        <f t="shared" si="1"/>
        <v>0.012269532968628285</v>
      </c>
    </row>
    <row r="19" spans="1:5" ht="12.75">
      <c r="A19" s="137"/>
      <c r="B19" s="7" t="s">
        <v>293</v>
      </c>
      <c r="C19" s="37">
        <f>+C20-SUM(C14:C18)</f>
        <v>80.9260000000013</v>
      </c>
      <c r="D19" s="54">
        <f t="shared" si="1"/>
        <v>0.008467281437238659</v>
      </c>
      <c r="E19" s="37"/>
    </row>
    <row r="20" spans="1:5" s="2" customFormat="1" ht="12.75">
      <c r="A20" s="133"/>
      <c r="B20" s="55" t="s">
        <v>296</v>
      </c>
      <c r="C20" s="56">
        <v>9557.495</v>
      </c>
      <c r="D20" s="58">
        <f>SUM(D14:D19)</f>
        <v>1</v>
      </c>
      <c r="E20" s="40"/>
    </row>
    <row r="21" spans="1:4" ht="12.75">
      <c r="A21" s="131" t="s">
        <v>235</v>
      </c>
      <c r="B21" t="s">
        <v>326</v>
      </c>
      <c r="C21" s="37">
        <v>691.165</v>
      </c>
      <c r="D21" s="54">
        <f aca="true" t="shared" si="2" ref="D21:D26">+C21/$C$27</f>
        <v>0.5665714135820078</v>
      </c>
    </row>
    <row r="22" spans="1:4" ht="12.75">
      <c r="A22" s="132"/>
      <c r="B22" t="s">
        <v>332</v>
      </c>
      <c r="C22" s="37">
        <v>212.224</v>
      </c>
      <c r="D22" s="54">
        <f t="shared" si="2"/>
        <v>0.1739672171999856</v>
      </c>
    </row>
    <row r="23" spans="1:4" ht="12.75">
      <c r="A23" s="132"/>
      <c r="B23" t="s">
        <v>333</v>
      </c>
      <c r="C23" s="37">
        <v>132.864</v>
      </c>
      <c r="D23" s="54">
        <f t="shared" si="2"/>
        <v>0.10891313115415262</v>
      </c>
    </row>
    <row r="24" spans="1:4" ht="12.75">
      <c r="A24" s="132"/>
      <c r="B24" t="s">
        <v>327</v>
      </c>
      <c r="C24" s="37">
        <v>70</v>
      </c>
      <c r="D24" s="54">
        <f t="shared" si="2"/>
        <v>0.057381376300507915</v>
      </c>
    </row>
    <row r="25" spans="1:21" ht="12.75">
      <c r="A25" s="132"/>
      <c r="B25" t="s">
        <v>330</v>
      </c>
      <c r="C25" s="37">
        <v>38.75</v>
      </c>
      <c r="D25" s="54">
        <f t="shared" si="2"/>
        <v>0.03176469045206688</v>
      </c>
      <c r="E25" s="7"/>
      <c r="F25" s="7"/>
      <c r="G25" s="7"/>
      <c r="H25" s="7"/>
      <c r="I25" s="7"/>
      <c r="J25" s="7"/>
      <c r="K25" s="7"/>
      <c r="L25" s="7"/>
      <c r="M25" s="7"/>
      <c r="N25" s="7"/>
      <c r="O25" s="7"/>
      <c r="P25" s="7"/>
      <c r="Q25" s="7"/>
      <c r="R25" s="7"/>
      <c r="S25" s="7"/>
      <c r="T25" s="7"/>
      <c r="U25" s="7"/>
    </row>
    <row r="26" spans="1:21" ht="12.75">
      <c r="A26" s="132"/>
      <c r="B26" s="7" t="s">
        <v>293</v>
      </c>
      <c r="C26" s="37">
        <f>+C27-SUM(C21:C25)</f>
        <v>74.90499999999997</v>
      </c>
      <c r="D26" s="54">
        <f t="shared" si="2"/>
        <v>0.061402171311279195</v>
      </c>
      <c r="E26" s="37"/>
      <c r="F26" s="7"/>
      <c r="G26" s="7"/>
      <c r="H26" s="7"/>
      <c r="I26" s="7"/>
      <c r="J26" s="7"/>
      <c r="K26" s="7"/>
      <c r="L26" s="7"/>
      <c r="M26" s="7"/>
      <c r="N26" s="7"/>
      <c r="O26" s="7"/>
      <c r="P26" s="7"/>
      <c r="Q26" s="7"/>
      <c r="R26" s="7"/>
      <c r="S26" s="7"/>
      <c r="T26" s="7"/>
      <c r="U26" s="7"/>
    </row>
    <row r="27" spans="1:21" s="2" customFormat="1" ht="12.75">
      <c r="A27" s="133"/>
      <c r="B27" s="55" t="s">
        <v>296</v>
      </c>
      <c r="C27" s="56">
        <v>1219.908</v>
      </c>
      <c r="D27" s="58">
        <f>SUM(D21:D26)</f>
        <v>1</v>
      </c>
      <c r="E27"/>
      <c r="F27" s="96"/>
      <c r="G27"/>
      <c r="H27" s="96"/>
      <c r="I27" s="96"/>
      <c r="J27"/>
      <c r="K27" s="96"/>
      <c r="L27"/>
      <c r="M27" s="96"/>
      <c r="N27" s="96"/>
      <c r="O27"/>
      <c r="P27" s="96"/>
      <c r="Q27"/>
      <c r="R27" s="96"/>
      <c r="S27" s="96"/>
      <c r="T27"/>
      <c r="U27" s="96"/>
    </row>
    <row r="28" spans="1:4" ht="12.75">
      <c r="A28" s="131" t="s">
        <v>236</v>
      </c>
      <c r="B28" t="s">
        <v>326</v>
      </c>
      <c r="C28" s="37">
        <v>204245.132</v>
      </c>
      <c r="D28" s="54">
        <f>+C28/$C$31</f>
        <v>0.9982687676398725</v>
      </c>
    </row>
    <row r="29" spans="1:21" ht="12.75">
      <c r="A29" s="132"/>
      <c r="B29" t="s">
        <v>334</v>
      </c>
      <c r="C29" s="37">
        <v>252.923</v>
      </c>
      <c r="D29" s="54">
        <f>+C29/$C$31</f>
        <v>0.001236186777356238</v>
      </c>
      <c r="E29"/>
      <c r="F29"/>
      <c r="G29"/>
      <c r="H29"/>
      <c r="I29"/>
      <c r="J29"/>
      <c r="K29"/>
      <c r="L29"/>
      <c r="M29"/>
      <c r="N29"/>
      <c r="O29"/>
      <c r="P29"/>
      <c r="Q29"/>
      <c r="R29"/>
      <c r="S29"/>
      <c r="T29"/>
      <c r="U29"/>
    </row>
    <row r="30" spans="1:21" ht="12.75">
      <c r="A30" s="132"/>
      <c r="B30" s="7" t="s">
        <v>293</v>
      </c>
      <c r="C30" s="37">
        <f>+C31-SUM(C28:C29)</f>
        <v>101.28599999996368</v>
      </c>
      <c r="D30" s="54">
        <f>+C30/$C$31</f>
        <v>0.0004950455827712743</v>
      </c>
      <c r="E30" s="37"/>
      <c r="F30" s="2"/>
      <c r="G30" s="2"/>
      <c r="H30" s="2"/>
      <c r="I30" s="2"/>
      <c r="J30" s="2"/>
      <c r="K30" s="2"/>
      <c r="L30" s="2"/>
      <c r="M30" s="2"/>
      <c r="N30" s="2"/>
      <c r="O30" s="2"/>
      <c r="P30" s="2"/>
      <c r="Q30" s="2"/>
      <c r="R30" s="2"/>
      <c r="S30" s="2"/>
      <c r="T30" s="2"/>
      <c r="U30" s="2"/>
    </row>
    <row r="31" spans="1:21" s="59" customFormat="1" ht="12.75">
      <c r="A31" s="133"/>
      <c r="B31" s="55" t="s">
        <v>296</v>
      </c>
      <c r="C31" s="56">
        <v>204599.341</v>
      </c>
      <c r="D31" s="58">
        <f>SUM(D28:D30)</f>
        <v>1</v>
      </c>
      <c r="E31"/>
      <c r="F31" s="96"/>
      <c r="G31"/>
      <c r="H31" s="96"/>
      <c r="I31" s="96"/>
      <c r="J31"/>
      <c r="K31" s="96"/>
      <c r="L31"/>
      <c r="M31" s="96"/>
      <c r="N31" s="96"/>
      <c r="O31"/>
      <c r="P31" s="96"/>
      <c r="Q31"/>
      <c r="R31" s="96"/>
      <c r="S31" s="96"/>
      <c r="T31"/>
      <c r="U31" s="96"/>
    </row>
    <row r="32" spans="1:21" ht="12.75">
      <c r="A32" s="131" t="s">
        <v>260</v>
      </c>
      <c r="B32" t="s">
        <v>326</v>
      </c>
      <c r="C32" s="37">
        <v>240783.442</v>
      </c>
      <c r="D32" s="54">
        <f>+C32/$C$36</f>
        <v>0.9353352271729871</v>
      </c>
      <c r="E32"/>
      <c r="F32"/>
      <c r="G32"/>
      <c r="H32"/>
      <c r="I32"/>
      <c r="J32"/>
      <c r="K32"/>
      <c r="L32"/>
      <c r="M32"/>
      <c r="N32"/>
      <c r="O32"/>
      <c r="P32"/>
      <c r="Q32"/>
      <c r="R32"/>
      <c r="S32"/>
      <c r="T32"/>
      <c r="U32"/>
    </row>
    <row r="33" spans="1:21" ht="12.75">
      <c r="A33" s="132"/>
      <c r="B33" t="s">
        <v>327</v>
      </c>
      <c r="C33" s="37">
        <v>8629.602</v>
      </c>
      <c r="D33" s="54">
        <f>+C33/$C$36</f>
        <v>0.03352211713578903</v>
      </c>
      <c r="E33"/>
      <c r="F33"/>
      <c r="G33"/>
      <c r="H33"/>
      <c r="I33"/>
      <c r="J33"/>
      <c r="K33"/>
      <c r="L33"/>
      <c r="M33"/>
      <c r="N33"/>
      <c r="O33"/>
      <c r="P33"/>
      <c r="Q33"/>
      <c r="R33"/>
      <c r="S33"/>
      <c r="T33"/>
      <c r="U33"/>
    </row>
    <row r="34" spans="1:21" ht="12.75">
      <c r="A34" s="132"/>
      <c r="B34" t="s">
        <v>332</v>
      </c>
      <c r="C34" s="37">
        <v>6001.898</v>
      </c>
      <c r="D34" s="54">
        <f>+C34/$C$36</f>
        <v>0.023314670571488453</v>
      </c>
      <c r="E34" s="7"/>
      <c r="F34" s="7"/>
      <c r="G34" s="7"/>
      <c r="H34" s="7"/>
      <c r="I34" s="7"/>
      <c r="J34" s="7"/>
      <c r="K34" s="7"/>
      <c r="L34" s="7"/>
      <c r="M34" s="7"/>
      <c r="N34" s="7"/>
      <c r="O34" s="7"/>
      <c r="P34" s="7"/>
      <c r="Q34" s="7"/>
      <c r="R34" s="7"/>
      <c r="S34" s="7"/>
      <c r="T34" s="7"/>
      <c r="U34" s="7"/>
    </row>
    <row r="35" spans="1:21" ht="12.75">
      <c r="A35" s="132"/>
      <c r="B35" t="s">
        <v>293</v>
      </c>
      <c r="C35" s="37">
        <f>+C36-SUM(C32:C34)</f>
        <v>2015.158999999985</v>
      </c>
      <c r="D35" s="54">
        <f>+C35/$C$36</f>
        <v>0.007827985119735415</v>
      </c>
      <c r="E35" s="37"/>
      <c r="F35" s="96"/>
      <c r="G35"/>
      <c r="H35" s="96"/>
      <c r="I35" s="96"/>
      <c r="J35"/>
      <c r="K35" s="96"/>
      <c r="L35"/>
      <c r="M35" s="96"/>
      <c r="N35" s="96"/>
      <c r="O35"/>
      <c r="P35" s="96"/>
      <c r="Q35"/>
      <c r="R35" s="96"/>
      <c r="S35" s="96"/>
      <c r="T35"/>
      <c r="U35" s="96"/>
    </row>
    <row r="36" spans="1:21" s="59" customFormat="1" ht="12.75">
      <c r="A36" s="133"/>
      <c r="B36" s="55" t="s">
        <v>296</v>
      </c>
      <c r="C36" s="56">
        <v>257430.101</v>
      </c>
      <c r="D36" s="58">
        <f>SUM(D32:D35)</f>
        <v>1</v>
      </c>
      <c r="E36"/>
      <c r="F36"/>
      <c r="G36"/>
      <c r="H36"/>
      <c r="I36"/>
      <c r="J36"/>
      <c r="K36"/>
      <c r="L36"/>
      <c r="M36"/>
      <c r="N36"/>
      <c r="O36"/>
      <c r="P36"/>
      <c r="Q36"/>
      <c r="R36"/>
      <c r="S36"/>
      <c r="T36"/>
      <c r="U36"/>
    </row>
    <row r="37" spans="1:21" ht="12.75">
      <c r="A37" s="131" t="s">
        <v>261</v>
      </c>
      <c r="B37" t="s">
        <v>326</v>
      </c>
      <c r="C37" s="37">
        <v>655252.654</v>
      </c>
      <c r="D37" s="54">
        <f aca="true" t="shared" si="3" ref="D37:D42">+C37/$C$43</f>
        <v>0.7584089652477238</v>
      </c>
      <c r="E37"/>
      <c r="F37"/>
      <c r="G37"/>
      <c r="H37"/>
      <c r="I37"/>
      <c r="J37"/>
      <c r="K37"/>
      <c r="L37"/>
      <c r="M37"/>
      <c r="N37"/>
      <c r="O37"/>
      <c r="P37"/>
      <c r="Q37"/>
      <c r="R37"/>
      <c r="S37"/>
      <c r="T37"/>
      <c r="U37"/>
    </row>
    <row r="38" spans="1:21" ht="12.75">
      <c r="A38" s="132"/>
      <c r="B38" t="s">
        <v>332</v>
      </c>
      <c r="C38" s="37">
        <v>53452.512</v>
      </c>
      <c r="D38" s="54">
        <f t="shared" si="3"/>
        <v>0.061867531658729526</v>
      </c>
      <c r="E38"/>
      <c r="F38"/>
      <c r="G38"/>
      <c r="H38"/>
      <c r="I38"/>
      <c r="J38"/>
      <c r="K38"/>
      <c r="L38"/>
      <c r="M38"/>
      <c r="N38"/>
      <c r="O38"/>
      <c r="P38"/>
      <c r="Q38"/>
      <c r="R38"/>
      <c r="S38"/>
      <c r="T38"/>
      <c r="U38"/>
    </row>
    <row r="39" spans="1:21" ht="12.75">
      <c r="A39" s="132"/>
      <c r="B39" t="s">
        <v>327</v>
      </c>
      <c r="C39" s="37">
        <v>45995.583</v>
      </c>
      <c r="D39" s="54">
        <f t="shared" si="3"/>
        <v>0.053236659624419924</v>
      </c>
      <c r="E39"/>
      <c r="F39"/>
      <c r="G39"/>
      <c r="H39"/>
      <c r="I39"/>
      <c r="J39"/>
      <c r="K39"/>
      <c r="L39"/>
      <c r="M39"/>
      <c r="N39"/>
      <c r="O39"/>
      <c r="P39"/>
      <c r="Q39"/>
      <c r="R39"/>
      <c r="S39"/>
      <c r="T39"/>
      <c r="U39"/>
    </row>
    <row r="40" spans="1:21" ht="12.75">
      <c r="A40" s="132"/>
      <c r="B40" t="s">
        <v>328</v>
      </c>
      <c r="C40" s="37">
        <v>35652.706</v>
      </c>
      <c r="D40" s="54">
        <f t="shared" si="3"/>
        <v>0.04126550529887867</v>
      </c>
      <c r="E40"/>
      <c r="F40" s="96"/>
      <c r="G40"/>
      <c r="H40" s="96"/>
      <c r="I40" s="96"/>
      <c r="J40"/>
      <c r="K40" s="96"/>
      <c r="L40"/>
      <c r="M40" s="96"/>
      <c r="N40" s="96"/>
      <c r="O40"/>
      <c r="P40" s="96"/>
      <c r="Q40"/>
      <c r="R40" s="96"/>
      <c r="S40" s="96"/>
      <c r="T40"/>
      <c r="U40" s="96"/>
    </row>
    <row r="41" spans="1:21" ht="12.75">
      <c r="A41" s="132"/>
      <c r="B41" t="s">
        <v>335</v>
      </c>
      <c r="C41" s="37">
        <v>24225.02</v>
      </c>
      <c r="D41" s="54">
        <f t="shared" si="3"/>
        <v>0.028038760681319448</v>
      </c>
      <c r="E41" s="2"/>
      <c r="F41" s="2"/>
      <c r="G41" s="2"/>
      <c r="H41" s="2"/>
      <c r="I41" s="2"/>
      <c r="J41" s="2"/>
      <c r="K41" s="2"/>
      <c r="L41" s="2"/>
      <c r="M41" s="2"/>
      <c r="N41" s="2"/>
      <c r="O41" s="2"/>
      <c r="P41" s="2"/>
      <c r="Q41" s="2"/>
      <c r="R41" s="2"/>
      <c r="S41" s="2"/>
      <c r="T41" s="2"/>
      <c r="U41" s="2"/>
    </row>
    <row r="42" spans="1:21" ht="12.75">
      <c r="A42" s="132"/>
      <c r="B42" t="s">
        <v>293</v>
      </c>
      <c r="C42" s="37">
        <f>+C43-SUM(C37:C41)</f>
        <v>49404.79000000004</v>
      </c>
      <c r="D42" s="54">
        <f t="shared" si="3"/>
        <v>0.057182577488928604</v>
      </c>
      <c r="E42" s="37"/>
      <c r="F42" s="2"/>
      <c r="G42" s="2"/>
      <c r="H42" s="2"/>
      <c r="I42" s="2"/>
      <c r="J42" s="2"/>
      <c r="K42" s="2"/>
      <c r="L42" s="2"/>
      <c r="M42" s="2"/>
      <c r="N42" s="2"/>
      <c r="O42" s="2"/>
      <c r="P42" s="2"/>
      <c r="Q42" s="2"/>
      <c r="R42" s="2"/>
      <c r="S42" s="2"/>
      <c r="T42" s="2"/>
      <c r="U42" s="2"/>
    </row>
    <row r="43" spans="1:21" s="59" customFormat="1" ht="12.75">
      <c r="A43" s="133"/>
      <c r="B43" s="55" t="s">
        <v>296</v>
      </c>
      <c r="C43" s="56">
        <v>863983.265</v>
      </c>
      <c r="D43" s="58">
        <f>SUM(D37:D42)</f>
        <v>1</v>
      </c>
      <c r="E43"/>
      <c r="F43" s="96"/>
      <c r="G43"/>
      <c r="H43" s="96"/>
      <c r="I43" s="96"/>
      <c r="J43"/>
      <c r="K43" s="96"/>
      <c r="L43"/>
      <c r="M43" s="96"/>
      <c r="N43" s="96"/>
      <c r="O43"/>
      <c r="P43" s="96"/>
      <c r="Q43"/>
      <c r="R43" s="96"/>
      <c r="S43" s="96"/>
      <c r="T43"/>
      <c r="U43" s="96"/>
    </row>
    <row r="44" spans="1:21" ht="12.75">
      <c r="A44" s="131" t="s">
        <v>264</v>
      </c>
      <c r="B44" t="s">
        <v>332</v>
      </c>
      <c r="C44" s="37">
        <v>424098.32</v>
      </c>
      <c r="D44" s="54">
        <f aca="true" t="shared" si="4" ref="D44:D49">+C44/$C$50</f>
        <v>0.4160751813883554</v>
      </c>
      <c r="E44"/>
      <c r="F44"/>
      <c r="G44"/>
      <c r="H44"/>
      <c r="I44"/>
      <c r="J44"/>
      <c r="K44"/>
      <c r="L44"/>
      <c r="M44"/>
      <c r="N44"/>
      <c r="O44"/>
      <c r="P44"/>
      <c r="Q44"/>
      <c r="R44"/>
      <c r="S44"/>
      <c r="T44"/>
      <c r="U44"/>
    </row>
    <row r="45" spans="1:21" ht="12.75">
      <c r="A45" s="132"/>
      <c r="B45" t="s">
        <v>326</v>
      </c>
      <c r="C45" s="37">
        <v>281465.033</v>
      </c>
      <c r="D45" s="54">
        <f t="shared" si="4"/>
        <v>0.276140246582336</v>
      </c>
      <c r="E45"/>
      <c r="F45"/>
      <c r="G45"/>
      <c r="H45"/>
      <c r="I45"/>
      <c r="J45"/>
      <c r="K45"/>
      <c r="L45"/>
      <c r="M45"/>
      <c r="N45"/>
      <c r="O45"/>
      <c r="P45"/>
      <c r="Q45"/>
      <c r="R45"/>
      <c r="S45"/>
      <c r="T45"/>
      <c r="U45"/>
    </row>
    <row r="46" spans="1:21" ht="12.75">
      <c r="A46" s="132"/>
      <c r="B46" t="s">
        <v>333</v>
      </c>
      <c r="C46" s="37">
        <v>58866.73</v>
      </c>
      <c r="D46" s="54">
        <f t="shared" si="4"/>
        <v>0.05775308273442192</v>
      </c>
      <c r="E46" s="7"/>
      <c r="F46" s="7"/>
      <c r="G46" s="7"/>
      <c r="H46" s="7"/>
      <c r="I46" s="7"/>
      <c r="J46" s="7"/>
      <c r="K46" s="7"/>
      <c r="L46" s="7"/>
      <c r="M46" s="7"/>
      <c r="N46" s="7"/>
      <c r="O46" s="7"/>
      <c r="P46" s="7"/>
      <c r="Q46" s="7"/>
      <c r="R46" s="7"/>
      <c r="S46" s="7"/>
      <c r="T46" s="7"/>
      <c r="U46" s="7"/>
    </row>
    <row r="47" spans="1:21" ht="12.75">
      <c r="A47" s="132"/>
      <c r="B47" t="s">
        <v>327</v>
      </c>
      <c r="C47" s="37">
        <v>58428.457</v>
      </c>
      <c r="D47" s="54">
        <f t="shared" si="4"/>
        <v>0.057323101031187124</v>
      </c>
      <c r="E47" s="7"/>
      <c r="F47" s="7"/>
      <c r="G47" s="7"/>
      <c r="H47" s="7"/>
      <c r="I47" s="7"/>
      <c r="J47" s="7"/>
      <c r="K47" s="7"/>
      <c r="L47" s="7"/>
      <c r="M47" s="7"/>
      <c r="N47" s="7"/>
      <c r="O47" s="7"/>
      <c r="P47" s="7"/>
      <c r="Q47" s="7"/>
      <c r="R47" s="7"/>
      <c r="S47" s="7"/>
      <c r="T47" s="7"/>
      <c r="U47" s="7"/>
    </row>
    <row r="48" spans="1:21" ht="12.75">
      <c r="A48" s="132"/>
      <c r="B48" t="s">
        <v>328</v>
      </c>
      <c r="C48" s="37">
        <v>44884.161</v>
      </c>
      <c r="D48" s="54">
        <f t="shared" si="4"/>
        <v>0.0440350375109695</v>
      </c>
      <c r="E48"/>
      <c r="F48" s="96"/>
      <c r="G48"/>
      <c r="H48" s="96"/>
      <c r="I48" s="96"/>
      <c r="J48"/>
      <c r="K48" s="96"/>
      <c r="L48"/>
      <c r="M48" s="96"/>
      <c r="N48" s="96"/>
      <c r="O48"/>
      <c r="P48" s="96"/>
      <c r="Q48"/>
      <c r="R48" s="96"/>
      <c r="S48" s="96"/>
      <c r="T48"/>
      <c r="U48" s="96"/>
    </row>
    <row r="49" spans="1:21" ht="12.75">
      <c r="A49" s="132"/>
      <c r="B49" t="s">
        <v>293</v>
      </c>
      <c r="C49" s="37">
        <f>+C50-SUM(C44:C48)</f>
        <v>151540.20499999996</v>
      </c>
      <c r="D49" s="54">
        <f t="shared" si="4"/>
        <v>0.14867335075273005</v>
      </c>
      <c r="E49" s="37"/>
      <c r="F49" s="96"/>
      <c r="G49"/>
      <c r="H49" s="96"/>
      <c r="I49" s="96"/>
      <c r="J49"/>
      <c r="K49" s="96"/>
      <c r="L49"/>
      <c r="M49" s="96"/>
      <c r="N49" s="96"/>
      <c r="O49"/>
      <c r="P49" s="96"/>
      <c r="Q49"/>
      <c r="R49" s="96"/>
      <c r="S49" s="96"/>
      <c r="T49"/>
      <c r="U49" s="96"/>
    </row>
    <row r="50" spans="1:21" s="59" customFormat="1" ht="12.75">
      <c r="A50" s="133"/>
      <c r="B50" s="55" t="s">
        <v>296</v>
      </c>
      <c r="C50" s="56">
        <v>1019282.906</v>
      </c>
      <c r="D50" s="58">
        <f>SUM(D44:D49)</f>
        <v>0.9999999999999999</v>
      </c>
      <c r="E50"/>
      <c r="F50"/>
      <c r="G50"/>
      <c r="H50"/>
      <c r="I50"/>
      <c r="J50"/>
      <c r="K50"/>
      <c r="L50"/>
      <c r="M50"/>
      <c r="N50"/>
      <c r="O50"/>
      <c r="P50"/>
      <c r="Q50"/>
      <c r="R50"/>
      <c r="S50"/>
      <c r="T50"/>
      <c r="U50"/>
    </row>
    <row r="51" spans="1:21" ht="12.75">
      <c r="A51" s="131" t="s">
        <v>265</v>
      </c>
      <c r="B51" t="s">
        <v>326</v>
      </c>
      <c r="C51" s="37">
        <v>742652.058</v>
      </c>
      <c r="D51" s="54">
        <f aca="true" t="shared" si="5" ref="D51:D56">+C51/$C$57</f>
        <v>0.572152906823898</v>
      </c>
      <c r="E51"/>
      <c r="F51"/>
      <c r="G51"/>
      <c r="H51"/>
      <c r="I51"/>
      <c r="J51"/>
      <c r="K51"/>
      <c r="L51"/>
      <c r="M51"/>
      <c r="N51"/>
      <c r="O51"/>
      <c r="P51"/>
      <c r="Q51"/>
      <c r="R51"/>
      <c r="S51"/>
      <c r="T51"/>
      <c r="U51"/>
    </row>
    <row r="52" spans="1:21" ht="12.75">
      <c r="A52" s="132"/>
      <c r="B52" t="s">
        <v>336</v>
      </c>
      <c r="C52" s="37">
        <v>203338.5</v>
      </c>
      <c r="D52" s="54">
        <f t="shared" si="5"/>
        <v>0.15665574826187473</v>
      </c>
      <c r="E52"/>
      <c r="F52"/>
      <c r="G52"/>
      <c r="H52"/>
      <c r="I52"/>
      <c r="J52"/>
      <c r="K52"/>
      <c r="L52"/>
      <c r="M52"/>
      <c r="N52"/>
      <c r="O52"/>
      <c r="P52"/>
      <c r="Q52"/>
      <c r="R52"/>
      <c r="S52"/>
      <c r="T52"/>
      <c r="U52"/>
    </row>
    <row r="53" spans="1:21" ht="12.75">
      <c r="A53" s="132"/>
      <c r="B53" t="s">
        <v>332</v>
      </c>
      <c r="C53" s="37">
        <v>126415.818</v>
      </c>
      <c r="D53" s="54">
        <f t="shared" si="5"/>
        <v>0.09739308867197786</v>
      </c>
      <c r="E53"/>
      <c r="F53"/>
      <c r="G53"/>
      <c r="H53"/>
      <c r="I53"/>
      <c r="J53"/>
      <c r="K53"/>
      <c r="L53"/>
      <c r="M53"/>
      <c r="N53"/>
      <c r="O53"/>
      <c r="P53"/>
      <c r="Q53"/>
      <c r="R53"/>
      <c r="S53"/>
      <c r="T53"/>
      <c r="U53"/>
    </row>
    <row r="54" spans="1:21" ht="12.75">
      <c r="A54" s="132"/>
      <c r="B54" t="s">
        <v>328</v>
      </c>
      <c r="C54" s="37">
        <v>50979.644</v>
      </c>
      <c r="D54" s="54">
        <f t="shared" si="5"/>
        <v>0.039275662390270374</v>
      </c>
      <c r="E54"/>
      <c r="F54" s="96"/>
      <c r="G54"/>
      <c r="H54" s="96"/>
      <c r="I54" s="96"/>
      <c r="J54"/>
      <c r="K54" s="96"/>
      <c r="L54"/>
      <c r="M54" s="96"/>
      <c r="N54" s="96"/>
      <c r="O54"/>
      <c r="P54" s="96"/>
      <c r="Q54"/>
      <c r="R54" s="96"/>
      <c r="S54" s="96"/>
      <c r="T54"/>
      <c r="U54" s="96"/>
    </row>
    <row r="55" spans="1:21" ht="12.75">
      <c r="A55" s="132"/>
      <c r="B55" t="s">
        <v>333</v>
      </c>
      <c r="C55" s="37">
        <v>48595.611</v>
      </c>
      <c r="D55" s="54">
        <f t="shared" si="5"/>
        <v>0.0374389591909451</v>
      </c>
      <c r="E55" s="2"/>
      <c r="F55" s="2"/>
      <c r="G55" s="2"/>
      <c r="H55" s="2"/>
      <c r="I55" s="2"/>
      <c r="J55" s="2"/>
      <c r="K55" s="2"/>
      <c r="L55" s="2"/>
      <c r="M55" s="2"/>
      <c r="N55" s="2"/>
      <c r="O55" s="2"/>
      <c r="P55" s="2"/>
      <c r="Q55" s="2"/>
      <c r="R55" s="2"/>
      <c r="S55" s="2"/>
      <c r="T55" s="2"/>
      <c r="U55" s="2"/>
    </row>
    <row r="56" spans="1:21" ht="12.75">
      <c r="A56" s="132"/>
      <c r="B56" t="s">
        <v>293</v>
      </c>
      <c r="C56" s="37">
        <f>+C57-SUM(C51:C55)</f>
        <v>126014.14800000004</v>
      </c>
      <c r="D56" s="54">
        <f t="shared" si="5"/>
        <v>0.09708363466103385</v>
      </c>
      <c r="E56" s="37"/>
      <c r="F56" s="2"/>
      <c r="G56" s="2"/>
      <c r="H56" s="2"/>
      <c r="I56" s="2"/>
      <c r="J56" s="2"/>
      <c r="K56" s="2"/>
      <c r="L56" s="2"/>
      <c r="M56" s="2"/>
      <c r="N56" s="2"/>
      <c r="O56" s="2"/>
      <c r="P56" s="2"/>
      <c r="Q56" s="2"/>
      <c r="R56" s="2"/>
      <c r="S56" s="2"/>
      <c r="T56" s="2"/>
      <c r="U56" s="2"/>
    </row>
    <row r="57" spans="1:21" s="59" customFormat="1" ht="12.75">
      <c r="A57" s="133"/>
      <c r="B57" s="55" t="s">
        <v>296</v>
      </c>
      <c r="C57" s="56">
        <v>1297995.779</v>
      </c>
      <c r="D57" s="58">
        <f>SUM(D51:D56)</f>
        <v>0.9999999999999998</v>
      </c>
      <c r="E57"/>
      <c r="F57" s="96"/>
      <c r="G57"/>
      <c r="H57" s="96"/>
      <c r="I57" s="96"/>
      <c r="J57"/>
      <c r="K57" s="96"/>
      <c r="L57"/>
      <c r="M57" s="96"/>
      <c r="N57" s="96"/>
      <c r="O57"/>
      <c r="P57" s="96"/>
      <c r="Q57"/>
      <c r="R57" s="96"/>
      <c r="S57" s="96"/>
      <c r="T57"/>
      <c r="U57" s="96"/>
    </row>
    <row r="58" spans="1:21" s="7" customFormat="1" ht="15.75" customHeight="1">
      <c r="A58" s="128" t="s">
        <v>345</v>
      </c>
      <c r="B58" s="128"/>
      <c r="C58" s="128"/>
      <c r="D58" s="128"/>
      <c r="E58"/>
      <c r="F58"/>
      <c r="G58"/>
      <c r="H58"/>
      <c r="I58"/>
      <c r="J58"/>
      <c r="K58"/>
      <c r="L58"/>
      <c r="M58"/>
      <c r="N58"/>
      <c r="O58"/>
      <c r="P58"/>
      <c r="Q58"/>
      <c r="R58"/>
      <c r="S58"/>
      <c r="T58"/>
      <c r="U58"/>
    </row>
    <row r="59" spans="1:21" s="7" customFormat="1" ht="15.75" customHeight="1">
      <c r="A59" s="129" t="s">
        <v>348</v>
      </c>
      <c r="B59" s="129"/>
      <c r="C59" s="129"/>
      <c r="D59" s="129"/>
      <c r="E59"/>
      <c r="F59"/>
      <c r="G59"/>
      <c r="H59"/>
      <c r="I59"/>
      <c r="J59"/>
      <c r="K59"/>
      <c r="L59"/>
      <c r="M59"/>
      <c r="N59"/>
      <c r="O59"/>
      <c r="P59"/>
      <c r="Q59"/>
      <c r="R59"/>
      <c r="S59"/>
      <c r="T59"/>
      <c r="U59"/>
    </row>
    <row r="60" spans="1:21" s="7" customFormat="1" ht="15.75" customHeight="1">
      <c r="A60" s="129" t="s">
        <v>34</v>
      </c>
      <c r="B60" s="129"/>
      <c r="C60" s="129"/>
      <c r="D60" s="129"/>
      <c r="E60"/>
      <c r="F60"/>
      <c r="G60"/>
      <c r="H60"/>
      <c r="I60"/>
      <c r="J60"/>
      <c r="K60"/>
      <c r="L60"/>
      <c r="M60"/>
      <c r="N60"/>
      <c r="O60" t="s">
        <v>227</v>
      </c>
      <c r="P60"/>
      <c r="Q60"/>
      <c r="R60"/>
      <c r="S60"/>
      <c r="T60"/>
      <c r="U60"/>
    </row>
    <row r="61" spans="1:21" s="7" customFormat="1" ht="15.75" customHeight="1">
      <c r="A61" s="130"/>
      <c r="B61" s="130"/>
      <c r="C61" s="130"/>
      <c r="D61" s="130"/>
      <c r="E61"/>
      <c r="F61" s="96"/>
      <c r="G61"/>
      <c r="H61" s="96"/>
      <c r="I61" s="96"/>
      <c r="J61"/>
      <c r="K61" s="96"/>
      <c r="L61"/>
      <c r="M61" s="96"/>
      <c r="N61" s="96"/>
      <c r="O61"/>
      <c r="P61" s="96"/>
      <c r="Q61"/>
      <c r="R61" s="96"/>
      <c r="S61" s="96"/>
      <c r="T61"/>
      <c r="U61" s="96"/>
    </row>
    <row r="62" spans="1:21" s="7" customFormat="1" ht="12.75">
      <c r="A62" s="27" t="s">
        <v>35</v>
      </c>
      <c r="B62" s="2" t="s">
        <v>331</v>
      </c>
      <c r="C62" s="29">
        <v>2008</v>
      </c>
      <c r="D62" s="31" t="s">
        <v>37</v>
      </c>
      <c r="E62" s="2"/>
      <c r="F62" s="2"/>
      <c r="G62" s="2"/>
      <c r="H62" s="2"/>
      <c r="I62" s="2"/>
      <c r="J62" s="2"/>
      <c r="K62" s="2"/>
      <c r="L62" s="2"/>
      <c r="M62" s="2"/>
      <c r="N62" s="2"/>
      <c r="O62" s="2"/>
      <c r="P62" s="2"/>
      <c r="Q62" s="2"/>
      <c r="R62" s="2"/>
      <c r="S62" s="2"/>
      <c r="T62" s="2"/>
      <c r="U62" s="2"/>
    </row>
    <row r="63" spans="1:21" s="7" customFormat="1" ht="12.75">
      <c r="A63" s="31"/>
      <c r="B63" s="31"/>
      <c r="C63" s="29" t="str">
        <f>+C6</f>
        <v>ene- jul</v>
      </c>
      <c r="D63" s="53">
        <v>2008</v>
      </c>
      <c r="E63"/>
      <c r="F63" s="96"/>
      <c r="G63"/>
      <c r="H63" s="96"/>
      <c r="I63" s="96"/>
      <c r="J63"/>
      <c r="K63" s="96"/>
      <c r="L63"/>
      <c r="M63" s="96"/>
      <c r="N63" s="96"/>
      <c r="O63"/>
      <c r="P63" s="96">
        <v>2007</v>
      </c>
      <c r="Q63">
        <v>39083</v>
      </c>
      <c r="R63" s="96">
        <v>39448</v>
      </c>
      <c r="S63" s="96"/>
      <c r="T63"/>
      <c r="U63" s="96"/>
    </row>
    <row r="64" spans="1:21" ht="12.75">
      <c r="A64" s="131" t="s">
        <v>241</v>
      </c>
      <c r="B64" s="91" t="s">
        <v>326</v>
      </c>
      <c r="C64" s="92">
        <v>482257.896</v>
      </c>
      <c r="D64" s="93">
        <f aca="true" t="shared" si="6" ref="D64:D69">+C64/$C$70</f>
        <v>0.5792226713522886</v>
      </c>
      <c r="E64"/>
      <c r="F64"/>
      <c r="G64"/>
      <c r="H64"/>
      <c r="I64"/>
      <c r="J64"/>
      <c r="K64"/>
      <c r="L64"/>
      <c r="M64"/>
      <c r="N64"/>
      <c r="O64"/>
      <c r="P64"/>
      <c r="Q64"/>
      <c r="R64"/>
      <c r="S64"/>
      <c r="T64"/>
      <c r="U64"/>
    </row>
    <row r="65" spans="1:21" ht="12.75">
      <c r="A65" s="132"/>
      <c r="B65" s="3" t="s">
        <v>332</v>
      </c>
      <c r="C65" s="51">
        <v>154232.956</v>
      </c>
      <c r="D65" s="94">
        <f t="shared" si="6"/>
        <v>0.18524367465178834</v>
      </c>
      <c r="E65"/>
      <c r="F65"/>
      <c r="G65"/>
      <c r="H65"/>
      <c r="I65"/>
      <c r="J65"/>
      <c r="K65"/>
      <c r="L65"/>
      <c r="M65"/>
      <c r="N65"/>
      <c r="O65"/>
      <c r="P65"/>
      <c r="Q65"/>
      <c r="R65"/>
      <c r="S65"/>
      <c r="T65"/>
      <c r="U65"/>
    </row>
    <row r="66" spans="1:21" ht="12.75">
      <c r="A66" s="132"/>
      <c r="B66" s="3" t="s">
        <v>337</v>
      </c>
      <c r="C66" s="51">
        <v>109806.854</v>
      </c>
      <c r="D66" s="94">
        <f t="shared" si="6"/>
        <v>0.13188507608524616</v>
      </c>
      <c r="E66" s="7"/>
      <c r="F66" s="7"/>
      <c r="G66" s="7"/>
      <c r="H66" s="7"/>
      <c r="I66" s="7"/>
      <c r="J66" s="7"/>
      <c r="K66" s="7"/>
      <c r="L66" s="7"/>
      <c r="M66" s="7"/>
      <c r="N66" s="7"/>
      <c r="O66" s="7"/>
      <c r="P66" s="7"/>
      <c r="Q66" s="7"/>
      <c r="R66" s="7"/>
      <c r="S66" s="7"/>
      <c r="T66" s="7"/>
      <c r="U66" s="7"/>
    </row>
    <row r="67" spans="1:21" ht="12.75">
      <c r="A67" s="132"/>
      <c r="B67" s="3" t="s">
        <v>327</v>
      </c>
      <c r="C67" s="51">
        <v>29580.746</v>
      </c>
      <c r="D67" s="94">
        <f t="shared" si="6"/>
        <v>0.035528373637481146</v>
      </c>
      <c r="E67" s="7"/>
      <c r="F67" s="7"/>
      <c r="G67" s="7"/>
      <c r="H67" s="7"/>
      <c r="I67" s="7"/>
      <c r="J67" s="7"/>
      <c r="K67" s="7"/>
      <c r="L67" s="7"/>
      <c r="M67" s="7"/>
      <c r="N67" s="7"/>
      <c r="O67" s="7"/>
      <c r="P67" s="7"/>
      <c r="Q67" s="7"/>
      <c r="R67" s="7"/>
      <c r="S67" s="7"/>
      <c r="T67" s="7"/>
      <c r="U67" s="7"/>
    </row>
    <row r="68" spans="1:21" ht="12.75">
      <c r="A68" s="132"/>
      <c r="B68" s="3" t="s">
        <v>333</v>
      </c>
      <c r="C68" s="51">
        <v>16569.672</v>
      </c>
      <c r="D68" s="94">
        <f t="shared" si="6"/>
        <v>0.01990123906498198</v>
      </c>
      <c r="E68"/>
      <c r="F68" s="96"/>
      <c r="G68"/>
      <c r="H68" s="96"/>
      <c r="I68" s="96"/>
      <c r="J68"/>
      <c r="K68" s="96"/>
      <c r="L68"/>
      <c r="M68" s="96"/>
      <c r="N68" s="96"/>
      <c r="O68"/>
      <c r="P68" s="96"/>
      <c r="Q68"/>
      <c r="R68" s="96"/>
      <c r="S68" s="96"/>
      <c r="T68"/>
      <c r="U68" s="96"/>
    </row>
    <row r="69" spans="1:21" ht="12.75">
      <c r="A69" s="132"/>
      <c r="B69" s="97" t="s">
        <v>293</v>
      </c>
      <c r="C69" s="37">
        <f>+C70-SUM(C64:C68)</f>
        <v>40146.86899999995</v>
      </c>
      <c r="D69" s="94">
        <f t="shared" si="6"/>
        <v>0.04821896520821372</v>
      </c>
      <c r="E69" s="37"/>
      <c r="F69" s="96"/>
      <c r="G69"/>
      <c r="H69" s="96"/>
      <c r="I69" s="96"/>
      <c r="J69"/>
      <c r="K69" s="96"/>
      <c r="L69"/>
      <c r="M69" s="96"/>
      <c r="N69" s="96"/>
      <c r="O69"/>
      <c r="P69" s="96"/>
      <c r="Q69"/>
      <c r="R69" s="96"/>
      <c r="S69" s="96"/>
      <c r="T69"/>
      <c r="U69" s="96"/>
    </row>
    <row r="70" spans="1:21" s="59" customFormat="1" ht="12.75">
      <c r="A70" s="133"/>
      <c r="B70" s="55" t="s">
        <v>296</v>
      </c>
      <c r="C70" s="56">
        <v>832594.993</v>
      </c>
      <c r="D70" s="58">
        <f>SUM(D64:D69)</f>
        <v>0.9999999999999999</v>
      </c>
      <c r="E70"/>
      <c r="F70"/>
      <c r="G70"/>
      <c r="H70"/>
      <c r="I70"/>
      <c r="J70"/>
      <c r="K70"/>
      <c r="L70"/>
      <c r="M70"/>
      <c r="N70"/>
      <c r="O70"/>
      <c r="P70"/>
      <c r="Q70"/>
      <c r="R70"/>
      <c r="S70"/>
      <c r="T70"/>
      <c r="U70"/>
    </row>
    <row r="71" spans="1:21" ht="12.75">
      <c r="A71" s="131" t="s">
        <v>268</v>
      </c>
      <c r="B71" t="s">
        <v>338</v>
      </c>
      <c r="C71" s="37">
        <v>1301994.89</v>
      </c>
      <c r="D71" s="54">
        <f aca="true" t="shared" si="7" ref="D71:D76">+C71/$C$77</f>
        <v>0.46798719971771474</v>
      </c>
      <c r="E71"/>
      <c r="F71"/>
      <c r="G71"/>
      <c r="H71"/>
      <c r="I71"/>
      <c r="J71"/>
      <c r="K71"/>
      <c r="L71"/>
      <c r="M71"/>
      <c r="N71"/>
      <c r="O71"/>
      <c r="P71"/>
      <c r="Q71"/>
      <c r="R71"/>
      <c r="S71"/>
      <c r="T71"/>
      <c r="U71"/>
    </row>
    <row r="72" spans="1:21" ht="12.75">
      <c r="A72" s="132"/>
      <c r="B72" t="s">
        <v>335</v>
      </c>
      <c r="C72" s="37">
        <v>881595.197</v>
      </c>
      <c r="D72" s="54">
        <f t="shared" si="7"/>
        <v>0.31687932932564516</v>
      </c>
      <c r="E72"/>
      <c r="F72"/>
      <c r="G72"/>
      <c r="H72"/>
      <c r="I72"/>
      <c r="J72"/>
      <c r="K72"/>
      <c r="L72"/>
      <c r="M72"/>
      <c r="N72"/>
      <c r="O72"/>
      <c r="P72"/>
      <c r="Q72"/>
      <c r="R72"/>
      <c r="S72"/>
      <c r="T72"/>
      <c r="U72"/>
    </row>
    <row r="73" spans="1:21" ht="12.75">
      <c r="A73" s="132"/>
      <c r="B73" t="s">
        <v>326</v>
      </c>
      <c r="C73" s="37">
        <v>165366.24</v>
      </c>
      <c r="D73" s="54">
        <f t="shared" si="7"/>
        <v>0.05943900715727659</v>
      </c>
      <c r="E73" s="7"/>
      <c r="F73" s="7"/>
      <c r="G73" s="7"/>
      <c r="H73" s="7"/>
      <c r="I73" s="7"/>
      <c r="J73" s="7"/>
      <c r="K73" s="7"/>
      <c r="L73" s="7"/>
      <c r="M73" s="7"/>
      <c r="N73" s="7"/>
      <c r="O73" s="7"/>
      <c r="P73" s="7"/>
      <c r="Q73" s="7"/>
      <c r="R73" s="7"/>
      <c r="S73" s="7"/>
      <c r="T73" s="7"/>
      <c r="U73" s="7"/>
    </row>
    <row r="74" spans="1:21" ht="12.75">
      <c r="A74" s="132"/>
      <c r="B74" t="s">
        <v>339</v>
      </c>
      <c r="C74" s="37">
        <v>44519.934</v>
      </c>
      <c r="D74" s="54">
        <f t="shared" si="7"/>
        <v>0.016002182039499005</v>
      </c>
      <c r="E74" s="7"/>
      <c r="F74" s="7"/>
      <c r="G74" s="7"/>
      <c r="H74" s="7"/>
      <c r="I74" s="7"/>
      <c r="J74" s="7"/>
      <c r="K74" s="7"/>
      <c r="L74" s="7"/>
      <c r="M74" s="7"/>
      <c r="N74" s="7"/>
      <c r="O74" s="7"/>
      <c r="P74" s="7"/>
      <c r="Q74" s="7"/>
      <c r="R74" s="7"/>
      <c r="S74" s="7"/>
      <c r="T74" s="7"/>
      <c r="U74" s="7"/>
    </row>
    <row r="75" spans="1:21" ht="12.75">
      <c r="A75" s="132"/>
      <c r="B75" t="s">
        <v>333</v>
      </c>
      <c r="C75" s="37">
        <v>10563.001</v>
      </c>
      <c r="D75" s="54">
        <f t="shared" si="7"/>
        <v>0.0037967501228867505</v>
      </c>
      <c r="E75"/>
      <c r="F75" s="96"/>
      <c r="G75"/>
      <c r="H75" s="96"/>
      <c r="I75" s="96"/>
      <c r="J75"/>
      <c r="K75" s="96"/>
      <c r="L75"/>
      <c r="M75" s="96"/>
      <c r="N75" s="96"/>
      <c r="O75"/>
      <c r="P75" s="96"/>
      <c r="Q75"/>
      <c r="R75" s="96"/>
      <c r="S75" s="96"/>
      <c r="T75"/>
      <c r="U75" s="96"/>
    </row>
    <row r="76" spans="1:21" ht="12.75">
      <c r="A76" s="132"/>
      <c r="B76" t="s">
        <v>293</v>
      </c>
      <c r="C76" s="37">
        <f>+C77-SUM(C71:C75)</f>
        <v>378077.1950000003</v>
      </c>
      <c r="D76" s="54">
        <f t="shared" si="7"/>
        <v>0.13589553163697787</v>
      </c>
      <c r="E76" s="37"/>
      <c r="F76" s="96"/>
      <c r="G76"/>
      <c r="H76" s="96"/>
      <c r="I76" s="96"/>
      <c r="J76"/>
      <c r="K76" s="96"/>
      <c r="L76"/>
      <c r="M76" s="96"/>
      <c r="N76" s="96"/>
      <c r="O76"/>
      <c r="P76" s="96"/>
      <c r="Q76"/>
      <c r="R76" s="96"/>
      <c r="S76" s="96"/>
      <c r="T76"/>
      <c r="U76" s="96"/>
    </row>
    <row r="77" spans="1:21" s="59" customFormat="1" ht="12.75">
      <c r="A77" s="133"/>
      <c r="B77" s="55" t="s">
        <v>296</v>
      </c>
      <c r="C77" s="56">
        <v>2782116.457</v>
      </c>
      <c r="D77" s="58">
        <f>SUM(D71:D76)</f>
        <v>1</v>
      </c>
      <c r="E77"/>
      <c r="F77"/>
      <c r="G77"/>
      <c r="H77"/>
      <c r="I77"/>
      <c r="J77"/>
      <c r="K77"/>
      <c r="L77"/>
      <c r="M77"/>
      <c r="N77"/>
      <c r="O77"/>
      <c r="P77"/>
      <c r="Q77"/>
      <c r="R77"/>
      <c r="S77"/>
      <c r="T77"/>
      <c r="U77"/>
    </row>
    <row r="78" spans="1:21" ht="12.75">
      <c r="A78" s="131" t="s">
        <v>243</v>
      </c>
      <c r="B78" t="s">
        <v>338</v>
      </c>
      <c r="C78" s="37">
        <v>199256.538</v>
      </c>
      <c r="D78" s="54">
        <f aca="true" t="shared" si="8" ref="D78:D83">+C78/$C$84</f>
        <v>0.7430669457931076</v>
      </c>
      <c r="E78"/>
      <c r="F78"/>
      <c r="G78"/>
      <c r="H78"/>
      <c r="I78"/>
      <c r="J78"/>
      <c r="K78"/>
      <c r="L78"/>
      <c r="M78"/>
      <c r="N78"/>
      <c r="O78"/>
      <c r="P78"/>
      <c r="Q78"/>
      <c r="R78"/>
      <c r="S78"/>
      <c r="T78"/>
      <c r="U78"/>
    </row>
    <row r="79" spans="1:21" ht="12.75">
      <c r="A79" s="132"/>
      <c r="B79" t="s">
        <v>326</v>
      </c>
      <c r="C79" s="37">
        <v>22860.728</v>
      </c>
      <c r="D79" s="54">
        <f t="shared" si="8"/>
        <v>0.08525216539477855</v>
      </c>
      <c r="E79"/>
      <c r="F79"/>
      <c r="G79"/>
      <c r="H79"/>
      <c r="I79"/>
      <c r="J79"/>
      <c r="K79"/>
      <c r="L79"/>
      <c r="M79"/>
      <c r="N79"/>
      <c r="O79"/>
      <c r="P79"/>
      <c r="Q79"/>
      <c r="R79"/>
      <c r="S79"/>
      <c r="T79"/>
      <c r="U79"/>
    </row>
    <row r="80" spans="1:21" ht="12.75">
      <c r="A80" s="132"/>
      <c r="B80" t="s">
        <v>339</v>
      </c>
      <c r="C80" s="37">
        <v>19439.886</v>
      </c>
      <c r="D80" s="54">
        <f t="shared" si="8"/>
        <v>0.07249517060557475</v>
      </c>
      <c r="E80"/>
      <c r="F80"/>
      <c r="G80"/>
      <c r="H80"/>
      <c r="I80"/>
      <c r="J80"/>
      <c r="K80"/>
      <c r="L80"/>
      <c r="M80"/>
      <c r="N80"/>
      <c r="O80"/>
      <c r="P80"/>
      <c r="Q80"/>
      <c r="R80"/>
      <c r="S80"/>
      <c r="T80"/>
      <c r="U80"/>
    </row>
    <row r="81" spans="1:21" ht="12.75">
      <c r="A81" s="132"/>
      <c r="B81" t="s">
        <v>333</v>
      </c>
      <c r="C81" s="37">
        <v>9475.867</v>
      </c>
      <c r="D81" s="54">
        <f t="shared" si="8"/>
        <v>0.035337377739804436</v>
      </c>
      <c r="E81"/>
      <c r="F81" s="96"/>
      <c r="G81"/>
      <c r="H81" s="96"/>
      <c r="I81" s="96"/>
      <c r="J81"/>
      <c r="K81" s="96"/>
      <c r="L81"/>
      <c r="M81" s="96"/>
      <c r="N81" s="96"/>
      <c r="O81"/>
      <c r="P81" s="96"/>
      <c r="Q81"/>
      <c r="R81" s="96"/>
      <c r="S81" s="96"/>
      <c r="T81"/>
      <c r="U81" s="96"/>
    </row>
    <row r="82" spans="1:21" ht="12.75">
      <c r="A82" s="132"/>
      <c r="B82" t="s">
        <v>330</v>
      </c>
      <c r="C82" s="37">
        <v>4970.663</v>
      </c>
      <c r="D82" s="54">
        <f t="shared" si="8"/>
        <v>0.018536583095591096</v>
      </c>
      <c r="E82" s="2"/>
      <c r="F82" s="2"/>
      <c r="G82" s="2"/>
      <c r="H82" s="2"/>
      <c r="I82" s="2"/>
      <c r="J82" s="2"/>
      <c r="K82" s="2"/>
      <c r="L82" s="2"/>
      <c r="M82" s="2"/>
      <c r="N82" s="2"/>
      <c r="O82" s="2"/>
      <c r="P82" s="2"/>
      <c r="Q82" s="2"/>
      <c r="R82" s="2"/>
      <c r="S82" s="2"/>
      <c r="T82" s="2"/>
      <c r="U82" s="2"/>
    </row>
    <row r="83" spans="1:21" ht="12.75">
      <c r="A83" s="132"/>
      <c r="B83" t="s">
        <v>293</v>
      </c>
      <c r="C83" s="37">
        <f>+C84-SUM(C78:C82)</f>
        <v>12150.539000000019</v>
      </c>
      <c r="D83" s="54">
        <f t="shared" si="8"/>
        <v>0.045311757371143596</v>
      </c>
      <c r="E83" s="37"/>
      <c r="F83" s="2"/>
      <c r="G83" s="2"/>
      <c r="H83" s="2"/>
      <c r="I83" s="2"/>
      <c r="J83" s="2"/>
      <c r="K83" s="2"/>
      <c r="L83" s="2"/>
      <c r="M83" s="2"/>
      <c r="N83" s="2"/>
      <c r="O83" s="2"/>
      <c r="P83" s="2"/>
      <c r="Q83" s="2"/>
      <c r="R83" s="2"/>
      <c r="S83" s="2"/>
      <c r="T83" s="2"/>
      <c r="U83" s="2"/>
    </row>
    <row r="84" spans="1:21" s="59" customFormat="1" ht="12.75">
      <c r="A84" s="133"/>
      <c r="B84" s="55" t="s">
        <v>296</v>
      </c>
      <c r="C84" s="56">
        <v>268154.221</v>
      </c>
      <c r="D84" s="58">
        <f>SUM(D78:D83)</f>
        <v>1</v>
      </c>
      <c r="E84"/>
      <c r="F84" s="96"/>
      <c r="G84"/>
      <c r="H84" s="96"/>
      <c r="I84" s="96"/>
      <c r="J84"/>
      <c r="K84" s="96"/>
      <c r="L84"/>
      <c r="M84" s="96"/>
      <c r="N84" s="96"/>
      <c r="O84"/>
      <c r="P84" s="96"/>
      <c r="Q84"/>
      <c r="R84" s="96"/>
      <c r="S84" s="96"/>
      <c r="T84"/>
      <c r="U84" s="96"/>
    </row>
    <row r="85" spans="1:21" ht="12.75">
      <c r="A85" s="131" t="s">
        <v>244</v>
      </c>
      <c r="B85" t="s">
        <v>335</v>
      </c>
      <c r="C85" s="37">
        <v>571.009</v>
      </c>
      <c r="D85" s="54">
        <f aca="true" t="shared" si="9" ref="D85:D90">+C85/$C$91</f>
        <v>0.21926742793376924</v>
      </c>
      <c r="E85"/>
      <c r="F85"/>
      <c r="G85"/>
      <c r="H85"/>
      <c r="I85"/>
      <c r="J85"/>
      <c r="K85"/>
      <c r="L85"/>
      <c r="M85"/>
      <c r="N85"/>
      <c r="O85"/>
      <c r="P85"/>
      <c r="Q85"/>
      <c r="R85"/>
      <c r="S85"/>
      <c r="T85"/>
      <c r="U85"/>
    </row>
    <row r="86" spans="1:21" ht="12.75">
      <c r="A86" s="132"/>
      <c r="B86" t="s">
        <v>338</v>
      </c>
      <c r="C86" s="37">
        <v>284.757</v>
      </c>
      <c r="D86" s="54">
        <f t="shared" si="9"/>
        <v>0.10934667400362573</v>
      </c>
      <c r="E86"/>
      <c r="F86"/>
      <c r="G86"/>
      <c r="H86"/>
      <c r="I86"/>
      <c r="J86"/>
      <c r="K86"/>
      <c r="L86"/>
      <c r="M86"/>
      <c r="N86"/>
      <c r="O86"/>
      <c r="P86"/>
      <c r="Q86"/>
      <c r="R86"/>
      <c r="S86"/>
      <c r="T86"/>
      <c r="U86"/>
    </row>
    <row r="87" spans="1:21" ht="12.75">
      <c r="A87" s="132"/>
      <c r="B87" t="s">
        <v>330</v>
      </c>
      <c r="C87" s="37">
        <v>157.721</v>
      </c>
      <c r="D87" s="54">
        <f t="shared" si="9"/>
        <v>0.060564856247698404</v>
      </c>
      <c r="E87" s="7"/>
      <c r="F87" s="7"/>
      <c r="G87" s="7"/>
      <c r="H87" s="7"/>
      <c r="I87" s="7"/>
      <c r="J87" s="7"/>
      <c r="K87" s="7"/>
      <c r="L87" s="7"/>
      <c r="M87" s="7"/>
      <c r="N87" s="7"/>
      <c r="O87" s="7"/>
      <c r="P87" s="7"/>
      <c r="Q87" s="7"/>
      <c r="R87" s="7"/>
      <c r="S87" s="7"/>
      <c r="T87" s="7"/>
      <c r="U87" s="7"/>
    </row>
    <row r="88" spans="1:21" ht="12.75">
      <c r="A88" s="132"/>
      <c r="B88" t="s">
        <v>326</v>
      </c>
      <c r="C88" s="37">
        <v>83.648</v>
      </c>
      <c r="D88" s="54">
        <f t="shared" si="9"/>
        <v>0.03212082788853403</v>
      </c>
      <c r="E88" s="7"/>
      <c r="F88" s="7"/>
      <c r="G88" s="7"/>
      <c r="H88" s="7"/>
      <c r="I88" s="7"/>
      <c r="J88" s="7"/>
      <c r="K88" s="7"/>
      <c r="L88" s="7"/>
      <c r="M88" s="7"/>
      <c r="N88" s="7"/>
      <c r="O88" s="7"/>
      <c r="P88" s="7"/>
      <c r="Q88" s="7"/>
      <c r="R88" s="7"/>
      <c r="S88" s="7"/>
      <c r="T88" s="7"/>
      <c r="U88" s="7"/>
    </row>
    <row r="89" spans="1:21" ht="12.75">
      <c r="A89" s="132"/>
      <c r="B89" t="s">
        <v>342</v>
      </c>
      <c r="C89" s="37">
        <v>22.639</v>
      </c>
      <c r="D89" s="54">
        <f t="shared" si="9"/>
        <v>0.008693374887248015</v>
      </c>
      <c r="E89"/>
      <c r="F89" s="96"/>
      <c r="G89"/>
      <c r="H89" s="96"/>
      <c r="I89" s="96"/>
      <c r="J89"/>
      <c r="K89" s="96"/>
      <c r="L89"/>
      <c r="M89" s="96"/>
      <c r="N89" s="96"/>
      <c r="O89"/>
      <c r="P89" s="96"/>
      <c r="Q89"/>
      <c r="R89" s="96"/>
      <c r="S89" s="96"/>
      <c r="T89"/>
      <c r="U89" s="96"/>
    </row>
    <row r="90" spans="1:21" ht="12.75">
      <c r="A90" s="132"/>
      <c r="B90" t="s">
        <v>293</v>
      </c>
      <c r="C90" s="37">
        <f>+C91-SUM(C85:C89)</f>
        <v>1484.393</v>
      </c>
      <c r="D90" s="54">
        <f t="shared" si="9"/>
        <v>0.5700068390391246</v>
      </c>
      <c r="E90" s="37"/>
      <c r="F90" s="96"/>
      <c r="G90"/>
      <c r="H90" s="96"/>
      <c r="I90" s="96"/>
      <c r="J90"/>
      <c r="K90" s="96"/>
      <c r="L90"/>
      <c r="M90" s="96"/>
      <c r="N90" s="96"/>
      <c r="O90"/>
      <c r="P90" s="96"/>
      <c r="Q90"/>
      <c r="R90" s="96"/>
      <c r="S90" s="96"/>
      <c r="T90"/>
      <c r="U90" s="96"/>
    </row>
    <row r="91" spans="1:21" s="59" customFormat="1" ht="12.75">
      <c r="A91" s="133"/>
      <c r="B91" s="55" t="s">
        <v>296</v>
      </c>
      <c r="C91" s="56">
        <v>2604.167</v>
      </c>
      <c r="D91" s="58">
        <f>SUM(D85:D90)</f>
        <v>1</v>
      </c>
      <c r="E91" s="37"/>
      <c r="F91"/>
      <c r="G91"/>
      <c r="H91"/>
      <c r="I91"/>
      <c r="J91"/>
      <c r="K91"/>
      <c r="L91"/>
      <c r="M91"/>
      <c r="N91"/>
      <c r="O91"/>
      <c r="P91"/>
      <c r="Q91"/>
      <c r="R91"/>
      <c r="S91"/>
      <c r="T91"/>
      <c r="U91"/>
    </row>
    <row r="92" spans="1:21" ht="12.75">
      <c r="A92" s="131" t="s">
        <v>270</v>
      </c>
      <c r="B92" t="s">
        <v>339</v>
      </c>
      <c r="C92" s="37">
        <v>68886.085</v>
      </c>
      <c r="D92" s="54">
        <f aca="true" t="shared" si="10" ref="D92:D97">+C92/$C$98</f>
        <v>0.326627546484162</v>
      </c>
      <c r="E92"/>
      <c r="F92"/>
      <c r="G92"/>
      <c r="H92"/>
      <c r="I92"/>
      <c r="J92"/>
      <c r="K92"/>
      <c r="L92"/>
      <c r="M92"/>
      <c r="N92"/>
      <c r="O92"/>
      <c r="P92"/>
      <c r="Q92"/>
      <c r="R92"/>
      <c r="S92"/>
      <c r="T92"/>
      <c r="U92"/>
    </row>
    <row r="93" spans="1:21" ht="12.75">
      <c r="A93" s="132"/>
      <c r="B93" t="s">
        <v>335</v>
      </c>
      <c r="C93" s="37">
        <v>31446.715</v>
      </c>
      <c r="D93" s="54">
        <f t="shared" si="10"/>
        <v>0.14910650482512824</v>
      </c>
      <c r="E93"/>
      <c r="F93"/>
      <c r="G93"/>
      <c r="H93"/>
      <c r="I93"/>
      <c r="J93"/>
      <c r="K93"/>
      <c r="L93"/>
      <c r="M93"/>
      <c r="N93"/>
      <c r="O93"/>
      <c r="P93"/>
      <c r="Q93"/>
      <c r="R93"/>
      <c r="S93"/>
      <c r="T93"/>
      <c r="U93"/>
    </row>
    <row r="94" spans="1:21" ht="12.75">
      <c r="A94" s="132"/>
      <c r="B94" t="s">
        <v>326</v>
      </c>
      <c r="C94" s="37">
        <v>22040.415</v>
      </c>
      <c r="D94" s="54">
        <f t="shared" si="10"/>
        <v>0.10450596335882234</v>
      </c>
      <c r="E94"/>
      <c r="F94"/>
      <c r="G94"/>
      <c r="H94"/>
      <c r="I94"/>
      <c r="J94"/>
      <c r="K94"/>
      <c r="L94"/>
      <c r="M94"/>
      <c r="N94"/>
      <c r="O94"/>
      <c r="P94"/>
      <c r="Q94"/>
      <c r="R94"/>
      <c r="S94"/>
      <c r="T94"/>
      <c r="U94"/>
    </row>
    <row r="95" spans="1:21" ht="12.75">
      <c r="A95" s="132"/>
      <c r="B95" t="s">
        <v>342</v>
      </c>
      <c r="C95" s="37">
        <v>11591.042</v>
      </c>
      <c r="D95" s="54">
        <f t="shared" si="10"/>
        <v>0.05495962805339966</v>
      </c>
      <c r="E95"/>
      <c r="F95" s="96"/>
      <c r="G95"/>
      <c r="H95" s="96"/>
      <c r="I95" s="96"/>
      <c r="J95"/>
      <c r="K95" s="96"/>
      <c r="L95"/>
      <c r="M95" s="96"/>
      <c r="N95" s="96"/>
      <c r="O95"/>
      <c r="P95" s="96"/>
      <c r="Q95"/>
      <c r="R95" s="96"/>
      <c r="S95" s="96"/>
      <c r="T95"/>
      <c r="U95" s="96"/>
    </row>
    <row r="96" spans="1:21" ht="12.75">
      <c r="A96" s="132"/>
      <c r="B96" t="s">
        <v>333</v>
      </c>
      <c r="C96" s="37">
        <v>11036.729</v>
      </c>
      <c r="D96" s="54">
        <f t="shared" si="10"/>
        <v>0.05233131937285445</v>
      </c>
      <c r="E96" s="2"/>
      <c r="F96" s="2"/>
      <c r="G96" s="2"/>
      <c r="H96" s="2"/>
      <c r="I96" s="2"/>
      <c r="J96" s="2"/>
      <c r="K96" s="2"/>
      <c r="L96" s="2"/>
      <c r="M96" s="2"/>
      <c r="N96" s="2"/>
      <c r="O96" s="2"/>
      <c r="P96" s="2"/>
      <c r="Q96" s="2"/>
      <c r="R96" s="2"/>
      <c r="S96" s="2"/>
      <c r="T96" s="2"/>
      <c r="U96" s="2"/>
    </row>
    <row r="97" spans="1:21" ht="12.75">
      <c r="A97" s="132"/>
      <c r="B97" t="s">
        <v>293</v>
      </c>
      <c r="C97" s="37">
        <f>+C98-SUM(C92:C96)</f>
        <v>65900.04100000003</v>
      </c>
      <c r="D97" s="54">
        <f t="shared" si="10"/>
        <v>0.31246903790563346</v>
      </c>
      <c r="E97" s="37"/>
      <c r="F97" s="2"/>
      <c r="G97" s="2"/>
      <c r="H97" s="2"/>
      <c r="I97" s="2"/>
      <c r="J97" s="2"/>
      <c r="K97" s="2"/>
      <c r="L97" s="2"/>
      <c r="M97" s="2"/>
      <c r="N97" s="2"/>
      <c r="O97" s="2"/>
      <c r="P97" s="2"/>
      <c r="Q97" s="2"/>
      <c r="R97" s="2"/>
      <c r="S97" s="2"/>
      <c r="T97" s="2"/>
      <c r="U97" s="2"/>
    </row>
    <row r="98" spans="1:21" s="59" customFormat="1" ht="12.75">
      <c r="A98" s="133"/>
      <c r="B98" s="55" t="s">
        <v>296</v>
      </c>
      <c r="C98" s="56">
        <v>210901.027</v>
      </c>
      <c r="D98" s="58">
        <f>SUM(D92:D97)</f>
        <v>1.0000000000000002</v>
      </c>
      <c r="E98" s="37"/>
      <c r="F98" s="96"/>
      <c r="G98"/>
      <c r="H98" s="96"/>
      <c r="I98" s="96"/>
      <c r="J98"/>
      <c r="K98" s="96"/>
      <c r="L98"/>
      <c r="M98" s="96"/>
      <c r="N98" s="96"/>
      <c r="O98"/>
      <c r="P98" s="96"/>
      <c r="Q98"/>
      <c r="R98" s="96"/>
      <c r="S98" s="96"/>
      <c r="T98"/>
      <c r="U98" s="96"/>
    </row>
    <row r="99" spans="1:21" ht="12.75">
      <c r="A99" s="134" t="s">
        <v>271</v>
      </c>
      <c r="B99" t="s">
        <v>340</v>
      </c>
      <c r="C99" s="37">
        <v>1019.961</v>
      </c>
      <c r="D99" s="54">
        <f>+C99/$C$104</f>
        <v>0.47840796626625837</v>
      </c>
      <c r="E99"/>
      <c r="F99"/>
      <c r="G99"/>
      <c r="H99"/>
      <c r="I99"/>
      <c r="J99"/>
      <c r="K99"/>
      <c r="L99"/>
      <c r="M99"/>
      <c r="N99"/>
      <c r="O99"/>
      <c r="P99"/>
      <c r="Q99"/>
      <c r="R99"/>
      <c r="S99"/>
      <c r="T99"/>
      <c r="U99"/>
    </row>
    <row r="100" spans="1:21" ht="12.75">
      <c r="A100" s="135"/>
      <c r="B100" t="s">
        <v>326</v>
      </c>
      <c r="C100" s="37">
        <v>469.264</v>
      </c>
      <c r="D100" s="54">
        <f>+C100/$C$104</f>
        <v>0.2201060980586213</v>
      </c>
      <c r="E100"/>
      <c r="F100"/>
      <c r="G100"/>
      <c r="H100"/>
      <c r="I100"/>
      <c r="J100"/>
      <c r="K100"/>
      <c r="L100"/>
      <c r="M100"/>
      <c r="N100"/>
      <c r="O100"/>
      <c r="P100"/>
      <c r="Q100"/>
      <c r="R100"/>
      <c r="S100"/>
      <c r="T100"/>
      <c r="U100"/>
    </row>
    <row r="101" spans="1:21" ht="12.75">
      <c r="A101" s="135"/>
      <c r="B101" t="s">
        <v>341</v>
      </c>
      <c r="C101" s="37">
        <v>427.392</v>
      </c>
      <c r="D101" s="54">
        <f>+C101/$C$104</f>
        <v>0.20046623107988312</v>
      </c>
      <c r="E101" s="7"/>
      <c r="F101" s="7"/>
      <c r="G101" s="7"/>
      <c r="H101" s="7"/>
      <c r="I101" s="7"/>
      <c r="J101" s="7"/>
      <c r="K101" s="7"/>
      <c r="L101" s="7"/>
      <c r="M101" s="7"/>
      <c r="N101" s="7"/>
      <c r="O101" s="7"/>
      <c r="P101" s="7"/>
      <c r="Q101" s="7"/>
      <c r="R101" s="7"/>
      <c r="S101" s="7"/>
      <c r="T101" s="7"/>
      <c r="U101" s="7"/>
    </row>
    <row r="102" spans="1:21" ht="12.75">
      <c r="A102" s="135"/>
      <c r="B102" t="s">
        <v>342</v>
      </c>
      <c r="C102" s="37">
        <v>209.842</v>
      </c>
      <c r="D102" s="54">
        <f>+C102/$C$104</f>
        <v>0.09842541475335252</v>
      </c>
      <c r="E102" s="7"/>
      <c r="F102" s="7"/>
      <c r="G102" s="7"/>
      <c r="H102" s="7"/>
      <c r="I102" s="7"/>
      <c r="J102" s="7"/>
      <c r="K102" s="7"/>
      <c r="L102" s="7"/>
      <c r="M102" s="7"/>
      <c r="N102" s="7"/>
      <c r="O102" s="7"/>
      <c r="P102" s="7"/>
      <c r="Q102" s="7"/>
      <c r="R102" s="7"/>
      <c r="S102" s="7"/>
      <c r="T102" s="7"/>
      <c r="U102" s="7"/>
    </row>
    <row r="103" spans="1:21" ht="12.75">
      <c r="A103" s="135"/>
      <c r="B103" t="s">
        <v>293</v>
      </c>
      <c r="C103" s="37">
        <f>+C104-SUM(C99:C102)</f>
        <v>5.530999999999949</v>
      </c>
      <c r="D103" s="54">
        <f>+C103/$C$104</f>
        <v>0.002594289841884788</v>
      </c>
      <c r="E103" s="37"/>
      <c r="F103" s="96"/>
      <c r="G103"/>
      <c r="H103" s="96"/>
      <c r="I103" s="96"/>
      <c r="J103"/>
      <c r="K103" s="96"/>
      <c r="L103"/>
      <c r="M103" s="96"/>
      <c r="N103" s="96"/>
      <c r="O103"/>
      <c r="P103" s="96"/>
      <c r="Q103"/>
      <c r="R103" s="96"/>
      <c r="S103" s="96"/>
      <c r="T103"/>
      <c r="U103" s="96"/>
    </row>
    <row r="104" spans="1:21" s="59" customFormat="1" ht="12.75">
      <c r="A104" s="136"/>
      <c r="B104" s="55" t="s">
        <v>296</v>
      </c>
      <c r="C104" s="56">
        <v>2131.99</v>
      </c>
      <c r="D104" s="58">
        <f>SUM(D99:D103)</f>
        <v>1.0000000000000002</v>
      </c>
      <c r="E104" s="37"/>
      <c r="F104"/>
      <c r="G104"/>
      <c r="H104"/>
      <c r="I104"/>
      <c r="J104"/>
      <c r="K104"/>
      <c r="L104"/>
      <c r="M104"/>
      <c r="N104"/>
      <c r="O104"/>
      <c r="P104"/>
      <c r="Q104"/>
      <c r="R104"/>
      <c r="S104"/>
      <c r="T104"/>
      <c r="U104"/>
    </row>
    <row r="105" spans="1:21" ht="12.75">
      <c r="A105" s="131" t="s">
        <v>247</v>
      </c>
      <c r="B105" t="s">
        <v>340</v>
      </c>
      <c r="C105" s="37">
        <v>33487.195</v>
      </c>
      <c r="D105" s="54">
        <f>+C105/$C$109</f>
        <v>0.830205196612479</v>
      </c>
      <c r="E105"/>
      <c r="F105"/>
      <c r="G105"/>
      <c r="H105"/>
      <c r="I105"/>
      <c r="J105"/>
      <c r="K105"/>
      <c r="L105"/>
      <c r="M105"/>
      <c r="N105"/>
      <c r="O105"/>
      <c r="P105"/>
      <c r="Q105"/>
      <c r="R105"/>
      <c r="S105"/>
      <c r="T105"/>
      <c r="U105"/>
    </row>
    <row r="106" spans="1:21" ht="12.75">
      <c r="A106" s="132"/>
      <c r="B106" t="s">
        <v>341</v>
      </c>
      <c r="C106" s="37">
        <v>2848.364</v>
      </c>
      <c r="D106" s="54">
        <f>+C106/$C$109</f>
        <v>0.07061584568799827</v>
      </c>
      <c r="E106"/>
      <c r="F106"/>
      <c r="G106"/>
      <c r="H106"/>
      <c r="I106"/>
      <c r="J106"/>
      <c r="K106"/>
      <c r="L106"/>
      <c r="M106"/>
      <c r="N106"/>
      <c r="O106"/>
      <c r="P106"/>
      <c r="Q106"/>
      <c r="R106"/>
      <c r="S106"/>
      <c r="T106"/>
      <c r="U106"/>
    </row>
    <row r="107" spans="1:21" ht="12.75">
      <c r="A107" s="132"/>
      <c r="B107" t="s">
        <v>332</v>
      </c>
      <c r="C107" s="37">
        <v>605.433</v>
      </c>
      <c r="D107" s="54">
        <f>+C107/$C$109</f>
        <v>0.015009726040078395</v>
      </c>
      <c r="E107"/>
      <c r="F107" s="96"/>
      <c r="G107"/>
      <c r="H107" s="96"/>
      <c r="I107" s="96"/>
      <c r="J107"/>
      <c r="K107" s="96"/>
      <c r="L107"/>
      <c r="M107" s="96"/>
      <c r="N107" s="96"/>
      <c r="O107"/>
      <c r="P107" s="96"/>
      <c r="Q107"/>
      <c r="R107" s="96"/>
      <c r="S107" s="96"/>
      <c r="T107"/>
      <c r="U107" s="96"/>
    </row>
    <row r="108" spans="1:21" ht="12.75">
      <c r="A108" s="132"/>
      <c r="B108" t="s">
        <v>293</v>
      </c>
      <c r="C108" s="37">
        <f>+C109-SUM(C105:C107)</f>
        <v>3395.0540000000037</v>
      </c>
      <c r="D108" s="54">
        <f>+C108/$C$109</f>
        <v>0.08416923165944434</v>
      </c>
      <c r="E108" s="37"/>
      <c r="F108" s="2"/>
      <c r="G108" s="2"/>
      <c r="H108" s="2"/>
      <c r="I108" s="2"/>
      <c r="J108" s="2"/>
      <c r="K108" s="2"/>
      <c r="L108" s="2"/>
      <c r="M108" s="2"/>
      <c r="N108" s="2"/>
      <c r="O108" s="2"/>
      <c r="P108" s="2"/>
      <c r="Q108" s="2"/>
      <c r="R108" s="2"/>
      <c r="S108" s="2"/>
      <c r="T108" s="2"/>
      <c r="U108" s="2"/>
    </row>
    <row r="109" spans="1:21" s="59" customFormat="1" ht="12.75">
      <c r="A109" s="133"/>
      <c r="B109" s="55" t="s">
        <v>296</v>
      </c>
      <c r="C109" s="56">
        <v>40336.046</v>
      </c>
      <c r="D109" s="58">
        <f>SUM(D105:D108)</f>
        <v>1</v>
      </c>
      <c r="E109"/>
      <c r="F109" s="96"/>
      <c r="G109"/>
      <c r="H109" s="96"/>
      <c r="I109" s="96"/>
      <c r="J109"/>
      <c r="K109" s="96"/>
      <c r="L109"/>
      <c r="M109" s="96"/>
      <c r="N109" s="96"/>
      <c r="O109"/>
      <c r="P109" s="96"/>
      <c r="Q109"/>
      <c r="R109" s="96"/>
      <c r="S109" s="96"/>
      <c r="T109"/>
      <c r="U109" s="96"/>
    </row>
    <row r="110" spans="1:21" s="59" customFormat="1" ht="12.75">
      <c r="A110" s="61" t="s">
        <v>56</v>
      </c>
      <c r="B110" s="62"/>
      <c r="C110" s="40">
        <v>9644.392999999776</v>
      </c>
      <c r="D110" s="58"/>
      <c r="E110"/>
      <c r="F110"/>
      <c r="G110"/>
      <c r="H110"/>
      <c r="I110"/>
      <c r="J110"/>
      <c r="K110"/>
      <c r="L110"/>
      <c r="M110"/>
      <c r="N110"/>
      <c r="O110"/>
      <c r="P110"/>
      <c r="Q110"/>
      <c r="R110"/>
      <c r="S110"/>
      <c r="T110"/>
      <c r="U110"/>
    </row>
    <row r="111" spans="1:21" s="59" customFormat="1" ht="12.75">
      <c r="A111" s="55" t="s">
        <v>274</v>
      </c>
      <c r="B111" s="55"/>
      <c r="C111" s="56">
        <f>+C110+C109+C104+C98+C91+C84+C77+C70+C57+C50+C43+C36+C31+C27+C20+C13</f>
        <v>7806520</v>
      </c>
      <c r="D111" s="58"/>
      <c r="E111"/>
      <c r="F111"/>
      <c r="G111"/>
      <c r="H111"/>
      <c r="I111"/>
      <c r="J111"/>
      <c r="K111"/>
      <c r="L111"/>
      <c r="M111"/>
      <c r="N111"/>
      <c r="O111"/>
      <c r="P111"/>
      <c r="Q111"/>
      <c r="R111"/>
      <c r="S111"/>
      <c r="T111"/>
      <c r="U111"/>
    </row>
    <row r="112" spans="1:21" s="44" customFormat="1" ht="12.75">
      <c r="A112" s="45" t="s">
        <v>58</v>
      </c>
      <c r="B112" s="45"/>
      <c r="C112" s="45"/>
      <c r="D112" s="45"/>
      <c r="E112" s="7"/>
      <c r="F112" s="7"/>
      <c r="G112" s="7"/>
      <c r="H112" s="7"/>
      <c r="I112" s="7"/>
      <c r="J112" s="7"/>
      <c r="K112" s="7"/>
      <c r="L112" s="7"/>
      <c r="M112" s="7"/>
      <c r="N112" s="7"/>
      <c r="O112" s="7"/>
      <c r="P112" s="7"/>
      <c r="Q112" s="7"/>
      <c r="R112" s="7"/>
      <c r="S112" s="7"/>
      <c r="T112" s="7"/>
      <c r="U112" s="7"/>
    </row>
    <row r="113" spans="1:21" ht="12.75">
      <c r="A113" s="96"/>
      <c r="B113"/>
      <c r="C113"/>
      <c r="D113" s="96"/>
      <c r="E113" s="7"/>
      <c r="F113" s="7"/>
      <c r="G113" s="7"/>
      <c r="H113" s="7"/>
      <c r="I113" s="7"/>
      <c r="J113" s="7"/>
      <c r="K113" s="7"/>
      <c r="L113" s="7"/>
      <c r="M113" s="7"/>
      <c r="N113" s="7"/>
      <c r="O113" s="7"/>
      <c r="P113" s="7"/>
      <c r="Q113" s="7"/>
      <c r="R113" s="7"/>
      <c r="S113" s="7"/>
      <c r="T113" s="7"/>
      <c r="U113" s="7"/>
    </row>
    <row r="114" spans="1:21" ht="12.75">
      <c r="A114"/>
      <c r="B114"/>
      <c r="C114"/>
      <c r="D114"/>
      <c r="E114"/>
      <c r="F114" s="96"/>
      <c r="G114"/>
      <c r="H114" s="96"/>
      <c r="I114" s="96"/>
      <c r="J114"/>
      <c r="K114" s="96"/>
      <c r="L114"/>
      <c r="M114" s="96"/>
      <c r="N114" s="96"/>
      <c r="O114"/>
      <c r="P114" s="96"/>
      <c r="Q114"/>
      <c r="R114" s="96"/>
      <c r="S114" s="96"/>
      <c r="T114"/>
      <c r="U114" s="96"/>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c r="D117"/>
      <c r="E117"/>
      <c r="F117"/>
      <c r="G117"/>
      <c r="H117"/>
      <c r="I117"/>
      <c r="J117"/>
      <c r="K117"/>
      <c r="L117"/>
      <c r="M117"/>
      <c r="N117"/>
      <c r="O117"/>
      <c r="P117"/>
      <c r="Q117"/>
      <c r="R117"/>
      <c r="S117"/>
      <c r="T117"/>
      <c r="U117"/>
    </row>
    <row r="118" spans="1:21" ht="12.75">
      <c r="A118" s="96"/>
      <c r="B118"/>
      <c r="C118"/>
      <c r="D118" s="96"/>
      <c r="E118"/>
      <c r="F118"/>
      <c r="G118"/>
      <c r="H118"/>
      <c r="I118"/>
      <c r="J118"/>
      <c r="K118"/>
      <c r="L118"/>
      <c r="M118"/>
      <c r="N118"/>
      <c r="O118"/>
      <c r="P118"/>
      <c r="Q118"/>
      <c r="R118"/>
      <c r="S118"/>
      <c r="T118"/>
      <c r="U118"/>
    </row>
    <row r="119" spans="1:21" ht="12.75">
      <c r="A119" s="2"/>
      <c r="B119" s="2"/>
      <c r="C119" s="2"/>
      <c r="D119" s="2"/>
      <c r="E119"/>
      <c r="F119" s="96"/>
      <c r="G119"/>
      <c r="H119" s="96"/>
      <c r="I119" s="96"/>
      <c r="J119"/>
      <c r="K119" s="96"/>
      <c r="L119"/>
      <c r="M119" s="96"/>
      <c r="N119" s="96"/>
      <c r="O119"/>
      <c r="P119" s="96"/>
      <c r="Q119"/>
      <c r="R119" s="96"/>
      <c r="S119" s="96"/>
      <c r="T119"/>
      <c r="U119" s="96"/>
    </row>
    <row r="120" spans="1:21" ht="12.75">
      <c r="A120" s="96"/>
      <c r="B120"/>
      <c r="C120"/>
      <c r="D120" s="96"/>
      <c r="E120" s="2"/>
      <c r="F120" s="2"/>
      <c r="G120" s="2"/>
      <c r="H120" s="2"/>
      <c r="I120" s="2"/>
      <c r="J120" s="2"/>
      <c r="K120" s="2"/>
      <c r="L120" s="2"/>
      <c r="M120" s="2"/>
      <c r="N120" s="2"/>
      <c r="O120" s="2"/>
      <c r="P120" s="2"/>
      <c r="Q120" s="2"/>
      <c r="R120" s="2"/>
      <c r="S120" s="2"/>
      <c r="T120" s="2"/>
      <c r="U120" s="2"/>
    </row>
    <row r="121" spans="1:21" ht="12.75">
      <c r="A121"/>
      <c r="B121"/>
      <c r="C121"/>
      <c r="D121"/>
      <c r="E121"/>
      <c r="F121" s="96"/>
      <c r="G121"/>
      <c r="H121" s="96"/>
      <c r="I121" s="96"/>
      <c r="J121"/>
      <c r="K121" s="96"/>
      <c r="L121"/>
      <c r="M121" s="96"/>
      <c r="N121" s="96"/>
      <c r="O121"/>
      <c r="P121" s="96"/>
      <c r="Q121"/>
      <c r="R121" s="96"/>
      <c r="S121" s="96"/>
      <c r="T121"/>
      <c r="U121" s="96"/>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7"/>
      <c r="F124" s="7"/>
      <c r="G124" s="7"/>
      <c r="H124" s="7"/>
      <c r="I124" s="7"/>
      <c r="J124" s="7"/>
      <c r="K124" s="7"/>
      <c r="L124" s="7"/>
      <c r="M124" s="7"/>
      <c r="N124" s="7"/>
      <c r="O124" s="7"/>
      <c r="P124" s="7"/>
      <c r="Q124" s="7"/>
      <c r="R124" s="7"/>
      <c r="S124" s="7"/>
      <c r="T124" s="7"/>
      <c r="U124" s="7"/>
    </row>
    <row r="125" spans="5:21" ht="12.75">
      <c r="E125" s="7"/>
      <c r="F125" s="7"/>
      <c r="G125" s="7"/>
      <c r="H125" s="7"/>
      <c r="I125" s="7"/>
      <c r="J125" s="7"/>
      <c r="K125" s="7"/>
      <c r="L125" s="7"/>
      <c r="M125" s="7"/>
      <c r="N125" s="7"/>
      <c r="O125" s="7"/>
      <c r="P125" s="7"/>
      <c r="Q125" s="7"/>
      <c r="R125" s="7"/>
      <c r="S125" s="7"/>
      <c r="T125" s="7"/>
      <c r="U125" s="7"/>
    </row>
    <row r="126" spans="5:21" ht="12.75">
      <c r="E126"/>
      <c r="F126" s="96"/>
      <c r="G126"/>
      <c r="H126" s="96"/>
      <c r="I126" s="96"/>
      <c r="J126"/>
      <c r="K126" s="96"/>
      <c r="L126"/>
      <c r="M126" s="96"/>
      <c r="N126" s="96"/>
      <c r="O126"/>
      <c r="P126" s="96"/>
      <c r="Q126"/>
      <c r="R126" s="96"/>
      <c r="S126" s="96"/>
      <c r="T126"/>
      <c r="U126" s="9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96"/>
      <c r="G131"/>
      <c r="H131" s="96"/>
      <c r="I131" s="96"/>
      <c r="J131"/>
      <c r="K131" s="96"/>
      <c r="L131"/>
      <c r="M131" s="96"/>
      <c r="N131" s="96"/>
      <c r="O131"/>
      <c r="P131" s="96"/>
      <c r="Q131"/>
      <c r="R131" s="96"/>
      <c r="S131" s="96"/>
      <c r="T131"/>
      <c r="U131" s="96"/>
    </row>
    <row r="132" spans="5:21" ht="12.75">
      <c r="E132" s="2"/>
      <c r="F132" s="2"/>
      <c r="G132" s="2"/>
      <c r="H132" s="2"/>
      <c r="I132" s="2"/>
      <c r="J132" s="2"/>
      <c r="K132" s="2"/>
      <c r="L132" s="2"/>
      <c r="M132" s="2"/>
      <c r="N132" s="2"/>
      <c r="O132" s="2"/>
      <c r="P132" s="2"/>
      <c r="Q132" s="2"/>
      <c r="R132" s="2"/>
      <c r="S132" s="2"/>
      <c r="T132" s="2"/>
      <c r="U132" s="2"/>
    </row>
    <row r="133" spans="5:21" ht="12.75">
      <c r="E133"/>
      <c r="F133" s="96"/>
      <c r="G133"/>
      <c r="H133" s="96"/>
      <c r="I133" s="96"/>
      <c r="J133"/>
      <c r="K133" s="96"/>
      <c r="L133"/>
      <c r="M133" s="96"/>
      <c r="N133" s="96"/>
      <c r="O133"/>
      <c r="P133" s="96"/>
      <c r="Q133"/>
      <c r="R133" s="96"/>
      <c r="S133" s="96"/>
      <c r="T133"/>
      <c r="U133" s="96"/>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7"/>
      <c r="F136" s="7"/>
      <c r="G136" s="7"/>
      <c r="H136" s="7"/>
      <c r="I136" s="7"/>
      <c r="J136" s="7"/>
      <c r="K136" s="7"/>
      <c r="L136" s="7"/>
      <c r="M136" s="7"/>
      <c r="N136" s="7"/>
      <c r="O136" s="7"/>
      <c r="P136" s="7"/>
      <c r="Q136" s="7"/>
      <c r="R136" s="7"/>
      <c r="S136" s="7"/>
      <c r="T136" s="7"/>
      <c r="U136" s="7"/>
    </row>
    <row r="137" spans="5:21" ht="12.75">
      <c r="E137" s="7"/>
      <c r="F137" s="7"/>
      <c r="G137" s="7"/>
      <c r="H137" s="7"/>
      <c r="I137" s="7"/>
      <c r="J137" s="7"/>
      <c r="K137" s="7"/>
      <c r="L137" s="7"/>
      <c r="M137" s="7"/>
      <c r="N137" s="7"/>
      <c r="O137" s="7"/>
      <c r="P137" s="7"/>
      <c r="Q137" s="7"/>
      <c r="R137" s="7"/>
      <c r="S137" s="7"/>
      <c r="T137" s="7"/>
      <c r="U137" s="7"/>
    </row>
    <row r="138" spans="5:21" ht="12.75">
      <c r="E138"/>
      <c r="F138" s="96"/>
      <c r="G138"/>
      <c r="H138" s="96"/>
      <c r="I138" s="96"/>
      <c r="J138"/>
      <c r="K138" s="96"/>
      <c r="L138"/>
      <c r="M138" s="96"/>
      <c r="N138" s="96"/>
      <c r="O138"/>
      <c r="P138" s="96"/>
      <c r="Q138"/>
      <c r="R138" s="96"/>
      <c r="S138" s="96"/>
      <c r="T138"/>
      <c r="U138" s="96"/>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96"/>
      <c r="G143"/>
      <c r="H143" s="96"/>
      <c r="I143" s="96"/>
      <c r="J143"/>
      <c r="K143" s="96"/>
      <c r="L143"/>
      <c r="M143" s="96"/>
      <c r="N143" s="96"/>
      <c r="O143"/>
      <c r="P143" s="96"/>
      <c r="Q143"/>
      <c r="R143" s="96"/>
      <c r="S143" s="96"/>
      <c r="T143"/>
      <c r="U143" s="96"/>
    </row>
    <row r="144" spans="5:21" ht="12.75">
      <c r="E144" s="2"/>
      <c r="F144" s="2"/>
      <c r="G144" s="2"/>
      <c r="H144" s="2"/>
      <c r="I144" s="2"/>
      <c r="J144" s="2"/>
      <c r="K144" s="2"/>
      <c r="L144" s="2"/>
      <c r="M144" s="2"/>
      <c r="N144" s="2"/>
      <c r="O144" s="2"/>
      <c r="P144" s="2"/>
      <c r="Q144" s="2"/>
      <c r="R144" s="2"/>
      <c r="S144" s="2"/>
      <c r="T144" s="2"/>
      <c r="U144" s="2"/>
    </row>
    <row r="145" spans="5:21" ht="12.75">
      <c r="E145"/>
      <c r="F145" s="96"/>
      <c r="G145"/>
      <c r="H145" s="96"/>
      <c r="I145" s="96"/>
      <c r="J145"/>
      <c r="K145" s="96"/>
      <c r="L145"/>
      <c r="M145" s="96"/>
      <c r="N145" s="96"/>
      <c r="O145"/>
      <c r="P145" s="96"/>
      <c r="Q145"/>
      <c r="R145" s="96"/>
      <c r="S145" s="96"/>
      <c r="T145"/>
      <c r="U145" s="96"/>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7"/>
      <c r="F148" s="7"/>
      <c r="G148" s="7"/>
      <c r="H148" s="7"/>
      <c r="I148" s="7"/>
      <c r="J148" s="7"/>
      <c r="K148" s="7"/>
      <c r="L148" s="7"/>
      <c r="M148" s="7"/>
      <c r="N148" s="7"/>
      <c r="O148" s="7"/>
      <c r="P148" s="7"/>
      <c r="Q148" s="7"/>
      <c r="R148" s="7"/>
      <c r="S148" s="7"/>
      <c r="T148" s="7"/>
      <c r="U148" s="7"/>
    </row>
    <row r="149" spans="5:21" ht="12.75">
      <c r="E149" s="7"/>
      <c r="F149" s="7"/>
      <c r="G149" s="7"/>
      <c r="H149" s="7"/>
      <c r="I149" s="7"/>
      <c r="J149" s="7"/>
      <c r="K149" s="7"/>
      <c r="L149" s="7"/>
      <c r="M149" s="7"/>
      <c r="N149" s="7"/>
      <c r="O149" s="7"/>
      <c r="P149" s="7"/>
      <c r="Q149" s="7"/>
      <c r="R149" s="7"/>
      <c r="S149" s="7"/>
      <c r="T149" s="7"/>
      <c r="U149" s="7"/>
    </row>
    <row r="150" spans="5:21" ht="12.75">
      <c r="E150"/>
      <c r="F150" s="96"/>
      <c r="G150"/>
      <c r="H150" s="96"/>
      <c r="I150" s="96"/>
      <c r="J150"/>
      <c r="K150" s="96"/>
      <c r="L150"/>
      <c r="M150" s="96"/>
      <c r="N150" s="96"/>
      <c r="O150"/>
      <c r="P150" s="96"/>
      <c r="Q150"/>
      <c r="R150" s="96"/>
      <c r="S150" s="96"/>
      <c r="T150"/>
      <c r="U150" s="96"/>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96"/>
      <c r="G155"/>
      <c r="H155" s="96"/>
      <c r="I155" s="96"/>
      <c r="J155"/>
      <c r="K155" s="96"/>
      <c r="L155"/>
      <c r="M155" s="96"/>
      <c r="N155" s="96"/>
      <c r="O155"/>
      <c r="P155" s="96"/>
      <c r="Q155"/>
      <c r="R155" s="96"/>
      <c r="S155" s="96"/>
      <c r="T155"/>
      <c r="U155" s="96"/>
    </row>
    <row r="156" spans="5:21" ht="12.75">
      <c r="E156" s="2"/>
      <c r="F156" s="2"/>
      <c r="G156" s="2"/>
      <c r="H156" s="2"/>
      <c r="I156" s="2"/>
      <c r="J156" s="2"/>
      <c r="K156" s="2"/>
      <c r="L156" s="2"/>
      <c r="M156" s="2"/>
      <c r="N156" s="2"/>
      <c r="O156" s="2"/>
      <c r="P156" s="2"/>
      <c r="Q156" s="2"/>
      <c r="R156" s="2"/>
      <c r="S156" s="2"/>
      <c r="T156" s="2"/>
      <c r="U156" s="2"/>
    </row>
    <row r="157" spans="5:21" ht="12.75">
      <c r="E157"/>
      <c r="F157" s="96"/>
      <c r="G157"/>
      <c r="H157" s="96"/>
      <c r="I157" s="96"/>
      <c r="J157"/>
      <c r="K157" s="96"/>
      <c r="L157"/>
      <c r="M157" s="96"/>
      <c r="N157" s="96"/>
      <c r="O157"/>
      <c r="P157" s="96"/>
      <c r="Q157"/>
      <c r="R157" s="96"/>
      <c r="S157" s="96"/>
      <c r="T157"/>
      <c r="U157" s="96"/>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7"/>
      <c r="F160" s="7"/>
      <c r="G160" s="7"/>
      <c r="H160" s="7"/>
      <c r="I160" s="7"/>
      <c r="J160" s="7"/>
      <c r="K160" s="7"/>
      <c r="L160" s="7"/>
      <c r="M160" s="7"/>
      <c r="N160" s="7"/>
      <c r="O160" s="7"/>
      <c r="P160" s="7"/>
      <c r="Q160" s="7"/>
      <c r="R160" s="7"/>
      <c r="S160" s="7"/>
      <c r="T160" s="7"/>
      <c r="U160" s="7"/>
    </row>
    <row r="161" spans="5:21" ht="12.75">
      <c r="E161" s="7"/>
      <c r="F161" s="7"/>
      <c r="G161" s="7"/>
      <c r="H161" s="7"/>
      <c r="I161" s="7"/>
      <c r="J161" s="7"/>
      <c r="K161" s="7"/>
      <c r="L161" s="7"/>
      <c r="M161" s="7"/>
      <c r="N161" s="7"/>
      <c r="O161" s="7"/>
      <c r="P161" s="7"/>
      <c r="Q161" s="7"/>
      <c r="R161" s="7"/>
      <c r="S161" s="7"/>
      <c r="T161" s="7"/>
      <c r="U161" s="7"/>
    </row>
    <row r="162" spans="5:21" ht="12.75">
      <c r="E162"/>
      <c r="F162" s="96"/>
      <c r="G162"/>
      <c r="H162" s="96"/>
      <c r="I162" s="96"/>
      <c r="J162"/>
      <c r="K162" s="96"/>
      <c r="L162"/>
      <c r="M162" s="96"/>
      <c r="N162" s="96"/>
      <c r="O162"/>
      <c r="P162" s="96"/>
      <c r="Q162"/>
      <c r="R162" s="96"/>
      <c r="S162" s="96"/>
      <c r="T162"/>
      <c r="U162" s="96"/>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96"/>
      <c r="G167"/>
      <c r="H167" s="96"/>
      <c r="I167" s="96"/>
      <c r="J167"/>
      <c r="K167" s="96"/>
      <c r="L167"/>
      <c r="M167" s="96"/>
      <c r="N167" s="96"/>
      <c r="O167"/>
      <c r="P167" s="96"/>
      <c r="Q167"/>
      <c r="R167" s="96"/>
      <c r="S167" s="96"/>
      <c r="T167"/>
      <c r="U167" s="96"/>
    </row>
    <row r="168" spans="5:21" ht="12.75">
      <c r="E168" s="2"/>
      <c r="F168" s="2"/>
      <c r="G168" s="2"/>
      <c r="H168" s="2"/>
      <c r="I168" s="2"/>
      <c r="J168" s="2"/>
      <c r="K168" s="2"/>
      <c r="L168" s="2"/>
      <c r="M168" s="2"/>
      <c r="N168" s="2"/>
      <c r="O168" s="2"/>
      <c r="P168" s="2"/>
      <c r="Q168" s="2"/>
      <c r="R168" s="2"/>
      <c r="S168" s="2"/>
      <c r="T168" s="2"/>
      <c r="U168" s="2"/>
    </row>
    <row r="169" spans="5:21" ht="12.75">
      <c r="E169"/>
      <c r="F169" s="96"/>
      <c r="G169"/>
      <c r="H169" s="96"/>
      <c r="I169" s="96"/>
      <c r="J169"/>
      <c r="K169" s="96"/>
      <c r="L169"/>
      <c r="M169" s="96"/>
      <c r="N169" s="96"/>
      <c r="O169"/>
      <c r="P169" s="96"/>
      <c r="Q169"/>
      <c r="R169" s="96"/>
      <c r="S169" s="96"/>
      <c r="T169"/>
      <c r="U169" s="96"/>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7"/>
      <c r="F172" s="7"/>
      <c r="G172" s="7"/>
      <c r="H172" s="7"/>
      <c r="I172" s="7"/>
      <c r="J172" s="7"/>
      <c r="K172" s="7"/>
      <c r="L172" s="7"/>
      <c r="M172" s="7"/>
      <c r="N172" s="7"/>
      <c r="O172" s="7"/>
      <c r="P172" s="7"/>
      <c r="Q172" s="7"/>
      <c r="R172" s="7"/>
      <c r="S172" s="7"/>
      <c r="T172" s="7"/>
      <c r="U172" s="7"/>
    </row>
    <row r="173" spans="5:21" ht="12.75">
      <c r="E173" s="7"/>
      <c r="F173" s="7"/>
      <c r="G173" s="7"/>
      <c r="H173" s="7"/>
      <c r="I173" s="7"/>
      <c r="J173" s="7"/>
      <c r="K173" s="7"/>
      <c r="L173" s="7"/>
      <c r="M173" s="7"/>
      <c r="N173" s="7"/>
      <c r="O173" s="7"/>
      <c r="P173" s="7"/>
      <c r="Q173" s="7"/>
      <c r="R173" s="7"/>
      <c r="S173" s="7"/>
      <c r="T173" s="7"/>
      <c r="U173" s="7"/>
    </row>
    <row r="174" spans="5:21" ht="12.75">
      <c r="E174"/>
      <c r="F174" s="96"/>
      <c r="G174"/>
      <c r="H174" s="96"/>
      <c r="I174" s="96"/>
      <c r="J174"/>
      <c r="K174" s="96"/>
      <c r="L174"/>
      <c r="M174" s="96"/>
      <c r="N174" s="96"/>
      <c r="O174"/>
      <c r="P174" s="96"/>
      <c r="Q174"/>
      <c r="R174" s="96"/>
      <c r="S174" s="96"/>
      <c r="T174"/>
      <c r="U174" s="96"/>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96"/>
      <c r="G179"/>
      <c r="H179" s="96"/>
      <c r="I179" s="96"/>
      <c r="J179"/>
      <c r="K179" s="96"/>
      <c r="L179"/>
      <c r="M179" s="96"/>
      <c r="N179" s="96"/>
      <c r="O179"/>
      <c r="P179" s="96"/>
      <c r="Q179"/>
      <c r="R179" s="96"/>
      <c r="S179" s="96"/>
      <c r="T179"/>
      <c r="U179" s="96"/>
    </row>
    <row r="180" spans="5:21" ht="12.75">
      <c r="E180" s="2"/>
      <c r="F180" s="2"/>
      <c r="G180" s="2"/>
      <c r="H180" s="2"/>
      <c r="I180" s="2"/>
      <c r="J180" s="2"/>
      <c r="K180" s="2"/>
      <c r="L180" s="2"/>
      <c r="M180" s="2"/>
      <c r="N180" s="2"/>
      <c r="O180" s="2"/>
      <c r="P180" s="2"/>
      <c r="Q180" s="2"/>
      <c r="R180" s="2"/>
      <c r="S180" s="2"/>
      <c r="T180" s="2"/>
      <c r="U180" s="2"/>
    </row>
    <row r="181" spans="5:21" ht="12.75">
      <c r="E181"/>
      <c r="F181" s="96"/>
      <c r="G181"/>
      <c r="H181" s="96"/>
      <c r="I181" s="96"/>
      <c r="J181"/>
      <c r="K181" s="96"/>
      <c r="L181"/>
      <c r="M181" s="96"/>
      <c r="N181" s="96"/>
      <c r="O181"/>
      <c r="P181" s="96"/>
      <c r="Q181"/>
      <c r="R181" s="96"/>
      <c r="S181" s="96"/>
      <c r="T181"/>
      <c r="U181" s="96"/>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7"/>
      <c r="F184" s="7"/>
      <c r="G184" s="7"/>
      <c r="H184" s="7"/>
      <c r="I184" s="7"/>
      <c r="J184" s="7"/>
      <c r="K184" s="7"/>
      <c r="L184" s="7"/>
      <c r="M184" s="7"/>
      <c r="N184" s="7"/>
      <c r="O184" s="7"/>
      <c r="P184" s="7"/>
      <c r="Q184" s="7"/>
      <c r="R184" s="7"/>
      <c r="S184" s="7"/>
      <c r="T184" s="7"/>
      <c r="U184" s="7"/>
    </row>
    <row r="185" spans="5:21" ht="12.75">
      <c r="E185" s="7"/>
      <c r="F185" s="7"/>
      <c r="G185" s="7"/>
      <c r="H185" s="7"/>
      <c r="I185" s="7"/>
      <c r="J185" s="7"/>
      <c r="K185" s="7"/>
      <c r="L185" s="7"/>
      <c r="M185" s="7"/>
      <c r="N185" s="7"/>
      <c r="O185" s="7"/>
      <c r="P185" s="7"/>
      <c r="Q185" s="7"/>
      <c r="R185" s="7"/>
      <c r="S185" s="7"/>
      <c r="T185" s="7"/>
      <c r="U185" s="7"/>
    </row>
    <row r="186" spans="5:21" ht="12.75">
      <c r="E186"/>
      <c r="F186" s="96"/>
      <c r="G186"/>
      <c r="H186" s="96"/>
      <c r="I186" s="96"/>
      <c r="J186"/>
      <c r="K186" s="96"/>
      <c r="L186"/>
      <c r="M186" s="96"/>
      <c r="N186" s="96"/>
      <c r="O186"/>
      <c r="P186" s="96"/>
      <c r="Q186"/>
      <c r="R186" s="96"/>
      <c r="S186" s="96"/>
      <c r="T186"/>
      <c r="U186" s="9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96"/>
      <c r="G191"/>
      <c r="H191" s="96"/>
      <c r="I191" s="96"/>
      <c r="J191"/>
      <c r="K191" s="96"/>
      <c r="L191"/>
      <c r="M191" s="96"/>
      <c r="N191" s="96"/>
      <c r="O191"/>
      <c r="P191" s="96"/>
      <c r="Q191"/>
      <c r="R191" s="96"/>
      <c r="S191" s="96"/>
      <c r="T191"/>
      <c r="U191" s="96"/>
    </row>
    <row r="192" spans="5:21" ht="12.75">
      <c r="E192" s="2"/>
      <c r="F192" s="2"/>
      <c r="G192" s="2"/>
      <c r="H192" s="2"/>
      <c r="I192" s="2"/>
      <c r="J192" s="2"/>
      <c r="K192" s="2"/>
      <c r="L192" s="2"/>
      <c r="M192" s="2"/>
      <c r="N192" s="2"/>
      <c r="O192" s="2"/>
      <c r="P192" s="2"/>
      <c r="Q192" s="2"/>
      <c r="R192" s="2"/>
      <c r="S192" s="2"/>
      <c r="T192" s="2"/>
      <c r="U192" s="2"/>
    </row>
    <row r="193" spans="5:21" ht="12.75">
      <c r="E193"/>
      <c r="F193" s="96"/>
      <c r="G193"/>
      <c r="H193" s="96"/>
      <c r="I193" s="96"/>
      <c r="J193"/>
      <c r="K193" s="96"/>
      <c r="L193"/>
      <c r="M193" s="96"/>
      <c r="N193" s="96"/>
      <c r="O193"/>
      <c r="P193" s="96"/>
      <c r="Q193"/>
      <c r="R193" s="96"/>
      <c r="S193" s="96"/>
      <c r="T193"/>
      <c r="U193" s="96"/>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7"/>
      <c r="F196" s="7"/>
      <c r="G196" s="7"/>
      <c r="H196" s="7"/>
      <c r="I196" s="7"/>
      <c r="J196" s="7"/>
      <c r="K196" s="7"/>
      <c r="L196" s="7"/>
      <c r="M196" s="7"/>
      <c r="N196" s="7"/>
      <c r="O196" s="7"/>
      <c r="P196" s="7"/>
      <c r="Q196" s="7"/>
      <c r="R196" s="7"/>
      <c r="S196" s="7"/>
      <c r="T196" s="7"/>
      <c r="U196" s="7"/>
    </row>
    <row r="197" spans="5:21" ht="12.75">
      <c r="E197" s="7"/>
      <c r="F197" s="7"/>
      <c r="G197" s="7"/>
      <c r="H197" s="7"/>
      <c r="I197" s="7"/>
      <c r="J197" s="7"/>
      <c r="K197" s="7"/>
      <c r="L197" s="7"/>
      <c r="M197" s="7"/>
      <c r="N197" s="7"/>
      <c r="O197" s="7"/>
      <c r="P197" s="7"/>
      <c r="Q197" s="7"/>
      <c r="R197" s="7"/>
      <c r="S197" s="7"/>
      <c r="T197" s="7"/>
      <c r="U197" s="7"/>
    </row>
    <row r="198" spans="5:21" ht="12.75">
      <c r="E198"/>
      <c r="F198" s="96"/>
      <c r="G198"/>
      <c r="H198" s="96"/>
      <c r="I198" s="96"/>
      <c r="J198"/>
      <c r="K198" s="96"/>
      <c r="L198"/>
      <c r="M198" s="96"/>
      <c r="N198" s="96"/>
      <c r="O198"/>
      <c r="P198" s="96"/>
      <c r="Q198"/>
      <c r="R198" s="96"/>
      <c r="S198" s="96"/>
      <c r="T198"/>
      <c r="U198" s="96"/>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96"/>
      <c r="G203"/>
      <c r="H203" s="96"/>
      <c r="I203" s="96"/>
      <c r="J203"/>
      <c r="K203" s="96"/>
      <c r="L203"/>
      <c r="M203" s="96"/>
      <c r="N203" s="96"/>
      <c r="O203"/>
      <c r="P203" s="96"/>
      <c r="Q203"/>
      <c r="R203" s="96"/>
      <c r="S203" s="96"/>
      <c r="T203"/>
      <c r="U203" s="96"/>
    </row>
    <row r="204" spans="5:21" ht="12.75">
      <c r="E204" s="2"/>
      <c r="F204" s="2"/>
      <c r="G204" s="2"/>
      <c r="H204" s="2"/>
      <c r="I204" s="2"/>
      <c r="J204" s="2"/>
      <c r="K204" s="2"/>
      <c r="L204" s="2"/>
      <c r="M204" s="2"/>
      <c r="N204" s="2"/>
      <c r="O204" s="2"/>
      <c r="P204" s="2"/>
      <c r="Q204" s="2"/>
      <c r="R204" s="2"/>
      <c r="S204" s="2"/>
      <c r="T204" s="2"/>
      <c r="U204" s="2"/>
    </row>
    <row r="205" spans="5:21" ht="12.75">
      <c r="E205"/>
      <c r="F205" s="96"/>
      <c r="G205"/>
      <c r="H205" s="96"/>
      <c r="I205" s="96"/>
      <c r="J205"/>
      <c r="K205" s="96"/>
      <c r="L205"/>
      <c r="M205" s="96"/>
      <c r="N205" s="96"/>
      <c r="O205"/>
      <c r="P205" s="96"/>
      <c r="Q205"/>
      <c r="R205" s="96"/>
      <c r="S205" s="96"/>
      <c r="T205"/>
      <c r="U205" s="96"/>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7"/>
      <c r="F208" s="7"/>
      <c r="G208" s="7"/>
      <c r="H208" s="7"/>
      <c r="I208" s="7"/>
      <c r="J208" s="7"/>
      <c r="K208" s="7"/>
      <c r="L208" s="7"/>
      <c r="M208" s="7"/>
      <c r="N208" s="7"/>
      <c r="O208" s="7"/>
      <c r="P208" s="7"/>
      <c r="Q208" s="7"/>
      <c r="R208" s="7"/>
      <c r="S208" s="7"/>
      <c r="T208" s="7"/>
      <c r="U208" s="7"/>
    </row>
    <row r="209" spans="5:21" ht="12.75">
      <c r="E209" s="7"/>
      <c r="F209" s="7"/>
      <c r="G209" s="7"/>
      <c r="H209" s="7"/>
      <c r="I209" s="7"/>
      <c r="J209" s="7"/>
      <c r="K209" s="7"/>
      <c r="L209" s="7"/>
      <c r="M209" s="7"/>
      <c r="N209" s="7"/>
      <c r="O209" s="7"/>
      <c r="P209" s="7"/>
      <c r="Q209" s="7"/>
      <c r="R209" s="7"/>
      <c r="S209" s="7"/>
      <c r="T209" s="7"/>
      <c r="U209" s="7"/>
    </row>
    <row r="210" spans="5:21" ht="12.75">
      <c r="E210"/>
      <c r="F210" s="96"/>
      <c r="G210"/>
      <c r="H210" s="96"/>
      <c r="I210" s="96"/>
      <c r="J210"/>
      <c r="K210" s="96"/>
      <c r="L210"/>
      <c r="M210" s="96"/>
      <c r="N210" s="96"/>
      <c r="O210"/>
      <c r="P210" s="96"/>
      <c r="Q210"/>
      <c r="R210" s="96"/>
      <c r="S210" s="96"/>
      <c r="T210"/>
      <c r="U210" s="96"/>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96"/>
      <c r="G215"/>
      <c r="H215" s="96"/>
      <c r="I215" s="96"/>
      <c r="J215"/>
      <c r="K215" s="96"/>
      <c r="L215"/>
      <c r="M215" s="96"/>
      <c r="N215" s="96"/>
      <c r="O215"/>
      <c r="P215" s="96"/>
      <c r="Q215"/>
      <c r="R215" s="96"/>
      <c r="S215" s="96"/>
      <c r="T215"/>
      <c r="U215" s="96"/>
    </row>
    <row r="216" spans="5:21" ht="12.75">
      <c r="E216" s="2"/>
      <c r="F216" s="2"/>
      <c r="G216" s="2"/>
      <c r="H216" s="2"/>
      <c r="I216" s="2"/>
      <c r="J216" s="2"/>
      <c r="K216" s="2"/>
      <c r="L216" s="2"/>
      <c r="M216" s="2"/>
      <c r="N216" s="2"/>
      <c r="O216" s="2"/>
      <c r="P216" s="2"/>
      <c r="Q216" s="2"/>
      <c r="R216" s="2"/>
      <c r="S216" s="2"/>
      <c r="T216" s="2"/>
      <c r="U216" s="2"/>
    </row>
    <row r="217" spans="5:21" ht="12.75">
      <c r="E217"/>
      <c r="F217" s="96"/>
      <c r="G217"/>
      <c r="H217" s="96"/>
      <c r="I217" s="96"/>
      <c r="J217"/>
      <c r="K217" s="96"/>
      <c r="L217"/>
      <c r="M217" s="96"/>
      <c r="N217" s="96"/>
      <c r="O217"/>
      <c r="P217" s="96"/>
      <c r="Q217"/>
      <c r="R217" s="96"/>
      <c r="S217" s="96"/>
      <c r="T217"/>
      <c r="U217" s="96"/>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7"/>
      <c r="F220" s="7"/>
      <c r="G220" s="7"/>
      <c r="H220" s="7"/>
      <c r="I220" s="7"/>
      <c r="J220" s="7"/>
      <c r="K220" s="7"/>
      <c r="L220" s="7"/>
      <c r="M220" s="7"/>
      <c r="N220" s="7"/>
      <c r="O220" s="7"/>
      <c r="P220" s="7"/>
      <c r="Q220" s="7"/>
      <c r="R220" s="7"/>
      <c r="S220" s="7"/>
      <c r="T220" s="7"/>
      <c r="U220" s="7"/>
    </row>
    <row r="221" spans="5:21" ht="12.75">
      <c r="E221" s="7"/>
      <c r="F221" s="7"/>
      <c r="G221" s="7"/>
      <c r="H221" s="7"/>
      <c r="I221" s="7"/>
      <c r="J221" s="7"/>
      <c r="K221" s="7"/>
      <c r="L221" s="7"/>
      <c r="M221" s="7"/>
      <c r="N221" s="7"/>
      <c r="O221" s="7"/>
      <c r="P221" s="7"/>
      <c r="Q221" s="7"/>
      <c r="R221" s="7"/>
      <c r="S221" s="7"/>
      <c r="T221" s="7"/>
      <c r="U221" s="7"/>
    </row>
    <row r="222" spans="5:21" ht="12.75">
      <c r="E222"/>
      <c r="F222" s="96"/>
      <c r="G222"/>
      <c r="H222" s="96"/>
      <c r="I222" s="96"/>
      <c r="J222"/>
      <c r="K222" s="96"/>
      <c r="L222"/>
      <c r="M222" s="96"/>
      <c r="N222" s="96"/>
      <c r="O222"/>
      <c r="P222" s="96"/>
      <c r="Q222"/>
      <c r="R222" s="96"/>
      <c r="S222" s="96"/>
      <c r="T222"/>
      <c r="U222" s="96"/>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96"/>
      <c r="G227"/>
      <c r="H227" s="96"/>
      <c r="I227" s="96"/>
      <c r="J227"/>
      <c r="K227" s="96"/>
      <c r="L227"/>
      <c r="M227" s="96"/>
      <c r="N227" s="96"/>
      <c r="O227"/>
      <c r="P227" s="96"/>
      <c r="Q227"/>
      <c r="R227" s="96"/>
      <c r="S227" s="96"/>
      <c r="T227"/>
      <c r="U227" s="96"/>
    </row>
    <row r="228" spans="5:21" ht="12.75">
      <c r="E228" s="2"/>
      <c r="F228" s="2"/>
      <c r="G228" s="2"/>
      <c r="H228" s="2"/>
      <c r="I228" s="2"/>
      <c r="J228" s="2"/>
      <c r="K228" s="2"/>
      <c r="L228" s="2"/>
      <c r="M228" s="2"/>
      <c r="N228" s="2"/>
      <c r="O228" s="2"/>
      <c r="P228" s="2"/>
      <c r="Q228" s="2"/>
      <c r="R228" s="2"/>
      <c r="S228" s="2"/>
      <c r="T228" s="2"/>
      <c r="U228" s="2"/>
    </row>
    <row r="229" spans="5:21" ht="12.75">
      <c r="E229"/>
      <c r="F229" s="96"/>
      <c r="G229"/>
      <c r="H229" s="96"/>
      <c r="I229" s="96"/>
      <c r="J229"/>
      <c r="K229" s="96"/>
      <c r="L229"/>
      <c r="M229" s="96"/>
      <c r="N229" s="96"/>
      <c r="O229"/>
      <c r="P229" s="96"/>
      <c r="Q229"/>
      <c r="R229" s="96"/>
      <c r="S229" s="96"/>
      <c r="T229"/>
      <c r="U229" s="96"/>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7"/>
      <c r="F232" s="7"/>
      <c r="G232" s="7"/>
      <c r="H232" s="7"/>
      <c r="I232" s="7"/>
      <c r="J232" s="7"/>
      <c r="K232" s="7"/>
      <c r="L232" s="7"/>
      <c r="M232" s="7"/>
      <c r="N232" s="7"/>
      <c r="O232" s="7"/>
      <c r="P232" s="7"/>
      <c r="Q232" s="7"/>
      <c r="R232" s="7"/>
      <c r="S232" s="7"/>
      <c r="T232" s="7"/>
      <c r="U232" s="7"/>
    </row>
    <row r="233" spans="5:21" ht="12.75">
      <c r="E233" s="7"/>
      <c r="F233" s="7"/>
      <c r="G233" s="7"/>
      <c r="H233" s="7"/>
      <c r="I233" s="7"/>
      <c r="J233" s="7"/>
      <c r="K233" s="7"/>
      <c r="L233" s="7"/>
      <c r="M233" s="7"/>
      <c r="N233" s="7"/>
      <c r="O233" s="7"/>
      <c r="P233" s="7"/>
      <c r="Q233" s="7"/>
      <c r="R233" s="7"/>
      <c r="S233" s="7"/>
      <c r="T233" s="7"/>
      <c r="U233" s="7"/>
    </row>
    <row r="234" spans="5:21" ht="12.75">
      <c r="E234"/>
      <c r="F234" s="96"/>
      <c r="G234"/>
      <c r="H234" s="96"/>
      <c r="I234" s="96"/>
      <c r="J234"/>
      <c r="K234" s="96"/>
      <c r="L234"/>
      <c r="M234" s="96"/>
      <c r="N234" s="96"/>
      <c r="O234"/>
      <c r="P234" s="96"/>
      <c r="Q234"/>
      <c r="R234" s="96"/>
      <c r="S234" s="96"/>
      <c r="T234"/>
      <c r="U234" s="96"/>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96"/>
      <c r="G239"/>
      <c r="H239" s="96"/>
      <c r="I239" s="96"/>
      <c r="J239"/>
      <c r="K239" s="96"/>
      <c r="L239"/>
      <c r="M239" s="96"/>
      <c r="N239" s="96"/>
      <c r="O239"/>
      <c r="P239" s="96"/>
      <c r="Q239"/>
      <c r="R239" s="96"/>
      <c r="S239" s="96"/>
      <c r="T239"/>
      <c r="U239" s="96"/>
    </row>
    <row r="240" spans="5:21" ht="12.75">
      <c r="E240" s="2"/>
      <c r="F240" s="2"/>
      <c r="G240" s="2"/>
      <c r="H240" s="2"/>
      <c r="I240" s="2"/>
      <c r="J240" s="2"/>
      <c r="K240" s="2"/>
      <c r="L240" s="2"/>
      <c r="M240" s="2"/>
      <c r="N240" s="2"/>
      <c r="O240" s="2"/>
      <c r="P240" s="2"/>
      <c r="Q240" s="2"/>
      <c r="R240" s="2"/>
      <c r="S240" s="2"/>
      <c r="T240" s="2"/>
      <c r="U240" s="2"/>
    </row>
    <row r="241" spans="5:21" ht="12.75">
      <c r="E241"/>
      <c r="F241" s="96"/>
      <c r="G241"/>
      <c r="H241" s="96"/>
      <c r="I241" s="96"/>
      <c r="J241"/>
      <c r="K241" s="96"/>
      <c r="L241"/>
      <c r="M241" s="96"/>
      <c r="N241" s="96"/>
      <c r="O241"/>
      <c r="P241" s="96"/>
      <c r="Q241"/>
      <c r="R241" s="96"/>
      <c r="S241" s="96"/>
      <c r="T241"/>
      <c r="U241" s="96"/>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7"/>
      <c r="F244" s="7"/>
      <c r="G244" s="7"/>
      <c r="H244" s="7"/>
      <c r="I244" s="7"/>
      <c r="J244" s="7"/>
      <c r="K244" s="7"/>
      <c r="L244" s="7"/>
      <c r="M244" s="7"/>
      <c r="N244" s="7"/>
      <c r="O244" s="7"/>
      <c r="P244" s="7"/>
      <c r="Q244" s="7"/>
      <c r="R244" s="7"/>
      <c r="S244" s="7"/>
      <c r="T244" s="7"/>
      <c r="U244" s="7"/>
    </row>
    <row r="245" spans="5:21" ht="12.75">
      <c r="E245" s="7"/>
      <c r="F245" s="7"/>
      <c r="G245" s="7"/>
      <c r="H245" s="7"/>
      <c r="I245" s="7"/>
      <c r="J245" s="7"/>
      <c r="K245" s="7"/>
      <c r="L245" s="7"/>
      <c r="M245" s="7"/>
      <c r="N245" s="7"/>
      <c r="O245" s="7"/>
      <c r="P245" s="7"/>
      <c r="Q245" s="7"/>
      <c r="R245" s="7"/>
      <c r="S245" s="7"/>
      <c r="T245" s="7"/>
      <c r="U245" s="7"/>
    </row>
    <row r="246" spans="5:21" ht="12.75">
      <c r="E246"/>
      <c r="F246" s="96"/>
      <c r="G246"/>
      <c r="H246" s="96"/>
      <c r="I246" s="96"/>
      <c r="J246"/>
      <c r="K246" s="96"/>
      <c r="L246"/>
      <c r="M246" s="96"/>
      <c r="N246" s="96"/>
      <c r="O246"/>
      <c r="P246" s="96"/>
      <c r="Q246"/>
      <c r="R246" s="96"/>
      <c r="S246" s="96"/>
      <c r="T246"/>
      <c r="U246" s="9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96"/>
      <c r="G251"/>
      <c r="H251" s="96"/>
      <c r="I251" s="96"/>
      <c r="J251"/>
      <c r="K251" s="96"/>
      <c r="L251"/>
      <c r="M251" s="96"/>
      <c r="N251" s="96"/>
      <c r="O251"/>
      <c r="P251" s="96"/>
      <c r="Q251"/>
      <c r="R251" s="96"/>
      <c r="S251" s="96"/>
      <c r="T251"/>
      <c r="U251" s="96"/>
    </row>
    <row r="252" spans="5:21" ht="12.75">
      <c r="E252" s="2"/>
      <c r="F252" s="2"/>
      <c r="G252" s="2"/>
      <c r="H252" s="2"/>
      <c r="I252" s="2"/>
      <c r="J252" s="2"/>
      <c r="K252" s="2"/>
      <c r="L252" s="2"/>
      <c r="M252" s="2"/>
      <c r="N252" s="2"/>
      <c r="O252" s="2"/>
      <c r="P252" s="2"/>
      <c r="Q252" s="2"/>
      <c r="R252" s="2"/>
      <c r="S252" s="2"/>
      <c r="T252" s="2"/>
      <c r="U252" s="2"/>
    </row>
    <row r="253" spans="5:21" ht="12.75">
      <c r="E253"/>
      <c r="F253" s="96"/>
      <c r="G253"/>
      <c r="H253" s="96"/>
      <c r="I253" s="96"/>
      <c r="J253"/>
      <c r="K253" s="96"/>
      <c r="L253"/>
      <c r="M253" s="96"/>
      <c r="N253" s="96"/>
      <c r="O253"/>
      <c r="P253" s="96"/>
      <c r="Q253"/>
      <c r="R253" s="96"/>
      <c r="S253" s="96"/>
      <c r="T253"/>
      <c r="U253" s="96"/>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7"/>
      <c r="F256" s="7"/>
      <c r="G256" s="7"/>
      <c r="H256" s="7"/>
      <c r="I256" s="7"/>
      <c r="J256" s="7"/>
      <c r="K256" s="7"/>
      <c r="L256" s="7"/>
      <c r="M256" s="7"/>
      <c r="N256" s="7"/>
      <c r="O256" s="7"/>
      <c r="P256" s="7"/>
      <c r="Q256" s="7"/>
      <c r="R256" s="7"/>
      <c r="S256" s="7"/>
      <c r="T256" s="7"/>
      <c r="U256" s="7"/>
    </row>
    <row r="257" spans="5:21" ht="12.75">
      <c r="E257" s="7"/>
      <c r="F257" s="7"/>
      <c r="G257" s="7"/>
      <c r="H257" s="7"/>
      <c r="I257" s="7"/>
      <c r="J257" s="7"/>
      <c r="K257" s="7"/>
      <c r="L257" s="7"/>
      <c r="M257" s="7"/>
      <c r="N257" s="7"/>
      <c r="O257" s="7"/>
      <c r="P257" s="7"/>
      <c r="Q257" s="7"/>
      <c r="R257" s="7"/>
      <c r="S257" s="7"/>
      <c r="T257" s="7"/>
      <c r="U257" s="7"/>
    </row>
    <row r="258" spans="5:21" ht="12.75">
      <c r="E258"/>
      <c r="F258" s="96"/>
      <c r="G258"/>
      <c r="H258" s="96"/>
      <c r="I258" s="96"/>
      <c r="J258"/>
      <c r="K258" s="96"/>
      <c r="L258"/>
      <c r="M258" s="96"/>
      <c r="N258" s="96"/>
      <c r="O258"/>
      <c r="P258" s="96"/>
      <c r="Q258"/>
      <c r="R258" s="96"/>
      <c r="S258" s="96"/>
      <c r="T258"/>
      <c r="U258" s="96"/>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96"/>
      <c r="G263"/>
      <c r="H263" s="96"/>
      <c r="I263" s="96"/>
      <c r="J263"/>
      <c r="K263" s="96"/>
      <c r="L263"/>
      <c r="M263" s="96"/>
      <c r="N263" s="96"/>
      <c r="O263"/>
      <c r="P263" s="96"/>
      <c r="Q263"/>
      <c r="R263" s="96"/>
      <c r="S263" s="96"/>
      <c r="T263"/>
      <c r="U263" s="96"/>
    </row>
    <row r="264" spans="5:21" ht="12.75">
      <c r="E264" s="2"/>
      <c r="F264" s="2"/>
      <c r="G264" s="2"/>
      <c r="H264" s="2"/>
      <c r="I264" s="2"/>
      <c r="J264" s="2"/>
      <c r="K264" s="2"/>
      <c r="L264" s="2"/>
      <c r="M264" s="2"/>
      <c r="N264" s="2"/>
      <c r="O264" s="2"/>
      <c r="P264" s="2"/>
      <c r="Q264" s="2"/>
      <c r="R264" s="2"/>
      <c r="S264" s="2"/>
      <c r="T264" s="2"/>
      <c r="U264" s="2"/>
    </row>
    <row r="265" spans="5:21" ht="12.75">
      <c r="E265"/>
      <c r="F265" s="96"/>
      <c r="G265"/>
      <c r="H265" s="96"/>
      <c r="I265" s="96"/>
      <c r="J265"/>
      <c r="K265" s="96"/>
      <c r="L265"/>
      <c r="M265" s="96"/>
      <c r="N265" s="96"/>
      <c r="O265"/>
      <c r="P265" s="96"/>
      <c r="Q265"/>
      <c r="R265" s="96"/>
      <c r="S265" s="96"/>
      <c r="T265"/>
      <c r="U265" s="96"/>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7"/>
      <c r="F268" s="7"/>
      <c r="G268" s="7"/>
      <c r="H268" s="7"/>
      <c r="I268" s="7"/>
      <c r="J268" s="7"/>
      <c r="K268" s="7"/>
      <c r="L268" s="7"/>
      <c r="M268" s="7"/>
      <c r="N268" s="7"/>
      <c r="O268" s="7"/>
      <c r="P268" s="7"/>
      <c r="Q268" s="7"/>
      <c r="R268" s="7"/>
      <c r="S268" s="7"/>
      <c r="T268" s="7"/>
      <c r="U268" s="7"/>
    </row>
    <row r="269" spans="5:21" ht="12.75">
      <c r="E269" s="7"/>
      <c r="F269" s="7"/>
      <c r="G269" s="7"/>
      <c r="H269" s="7"/>
      <c r="I269" s="7"/>
      <c r="J269" s="7"/>
      <c r="K269" s="7"/>
      <c r="L269" s="7"/>
      <c r="M269" s="7"/>
      <c r="N269" s="7"/>
      <c r="O269" s="7"/>
      <c r="P269" s="7"/>
      <c r="Q269" s="7"/>
      <c r="R269" s="7"/>
      <c r="S269" s="7"/>
      <c r="T269" s="7"/>
      <c r="U269" s="7"/>
    </row>
    <row r="270" spans="5:21" ht="12.75">
      <c r="E270"/>
      <c r="F270" s="96"/>
      <c r="G270"/>
      <c r="H270" s="96"/>
      <c r="I270" s="96"/>
      <c r="J270"/>
      <c r="K270" s="96"/>
      <c r="L270"/>
      <c r="M270" s="96"/>
      <c r="N270" s="96"/>
      <c r="O270"/>
      <c r="P270" s="96"/>
      <c r="Q270"/>
      <c r="R270" s="96"/>
      <c r="S270" s="96"/>
      <c r="T270"/>
      <c r="U270" s="96"/>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96"/>
      <c r="G275"/>
      <c r="H275" s="96"/>
      <c r="I275" s="96"/>
      <c r="J275"/>
      <c r="K275" s="96"/>
      <c r="L275"/>
      <c r="M275" s="96"/>
      <c r="N275" s="96"/>
      <c r="O275"/>
      <c r="P275" s="96"/>
      <c r="Q275"/>
      <c r="R275" s="96"/>
      <c r="S275" s="96"/>
      <c r="T275"/>
      <c r="U275" s="96"/>
    </row>
    <row r="276" spans="5:21" ht="12.75">
      <c r="E276" s="2"/>
      <c r="F276" s="2"/>
      <c r="G276" s="2"/>
      <c r="H276" s="2"/>
      <c r="I276" s="2"/>
      <c r="J276" s="2"/>
      <c r="K276" s="2"/>
      <c r="L276" s="2"/>
      <c r="M276" s="2"/>
      <c r="N276" s="2"/>
      <c r="O276" s="2"/>
      <c r="P276" s="2"/>
      <c r="Q276" s="2"/>
      <c r="R276" s="2"/>
      <c r="S276" s="2"/>
      <c r="T276" s="2"/>
      <c r="U276" s="2"/>
    </row>
    <row r="277" spans="5:21" ht="12.75">
      <c r="E277"/>
      <c r="F277" s="96"/>
      <c r="G277"/>
      <c r="H277" s="96"/>
      <c r="I277" s="96"/>
      <c r="J277"/>
      <c r="K277" s="96"/>
      <c r="L277"/>
      <c r="M277" s="96"/>
      <c r="N277" s="96"/>
      <c r="O277"/>
      <c r="P277" s="96"/>
      <c r="Q277"/>
      <c r="R277" s="96"/>
      <c r="S277" s="96"/>
      <c r="T277"/>
      <c r="U277" s="96"/>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7"/>
      <c r="F280" s="7"/>
      <c r="G280" s="7"/>
      <c r="H280" s="7"/>
      <c r="I280" s="7"/>
      <c r="J280" s="7"/>
      <c r="K280" s="7"/>
      <c r="L280" s="7"/>
      <c r="M280" s="7"/>
      <c r="N280" s="7"/>
      <c r="O280" s="7"/>
      <c r="P280" s="7"/>
      <c r="Q280" s="7"/>
      <c r="R280" s="7"/>
      <c r="S280" s="7"/>
      <c r="T280" s="7"/>
      <c r="U280" s="7"/>
    </row>
    <row r="281" spans="5:21" ht="12.75">
      <c r="E281" s="7"/>
      <c r="F281" s="7"/>
      <c r="G281" s="7"/>
      <c r="H281" s="7"/>
      <c r="I281" s="7"/>
      <c r="J281" s="7"/>
      <c r="K281" s="7"/>
      <c r="L281" s="7"/>
      <c r="M281" s="7"/>
      <c r="N281" s="7"/>
      <c r="O281" s="7"/>
      <c r="P281" s="7"/>
      <c r="Q281" s="7"/>
      <c r="R281" s="7"/>
      <c r="S281" s="7"/>
      <c r="T281" s="7"/>
      <c r="U281" s="7"/>
    </row>
    <row r="282" spans="5:21" ht="12.75">
      <c r="E282"/>
      <c r="F282" s="96"/>
      <c r="G282"/>
      <c r="H282" s="96"/>
      <c r="I282" s="96"/>
      <c r="J282"/>
      <c r="K282" s="96"/>
      <c r="L282"/>
      <c r="M282" s="96"/>
      <c r="N282" s="96"/>
      <c r="O282"/>
      <c r="P282" s="96"/>
      <c r="Q282"/>
      <c r="R282" s="96"/>
      <c r="S282" s="96"/>
      <c r="T282"/>
      <c r="U282" s="96"/>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96"/>
      <c r="G287"/>
      <c r="H287" s="96"/>
      <c r="I287" s="96"/>
      <c r="J287"/>
      <c r="K287" s="96"/>
      <c r="L287"/>
      <c r="M287" s="96"/>
      <c r="N287" s="96"/>
      <c r="O287"/>
      <c r="P287" s="96"/>
      <c r="Q287"/>
      <c r="R287" s="96"/>
      <c r="S287" s="96"/>
      <c r="T287"/>
      <c r="U287" s="96"/>
    </row>
    <row r="288" spans="5:21" ht="12.75">
      <c r="E288" s="2"/>
      <c r="F288" s="2"/>
      <c r="G288" s="2"/>
      <c r="H288" s="2"/>
      <c r="I288" s="2"/>
      <c r="J288" s="2"/>
      <c r="K288" s="2"/>
      <c r="L288" s="2"/>
      <c r="M288" s="2"/>
      <c r="N288" s="2"/>
      <c r="O288" s="2"/>
      <c r="P288" s="2"/>
      <c r="Q288" s="2"/>
      <c r="R288" s="2"/>
      <c r="S288" s="2"/>
      <c r="T288" s="2"/>
      <c r="U288" s="2"/>
    </row>
    <row r="289" spans="5:21" ht="12.75">
      <c r="E289"/>
      <c r="F289" s="96"/>
      <c r="G289"/>
      <c r="H289" s="96"/>
      <c r="I289" s="96"/>
      <c r="J289"/>
      <c r="K289" s="96"/>
      <c r="L289"/>
      <c r="M289" s="96"/>
      <c r="N289" s="96"/>
      <c r="O289"/>
      <c r="P289" s="96"/>
      <c r="Q289"/>
      <c r="R289" s="96"/>
      <c r="S289" s="96"/>
      <c r="T289"/>
      <c r="U289" s="96"/>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7"/>
      <c r="F292" s="7"/>
      <c r="G292" s="7"/>
      <c r="H292" s="7"/>
      <c r="I292" s="7"/>
      <c r="J292" s="7"/>
      <c r="K292" s="7"/>
      <c r="L292" s="7"/>
      <c r="M292" s="7"/>
      <c r="N292" s="7"/>
      <c r="O292" s="7"/>
      <c r="P292" s="7"/>
      <c r="Q292" s="7"/>
      <c r="R292" s="7"/>
      <c r="S292" s="7"/>
      <c r="T292" s="7"/>
      <c r="U292" s="7"/>
    </row>
    <row r="293" spans="5:21" ht="12.75">
      <c r="E293" s="7"/>
      <c r="F293" s="7"/>
      <c r="G293" s="7"/>
      <c r="H293" s="7"/>
      <c r="I293" s="7"/>
      <c r="J293" s="7"/>
      <c r="K293" s="7"/>
      <c r="L293" s="7"/>
      <c r="M293" s="7"/>
      <c r="N293" s="7"/>
      <c r="O293" s="7"/>
      <c r="P293" s="7"/>
      <c r="Q293" s="7"/>
      <c r="R293" s="7"/>
      <c r="S293" s="7"/>
      <c r="T293" s="7"/>
      <c r="U293" s="7"/>
    </row>
    <row r="294" spans="5:21" ht="12.75">
      <c r="E294"/>
      <c r="F294" s="96"/>
      <c r="G294"/>
      <c r="H294" s="96"/>
      <c r="I294" s="96"/>
      <c r="J294"/>
      <c r="K294" s="96"/>
      <c r="L294"/>
      <c r="M294" s="96"/>
      <c r="N294" s="96"/>
      <c r="O294"/>
      <c r="P294" s="96"/>
      <c r="Q294"/>
      <c r="R294" s="96"/>
      <c r="S294" s="96"/>
      <c r="T294"/>
      <c r="U294" s="96"/>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96"/>
      <c r="G299"/>
      <c r="H299" s="96"/>
      <c r="I299" s="96"/>
      <c r="J299"/>
      <c r="K299" s="96"/>
      <c r="L299"/>
      <c r="M299" s="96"/>
      <c r="N299" s="96"/>
      <c r="O299"/>
      <c r="P299" s="96"/>
      <c r="Q299"/>
      <c r="R299" s="96"/>
      <c r="S299" s="96"/>
      <c r="T299"/>
      <c r="U299" s="96"/>
    </row>
    <row r="300" spans="5:21" ht="12.75">
      <c r="E300" s="2"/>
      <c r="F300" s="2"/>
      <c r="G300" s="2"/>
      <c r="H300" s="2"/>
      <c r="I300" s="2"/>
      <c r="J300" s="2"/>
      <c r="K300" s="2"/>
      <c r="L300" s="2"/>
      <c r="M300" s="2"/>
      <c r="N300" s="2"/>
      <c r="O300" s="2"/>
      <c r="P300" s="2"/>
      <c r="Q300" s="2"/>
      <c r="R300" s="2"/>
      <c r="S300" s="2"/>
      <c r="T300" s="2"/>
      <c r="U300" s="2"/>
    </row>
    <row r="301" spans="5:21" ht="12.75">
      <c r="E301"/>
      <c r="F301" s="96"/>
      <c r="G301"/>
      <c r="H301" s="96"/>
      <c r="I301" s="96"/>
      <c r="J301"/>
      <c r="K301" s="96"/>
      <c r="L301"/>
      <c r="M301" s="96"/>
      <c r="N301" s="96"/>
      <c r="O301"/>
      <c r="P301" s="96"/>
      <c r="Q301"/>
      <c r="R301" s="96"/>
      <c r="S301" s="96"/>
      <c r="T301"/>
      <c r="U301" s="96"/>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7"/>
      <c r="F304" s="7"/>
      <c r="G304" s="7"/>
      <c r="H304" s="7"/>
      <c r="I304" s="7"/>
      <c r="J304" s="7"/>
      <c r="K304" s="7"/>
      <c r="L304" s="7"/>
      <c r="M304" s="7"/>
      <c r="N304" s="7"/>
      <c r="O304" s="7"/>
      <c r="P304" s="7"/>
      <c r="Q304" s="7"/>
      <c r="R304" s="7"/>
      <c r="S304" s="7"/>
      <c r="T304" s="7"/>
      <c r="U304" s="7"/>
    </row>
    <row r="305" spans="5:21" ht="12.75">
      <c r="E305" s="7"/>
      <c r="F305" s="7"/>
      <c r="G305" s="7"/>
      <c r="H305" s="7"/>
      <c r="I305" s="7"/>
      <c r="J305" s="7"/>
      <c r="K305" s="7"/>
      <c r="L305" s="7"/>
      <c r="M305" s="7"/>
      <c r="N305" s="7"/>
      <c r="O305" s="7"/>
      <c r="P305" s="7"/>
      <c r="Q305" s="7"/>
      <c r="R305" s="7"/>
      <c r="S305" s="7"/>
      <c r="T305" s="7"/>
      <c r="U305" s="7"/>
    </row>
    <row r="306" spans="5:21" ht="12.75">
      <c r="E306"/>
      <c r="F306" s="96"/>
      <c r="G306"/>
      <c r="H306" s="96"/>
      <c r="I306" s="96"/>
      <c r="J306"/>
      <c r="K306" s="96"/>
      <c r="L306"/>
      <c r="M306" s="96"/>
      <c r="N306" s="96"/>
      <c r="O306"/>
      <c r="P306" s="96"/>
      <c r="Q306"/>
      <c r="R306" s="96"/>
      <c r="S306" s="96"/>
      <c r="T306"/>
      <c r="U306" s="96"/>
    </row>
    <row r="307" spans="5:21" ht="12.75">
      <c r="E307"/>
      <c r="F307"/>
      <c r="G307"/>
      <c r="H307"/>
      <c r="I307"/>
      <c r="J307"/>
      <c r="K307"/>
      <c r="L307"/>
      <c r="M307"/>
      <c r="N307"/>
      <c r="O307"/>
      <c r="P307"/>
      <c r="Q307"/>
      <c r="R307"/>
      <c r="S307"/>
      <c r="T307"/>
      <c r="U307"/>
    </row>
  </sheetData>
  <mergeCells count="23">
    <mergeCell ref="A105:A109"/>
    <mergeCell ref="A58:D58"/>
    <mergeCell ref="A59:D59"/>
    <mergeCell ref="A60:D60"/>
    <mergeCell ref="A61:D61"/>
    <mergeCell ref="A78:A84"/>
    <mergeCell ref="A85:A91"/>
    <mergeCell ref="A92:A98"/>
    <mergeCell ref="A99:A104"/>
    <mergeCell ref="A44:A50"/>
    <mergeCell ref="A51:A57"/>
    <mergeCell ref="A64:A70"/>
    <mergeCell ref="A71:A77"/>
    <mergeCell ref="A21:A27"/>
    <mergeCell ref="A28:A31"/>
    <mergeCell ref="A32:A36"/>
    <mergeCell ref="A37:A43"/>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7" max="5" man="1"/>
  </rowBreaks>
  <drawing r:id="rId1"/>
</worksheet>
</file>

<file path=xl/worksheets/sheet7.xml><?xml version="1.0" encoding="utf-8"?>
<worksheet xmlns="http://schemas.openxmlformats.org/spreadsheetml/2006/main" xmlns:r="http://schemas.openxmlformats.org/officeDocument/2006/relationships">
  <dimension ref="A1:AG651"/>
  <sheetViews>
    <sheetView tabSelected="1" zoomScale="75" zoomScaleNormal="75" workbookViewId="0" topLeftCell="A1">
      <selection activeCell="A1" sqref="A1:I1"/>
    </sheetView>
  </sheetViews>
  <sheetFormatPr defaultColWidth="11.421875" defaultRowHeight="12.75"/>
  <cols>
    <col min="1" max="1" width="75.8515625" style="0" bestFit="1" customWidth="1"/>
    <col min="2" max="2" width="9.140625" style="0" bestFit="1" customWidth="1"/>
    <col min="3" max="3" width="15.421875" style="75" customWidth="1"/>
    <col min="4" max="4" width="13.57421875" style="37" customWidth="1"/>
    <col min="5" max="5" width="12.8515625" style="37" customWidth="1"/>
    <col min="6" max="6" width="11.57421875" style="0" bestFit="1" customWidth="1"/>
    <col min="7" max="7" width="14.00390625" style="37" customWidth="1"/>
    <col min="8" max="8" width="14.421875" style="37" bestFit="1" customWidth="1"/>
    <col min="9" max="9" width="12.28125" style="0" customWidth="1"/>
    <col min="10" max="10" width="11.57421875" style="0" hidden="1" customWidth="1"/>
  </cols>
  <sheetData>
    <row r="1" spans="1:33" s="63" customFormat="1" ht="15.75" customHeight="1">
      <c r="A1" s="140" t="s">
        <v>62</v>
      </c>
      <c r="B1" s="140"/>
      <c r="C1" s="140"/>
      <c r="D1" s="140"/>
      <c r="E1" s="140"/>
      <c r="F1" s="140"/>
      <c r="G1" s="140"/>
      <c r="H1" s="140"/>
      <c r="I1" s="140"/>
      <c r="K1" s="6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39" t="s">
        <v>61</v>
      </c>
      <c r="B2" s="139"/>
      <c r="C2" s="139"/>
      <c r="D2" s="139"/>
      <c r="E2" s="139"/>
      <c r="F2" s="139"/>
      <c r="G2" s="139"/>
      <c r="H2" s="139"/>
      <c r="I2" s="139"/>
      <c r="K2" s="67"/>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39" t="s">
        <v>207</v>
      </c>
      <c r="B3" s="139"/>
      <c r="C3" s="139"/>
      <c r="D3" s="139"/>
      <c r="E3" s="139"/>
      <c r="F3" s="139"/>
      <c r="G3" s="139"/>
      <c r="H3" s="139"/>
      <c r="I3" s="139"/>
      <c r="K3" s="67"/>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95"/>
      <c r="B4" s="95"/>
      <c r="C4" s="95"/>
      <c r="D4" s="95"/>
      <c r="E4" s="95"/>
      <c r="F4" s="95"/>
      <c r="G4" s="95"/>
      <c r="H4" s="95"/>
      <c r="I4" s="95"/>
      <c r="K4" s="67"/>
      <c r="L4" s="67"/>
      <c r="M4" s="67"/>
      <c r="N4" s="67"/>
      <c r="O4" s="67"/>
      <c r="P4" s="67"/>
      <c r="Q4" s="67"/>
      <c r="R4" s="67"/>
      <c r="S4" s="67"/>
      <c r="T4" s="67"/>
      <c r="U4" s="67"/>
      <c r="V4" s="67"/>
      <c r="W4" s="67"/>
      <c r="X4" s="67"/>
      <c r="Y4" s="67"/>
      <c r="Z4" s="67"/>
      <c r="AA4" s="67"/>
      <c r="AB4" s="67"/>
      <c r="AC4" s="67"/>
      <c r="AD4" s="67"/>
      <c r="AE4" s="67"/>
      <c r="AF4" s="67"/>
      <c r="AG4" s="67"/>
    </row>
    <row r="5" spans="1:10" s="67" customFormat="1" ht="30" customHeight="1">
      <c r="A5" s="65" t="s">
        <v>352</v>
      </c>
      <c r="B5" s="65" t="s">
        <v>68</v>
      </c>
      <c r="C5" s="66" t="s">
        <v>208</v>
      </c>
      <c r="D5" s="138" t="s">
        <v>209</v>
      </c>
      <c r="E5" s="138"/>
      <c r="F5" s="138"/>
      <c r="G5" s="138" t="s">
        <v>298</v>
      </c>
      <c r="H5" s="138"/>
      <c r="I5" s="138"/>
      <c r="J5" s="65" t="s">
        <v>69</v>
      </c>
    </row>
    <row r="6" spans="1:10" s="67" customFormat="1" ht="15.75" customHeight="1">
      <c r="A6" s="68"/>
      <c r="B6" s="68"/>
      <c r="C6" s="69">
        <v>2007</v>
      </c>
      <c r="D6" s="138" t="s">
        <v>349</v>
      </c>
      <c r="E6" s="138"/>
      <c r="F6" s="65" t="s">
        <v>210</v>
      </c>
      <c r="G6" s="138" t="str">
        <f>+D6</f>
        <v>Enero-Julio</v>
      </c>
      <c r="H6" s="138"/>
      <c r="I6" s="65" t="s">
        <v>210</v>
      </c>
      <c r="J6" s="70"/>
    </row>
    <row r="7" spans="1:10" s="67" customFormat="1" ht="18.75" customHeight="1">
      <c r="A7" s="71"/>
      <c r="B7" s="71"/>
      <c r="C7" s="72"/>
      <c r="D7" s="73">
        <v>2007</v>
      </c>
      <c r="E7" s="73">
        <v>2008</v>
      </c>
      <c r="F7" s="74" t="s">
        <v>211</v>
      </c>
      <c r="G7" s="73">
        <v>2007</v>
      </c>
      <c r="H7" s="73">
        <v>2008</v>
      </c>
      <c r="I7" s="74" t="s">
        <v>211</v>
      </c>
      <c r="J7" s="71"/>
    </row>
    <row r="8" spans="1:33" s="77" customFormat="1" ht="12.75">
      <c r="A8" t="s">
        <v>78</v>
      </c>
      <c r="B8" t="s">
        <v>71</v>
      </c>
      <c r="C8" s="75">
        <v>48.0733550536118</v>
      </c>
      <c r="D8" s="37">
        <v>1546427</v>
      </c>
      <c r="E8" s="37">
        <v>2121392</v>
      </c>
      <c r="F8" s="76">
        <f aca="true" t="shared" si="0" ref="F8:F24">+(E8-D8)/D8</f>
        <v>0.37180222538794266</v>
      </c>
      <c r="G8" s="37">
        <v>3844811</v>
      </c>
      <c r="H8" s="37">
        <v>6101470</v>
      </c>
      <c r="I8" s="76">
        <f aca="true" t="shared" si="1" ref="I8:I24">+(H8-G8)/G8</f>
        <v>0.5869362629268383</v>
      </c>
      <c r="J8">
        <v>1</v>
      </c>
      <c r="K8" s="67"/>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87</v>
      </c>
      <c r="B9" t="s">
        <v>71</v>
      </c>
      <c r="C9" s="75">
        <v>11.3098272727981</v>
      </c>
      <c r="D9" s="37">
        <v>407313</v>
      </c>
      <c r="E9" s="37">
        <v>425530</v>
      </c>
      <c r="F9" s="76">
        <f t="shared" si="0"/>
        <v>0.04472481850567009</v>
      </c>
      <c r="G9" s="37">
        <v>942235</v>
      </c>
      <c r="H9" s="37">
        <v>1221977</v>
      </c>
      <c r="I9" s="76">
        <f t="shared" si="1"/>
        <v>0.2968919643188801</v>
      </c>
      <c r="J9">
        <v>2</v>
      </c>
      <c r="K9" s="67"/>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75</v>
      </c>
      <c r="B10" t="s">
        <v>71</v>
      </c>
      <c r="C10" s="75">
        <v>4.75418505851011</v>
      </c>
      <c r="D10" s="37">
        <v>772</v>
      </c>
      <c r="E10" s="37">
        <v>34</v>
      </c>
      <c r="F10" s="76">
        <f t="shared" si="0"/>
        <v>-0.9559585492227979</v>
      </c>
      <c r="G10" s="37">
        <v>633280</v>
      </c>
      <c r="H10" s="37">
        <v>25724</v>
      </c>
      <c r="I10" s="76">
        <f t="shared" si="1"/>
        <v>-0.9593797372410309</v>
      </c>
      <c r="J10">
        <v>3</v>
      </c>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74</v>
      </c>
      <c r="B11" t="s">
        <v>71</v>
      </c>
      <c r="C11" s="75">
        <v>4.16019824905466</v>
      </c>
      <c r="D11" s="37">
        <v>373</v>
      </c>
      <c r="E11" s="37">
        <v>20</v>
      </c>
      <c r="F11" s="76">
        <f t="shared" si="0"/>
        <v>-0.9463806970509383</v>
      </c>
      <c r="G11" s="37">
        <v>464485</v>
      </c>
      <c r="H11" s="37">
        <v>21696</v>
      </c>
      <c r="I11" s="76">
        <f t="shared" si="1"/>
        <v>-0.9532902031281958</v>
      </c>
      <c r="J11">
        <v>4</v>
      </c>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84</v>
      </c>
      <c r="B12" t="s">
        <v>71</v>
      </c>
      <c r="C12" s="75">
        <v>3.73976027652154</v>
      </c>
      <c r="D12" s="37">
        <v>230708</v>
      </c>
      <c r="E12" s="37">
        <v>8475</v>
      </c>
      <c r="F12" s="76">
        <f t="shared" si="0"/>
        <v>-0.9632652530471418</v>
      </c>
      <c r="G12" s="37">
        <v>318086</v>
      </c>
      <c r="H12" s="37">
        <v>2543</v>
      </c>
      <c r="I12" s="76">
        <f t="shared" si="1"/>
        <v>-0.9920053067409442</v>
      </c>
      <c r="J12">
        <v>5</v>
      </c>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90</v>
      </c>
      <c r="B13" t="s">
        <v>71</v>
      </c>
      <c r="C13" s="75">
        <v>2.51735651982285</v>
      </c>
      <c r="D13" s="37">
        <v>190704</v>
      </c>
      <c r="E13" s="37">
        <v>67664</v>
      </c>
      <c r="F13" s="76">
        <f t="shared" si="0"/>
        <v>-0.6451883547277456</v>
      </c>
      <c r="G13" s="37">
        <v>355286</v>
      </c>
      <c r="H13" s="37">
        <v>146319</v>
      </c>
      <c r="I13" s="76">
        <f t="shared" si="1"/>
        <v>-0.5881655905383268</v>
      </c>
      <c r="J13">
        <v>6</v>
      </c>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81</v>
      </c>
      <c r="B14" t="s">
        <v>68</v>
      </c>
      <c r="C14" s="75">
        <v>2.34652068494496</v>
      </c>
      <c r="D14" s="37">
        <v>423</v>
      </c>
      <c r="E14" s="37">
        <v>304</v>
      </c>
      <c r="F14" s="76">
        <f t="shared" si="0"/>
        <v>-0.28132387706855794</v>
      </c>
      <c r="G14" s="37">
        <v>394402</v>
      </c>
      <c r="H14" s="37">
        <v>283920</v>
      </c>
      <c r="I14" s="76">
        <f t="shared" si="1"/>
        <v>-0.28012535433390295</v>
      </c>
      <c r="J14">
        <v>7</v>
      </c>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88</v>
      </c>
      <c r="B15" t="s">
        <v>71</v>
      </c>
      <c r="C15" s="75">
        <v>2.17942712700996</v>
      </c>
      <c r="D15" s="37">
        <v>260081</v>
      </c>
      <c r="E15" s="37">
        <v>592084</v>
      </c>
      <c r="F15" s="76">
        <f t="shared" si="0"/>
        <v>1.276536925034893</v>
      </c>
      <c r="G15" s="37">
        <v>133832</v>
      </c>
      <c r="H15" s="37">
        <v>351948</v>
      </c>
      <c r="I15" s="76">
        <f t="shared" si="1"/>
        <v>1.6297746428357942</v>
      </c>
      <c r="J15">
        <v>8</v>
      </c>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80</v>
      </c>
      <c r="B16" t="s">
        <v>71</v>
      </c>
      <c r="C16" s="75">
        <v>1.93443590291713</v>
      </c>
      <c r="D16" s="37">
        <v>2069</v>
      </c>
      <c r="E16" s="37">
        <v>0</v>
      </c>
      <c r="F16" s="76">
        <f t="shared" si="0"/>
        <v>-1</v>
      </c>
      <c r="G16" s="37">
        <v>325139</v>
      </c>
      <c r="H16" s="37">
        <v>0</v>
      </c>
      <c r="I16" s="76">
        <f t="shared" si="1"/>
        <v>-1</v>
      </c>
      <c r="J16">
        <v>9</v>
      </c>
      <c r="K16" s="67"/>
      <c r="L16" s="67"/>
      <c r="M16" s="67"/>
      <c r="N16" s="67"/>
      <c r="O16" s="67"/>
      <c r="P16" s="67"/>
      <c r="Q16" s="67"/>
      <c r="R16" s="67"/>
      <c r="S16" s="67"/>
      <c r="T16" s="67"/>
      <c r="U16" s="67"/>
      <c r="V16" s="67"/>
      <c r="W16" s="67"/>
      <c r="X16" s="67"/>
      <c r="Y16" s="67"/>
      <c r="Z16" s="67"/>
      <c r="AA16" s="67"/>
      <c r="AB16" s="67"/>
      <c r="AC16" s="67"/>
      <c r="AD16" s="67"/>
      <c r="AE16" s="67"/>
      <c r="AF16" s="67"/>
      <c r="AG16" s="67"/>
    </row>
    <row r="17" spans="1:10" s="67" customFormat="1" ht="12.75">
      <c r="A17" t="s">
        <v>79</v>
      </c>
      <c r="B17" t="s">
        <v>71</v>
      </c>
      <c r="C17" s="75">
        <v>1.78592283924707</v>
      </c>
      <c r="D17" s="37">
        <v>163972</v>
      </c>
      <c r="E17" s="37">
        <v>3960</v>
      </c>
      <c r="F17" s="76">
        <f t="shared" si="0"/>
        <v>-0.9758495352865123</v>
      </c>
      <c r="G17" s="37">
        <v>185367</v>
      </c>
      <c r="H17" s="37">
        <v>6305</v>
      </c>
      <c r="I17" s="76">
        <f t="shared" si="1"/>
        <v>-0.9659863945578231</v>
      </c>
      <c r="J17">
        <v>10</v>
      </c>
    </row>
    <row r="18" spans="1:10" s="67" customFormat="1" ht="12.75">
      <c r="A18" t="s">
        <v>77</v>
      </c>
      <c r="B18" t="s">
        <v>71</v>
      </c>
      <c r="C18" s="75">
        <v>1.5092144794109</v>
      </c>
      <c r="D18" s="37">
        <v>0</v>
      </c>
      <c r="E18" s="37">
        <v>118170</v>
      </c>
      <c r="F18" s="76"/>
      <c r="G18" s="37">
        <v>0</v>
      </c>
      <c r="H18" s="37">
        <v>192619</v>
      </c>
      <c r="I18" s="76"/>
      <c r="J18">
        <v>11</v>
      </c>
    </row>
    <row r="19" spans="1:10" s="67" customFormat="1" ht="12.75">
      <c r="A19" t="s">
        <v>86</v>
      </c>
      <c r="B19" t="s">
        <v>71</v>
      </c>
      <c r="C19" s="75">
        <v>1.40815515325517</v>
      </c>
      <c r="D19" s="37">
        <v>0</v>
      </c>
      <c r="E19" s="37">
        <v>0</v>
      </c>
      <c r="F19" s="76"/>
      <c r="G19" s="37">
        <v>0</v>
      </c>
      <c r="H19" s="37">
        <v>0</v>
      </c>
      <c r="I19" s="76"/>
      <c r="J19">
        <v>12</v>
      </c>
    </row>
    <row r="20" spans="1:10" s="67" customFormat="1" ht="12.75">
      <c r="A20" t="s">
        <v>85</v>
      </c>
      <c r="B20" t="s">
        <v>71</v>
      </c>
      <c r="C20" s="75">
        <v>1.09613611987994</v>
      </c>
      <c r="D20" s="37">
        <v>299153</v>
      </c>
      <c r="E20" s="37">
        <v>0</v>
      </c>
      <c r="F20" s="76">
        <f t="shared" si="0"/>
        <v>-1</v>
      </c>
      <c r="G20" s="37">
        <v>184238</v>
      </c>
      <c r="H20" s="37">
        <v>0</v>
      </c>
      <c r="I20" s="76">
        <f t="shared" si="1"/>
        <v>-1</v>
      </c>
      <c r="J20">
        <v>13</v>
      </c>
    </row>
    <row r="21" spans="1:10" s="67" customFormat="1" ht="12.75">
      <c r="A21" t="s">
        <v>70</v>
      </c>
      <c r="B21" t="s">
        <v>71</v>
      </c>
      <c r="C21" s="75">
        <v>0.993125336113288</v>
      </c>
      <c r="D21" s="37">
        <v>183932</v>
      </c>
      <c r="E21" s="37">
        <v>106731</v>
      </c>
      <c r="F21" s="76">
        <f t="shared" si="0"/>
        <v>-0.4197257682186895</v>
      </c>
      <c r="G21" s="37">
        <v>99729</v>
      </c>
      <c r="H21" s="37">
        <v>89611</v>
      </c>
      <c r="I21" s="76">
        <f t="shared" si="1"/>
        <v>-0.10145494289524612</v>
      </c>
      <c r="J21">
        <v>16</v>
      </c>
    </row>
    <row r="22" spans="1:10" s="67" customFormat="1" ht="12.75">
      <c r="A22" t="s">
        <v>76</v>
      </c>
      <c r="B22" t="s">
        <v>71</v>
      </c>
      <c r="C22" s="75">
        <v>0.799205185594031</v>
      </c>
      <c r="D22" s="37">
        <v>1310</v>
      </c>
      <c r="E22" s="37">
        <v>618</v>
      </c>
      <c r="F22" s="76">
        <f t="shared" si="0"/>
        <v>-0.5282442748091603</v>
      </c>
      <c r="G22" s="37">
        <v>134328</v>
      </c>
      <c r="H22" s="37">
        <v>59877</v>
      </c>
      <c r="I22" s="76">
        <f t="shared" si="1"/>
        <v>-0.5542478113274969</v>
      </c>
      <c r="J22">
        <v>18</v>
      </c>
    </row>
    <row r="23" spans="1:10" s="67" customFormat="1" ht="12.75">
      <c r="A23" t="s">
        <v>73</v>
      </c>
      <c r="B23" t="s">
        <v>71</v>
      </c>
      <c r="C23" s="75">
        <v>0.795611647798313</v>
      </c>
      <c r="D23" s="37">
        <v>7866</v>
      </c>
      <c r="E23" s="37">
        <v>0</v>
      </c>
      <c r="F23" s="76">
        <f t="shared" si="0"/>
        <v>-1</v>
      </c>
      <c r="G23" s="37">
        <v>7429</v>
      </c>
      <c r="H23" s="37">
        <v>0</v>
      </c>
      <c r="I23" s="76">
        <f t="shared" si="1"/>
        <v>-1</v>
      </c>
      <c r="J23">
        <v>19</v>
      </c>
    </row>
    <row r="24" spans="1:10" s="67" customFormat="1" ht="12.75">
      <c r="A24" t="s">
        <v>83</v>
      </c>
      <c r="B24" t="s">
        <v>71</v>
      </c>
      <c r="C24" s="75">
        <v>0.772021619056555</v>
      </c>
      <c r="D24" s="37">
        <v>1707</v>
      </c>
      <c r="E24" s="37">
        <v>1644</v>
      </c>
      <c r="F24" s="76">
        <f t="shared" si="0"/>
        <v>-0.03690685413005272</v>
      </c>
      <c r="G24" s="37">
        <v>112861</v>
      </c>
      <c r="H24" s="37">
        <v>15119</v>
      </c>
      <c r="I24" s="76">
        <f t="shared" si="1"/>
        <v>-0.8660387556374656</v>
      </c>
      <c r="J24">
        <v>20</v>
      </c>
    </row>
    <row r="25" spans="1:10" s="67" customFormat="1" ht="12.75">
      <c r="A25" s="3"/>
      <c r="B25" s="78"/>
      <c r="C25" s="79"/>
      <c r="D25" s="80"/>
      <c r="E25" s="81"/>
      <c r="F25" s="81"/>
      <c r="G25" s="60"/>
      <c r="H25" s="80"/>
      <c r="I25" s="81"/>
      <c r="J25" s="81"/>
    </row>
    <row r="26" spans="1:33" s="2" customFormat="1" ht="12.75">
      <c r="A26" s="55" t="s">
        <v>212</v>
      </c>
      <c r="B26" s="55"/>
      <c r="C26" s="82">
        <f>SUM(C8:C25)</f>
        <v>90.17445852554638</v>
      </c>
      <c r="D26" s="83"/>
      <c r="E26" s="56"/>
      <c r="F26" s="56"/>
      <c r="G26" s="56">
        <f>SUM(G8:G25)</f>
        <v>8135508</v>
      </c>
      <c r="H26" s="83">
        <f>SUM(H8:H25)</f>
        <v>8519128</v>
      </c>
      <c r="I26" s="57">
        <f>+(H26-G26)/G26</f>
        <v>0.04715378560257085</v>
      </c>
      <c r="J26" s="56"/>
      <c r="K26" s="67"/>
      <c r="L26" s="67"/>
      <c r="M26" s="67"/>
      <c r="N26" s="67"/>
      <c r="O26" s="67"/>
      <c r="P26" s="67"/>
      <c r="Q26" s="67"/>
      <c r="R26" s="67"/>
      <c r="S26" s="67"/>
      <c r="T26" s="67"/>
      <c r="U26" s="67"/>
      <c r="V26" s="67"/>
      <c r="W26" s="67"/>
      <c r="X26" s="67"/>
      <c r="Y26" s="67"/>
      <c r="Z26" s="67"/>
      <c r="AA26" s="67"/>
      <c r="AB26" s="67"/>
      <c r="AC26" s="67"/>
      <c r="AD26" s="67"/>
      <c r="AE26" s="67"/>
      <c r="AF26" s="67"/>
      <c r="AG26" s="67"/>
    </row>
    <row r="27" spans="3:10" s="67" customFormat="1" ht="12.75">
      <c r="C27" s="84"/>
      <c r="D27" s="85"/>
      <c r="E27" s="60"/>
      <c r="F27" s="60"/>
      <c r="G27" s="60"/>
      <c r="H27" s="85"/>
      <c r="I27" s="60"/>
      <c r="J27" s="60"/>
    </row>
    <row r="28" spans="1:10" s="67" customFormat="1" ht="12.75">
      <c r="A28" s="86" t="s">
        <v>58</v>
      </c>
      <c r="C28" s="84"/>
      <c r="D28" s="85"/>
      <c r="E28" s="60"/>
      <c r="F28" s="60"/>
      <c r="G28" s="60"/>
      <c r="H28" s="85"/>
      <c r="I28" s="60"/>
      <c r="J28" s="60"/>
    </row>
    <row r="29" spans="11:33" ht="13.5" customHeight="1">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40" t="s">
        <v>63</v>
      </c>
      <c r="B30" s="140"/>
      <c r="C30" s="140"/>
      <c r="D30" s="140"/>
      <c r="E30" s="140"/>
      <c r="F30" s="140"/>
      <c r="G30" s="140"/>
      <c r="H30" s="140"/>
      <c r="I30" s="140"/>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s="63" customFormat="1" ht="15.75" customHeight="1">
      <c r="A31" s="139" t="s">
        <v>61</v>
      </c>
      <c r="B31" s="139"/>
      <c r="C31" s="139"/>
      <c r="D31" s="139"/>
      <c r="E31" s="139"/>
      <c r="F31" s="139"/>
      <c r="G31" s="139"/>
      <c r="H31" s="139"/>
      <c r="I31" s="139"/>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39" t="s">
        <v>43</v>
      </c>
      <c r="B32" s="139"/>
      <c r="C32" s="139"/>
      <c r="D32" s="139"/>
      <c r="E32" s="139"/>
      <c r="F32" s="139"/>
      <c r="G32" s="139"/>
      <c r="H32" s="139"/>
      <c r="I32" s="139"/>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s="64" customFormat="1" ht="15.75" customHeight="1">
      <c r="A33" s="95"/>
      <c r="B33" s="95"/>
      <c r="C33" s="95"/>
      <c r="D33" s="95"/>
      <c r="E33" s="95"/>
      <c r="F33" s="95"/>
      <c r="G33" s="95"/>
      <c r="H33" s="95"/>
      <c r="I33" s="95"/>
      <c r="K33" s="67"/>
      <c r="L33" s="67"/>
      <c r="M33" s="67"/>
      <c r="N33" s="67"/>
      <c r="O33" s="67"/>
      <c r="P33" s="67"/>
      <c r="Q33" s="67"/>
      <c r="R33" s="67"/>
      <c r="S33" s="67"/>
      <c r="T33" s="67"/>
      <c r="U33" s="67"/>
      <c r="V33" s="67"/>
      <c r="W33" s="67"/>
      <c r="X33" s="67"/>
      <c r="Y33" s="67"/>
      <c r="Z33" s="67"/>
      <c r="AA33" s="67"/>
      <c r="AB33" s="67"/>
      <c r="AC33" s="67"/>
      <c r="AD33" s="67"/>
      <c r="AE33" s="67"/>
      <c r="AF33" s="67"/>
      <c r="AG33" s="67"/>
    </row>
    <row r="34" spans="1:10" s="67" customFormat="1" ht="30.75" customHeight="1">
      <c r="A34" s="65" t="s">
        <v>351</v>
      </c>
      <c r="B34" s="65" t="s">
        <v>68</v>
      </c>
      <c r="C34" s="66" t="s">
        <v>208</v>
      </c>
      <c r="D34" s="138" t="s">
        <v>209</v>
      </c>
      <c r="E34" s="138"/>
      <c r="F34" s="138"/>
      <c r="G34" s="138" t="s">
        <v>298</v>
      </c>
      <c r="H34" s="138"/>
      <c r="I34" s="138"/>
      <c r="J34" s="65" t="s">
        <v>210</v>
      </c>
    </row>
    <row r="35" spans="1:10" s="67" customFormat="1" ht="15.75" customHeight="1">
      <c r="A35" s="68"/>
      <c r="B35" s="68"/>
      <c r="C35" s="69">
        <v>2007</v>
      </c>
      <c r="D35" s="138" t="str">
        <f>+D6</f>
        <v>Enero-Julio</v>
      </c>
      <c r="E35" s="138"/>
      <c r="F35" s="65" t="s">
        <v>210</v>
      </c>
      <c r="G35" s="138" t="str">
        <f>+D35</f>
        <v>Enero-Julio</v>
      </c>
      <c r="H35" s="138"/>
      <c r="I35" s="65" t="s">
        <v>210</v>
      </c>
      <c r="J35" s="70" t="s">
        <v>211</v>
      </c>
    </row>
    <row r="36" spans="1:10" s="67" customFormat="1" ht="15" customHeight="1">
      <c r="A36" s="71"/>
      <c r="B36" s="71"/>
      <c r="C36" s="72"/>
      <c r="D36" s="73">
        <v>2007</v>
      </c>
      <c r="E36" s="73">
        <v>2008</v>
      </c>
      <c r="F36" s="74" t="s">
        <v>211</v>
      </c>
      <c r="G36" s="73">
        <v>2007</v>
      </c>
      <c r="H36" s="73">
        <v>2008</v>
      </c>
      <c r="I36" s="74" t="s">
        <v>211</v>
      </c>
      <c r="J36" s="71"/>
    </row>
    <row r="37" spans="1:33" s="77" customFormat="1" ht="12.75">
      <c r="A37" t="s">
        <v>103</v>
      </c>
      <c r="B37" t="s">
        <v>71</v>
      </c>
      <c r="C37" s="75">
        <v>28.8625192254466</v>
      </c>
      <c r="D37" s="37">
        <v>537556</v>
      </c>
      <c r="E37" s="37">
        <v>80524</v>
      </c>
      <c r="F37" s="76">
        <f>+(E37-D37)/D37</f>
        <v>-0.8502035136804351</v>
      </c>
      <c r="G37" s="37">
        <v>823820</v>
      </c>
      <c r="H37" s="37">
        <v>132864</v>
      </c>
      <c r="I37" s="76">
        <f>+(H37-G37)/G37</f>
        <v>-0.8387220509334563</v>
      </c>
      <c r="J37">
        <v>1</v>
      </c>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100</v>
      </c>
      <c r="B38" t="s">
        <v>101</v>
      </c>
      <c r="C38" s="75">
        <v>13.7116060386296</v>
      </c>
      <c r="D38" s="37">
        <v>48348</v>
      </c>
      <c r="E38" s="37">
        <v>65502</v>
      </c>
      <c r="F38" s="76">
        <f>+(E38-D38)/D38</f>
        <v>0.35480268056589725</v>
      </c>
      <c r="G38" s="37">
        <v>143042</v>
      </c>
      <c r="H38" s="37">
        <v>197351</v>
      </c>
      <c r="I38" s="76">
        <f>+(H38-G38)/G38</f>
        <v>0.3796717048139707</v>
      </c>
      <c r="J38">
        <v>2</v>
      </c>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86</v>
      </c>
      <c r="B39" t="s">
        <v>71</v>
      </c>
      <c r="C39" s="75">
        <v>13.0589043159595</v>
      </c>
      <c r="D39" s="37">
        <v>69571</v>
      </c>
      <c r="E39" s="37">
        <v>18966</v>
      </c>
      <c r="F39" s="76">
        <f aca="true" t="shared" si="2" ref="F39:F48">+(E39-D39)/D39</f>
        <v>-0.7273864110045852</v>
      </c>
      <c r="G39" s="37">
        <v>187296</v>
      </c>
      <c r="H39" s="37">
        <v>29435</v>
      </c>
      <c r="I39" s="76">
        <f aca="true" t="shared" si="3" ref="I39:I48">+(H39-G39)/G39</f>
        <v>-0.8428423458055698</v>
      </c>
      <c r="J39">
        <v>3</v>
      </c>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77</v>
      </c>
      <c r="B40" t="s">
        <v>71</v>
      </c>
      <c r="C40" s="75">
        <v>7.11420353222693</v>
      </c>
      <c r="D40" s="37">
        <v>226450</v>
      </c>
      <c r="E40" s="37">
        <v>0</v>
      </c>
      <c r="F40" s="76">
        <f t="shared" si="2"/>
        <v>-1</v>
      </c>
      <c r="G40" s="37">
        <v>183860</v>
      </c>
      <c r="H40" s="37">
        <v>0</v>
      </c>
      <c r="I40" s="76">
        <f t="shared" si="3"/>
        <v>-1</v>
      </c>
      <c r="J40">
        <v>4</v>
      </c>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108</v>
      </c>
      <c r="B41" t="s">
        <v>71</v>
      </c>
      <c r="C41" s="75">
        <v>2.20342011498481</v>
      </c>
      <c r="D41" s="37">
        <v>0</v>
      </c>
      <c r="E41" s="37">
        <v>0</v>
      </c>
      <c r="F41" s="76"/>
      <c r="G41" s="37">
        <v>0</v>
      </c>
      <c r="H41" s="37">
        <v>0</v>
      </c>
      <c r="I41" s="76"/>
      <c r="J41">
        <v>8</v>
      </c>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96</v>
      </c>
      <c r="B42" t="s">
        <v>71</v>
      </c>
      <c r="C42" s="75">
        <v>1.45076358744206</v>
      </c>
      <c r="D42" s="37">
        <v>23922</v>
      </c>
      <c r="E42" s="37">
        <v>0</v>
      </c>
      <c r="F42" s="76">
        <f t="shared" si="2"/>
        <v>-1</v>
      </c>
      <c r="G42" s="37">
        <v>41409</v>
      </c>
      <c r="H42" s="37">
        <v>0</v>
      </c>
      <c r="I42" s="76">
        <f t="shared" si="3"/>
        <v>-1</v>
      </c>
      <c r="J42">
        <v>14</v>
      </c>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95</v>
      </c>
      <c r="B43" t="s">
        <v>68</v>
      </c>
      <c r="C43" s="75">
        <v>1.32281583160786</v>
      </c>
      <c r="D43" s="37">
        <v>2739</v>
      </c>
      <c r="E43" s="37">
        <v>730</v>
      </c>
      <c r="F43" s="76">
        <f t="shared" si="2"/>
        <v>-0.7334793720335889</v>
      </c>
      <c r="G43" s="37">
        <v>23995</v>
      </c>
      <c r="H43" s="37">
        <v>8519</v>
      </c>
      <c r="I43" s="76">
        <f t="shared" si="3"/>
        <v>-0.6449677016045009</v>
      </c>
      <c r="J43">
        <v>15</v>
      </c>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91</v>
      </c>
      <c r="B44" t="s">
        <v>71</v>
      </c>
      <c r="C44" s="75">
        <v>1.24030844798531</v>
      </c>
      <c r="D44" s="37">
        <v>0</v>
      </c>
      <c r="E44" s="37">
        <v>0</v>
      </c>
      <c r="F44" s="76"/>
      <c r="G44" s="37">
        <v>0</v>
      </c>
      <c r="H44" s="37">
        <v>0</v>
      </c>
      <c r="I44" s="76"/>
      <c r="J44">
        <v>16</v>
      </c>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s="77" customFormat="1" ht="12.75">
      <c r="A45" t="s">
        <v>93</v>
      </c>
      <c r="B45" t="s">
        <v>71</v>
      </c>
      <c r="C45" s="75">
        <v>1.22674990978492</v>
      </c>
      <c r="D45" s="37">
        <v>0</v>
      </c>
      <c r="E45" s="37">
        <v>0</v>
      </c>
      <c r="F45" s="76"/>
      <c r="G45" s="37">
        <v>0</v>
      </c>
      <c r="H45" s="37">
        <v>0</v>
      </c>
      <c r="I45" s="76"/>
      <c r="J45">
        <v>17</v>
      </c>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s="77" customFormat="1" ht="12.75">
      <c r="A46" t="s">
        <v>92</v>
      </c>
      <c r="B46" t="s">
        <v>68</v>
      </c>
      <c r="C46" s="75">
        <v>1.1723405820712</v>
      </c>
      <c r="D46" s="37">
        <v>672</v>
      </c>
      <c r="E46" s="37">
        <v>0</v>
      </c>
      <c r="F46" s="76">
        <f t="shared" si="2"/>
        <v>-1</v>
      </c>
      <c r="G46" s="37">
        <v>33462</v>
      </c>
      <c r="H46" s="37">
        <v>0</v>
      </c>
      <c r="I46" s="76">
        <f t="shared" si="3"/>
        <v>-1</v>
      </c>
      <c r="J46">
        <v>18</v>
      </c>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s="77" customFormat="1" ht="12.75">
      <c r="A47" t="s">
        <v>99</v>
      </c>
      <c r="B47" t="s">
        <v>71</v>
      </c>
      <c r="C47" s="75">
        <v>1.01545393074985</v>
      </c>
      <c r="D47" s="37">
        <v>0</v>
      </c>
      <c r="E47" s="37">
        <v>0</v>
      </c>
      <c r="F47" s="76"/>
      <c r="G47" s="37">
        <v>0</v>
      </c>
      <c r="H47" s="37">
        <v>0</v>
      </c>
      <c r="I47" s="76"/>
      <c r="J47">
        <v>19</v>
      </c>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s="77" customFormat="1" ht="12.75">
      <c r="A48" t="s">
        <v>104</v>
      </c>
      <c r="B48" t="s">
        <v>105</v>
      </c>
      <c r="C48" s="75">
        <v>0.947310889923589</v>
      </c>
      <c r="D48" s="37">
        <v>45</v>
      </c>
      <c r="E48" s="37">
        <v>0</v>
      </c>
      <c r="F48" s="76">
        <f t="shared" si="2"/>
        <v>-1</v>
      </c>
      <c r="G48" s="37">
        <v>27039</v>
      </c>
      <c r="H48" s="37">
        <v>0</v>
      </c>
      <c r="I48" s="76">
        <f t="shared" si="3"/>
        <v>-1</v>
      </c>
      <c r="J48">
        <v>20</v>
      </c>
      <c r="K48" s="67"/>
      <c r="L48" s="67"/>
      <c r="M48" s="67"/>
      <c r="N48" s="67"/>
      <c r="O48" s="67"/>
      <c r="P48" s="67"/>
      <c r="Q48" s="67"/>
      <c r="R48" s="67"/>
      <c r="S48" s="67"/>
      <c r="T48" s="67"/>
      <c r="U48" s="67"/>
      <c r="V48" s="67"/>
      <c r="W48" s="67"/>
      <c r="X48" s="67"/>
      <c r="Y48" s="67"/>
      <c r="Z48" s="67"/>
      <c r="AA48" s="67"/>
      <c r="AB48" s="67"/>
      <c r="AC48" s="67"/>
      <c r="AD48" s="67"/>
      <c r="AE48" s="67"/>
      <c r="AF48" s="67"/>
      <c r="AG48" s="67"/>
    </row>
    <row r="49" spans="1:10" s="67" customFormat="1" ht="12.75">
      <c r="A49" s="3"/>
      <c r="B49" s="78"/>
      <c r="C49" s="79"/>
      <c r="D49" s="80"/>
      <c r="E49" s="81"/>
      <c r="F49" s="81"/>
      <c r="G49" s="60"/>
      <c r="H49" s="80"/>
      <c r="I49" s="81"/>
      <c r="J49" s="81"/>
    </row>
    <row r="50" spans="1:33" s="2" customFormat="1" ht="12.75">
      <c r="A50" s="55" t="s">
        <v>212</v>
      </c>
      <c r="B50" s="55"/>
      <c r="C50" s="82">
        <f>SUM(C37:C49)</f>
        <v>73.32639640681222</v>
      </c>
      <c r="D50" s="83"/>
      <c r="E50" s="56"/>
      <c r="F50" s="56"/>
      <c r="G50" s="56">
        <f>SUM(G37:G49)</f>
        <v>1463923</v>
      </c>
      <c r="H50" s="83">
        <f>SUM(H37:H49)</f>
        <v>368169</v>
      </c>
      <c r="I50" s="57">
        <f>+(H50-G50)/G50</f>
        <v>-0.7485052150966957</v>
      </c>
      <c r="J50" s="56"/>
      <c r="K50" s="67"/>
      <c r="L50" s="67"/>
      <c r="M50" s="67"/>
      <c r="N50" s="67"/>
      <c r="O50" s="67"/>
      <c r="P50" s="67"/>
      <c r="Q50" s="67"/>
      <c r="R50" s="67"/>
      <c r="S50" s="67"/>
      <c r="T50" s="67"/>
      <c r="U50" s="67"/>
      <c r="V50" s="67"/>
      <c r="W50" s="67"/>
      <c r="X50" s="67"/>
      <c r="Y50" s="67"/>
      <c r="Z50" s="67"/>
      <c r="AA50" s="67"/>
      <c r="AB50" s="67"/>
      <c r="AC50" s="67"/>
      <c r="AD50" s="67"/>
      <c r="AE50" s="67"/>
      <c r="AF50" s="67"/>
      <c r="AG50" s="67"/>
    </row>
    <row r="51" spans="3:10" s="67" customFormat="1" ht="12.75">
      <c r="C51" s="84"/>
      <c r="D51" s="85"/>
      <c r="E51" s="60"/>
      <c r="F51" s="60"/>
      <c r="G51" s="60"/>
      <c r="H51" s="85"/>
      <c r="I51" s="60"/>
      <c r="J51" s="60"/>
    </row>
    <row r="52" spans="1:10" s="67" customFormat="1" ht="12.75">
      <c r="A52" s="86" t="s">
        <v>58</v>
      </c>
      <c r="C52" s="84"/>
      <c r="D52" s="85"/>
      <c r="E52" s="60"/>
      <c r="F52" s="60"/>
      <c r="G52" s="60"/>
      <c r="H52" s="85"/>
      <c r="I52" s="60"/>
      <c r="J52" s="60"/>
    </row>
    <row r="53" spans="11:33" ht="12.75">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s="63" customFormat="1" ht="15.75" customHeight="1">
      <c r="A54" s="140" t="s">
        <v>59</v>
      </c>
      <c r="B54" s="140"/>
      <c r="C54" s="140"/>
      <c r="D54" s="140"/>
      <c r="E54" s="140"/>
      <c r="F54" s="140"/>
      <c r="G54" s="140"/>
      <c r="H54" s="140"/>
      <c r="I54" s="140"/>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s="63" customFormat="1" ht="15.75" customHeight="1">
      <c r="A55" s="139" t="s">
        <v>61</v>
      </c>
      <c r="B55" s="139"/>
      <c r="C55" s="139"/>
      <c r="D55" s="139"/>
      <c r="E55" s="139"/>
      <c r="F55" s="139"/>
      <c r="G55" s="139"/>
      <c r="H55" s="139"/>
      <c r="I55" s="139"/>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s="64" customFormat="1" ht="15.75" customHeight="1">
      <c r="A56" s="139" t="s">
        <v>44</v>
      </c>
      <c r="B56" s="139"/>
      <c r="C56" s="139"/>
      <c r="D56" s="139"/>
      <c r="E56" s="139"/>
      <c r="F56" s="139"/>
      <c r="G56" s="139"/>
      <c r="H56" s="139"/>
      <c r="I56" s="139"/>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s="64" customFormat="1" ht="15.75" customHeight="1">
      <c r="A57" s="95"/>
      <c r="B57" s="95"/>
      <c r="C57" s="95"/>
      <c r="D57" s="95"/>
      <c r="E57" s="95"/>
      <c r="F57" s="95"/>
      <c r="G57" s="95"/>
      <c r="H57" s="95"/>
      <c r="I57" s="95"/>
      <c r="K57" s="67"/>
      <c r="L57" s="67"/>
      <c r="M57" s="67"/>
      <c r="N57" s="67"/>
      <c r="O57" s="67"/>
      <c r="P57" s="67"/>
      <c r="Q57" s="67"/>
      <c r="R57" s="67"/>
      <c r="S57" s="67"/>
      <c r="T57" s="67"/>
      <c r="U57" s="67"/>
      <c r="V57" s="67"/>
      <c r="W57" s="67"/>
      <c r="X57" s="67"/>
      <c r="Y57" s="67"/>
      <c r="Z57" s="67"/>
      <c r="AA57" s="67"/>
      <c r="AB57" s="67"/>
      <c r="AC57" s="67"/>
      <c r="AD57" s="67"/>
      <c r="AE57" s="67"/>
      <c r="AF57" s="67"/>
      <c r="AG57" s="67"/>
    </row>
    <row r="58" spans="1:10" s="67" customFormat="1" ht="30.75" customHeight="1">
      <c r="A58" s="65" t="s">
        <v>350</v>
      </c>
      <c r="B58" s="65" t="s">
        <v>68</v>
      </c>
      <c r="C58" s="66" t="s">
        <v>208</v>
      </c>
      <c r="D58" s="138" t="s">
        <v>209</v>
      </c>
      <c r="E58" s="138"/>
      <c r="F58" s="138"/>
      <c r="G58" s="138" t="s">
        <v>298</v>
      </c>
      <c r="H58" s="138"/>
      <c r="I58" s="138"/>
      <c r="J58" s="65" t="s">
        <v>210</v>
      </c>
    </row>
    <row r="59" spans="1:10" s="67" customFormat="1" ht="15.75" customHeight="1">
      <c r="A59" s="68"/>
      <c r="B59" s="68"/>
      <c r="C59" s="69">
        <v>2007</v>
      </c>
      <c r="D59" s="138" t="str">
        <f>+D35</f>
        <v>Enero-Julio</v>
      </c>
      <c r="E59" s="138"/>
      <c r="F59" s="65" t="s">
        <v>210</v>
      </c>
      <c r="G59" s="138" t="str">
        <f>+D59</f>
        <v>Enero-Julio</v>
      </c>
      <c r="H59" s="138"/>
      <c r="I59" s="65" t="s">
        <v>210</v>
      </c>
      <c r="J59" s="70" t="s">
        <v>211</v>
      </c>
    </row>
    <row r="60" spans="1:10" s="67" customFormat="1" ht="15.75">
      <c r="A60" s="71"/>
      <c r="B60" s="71"/>
      <c r="C60" s="72"/>
      <c r="D60" s="73">
        <v>2007</v>
      </c>
      <c r="E60" s="73">
        <v>2008</v>
      </c>
      <c r="F60" s="74" t="s">
        <v>211</v>
      </c>
      <c r="G60" s="73">
        <v>2007</v>
      </c>
      <c r="H60" s="73">
        <v>2008</v>
      </c>
      <c r="I60" s="74" t="s">
        <v>211</v>
      </c>
      <c r="J60" s="71"/>
    </row>
    <row r="61" spans="1:33" s="107" customFormat="1" ht="12.75">
      <c r="A61" s="103" t="s">
        <v>89</v>
      </c>
      <c r="B61" s="103" t="s">
        <v>71</v>
      </c>
      <c r="C61" s="104">
        <v>86.4222470738727</v>
      </c>
      <c r="D61" s="105">
        <v>73007660</v>
      </c>
      <c r="E61" s="105">
        <v>121627993</v>
      </c>
      <c r="F61" s="106">
        <f>+(E61-D61)/D61</f>
        <v>0.6659620784997081</v>
      </c>
      <c r="G61" s="105">
        <v>107055053</v>
      </c>
      <c r="H61" s="105">
        <v>195900457</v>
      </c>
      <c r="I61" s="106">
        <f>+(H61-G61)/G61</f>
        <v>0.8299038813235654</v>
      </c>
      <c r="J61" s="103">
        <v>1</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s="107" customFormat="1" ht="12.75">
      <c r="A62" s="103" t="s">
        <v>77</v>
      </c>
      <c r="B62" s="103" t="s">
        <v>71</v>
      </c>
      <c r="C62" s="104">
        <v>5.69313483364462</v>
      </c>
      <c r="D62" s="105">
        <v>106920</v>
      </c>
      <c r="E62" s="105">
        <v>0</v>
      </c>
      <c r="F62" s="106">
        <f>+(E62-D62)/D62</f>
        <v>-1</v>
      </c>
      <c r="G62" s="105">
        <v>28909</v>
      </c>
      <c r="H62" s="105">
        <v>0</v>
      </c>
      <c r="I62" s="106">
        <f>+(H62-G62)/G62</f>
        <v>-1</v>
      </c>
      <c r="J62" s="103">
        <v>2</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33" s="107" customFormat="1" ht="12.75">
      <c r="A63" s="103" t="s">
        <v>90</v>
      </c>
      <c r="B63" s="103" t="s">
        <v>71</v>
      </c>
      <c r="C63" s="104">
        <v>3.9206087617149</v>
      </c>
      <c r="D63" s="105">
        <v>1087074</v>
      </c>
      <c r="E63" s="105">
        <v>844759</v>
      </c>
      <c r="F63" s="106">
        <f aca="true" t="shared" si="4" ref="F63:F73">+(E63-D63)/D63</f>
        <v>-0.22290570835104143</v>
      </c>
      <c r="G63" s="105">
        <v>2256738</v>
      </c>
      <c r="H63" s="105">
        <v>1634408</v>
      </c>
      <c r="I63" s="106">
        <f aca="true" t="shared" si="5" ref="I63:I73">+(H63-G63)/G63</f>
        <v>-0.27576528600129924</v>
      </c>
      <c r="J63" s="103">
        <v>3</v>
      </c>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33" s="107" customFormat="1" ht="12.75">
      <c r="A64" s="103" t="s">
        <v>116</v>
      </c>
      <c r="B64" s="103" t="s">
        <v>71</v>
      </c>
      <c r="C64" s="104">
        <v>1.40966409324685</v>
      </c>
      <c r="D64" s="105">
        <v>1675032</v>
      </c>
      <c r="E64" s="105">
        <v>99072</v>
      </c>
      <c r="F64" s="106">
        <f t="shared" si="4"/>
        <v>-0.9408536672732223</v>
      </c>
      <c r="G64" s="105">
        <v>875471</v>
      </c>
      <c r="H64" s="105">
        <v>57600</v>
      </c>
      <c r="I64" s="106">
        <f t="shared" si="5"/>
        <v>-0.9342068440873541</v>
      </c>
      <c r="J64" s="103">
        <v>4</v>
      </c>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row>
    <row r="65" spans="1:33" s="107" customFormat="1" ht="12.75">
      <c r="A65" s="103" t="s">
        <v>113</v>
      </c>
      <c r="B65" s="103" t="s">
        <v>71</v>
      </c>
      <c r="C65" s="104">
        <v>0.347482761198918</v>
      </c>
      <c r="D65" s="105">
        <v>636231</v>
      </c>
      <c r="E65" s="105">
        <v>722334</v>
      </c>
      <c r="F65" s="106">
        <f t="shared" si="4"/>
        <v>0.13533292153321672</v>
      </c>
      <c r="G65" s="105">
        <v>509591</v>
      </c>
      <c r="H65" s="105">
        <v>722064</v>
      </c>
      <c r="I65" s="106">
        <f t="shared" si="5"/>
        <v>0.4169481015167065</v>
      </c>
      <c r="J65" s="103">
        <v>6</v>
      </c>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row>
    <row r="66" spans="1:33" s="107" customFormat="1" ht="12.75">
      <c r="A66" s="103" t="s">
        <v>112</v>
      </c>
      <c r="B66" s="103" t="s">
        <v>71</v>
      </c>
      <c r="C66" s="104">
        <v>0.309584998082712</v>
      </c>
      <c r="D66" s="105">
        <v>130657</v>
      </c>
      <c r="E66" s="105">
        <v>488970</v>
      </c>
      <c r="F66" s="106">
        <f t="shared" si="4"/>
        <v>2.742394207734756</v>
      </c>
      <c r="G66" s="105">
        <v>454012</v>
      </c>
      <c r="H66" s="105">
        <v>1621812</v>
      </c>
      <c r="I66" s="106">
        <f t="shared" si="5"/>
        <v>2.5721787089328036</v>
      </c>
      <c r="J66" s="103">
        <v>8</v>
      </c>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1:10" s="108" customFormat="1" ht="12.75">
      <c r="A67" s="103" t="s">
        <v>114</v>
      </c>
      <c r="B67" s="103" t="s">
        <v>71</v>
      </c>
      <c r="C67" s="104">
        <v>0.0962984220073234</v>
      </c>
      <c r="D67" s="105">
        <v>60230</v>
      </c>
      <c r="E67" s="105">
        <v>0</v>
      </c>
      <c r="F67" s="106">
        <f t="shared" si="4"/>
        <v>-1</v>
      </c>
      <c r="G67" s="105">
        <v>141224</v>
      </c>
      <c r="H67" s="105">
        <v>0</v>
      </c>
      <c r="I67" s="106">
        <f t="shared" si="5"/>
        <v>-1</v>
      </c>
      <c r="J67" s="103">
        <v>12</v>
      </c>
    </row>
    <row r="68" spans="1:10" s="108" customFormat="1" ht="12.75">
      <c r="A68" s="103" t="s">
        <v>115</v>
      </c>
      <c r="B68" s="103" t="s">
        <v>71</v>
      </c>
      <c r="C68" s="104">
        <v>0.0379345848659676</v>
      </c>
      <c r="D68" s="105">
        <v>0</v>
      </c>
      <c r="E68" s="105">
        <v>4896</v>
      </c>
      <c r="F68" s="106"/>
      <c r="G68" s="105">
        <v>0</v>
      </c>
      <c r="H68" s="105">
        <v>4032</v>
      </c>
      <c r="I68" s="106"/>
      <c r="J68" s="103">
        <v>15</v>
      </c>
    </row>
    <row r="69" spans="1:10" s="67" customFormat="1" ht="12.75">
      <c r="A69" t="s">
        <v>100</v>
      </c>
      <c r="B69" t="s">
        <v>101</v>
      </c>
      <c r="C69" s="75">
        <v>0.0335098379362282</v>
      </c>
      <c r="D69" s="37">
        <v>0</v>
      </c>
      <c r="E69" s="37">
        <v>18180</v>
      </c>
      <c r="F69" s="76"/>
      <c r="G69" s="37">
        <v>0</v>
      </c>
      <c r="H69" s="37">
        <v>63086</v>
      </c>
      <c r="I69" s="76"/>
      <c r="J69">
        <v>16</v>
      </c>
    </row>
    <row r="70" spans="1:10" s="67" customFormat="1" ht="12.75">
      <c r="A70" t="s">
        <v>84</v>
      </c>
      <c r="B70" t="s">
        <v>71</v>
      </c>
      <c r="C70" s="75">
        <v>0.0314171351580851</v>
      </c>
      <c r="D70" s="37">
        <v>40065</v>
      </c>
      <c r="E70" s="37">
        <v>52800</v>
      </c>
      <c r="F70" s="76">
        <f t="shared" si="4"/>
        <v>0.3178584799700487</v>
      </c>
      <c r="G70" s="37">
        <v>46074</v>
      </c>
      <c r="H70" s="37">
        <v>163416</v>
      </c>
      <c r="I70" s="76">
        <f t="shared" si="5"/>
        <v>2.5468159916655813</v>
      </c>
      <c r="J70">
        <v>17</v>
      </c>
    </row>
    <row r="71" spans="1:10" s="67" customFormat="1" ht="12.75">
      <c r="A71" t="s">
        <v>109</v>
      </c>
      <c r="B71" t="s">
        <v>71</v>
      </c>
      <c r="C71" s="75">
        <v>0.0305034102565825</v>
      </c>
      <c r="D71" s="37">
        <v>9280</v>
      </c>
      <c r="E71" s="37">
        <v>31542</v>
      </c>
      <c r="F71" s="76">
        <f t="shared" si="4"/>
        <v>2.3989224137931036</v>
      </c>
      <c r="G71" s="37">
        <v>41694</v>
      </c>
      <c r="H71" s="37">
        <v>61421</v>
      </c>
      <c r="I71" s="76">
        <f t="shared" si="5"/>
        <v>0.47313762172015156</v>
      </c>
      <c r="J71">
        <v>18</v>
      </c>
    </row>
    <row r="72" spans="1:10" s="67" customFormat="1" ht="12.75">
      <c r="A72" t="s">
        <v>110</v>
      </c>
      <c r="B72" t="s">
        <v>71</v>
      </c>
      <c r="C72" s="75">
        <v>0.0269426106777415</v>
      </c>
      <c r="D72" s="37">
        <v>0</v>
      </c>
      <c r="E72" s="37">
        <v>0</v>
      </c>
      <c r="F72" s="76"/>
      <c r="G72" s="37">
        <v>0</v>
      </c>
      <c r="H72" s="37">
        <v>0</v>
      </c>
      <c r="I72" s="76"/>
      <c r="J72">
        <v>19</v>
      </c>
    </row>
    <row r="73" spans="1:10" s="67" customFormat="1" ht="12.75">
      <c r="A73" t="s">
        <v>111</v>
      </c>
      <c r="B73" t="s">
        <v>71</v>
      </c>
      <c r="C73" s="75">
        <v>0.0235270524451841</v>
      </c>
      <c r="D73" s="37">
        <v>21820</v>
      </c>
      <c r="E73" s="37">
        <v>83743</v>
      </c>
      <c r="F73" s="76">
        <f t="shared" si="4"/>
        <v>2.8379010082493124</v>
      </c>
      <c r="G73" s="37">
        <v>34503</v>
      </c>
      <c r="H73" s="37">
        <v>252923</v>
      </c>
      <c r="I73" s="76">
        <f t="shared" si="5"/>
        <v>6.330464017621656</v>
      </c>
      <c r="J73">
        <v>20</v>
      </c>
    </row>
    <row r="74" spans="1:10" s="67" customFormat="1" ht="12.75">
      <c r="A74" s="3"/>
      <c r="B74" s="78"/>
      <c r="C74" s="79"/>
      <c r="D74" s="80"/>
      <c r="E74" s="81"/>
      <c r="F74" s="81"/>
      <c r="G74" s="60"/>
      <c r="H74" s="80"/>
      <c r="I74" s="81"/>
      <c r="J74" s="81"/>
    </row>
    <row r="75" spans="1:33" s="2" customFormat="1" ht="12.75">
      <c r="A75" s="55" t="s">
        <v>212</v>
      </c>
      <c r="B75" s="55"/>
      <c r="C75" s="82">
        <f>SUM(C61:C74)</f>
        <v>98.3828555751078</v>
      </c>
      <c r="D75" s="83"/>
      <c r="E75" s="56"/>
      <c r="F75" s="56"/>
      <c r="G75" s="56">
        <f>SUM(G61:G74)</f>
        <v>111443269</v>
      </c>
      <c r="H75" s="83">
        <f>SUM(H61:H74)</f>
        <v>200481219</v>
      </c>
      <c r="I75" s="57">
        <f>+(H75-G75)/G75</f>
        <v>0.798953142697205</v>
      </c>
      <c r="J75" s="56"/>
      <c r="K75" s="67"/>
      <c r="L75" s="67"/>
      <c r="M75" s="67"/>
      <c r="N75" s="67"/>
      <c r="O75" s="67"/>
      <c r="P75" s="67"/>
      <c r="Q75" s="67"/>
      <c r="R75" s="67"/>
      <c r="S75" s="67"/>
      <c r="T75" s="67"/>
      <c r="U75" s="67"/>
      <c r="V75" s="67"/>
      <c r="W75" s="67"/>
      <c r="X75" s="67"/>
      <c r="Y75" s="67"/>
      <c r="Z75" s="67"/>
      <c r="AA75" s="67"/>
      <c r="AB75" s="67"/>
      <c r="AC75" s="67"/>
      <c r="AD75" s="67"/>
      <c r="AE75" s="67"/>
      <c r="AF75" s="67"/>
      <c r="AG75" s="67"/>
    </row>
    <row r="76" spans="3:10" s="67" customFormat="1" ht="12.75">
      <c r="C76" s="84"/>
      <c r="D76" s="85"/>
      <c r="E76" s="60"/>
      <c r="F76" s="60"/>
      <c r="G76" s="60"/>
      <c r="H76" s="85"/>
      <c r="I76" s="60"/>
      <c r="J76" s="60"/>
    </row>
    <row r="77" spans="1:10" s="67" customFormat="1" ht="12.75">
      <c r="A77" s="86" t="s">
        <v>58</v>
      </c>
      <c r="C77" s="84"/>
      <c r="D77" s="85"/>
      <c r="E77" s="60"/>
      <c r="F77" s="60"/>
      <c r="G77" s="60"/>
      <c r="H77" s="85"/>
      <c r="I77" s="60"/>
      <c r="J77" s="60"/>
    </row>
    <row r="78" spans="11:33" ht="12.75">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s="63" customFormat="1" ht="15.75" customHeight="1">
      <c r="A79" s="140" t="s">
        <v>64</v>
      </c>
      <c r="B79" s="140"/>
      <c r="C79" s="140"/>
      <c r="D79" s="140"/>
      <c r="E79" s="140"/>
      <c r="F79" s="140"/>
      <c r="G79" s="140"/>
      <c r="H79" s="140"/>
      <c r="I79" s="140"/>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s="63" customFormat="1" ht="15.75" customHeight="1">
      <c r="A80" s="139" t="s">
        <v>61</v>
      </c>
      <c r="B80" s="139"/>
      <c r="C80" s="139"/>
      <c r="D80" s="139"/>
      <c r="E80" s="139"/>
      <c r="F80" s="139"/>
      <c r="G80" s="139"/>
      <c r="H80" s="139"/>
      <c r="I80" s="139"/>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s="64" customFormat="1" ht="15.75" customHeight="1">
      <c r="A81" s="139" t="s">
        <v>45</v>
      </c>
      <c r="B81" s="139"/>
      <c r="C81" s="139"/>
      <c r="D81" s="139"/>
      <c r="E81" s="139"/>
      <c r="F81" s="139"/>
      <c r="G81" s="139"/>
      <c r="H81" s="139"/>
      <c r="I81" s="139"/>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64" customFormat="1" ht="15.75" customHeight="1">
      <c r="A82" s="95"/>
      <c r="B82" s="95"/>
      <c r="C82" s="95"/>
      <c r="D82" s="95"/>
      <c r="E82" s="95"/>
      <c r="F82" s="95"/>
      <c r="G82" s="95"/>
      <c r="H82" s="95"/>
      <c r="I82" s="95"/>
      <c r="K82" s="67"/>
      <c r="L82" s="67"/>
      <c r="M82" s="67"/>
      <c r="N82" s="67"/>
      <c r="O82" s="67"/>
      <c r="P82" s="67"/>
      <c r="Q82" s="67"/>
      <c r="R82" s="67"/>
      <c r="S82" s="67"/>
      <c r="T82" s="67"/>
      <c r="U82" s="67"/>
      <c r="V82" s="67"/>
      <c r="W82" s="67"/>
      <c r="X82" s="67"/>
      <c r="Y82" s="67"/>
      <c r="Z82" s="67"/>
      <c r="AA82" s="67"/>
      <c r="AB82" s="67"/>
      <c r="AC82" s="67"/>
      <c r="AD82" s="67"/>
      <c r="AE82" s="67"/>
      <c r="AF82" s="67"/>
      <c r="AG82" s="67"/>
    </row>
    <row r="83" spans="1:10" s="67" customFormat="1" ht="30.75" customHeight="1">
      <c r="A83" s="65" t="s">
        <v>213</v>
      </c>
      <c r="B83" s="65" t="s">
        <v>68</v>
      </c>
      <c r="C83" s="66" t="s">
        <v>208</v>
      </c>
      <c r="D83" s="138" t="s">
        <v>209</v>
      </c>
      <c r="E83" s="138"/>
      <c r="F83" s="138"/>
      <c r="G83" s="138" t="s">
        <v>298</v>
      </c>
      <c r="H83" s="138"/>
      <c r="I83" s="138"/>
      <c r="J83" s="65" t="s">
        <v>210</v>
      </c>
    </row>
    <row r="84" spans="1:10" s="67" customFormat="1" ht="15.75" customHeight="1">
      <c r="A84" s="68"/>
      <c r="B84" s="68"/>
      <c r="C84" s="69">
        <v>2007</v>
      </c>
      <c r="D84" s="138" t="str">
        <f>+D59</f>
        <v>Enero-Julio</v>
      </c>
      <c r="E84" s="138"/>
      <c r="F84" s="65" t="s">
        <v>210</v>
      </c>
      <c r="G84" s="138" t="str">
        <f>+D84</f>
        <v>Enero-Julio</v>
      </c>
      <c r="H84" s="138"/>
      <c r="I84" s="65" t="s">
        <v>210</v>
      </c>
      <c r="J84" s="70" t="s">
        <v>211</v>
      </c>
    </row>
    <row r="85" spans="1:10" s="67" customFormat="1" ht="15.75">
      <c r="A85" s="71"/>
      <c r="B85" s="71"/>
      <c r="C85" s="72"/>
      <c r="D85" s="73">
        <v>2007</v>
      </c>
      <c r="E85" s="73">
        <v>2008</v>
      </c>
      <c r="F85" s="74" t="s">
        <v>211</v>
      </c>
      <c r="G85" s="73">
        <v>2007</v>
      </c>
      <c r="H85" s="73">
        <v>2008</v>
      </c>
      <c r="I85" s="74" t="s">
        <v>211</v>
      </c>
      <c r="J85" s="71"/>
    </row>
    <row r="86" spans="1:33" s="77" customFormat="1" ht="12.75">
      <c r="A86" t="s">
        <v>89</v>
      </c>
      <c r="B86" t="s">
        <v>71</v>
      </c>
      <c r="C86" s="75">
        <v>64.1135665981826</v>
      </c>
      <c r="D86" s="37">
        <v>178156345</v>
      </c>
      <c r="E86" s="37">
        <v>160784728</v>
      </c>
      <c r="F86" s="76">
        <f>+(E86-D86)/D86</f>
        <v>-0.09750770874873976</v>
      </c>
      <c r="G86" s="37">
        <v>242567163</v>
      </c>
      <c r="H86" s="37">
        <v>202273912</v>
      </c>
      <c r="I86" s="76">
        <f>+(H86-G86)/G86</f>
        <v>-0.16611172964083354</v>
      </c>
      <c r="J86">
        <v>1</v>
      </c>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77</v>
      </c>
      <c r="B87" t="s">
        <v>71</v>
      </c>
      <c r="C87" s="75">
        <v>12.7053733184605</v>
      </c>
      <c r="D87" s="37">
        <v>15578905</v>
      </c>
      <c r="E87" s="37">
        <v>7397040</v>
      </c>
      <c r="F87" s="76">
        <f>+(E87-D87)/D87</f>
        <v>-0.5251887087057787</v>
      </c>
      <c r="G87" s="37">
        <v>12815197</v>
      </c>
      <c r="H87" s="37">
        <v>7523300</v>
      </c>
      <c r="I87" s="76">
        <f>+(H87-G87)/G87</f>
        <v>-0.41293918462587814</v>
      </c>
      <c r="J87">
        <v>2</v>
      </c>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113</v>
      </c>
      <c r="B88" t="s">
        <v>71</v>
      </c>
      <c r="C88" s="75">
        <v>5.12403665493459</v>
      </c>
      <c r="D88" s="37">
        <v>16815183</v>
      </c>
      <c r="E88" s="37">
        <v>9196535</v>
      </c>
      <c r="F88" s="76">
        <f aca="true" t="shared" si="6" ref="F88:F105">+(E88-D88)/D88</f>
        <v>-0.45308147999340836</v>
      </c>
      <c r="G88" s="37">
        <v>17630403</v>
      </c>
      <c r="H88" s="37">
        <v>9250423</v>
      </c>
      <c r="I88" s="76">
        <f aca="true" t="shared" si="7" ref="I88:I105">+(H88-G88)/G88</f>
        <v>-0.4753141490866658</v>
      </c>
      <c r="J88">
        <v>3</v>
      </c>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116</v>
      </c>
      <c r="B89" t="s">
        <v>71</v>
      </c>
      <c r="C89" s="75">
        <v>4.65927209437272</v>
      </c>
      <c r="D89" s="37">
        <v>12181996</v>
      </c>
      <c r="E89" s="37">
        <v>7422977</v>
      </c>
      <c r="F89" s="76">
        <f t="shared" si="6"/>
        <v>-0.390660036335589</v>
      </c>
      <c r="G89" s="37">
        <v>11491385</v>
      </c>
      <c r="H89" s="37">
        <v>5632802</v>
      </c>
      <c r="I89" s="76">
        <f t="shared" si="7"/>
        <v>-0.5098239246183119</v>
      </c>
      <c r="J89">
        <v>4</v>
      </c>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s="77" customFormat="1" ht="12.75">
      <c r="A90" t="s">
        <v>121</v>
      </c>
      <c r="B90" t="s">
        <v>71</v>
      </c>
      <c r="C90" s="75">
        <v>2.32270522106744</v>
      </c>
      <c r="D90" s="37">
        <v>2485226</v>
      </c>
      <c r="E90" s="37">
        <v>3111632</v>
      </c>
      <c r="F90" s="76">
        <f t="shared" si="6"/>
        <v>0.2520519260622575</v>
      </c>
      <c r="G90" s="37">
        <v>3457722</v>
      </c>
      <c r="H90" s="37">
        <v>4999395</v>
      </c>
      <c r="I90" s="76">
        <f t="shared" si="7"/>
        <v>0.4458637796792223</v>
      </c>
      <c r="J90">
        <v>5</v>
      </c>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s="77" customFormat="1" ht="12.75">
      <c r="A91" t="s">
        <v>122</v>
      </c>
      <c r="B91" t="s">
        <v>71</v>
      </c>
      <c r="C91" s="75">
        <v>1.30997681750811</v>
      </c>
      <c r="D91" s="37">
        <v>1033558</v>
      </c>
      <c r="E91" s="37">
        <v>1584234</v>
      </c>
      <c r="F91" s="76">
        <f t="shared" si="6"/>
        <v>0.5327964178110952</v>
      </c>
      <c r="G91" s="37">
        <v>3566323</v>
      </c>
      <c r="H91" s="37">
        <v>5708245</v>
      </c>
      <c r="I91" s="76">
        <f t="shared" si="7"/>
        <v>0.6005967490886271</v>
      </c>
      <c r="J91">
        <v>6</v>
      </c>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s="77" customFormat="1" ht="12.75">
      <c r="A92" t="s">
        <v>115</v>
      </c>
      <c r="B92" t="s">
        <v>71</v>
      </c>
      <c r="C92" s="75">
        <v>1.19314430240402</v>
      </c>
      <c r="D92" s="37">
        <v>1118616</v>
      </c>
      <c r="E92" s="37">
        <v>481935</v>
      </c>
      <c r="F92" s="76">
        <f t="shared" si="6"/>
        <v>-0.5691685082280247</v>
      </c>
      <c r="G92" s="37">
        <v>638730</v>
      </c>
      <c r="H92" s="37">
        <v>455452</v>
      </c>
      <c r="I92" s="76">
        <f t="shared" si="7"/>
        <v>-0.28694127409077386</v>
      </c>
      <c r="J92">
        <v>7</v>
      </c>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s="77" customFormat="1" ht="12.75">
      <c r="A93" t="s">
        <v>72</v>
      </c>
      <c r="B93" t="s">
        <v>71</v>
      </c>
      <c r="C93" s="75">
        <v>1.01878621640591</v>
      </c>
      <c r="D93" s="37">
        <v>148149</v>
      </c>
      <c r="E93" s="37">
        <v>258291</v>
      </c>
      <c r="F93" s="76">
        <f t="shared" si="6"/>
        <v>0.7434542251382055</v>
      </c>
      <c r="G93" s="37">
        <v>1173107</v>
      </c>
      <c r="H93" s="37">
        <v>1678803</v>
      </c>
      <c r="I93" s="76">
        <f t="shared" si="7"/>
        <v>0.4310740622978126</v>
      </c>
      <c r="J93">
        <v>8</v>
      </c>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s="77" customFormat="1" ht="12.75">
      <c r="A94" t="s">
        <v>100</v>
      </c>
      <c r="B94" t="s">
        <v>101</v>
      </c>
      <c r="C94" s="75">
        <v>0.873181169502407</v>
      </c>
      <c r="D94" s="37">
        <v>824569</v>
      </c>
      <c r="E94" s="37">
        <v>599361</v>
      </c>
      <c r="F94" s="76">
        <f t="shared" si="6"/>
        <v>-0.27312207953488427</v>
      </c>
      <c r="G94" s="37">
        <v>1919829</v>
      </c>
      <c r="H94" s="37">
        <v>2047204</v>
      </c>
      <c r="I94" s="76">
        <f t="shared" si="7"/>
        <v>0.06634705486790751</v>
      </c>
      <c r="J94">
        <v>9</v>
      </c>
      <c r="K94" s="67"/>
      <c r="L94" s="67"/>
      <c r="M94" s="67"/>
      <c r="N94" s="67"/>
      <c r="O94" s="67"/>
      <c r="P94" s="67"/>
      <c r="Q94" s="67"/>
      <c r="R94" s="67"/>
      <c r="S94" s="67"/>
      <c r="T94" s="67"/>
      <c r="U94" s="67"/>
      <c r="V94" s="67"/>
      <c r="W94" s="67"/>
      <c r="X94" s="67"/>
      <c r="Y94" s="67"/>
      <c r="Z94" s="67"/>
      <c r="AA94" s="67"/>
      <c r="AB94" s="67"/>
      <c r="AC94" s="67"/>
      <c r="AD94" s="67"/>
      <c r="AE94" s="67"/>
      <c r="AF94" s="67"/>
      <c r="AG94" s="67"/>
    </row>
    <row r="95" spans="1:10" s="67" customFormat="1" ht="12.75">
      <c r="A95" t="s">
        <v>110</v>
      </c>
      <c r="B95" t="s">
        <v>71</v>
      </c>
      <c r="C95" s="75">
        <v>0.870914297885456</v>
      </c>
      <c r="D95" s="37">
        <v>501775</v>
      </c>
      <c r="E95" s="37">
        <v>1064016</v>
      </c>
      <c r="F95" s="76">
        <f t="shared" si="6"/>
        <v>1.1205042100543072</v>
      </c>
      <c r="G95" s="37">
        <v>873475</v>
      </c>
      <c r="H95" s="37">
        <v>1748909</v>
      </c>
      <c r="I95" s="76">
        <f t="shared" si="7"/>
        <v>1.0022427659635365</v>
      </c>
      <c r="J95">
        <v>10</v>
      </c>
    </row>
    <row r="96" spans="1:10" s="67" customFormat="1" ht="12.75">
      <c r="A96" t="s">
        <v>82</v>
      </c>
      <c r="B96" t="s">
        <v>71</v>
      </c>
      <c r="C96" s="75">
        <v>0.731256605167997</v>
      </c>
      <c r="D96" s="37">
        <v>4700252</v>
      </c>
      <c r="E96" s="37">
        <v>5542595</v>
      </c>
      <c r="F96" s="76">
        <f t="shared" si="6"/>
        <v>0.1792123060635898</v>
      </c>
      <c r="G96" s="37">
        <v>2687234</v>
      </c>
      <c r="H96" s="37">
        <v>3477990</v>
      </c>
      <c r="I96" s="76">
        <f t="shared" si="7"/>
        <v>0.29426391598200974</v>
      </c>
      <c r="J96">
        <v>11</v>
      </c>
    </row>
    <row r="97" spans="1:10" s="67" customFormat="1" ht="12.75">
      <c r="A97" t="s">
        <v>117</v>
      </c>
      <c r="B97" t="s">
        <v>71</v>
      </c>
      <c r="C97" s="75">
        <v>0.72359129393219</v>
      </c>
      <c r="D97" s="37">
        <v>3002174</v>
      </c>
      <c r="E97" s="37">
        <v>1211033</v>
      </c>
      <c r="F97" s="76">
        <f t="shared" si="6"/>
        <v>-0.5966146532479463</v>
      </c>
      <c r="G97" s="37">
        <v>2784080</v>
      </c>
      <c r="H97" s="37">
        <v>777775</v>
      </c>
      <c r="I97" s="76">
        <f t="shared" si="7"/>
        <v>-0.7206348237119623</v>
      </c>
      <c r="J97">
        <v>12</v>
      </c>
    </row>
    <row r="98" spans="1:10" s="67" customFormat="1" ht="12.75">
      <c r="A98" t="s">
        <v>98</v>
      </c>
      <c r="B98" t="s">
        <v>71</v>
      </c>
      <c r="C98" s="75">
        <v>0.474187593965233</v>
      </c>
      <c r="D98" s="37">
        <v>1602032</v>
      </c>
      <c r="E98" s="37">
        <v>1086830</v>
      </c>
      <c r="F98" s="76">
        <f t="shared" si="6"/>
        <v>-0.3215928271095708</v>
      </c>
      <c r="G98" s="37">
        <v>1824477</v>
      </c>
      <c r="H98" s="37">
        <v>1095083</v>
      </c>
      <c r="I98" s="76">
        <f t="shared" si="7"/>
        <v>-0.3997825130160588</v>
      </c>
      <c r="J98">
        <v>13</v>
      </c>
    </row>
    <row r="99" spans="1:10" s="67" customFormat="1" ht="12.75">
      <c r="A99" t="s">
        <v>109</v>
      </c>
      <c r="B99" t="s">
        <v>71</v>
      </c>
      <c r="C99" s="75">
        <v>0.385902274993057</v>
      </c>
      <c r="D99" s="37">
        <v>84780</v>
      </c>
      <c r="E99" s="37">
        <v>261659</v>
      </c>
      <c r="F99" s="76">
        <f t="shared" si="6"/>
        <v>2.0863293229535267</v>
      </c>
      <c r="G99" s="37">
        <v>386861</v>
      </c>
      <c r="H99" s="37">
        <v>1045905</v>
      </c>
      <c r="I99" s="76">
        <f t="shared" si="7"/>
        <v>1.7035679481777692</v>
      </c>
      <c r="J99">
        <v>14</v>
      </c>
    </row>
    <row r="100" spans="1:10" s="67" customFormat="1" ht="12.75">
      <c r="A100" t="s">
        <v>118</v>
      </c>
      <c r="B100" t="s">
        <v>71</v>
      </c>
      <c r="C100" s="75">
        <v>0.352736607337042</v>
      </c>
      <c r="D100" s="37">
        <v>314344</v>
      </c>
      <c r="E100" s="37">
        <v>540125</v>
      </c>
      <c r="F100" s="76">
        <f t="shared" si="6"/>
        <v>0.7182608861629298</v>
      </c>
      <c r="G100" s="37">
        <v>1069671</v>
      </c>
      <c r="H100" s="37">
        <v>2216452</v>
      </c>
      <c r="I100" s="76">
        <f t="shared" si="7"/>
        <v>1.0720875858090946</v>
      </c>
      <c r="J100">
        <v>15</v>
      </c>
    </row>
    <row r="101" spans="1:10" s="67" customFormat="1" ht="12.75">
      <c r="A101" t="s">
        <v>120</v>
      </c>
      <c r="B101" t="s">
        <v>101</v>
      </c>
      <c r="C101" s="75">
        <v>0.318794870127229</v>
      </c>
      <c r="D101" s="37">
        <v>312000</v>
      </c>
      <c r="E101" s="37">
        <v>3891197</v>
      </c>
      <c r="F101" s="76">
        <f t="shared" si="6"/>
        <v>11.471785256410257</v>
      </c>
      <c r="G101" s="37">
        <v>222016</v>
      </c>
      <c r="H101" s="37">
        <v>1521454</v>
      </c>
      <c r="I101" s="76">
        <f t="shared" si="7"/>
        <v>5.852902493513981</v>
      </c>
      <c r="J101">
        <v>16</v>
      </c>
    </row>
    <row r="102" spans="1:10" s="67" customFormat="1" ht="12.75">
      <c r="A102" t="s">
        <v>102</v>
      </c>
      <c r="B102" t="s">
        <v>71</v>
      </c>
      <c r="C102" s="75">
        <v>0.315209771860294</v>
      </c>
      <c r="D102" s="37">
        <v>1319631</v>
      </c>
      <c r="E102" s="37">
        <v>620394</v>
      </c>
      <c r="F102" s="76">
        <f t="shared" si="6"/>
        <v>-0.5298731236231947</v>
      </c>
      <c r="G102" s="37">
        <v>1107617</v>
      </c>
      <c r="H102" s="37">
        <v>768085</v>
      </c>
      <c r="I102" s="76">
        <f t="shared" si="7"/>
        <v>-0.3065427850962923</v>
      </c>
      <c r="J102">
        <v>17</v>
      </c>
    </row>
    <row r="103" spans="1:10" s="67" customFormat="1" ht="12.75">
      <c r="A103" t="s">
        <v>119</v>
      </c>
      <c r="B103" t="s">
        <v>101</v>
      </c>
      <c r="C103" s="75">
        <v>0.285344089175663</v>
      </c>
      <c r="D103" s="37">
        <v>109809</v>
      </c>
      <c r="E103" s="37">
        <v>115090</v>
      </c>
      <c r="F103" s="76">
        <f t="shared" si="6"/>
        <v>0.04809259714595343</v>
      </c>
      <c r="G103" s="37">
        <v>433382</v>
      </c>
      <c r="H103" s="37">
        <v>484339</v>
      </c>
      <c r="I103" s="76">
        <f t="shared" si="7"/>
        <v>0.11757987179901334</v>
      </c>
      <c r="J103">
        <v>18</v>
      </c>
    </row>
    <row r="104" spans="1:10" s="67" customFormat="1" ht="12.75">
      <c r="A104" t="s">
        <v>123</v>
      </c>
      <c r="B104" t="s">
        <v>71</v>
      </c>
      <c r="C104" s="75">
        <v>0.214259652725041</v>
      </c>
      <c r="D104" s="37">
        <v>163023</v>
      </c>
      <c r="E104" s="37">
        <v>123370</v>
      </c>
      <c r="F104" s="76">
        <f t="shared" si="6"/>
        <v>-0.2432356170601694</v>
      </c>
      <c r="G104" s="37">
        <v>258129</v>
      </c>
      <c r="H104" s="37">
        <v>167575</v>
      </c>
      <c r="I104" s="76">
        <f t="shared" si="7"/>
        <v>-0.35080909157824186</v>
      </c>
      <c r="J104">
        <v>19</v>
      </c>
    </row>
    <row r="105" spans="1:10" s="67" customFormat="1" ht="12.75">
      <c r="A105" t="s">
        <v>107</v>
      </c>
      <c r="B105" t="s">
        <v>71</v>
      </c>
      <c r="C105" s="75">
        <v>0.197349861261843</v>
      </c>
      <c r="D105" s="37">
        <v>736647</v>
      </c>
      <c r="E105" s="37">
        <v>400509</v>
      </c>
      <c r="F105" s="76">
        <f t="shared" si="6"/>
        <v>-0.45630810958301604</v>
      </c>
      <c r="G105" s="37">
        <v>759319</v>
      </c>
      <c r="H105" s="37">
        <v>488634</v>
      </c>
      <c r="I105" s="76">
        <f t="shared" si="7"/>
        <v>-0.3564839020227335</v>
      </c>
      <c r="J105">
        <v>20</v>
      </c>
    </row>
    <row r="106" spans="1:10" s="67" customFormat="1" ht="12.75">
      <c r="A106" s="3"/>
      <c r="B106" s="78"/>
      <c r="C106" s="79"/>
      <c r="D106" s="80"/>
      <c r="E106" s="81"/>
      <c r="F106" s="81"/>
      <c r="G106" s="60"/>
      <c r="H106" s="80"/>
      <c r="I106" s="81"/>
      <c r="J106" s="81"/>
    </row>
    <row r="107" spans="1:33" s="2" customFormat="1" ht="12.75">
      <c r="A107" s="55" t="s">
        <v>212</v>
      </c>
      <c r="B107" s="55"/>
      <c r="C107" s="82">
        <f>SUM(C86:C106)</f>
        <v>98.18958931126936</v>
      </c>
      <c r="D107" s="83"/>
      <c r="E107" s="56"/>
      <c r="F107" s="56"/>
      <c r="G107" s="56">
        <f>SUM(G86:G106)</f>
        <v>307666120</v>
      </c>
      <c r="H107" s="83">
        <f>SUM(H86:H106)</f>
        <v>253361737</v>
      </c>
      <c r="I107" s="57">
        <f>+(H107-G107)/G107</f>
        <v>-0.17650426702816677</v>
      </c>
      <c r="J107" s="56"/>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3:10" s="67" customFormat="1" ht="12.75">
      <c r="C108" s="84"/>
      <c r="D108" s="85"/>
      <c r="E108" s="60"/>
      <c r="F108" s="60"/>
      <c r="G108" s="60"/>
      <c r="H108" s="85"/>
      <c r="I108" s="60"/>
      <c r="J108" s="60"/>
    </row>
    <row r="109" spans="1:10" s="67" customFormat="1" ht="12.75">
      <c r="A109" s="86" t="s">
        <v>58</v>
      </c>
      <c r="C109" s="84"/>
      <c r="D109" s="85"/>
      <c r="E109" s="60"/>
      <c r="F109" s="60"/>
      <c r="G109" s="60"/>
      <c r="H109" s="85"/>
      <c r="I109" s="60"/>
      <c r="J109" s="60"/>
    </row>
    <row r="110" spans="11:33" ht="12.75">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row>
    <row r="111" spans="1:33" s="63" customFormat="1" ht="15.75" customHeight="1">
      <c r="A111" s="140" t="s">
        <v>224</v>
      </c>
      <c r="B111" s="140"/>
      <c r="C111" s="140"/>
      <c r="D111" s="140"/>
      <c r="E111" s="140"/>
      <c r="F111" s="140"/>
      <c r="G111" s="140"/>
      <c r="H111" s="140"/>
      <c r="I111" s="140"/>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 s="63" customFormat="1" ht="15.75" customHeight="1">
      <c r="A112" s="139" t="s">
        <v>61</v>
      </c>
      <c r="B112" s="139"/>
      <c r="C112" s="139"/>
      <c r="D112" s="139"/>
      <c r="E112" s="139"/>
      <c r="F112" s="139"/>
      <c r="G112" s="139"/>
      <c r="H112" s="139"/>
      <c r="I112" s="139"/>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64" customFormat="1" ht="15.75" customHeight="1">
      <c r="A113" s="139" t="s">
        <v>65</v>
      </c>
      <c r="B113" s="139"/>
      <c r="C113" s="139"/>
      <c r="D113" s="139"/>
      <c r="E113" s="139"/>
      <c r="F113" s="139"/>
      <c r="G113" s="139"/>
      <c r="H113" s="139"/>
      <c r="I113" s="139"/>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64" customFormat="1" ht="15.75" customHeight="1">
      <c r="A114" s="95"/>
      <c r="B114" s="95"/>
      <c r="C114" s="95"/>
      <c r="D114" s="95"/>
      <c r="E114" s="95"/>
      <c r="F114" s="95"/>
      <c r="G114" s="95"/>
      <c r="H114" s="95"/>
      <c r="I114" s="95"/>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10" s="67" customFormat="1" ht="30.75" customHeight="1">
      <c r="A115" s="65" t="s">
        <v>214</v>
      </c>
      <c r="B115" s="65" t="s">
        <v>68</v>
      </c>
      <c r="C115" s="66" t="s">
        <v>208</v>
      </c>
      <c r="D115" s="138" t="s">
        <v>209</v>
      </c>
      <c r="E115" s="138"/>
      <c r="F115" s="138"/>
      <c r="G115" s="138" t="s">
        <v>298</v>
      </c>
      <c r="H115" s="138"/>
      <c r="I115" s="138"/>
      <c r="J115" s="65" t="s">
        <v>210</v>
      </c>
    </row>
    <row r="116" spans="1:10" s="67" customFormat="1" ht="15.75" customHeight="1">
      <c r="A116" s="68"/>
      <c r="B116" s="68"/>
      <c r="C116" s="69">
        <v>2007</v>
      </c>
      <c r="D116" s="138" t="str">
        <f>+D84</f>
        <v>Enero-Julio</v>
      </c>
      <c r="E116" s="138"/>
      <c r="F116" s="65" t="s">
        <v>210</v>
      </c>
      <c r="G116" s="138" t="str">
        <f>+D116</f>
        <v>Enero-Julio</v>
      </c>
      <c r="H116" s="138"/>
      <c r="I116" s="65" t="s">
        <v>210</v>
      </c>
      <c r="J116" s="70" t="s">
        <v>211</v>
      </c>
    </row>
    <row r="117" spans="1:10" s="67" customFormat="1" ht="15.75">
      <c r="A117" s="71"/>
      <c r="B117" s="71"/>
      <c r="C117" s="72"/>
      <c r="D117" s="73">
        <v>2007</v>
      </c>
      <c r="E117" s="73">
        <v>2008</v>
      </c>
      <c r="F117" s="74" t="s">
        <v>211</v>
      </c>
      <c r="G117" s="73">
        <v>2007</v>
      </c>
      <c r="H117" s="73">
        <v>2008</v>
      </c>
      <c r="I117" s="74" t="s">
        <v>211</v>
      </c>
      <c r="J117" s="71"/>
    </row>
    <row r="118" spans="1:33" s="77" customFormat="1" ht="12.75">
      <c r="A118" t="s">
        <v>89</v>
      </c>
      <c r="B118" t="s">
        <v>71</v>
      </c>
      <c r="C118" s="75">
        <v>27.0025945403248</v>
      </c>
      <c r="D118" s="37">
        <v>248088438</v>
      </c>
      <c r="E118" s="37">
        <v>253728635</v>
      </c>
      <c r="F118" s="76">
        <f aca="true" t="shared" si="8" ref="F118:F137">+(E118-D118)/D118</f>
        <v>0.022734622562297725</v>
      </c>
      <c r="G118" s="37">
        <v>281977583</v>
      </c>
      <c r="H118" s="37">
        <v>319861419</v>
      </c>
      <c r="I118" s="76">
        <f aca="true" t="shared" si="9" ref="I118:I137">+(H118-G118)/G118</f>
        <v>0.1343505238854395</v>
      </c>
      <c r="J118">
        <v>1</v>
      </c>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77</v>
      </c>
      <c r="B119" t="s">
        <v>71</v>
      </c>
      <c r="C119" s="75">
        <v>10.0513742527826</v>
      </c>
      <c r="D119" s="37">
        <v>40680708</v>
      </c>
      <c r="E119" s="37">
        <v>18394380</v>
      </c>
      <c r="F119" s="76">
        <f t="shared" si="8"/>
        <v>-0.5478353031613904</v>
      </c>
      <c r="G119" s="37">
        <v>46725329</v>
      </c>
      <c r="H119" s="37">
        <v>28647166</v>
      </c>
      <c r="I119" s="76">
        <f t="shared" si="9"/>
        <v>-0.3869028509141156</v>
      </c>
      <c r="J119">
        <v>2</v>
      </c>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82</v>
      </c>
      <c r="B120" t="s">
        <v>71</v>
      </c>
      <c r="C120" s="75">
        <v>9.55427165149872</v>
      </c>
      <c r="D120" s="37">
        <v>91663355</v>
      </c>
      <c r="E120" s="37">
        <v>112499770</v>
      </c>
      <c r="F120" s="76">
        <f t="shared" si="8"/>
        <v>0.2273145577095667</v>
      </c>
      <c r="G120" s="37">
        <v>62829598</v>
      </c>
      <c r="H120" s="37">
        <v>87757338</v>
      </c>
      <c r="I120" s="76">
        <f t="shared" si="9"/>
        <v>0.39675154375490357</v>
      </c>
      <c r="J120">
        <v>3</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s="77" customFormat="1" ht="12.75">
      <c r="A121" t="s">
        <v>126</v>
      </c>
      <c r="B121" t="s">
        <v>71</v>
      </c>
      <c r="C121" s="75">
        <v>7.38315063454435</v>
      </c>
      <c r="D121" s="37">
        <v>27136096</v>
      </c>
      <c r="E121" s="37">
        <v>28362120</v>
      </c>
      <c r="F121" s="76">
        <f t="shared" si="8"/>
        <v>0.04518055950273761</v>
      </c>
      <c r="G121" s="37">
        <v>38123948</v>
      </c>
      <c r="H121" s="37">
        <v>47598934</v>
      </c>
      <c r="I121" s="76">
        <f t="shared" si="9"/>
        <v>0.24853108077893715</v>
      </c>
      <c r="J121">
        <v>4</v>
      </c>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 s="77" customFormat="1" ht="12.75">
      <c r="A122" t="s">
        <v>100</v>
      </c>
      <c r="B122" t="s">
        <v>101</v>
      </c>
      <c r="C122" s="75">
        <v>6.40687707384176</v>
      </c>
      <c r="D122" s="37">
        <v>8748630</v>
      </c>
      <c r="E122" s="37">
        <v>11989281</v>
      </c>
      <c r="F122" s="76">
        <f t="shared" si="8"/>
        <v>0.3704181111785502</v>
      </c>
      <c r="G122" s="37">
        <v>37632998</v>
      </c>
      <c r="H122" s="37">
        <v>50347947</v>
      </c>
      <c r="I122" s="76">
        <f t="shared" si="9"/>
        <v>0.33786702297807897</v>
      </c>
      <c r="J122">
        <v>5</v>
      </c>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 s="77" customFormat="1" ht="12.75">
      <c r="A123" t="s">
        <v>125</v>
      </c>
      <c r="B123" t="s">
        <v>71</v>
      </c>
      <c r="C123" s="75">
        <v>4.69330097592597</v>
      </c>
      <c r="D123" s="37">
        <v>234563660</v>
      </c>
      <c r="E123" s="37">
        <v>205547470</v>
      </c>
      <c r="F123" s="76">
        <f t="shared" si="8"/>
        <v>-0.12370283615117533</v>
      </c>
      <c r="G123" s="37">
        <v>26433501</v>
      </c>
      <c r="H123" s="37">
        <v>24118470</v>
      </c>
      <c r="I123" s="76">
        <f t="shared" si="9"/>
        <v>-0.08757943187321271</v>
      </c>
      <c r="J123">
        <v>6</v>
      </c>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 s="77" customFormat="1" ht="12.75">
      <c r="A124" t="s">
        <v>124</v>
      </c>
      <c r="B124" t="s">
        <v>71</v>
      </c>
      <c r="C124" s="75">
        <v>2.74230652338976</v>
      </c>
      <c r="D124" s="37">
        <v>7317237</v>
      </c>
      <c r="E124" s="37">
        <v>5151671</v>
      </c>
      <c r="F124" s="76">
        <f t="shared" si="8"/>
        <v>-0.29595406025525756</v>
      </c>
      <c r="G124" s="37">
        <v>17587372</v>
      </c>
      <c r="H124" s="37">
        <v>13047118</v>
      </c>
      <c r="I124" s="76">
        <f t="shared" si="9"/>
        <v>-0.2581542029133176</v>
      </c>
      <c r="J124">
        <v>7</v>
      </c>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 s="77" customFormat="1" ht="12.75">
      <c r="A125" t="s">
        <v>130</v>
      </c>
      <c r="B125" t="s">
        <v>71</v>
      </c>
      <c r="C125" s="75">
        <v>2.6423330350972</v>
      </c>
      <c r="D125" s="37">
        <v>16261397</v>
      </c>
      <c r="E125" s="37">
        <v>14204113</v>
      </c>
      <c r="F125" s="76">
        <f t="shared" si="8"/>
        <v>-0.12651336167489177</v>
      </c>
      <c r="G125" s="37">
        <v>17521329</v>
      </c>
      <c r="H125" s="37">
        <v>19273874</v>
      </c>
      <c r="I125" s="76">
        <f t="shared" si="9"/>
        <v>0.10002351990536791</v>
      </c>
      <c r="J125">
        <v>8</v>
      </c>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 s="77" customFormat="1" ht="12.75">
      <c r="A126" t="s">
        <v>102</v>
      </c>
      <c r="B126" t="s">
        <v>71</v>
      </c>
      <c r="C126" s="75">
        <v>2.03332033067738</v>
      </c>
      <c r="D126" s="37">
        <v>21209162</v>
      </c>
      <c r="E126" s="37">
        <v>23607751</v>
      </c>
      <c r="F126" s="76">
        <f t="shared" si="8"/>
        <v>0.11309211556779093</v>
      </c>
      <c r="G126" s="37">
        <v>19744111</v>
      </c>
      <c r="H126" s="37">
        <v>25381565</v>
      </c>
      <c r="I126" s="76">
        <f t="shared" si="9"/>
        <v>0.28552584616243293</v>
      </c>
      <c r="J126">
        <v>9</v>
      </c>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row>
    <row r="127" spans="1:10" s="67" customFormat="1" ht="12.75">
      <c r="A127" t="s">
        <v>98</v>
      </c>
      <c r="B127" t="s">
        <v>71</v>
      </c>
      <c r="C127" s="75">
        <v>2.0299599035182</v>
      </c>
      <c r="D127" s="37">
        <v>19871110</v>
      </c>
      <c r="E127" s="37">
        <v>14467833</v>
      </c>
      <c r="F127" s="76">
        <f t="shared" si="8"/>
        <v>-0.2719162140413897</v>
      </c>
      <c r="G127" s="37">
        <v>21185433</v>
      </c>
      <c r="H127" s="37">
        <v>17657550</v>
      </c>
      <c r="I127" s="76">
        <f t="shared" si="9"/>
        <v>-0.1665239978809968</v>
      </c>
      <c r="J127">
        <v>10</v>
      </c>
    </row>
    <row r="128" spans="1:10" s="67" customFormat="1" ht="12.75">
      <c r="A128" t="s">
        <v>72</v>
      </c>
      <c r="B128" t="s">
        <v>71</v>
      </c>
      <c r="C128" s="75">
        <v>1.95461006369932</v>
      </c>
      <c r="D128" s="37">
        <v>2147158</v>
      </c>
      <c r="E128" s="37">
        <v>2825980</v>
      </c>
      <c r="F128" s="76">
        <f t="shared" si="8"/>
        <v>0.3161490677444324</v>
      </c>
      <c r="G128" s="37">
        <v>16970652</v>
      </c>
      <c r="H128" s="37">
        <v>12903183</v>
      </c>
      <c r="I128" s="76">
        <f t="shared" si="9"/>
        <v>-0.23967664884059847</v>
      </c>
      <c r="J128">
        <v>11</v>
      </c>
    </row>
    <row r="129" spans="1:10" s="67" customFormat="1" ht="12.75">
      <c r="A129" t="s">
        <v>117</v>
      </c>
      <c r="B129" t="s">
        <v>71</v>
      </c>
      <c r="C129" s="75">
        <v>1.65767812698028</v>
      </c>
      <c r="D129" s="37">
        <v>19120037</v>
      </c>
      <c r="E129" s="37">
        <v>25763387</v>
      </c>
      <c r="F129" s="76">
        <f t="shared" si="8"/>
        <v>0.3474548715569954</v>
      </c>
      <c r="G129" s="37">
        <v>15461188</v>
      </c>
      <c r="H129" s="37">
        <v>25520860</v>
      </c>
      <c r="I129" s="76">
        <f t="shared" si="9"/>
        <v>0.6506403000856079</v>
      </c>
      <c r="J129">
        <v>12</v>
      </c>
    </row>
    <row r="130" spans="1:10" s="67" customFormat="1" ht="12.75">
      <c r="A130" t="s">
        <v>116</v>
      </c>
      <c r="B130" t="s">
        <v>71</v>
      </c>
      <c r="C130" s="75">
        <v>1.6173331387125</v>
      </c>
      <c r="D130" s="37">
        <v>12960655</v>
      </c>
      <c r="E130" s="37">
        <v>8680940</v>
      </c>
      <c r="F130" s="76">
        <f t="shared" si="8"/>
        <v>-0.3302082340745896</v>
      </c>
      <c r="G130" s="37">
        <v>12271004</v>
      </c>
      <c r="H130" s="37">
        <v>8382171</v>
      </c>
      <c r="I130" s="76">
        <f t="shared" si="9"/>
        <v>-0.3169123732662788</v>
      </c>
      <c r="J130">
        <v>13</v>
      </c>
    </row>
    <row r="131" spans="1:10" s="67" customFormat="1" ht="12.75">
      <c r="A131" t="s">
        <v>129</v>
      </c>
      <c r="B131" t="s">
        <v>71</v>
      </c>
      <c r="C131" s="75">
        <v>1.38479278995511</v>
      </c>
      <c r="D131" s="37">
        <v>1466464</v>
      </c>
      <c r="E131" s="37">
        <v>1937495</v>
      </c>
      <c r="F131" s="76">
        <f t="shared" si="8"/>
        <v>0.32120188426037055</v>
      </c>
      <c r="G131" s="37">
        <v>7252247</v>
      </c>
      <c r="H131" s="37">
        <v>11888742</v>
      </c>
      <c r="I131" s="76">
        <f t="shared" si="9"/>
        <v>0.6393184071088588</v>
      </c>
      <c r="J131">
        <v>14</v>
      </c>
    </row>
    <row r="132" spans="1:10" s="67" customFormat="1" ht="12.75">
      <c r="A132" t="s">
        <v>128</v>
      </c>
      <c r="B132" t="s">
        <v>71</v>
      </c>
      <c r="C132" s="75">
        <v>1.36944268708295</v>
      </c>
      <c r="D132" s="37">
        <v>559710</v>
      </c>
      <c r="E132" s="37">
        <v>913250</v>
      </c>
      <c r="F132" s="76">
        <f t="shared" si="8"/>
        <v>0.6316485322756428</v>
      </c>
      <c r="G132" s="37">
        <v>4587438</v>
      </c>
      <c r="H132" s="37">
        <v>11763505</v>
      </c>
      <c r="I132" s="76">
        <f t="shared" si="9"/>
        <v>1.5642864274132968</v>
      </c>
      <c r="J132">
        <v>15</v>
      </c>
    </row>
    <row r="133" spans="1:10" s="67" customFormat="1" ht="12.75">
      <c r="A133" t="s">
        <v>127</v>
      </c>
      <c r="B133" t="s">
        <v>71</v>
      </c>
      <c r="C133" s="75">
        <v>1.17377434607439</v>
      </c>
      <c r="D133" s="37">
        <v>24587312</v>
      </c>
      <c r="E133" s="37">
        <v>23226470</v>
      </c>
      <c r="F133" s="76">
        <f t="shared" si="8"/>
        <v>-0.05534732710920169</v>
      </c>
      <c r="G133" s="37">
        <v>12499850</v>
      </c>
      <c r="H133" s="37">
        <v>11066518</v>
      </c>
      <c r="I133" s="76">
        <f t="shared" si="9"/>
        <v>-0.11466793601523219</v>
      </c>
      <c r="J133">
        <v>16</v>
      </c>
    </row>
    <row r="134" spans="1:10" s="67" customFormat="1" ht="12.75">
      <c r="A134" t="s">
        <v>131</v>
      </c>
      <c r="B134" t="s">
        <v>71</v>
      </c>
      <c r="C134" s="75">
        <v>1.0387719822363</v>
      </c>
      <c r="D134" s="37">
        <v>11643</v>
      </c>
      <c r="E134" s="37">
        <v>5680</v>
      </c>
      <c r="F134" s="76">
        <f t="shared" si="8"/>
        <v>-0.5121532251138022</v>
      </c>
      <c r="G134" s="37">
        <v>6936161</v>
      </c>
      <c r="H134" s="37">
        <v>6976317</v>
      </c>
      <c r="I134" s="76">
        <f t="shared" si="9"/>
        <v>0.005789369652751716</v>
      </c>
      <c r="J134">
        <v>17</v>
      </c>
    </row>
    <row r="135" spans="1:10" s="67" customFormat="1" ht="12.75">
      <c r="A135" t="s">
        <v>110</v>
      </c>
      <c r="B135" t="s">
        <v>71</v>
      </c>
      <c r="C135" s="75">
        <v>1.02113487075964</v>
      </c>
      <c r="D135" s="37">
        <v>1816533</v>
      </c>
      <c r="E135" s="37">
        <v>1073134</v>
      </c>
      <c r="F135" s="76">
        <f t="shared" si="8"/>
        <v>-0.40924056981073287</v>
      </c>
      <c r="G135" s="37">
        <v>3406747</v>
      </c>
      <c r="H135" s="37">
        <v>2092558</v>
      </c>
      <c r="I135" s="76">
        <f t="shared" si="9"/>
        <v>-0.38576066846173196</v>
      </c>
      <c r="J135">
        <v>18</v>
      </c>
    </row>
    <row r="136" spans="1:10" s="67" customFormat="1" ht="12.75">
      <c r="A136" t="s">
        <v>120</v>
      </c>
      <c r="B136" t="s">
        <v>101</v>
      </c>
      <c r="C136" s="75">
        <v>0.849628141953758</v>
      </c>
      <c r="D136" s="37">
        <v>21284058</v>
      </c>
      <c r="E136" s="37">
        <v>3999398</v>
      </c>
      <c r="F136" s="76">
        <f t="shared" si="8"/>
        <v>-0.8120941974505049</v>
      </c>
      <c r="G136" s="37">
        <v>6792726</v>
      </c>
      <c r="H136" s="37">
        <v>2764045</v>
      </c>
      <c r="I136" s="76">
        <f t="shared" si="9"/>
        <v>-0.5930875174414514</v>
      </c>
      <c r="J136">
        <v>19</v>
      </c>
    </row>
    <row r="137" spans="1:10" s="67" customFormat="1" ht="12.75">
      <c r="A137" t="s">
        <v>123</v>
      </c>
      <c r="B137" t="s">
        <v>71</v>
      </c>
      <c r="C137" s="75">
        <v>0.836410499627372</v>
      </c>
      <c r="D137" s="37">
        <v>1816072</v>
      </c>
      <c r="E137" s="37">
        <v>2322419</v>
      </c>
      <c r="F137" s="76">
        <f t="shared" si="8"/>
        <v>0.2788143862137625</v>
      </c>
      <c r="G137" s="37">
        <v>3594786</v>
      </c>
      <c r="H137" s="37">
        <v>5041798</v>
      </c>
      <c r="I137" s="76">
        <f t="shared" si="9"/>
        <v>0.40253077651910296</v>
      </c>
      <c r="J137">
        <v>20</v>
      </c>
    </row>
    <row r="138" spans="1:10" s="67" customFormat="1" ht="12.75">
      <c r="A138"/>
      <c r="B138"/>
      <c r="C138" s="75"/>
      <c r="D138" s="37"/>
      <c r="E138" s="37"/>
      <c r="F138" s="76"/>
      <c r="G138" s="37"/>
      <c r="H138" s="37"/>
      <c r="I138" s="37"/>
      <c r="J138" s="76"/>
    </row>
    <row r="139" spans="1:33" s="2" customFormat="1" ht="12.75">
      <c r="A139" s="55" t="s">
        <v>212</v>
      </c>
      <c r="B139" s="55"/>
      <c r="C139" s="82">
        <f>SUM(C118:C138)</f>
        <v>87.44306556868239</v>
      </c>
      <c r="D139" s="83"/>
      <c r="E139" s="56"/>
      <c r="F139" s="56"/>
      <c r="G139" s="56">
        <f>SUM(G118:G138)</f>
        <v>659534001</v>
      </c>
      <c r="H139" s="83">
        <f>SUM(H118:H138)</f>
        <v>732091078</v>
      </c>
      <c r="I139" s="57">
        <f>+(H139-G139)/G139</f>
        <v>0.11001264057650911</v>
      </c>
      <c r="J139" s="56"/>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3:10" s="67" customFormat="1" ht="12.75">
      <c r="C140" s="84"/>
      <c r="D140" s="85"/>
      <c r="E140" s="60"/>
      <c r="F140" s="60"/>
      <c r="G140" s="60"/>
      <c r="H140" s="85"/>
      <c r="I140" s="60"/>
      <c r="J140" s="60"/>
    </row>
    <row r="141" spans="1:10" s="67" customFormat="1" ht="12.75">
      <c r="A141" s="86" t="s">
        <v>58</v>
      </c>
      <c r="C141" s="84"/>
      <c r="D141" s="85"/>
      <c r="E141" s="60"/>
      <c r="F141" s="60"/>
      <c r="G141" s="60"/>
      <c r="H141" s="85"/>
      <c r="I141" s="60"/>
      <c r="J141" s="60"/>
    </row>
    <row r="142" spans="11:33" ht="12.75">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 s="63" customFormat="1" ht="15.75" customHeight="1">
      <c r="A143" s="140" t="s">
        <v>275</v>
      </c>
      <c r="B143" s="140"/>
      <c r="C143" s="140"/>
      <c r="D143" s="140"/>
      <c r="E143" s="140"/>
      <c r="F143" s="140"/>
      <c r="G143" s="140"/>
      <c r="H143" s="140"/>
      <c r="I143" s="140"/>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 s="63" customFormat="1" ht="15.75" customHeight="1">
      <c r="A144" s="139" t="s">
        <v>61</v>
      </c>
      <c r="B144" s="139"/>
      <c r="C144" s="139"/>
      <c r="D144" s="139"/>
      <c r="E144" s="139"/>
      <c r="F144" s="139"/>
      <c r="G144" s="139"/>
      <c r="H144" s="139"/>
      <c r="I144" s="139"/>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64" customFormat="1" ht="15.75" customHeight="1">
      <c r="A145" s="139" t="s">
        <v>47</v>
      </c>
      <c r="B145" s="139"/>
      <c r="C145" s="139"/>
      <c r="D145" s="139"/>
      <c r="E145" s="139"/>
      <c r="F145" s="139"/>
      <c r="G145" s="139"/>
      <c r="H145" s="139"/>
      <c r="I145" s="139"/>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64" customFormat="1" ht="15.75" customHeight="1">
      <c r="A146" s="95"/>
      <c r="B146" s="95"/>
      <c r="C146" s="95"/>
      <c r="D146" s="95"/>
      <c r="E146" s="95"/>
      <c r="F146" s="95"/>
      <c r="G146" s="95"/>
      <c r="H146" s="95"/>
      <c r="I146" s="95"/>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10" s="67" customFormat="1" ht="30.75" customHeight="1">
      <c r="A147" s="65" t="s">
        <v>215</v>
      </c>
      <c r="B147" s="65" t="s">
        <v>68</v>
      </c>
      <c r="C147" s="66" t="s">
        <v>208</v>
      </c>
      <c r="D147" s="138" t="s">
        <v>209</v>
      </c>
      <c r="E147" s="138"/>
      <c r="F147" s="138"/>
      <c r="G147" s="138" t="s">
        <v>298</v>
      </c>
      <c r="H147" s="138"/>
      <c r="I147" s="138"/>
      <c r="J147" s="65" t="s">
        <v>210</v>
      </c>
    </row>
    <row r="148" spans="1:10" s="67" customFormat="1" ht="15.75" customHeight="1">
      <c r="A148" s="68"/>
      <c r="B148" s="68"/>
      <c r="C148" s="69">
        <v>2007</v>
      </c>
      <c r="D148" s="138" t="str">
        <f>+D116</f>
        <v>Enero-Julio</v>
      </c>
      <c r="E148" s="138"/>
      <c r="F148" s="65" t="s">
        <v>210</v>
      </c>
      <c r="G148" s="138" t="str">
        <f>+D148</f>
        <v>Enero-Julio</v>
      </c>
      <c r="H148" s="138"/>
      <c r="I148" s="65" t="s">
        <v>210</v>
      </c>
      <c r="J148" s="70" t="s">
        <v>211</v>
      </c>
    </row>
    <row r="149" spans="1:10" s="67" customFormat="1" ht="15.75">
      <c r="A149" s="71"/>
      <c r="B149" s="71"/>
      <c r="C149" s="72"/>
      <c r="D149" s="73">
        <v>2007</v>
      </c>
      <c r="E149" s="73">
        <v>2008</v>
      </c>
      <c r="F149" s="74" t="s">
        <v>211</v>
      </c>
      <c r="G149" s="73">
        <v>2007</v>
      </c>
      <c r="H149" s="73">
        <v>2008</v>
      </c>
      <c r="I149" s="74" t="s">
        <v>211</v>
      </c>
      <c r="J149" s="71"/>
    </row>
    <row r="150" spans="1:33" s="107" customFormat="1" ht="12.75">
      <c r="A150" s="103" t="s">
        <v>100</v>
      </c>
      <c r="B150" s="103" t="s">
        <v>101</v>
      </c>
      <c r="C150" s="104">
        <v>36.593339440442</v>
      </c>
      <c r="D150" s="105">
        <v>99369891</v>
      </c>
      <c r="E150" s="105">
        <v>103920546</v>
      </c>
      <c r="F150" s="106">
        <f aca="true" t="shared" si="10" ref="F150:F169">+(E150-D150)/D150</f>
        <v>0.045795109104024276</v>
      </c>
      <c r="G150" s="105">
        <v>309316020</v>
      </c>
      <c r="H150" s="105">
        <v>347012144</v>
      </c>
      <c r="I150" s="106">
        <f aca="true" t="shared" si="11" ref="I150:I169">+(H150-G150)/G150</f>
        <v>0.12186929083078206</v>
      </c>
      <c r="J150" s="103">
        <v>1</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7" customFormat="1" ht="12.75">
      <c r="A151" s="103" t="s">
        <v>89</v>
      </c>
      <c r="B151" s="103" t="s">
        <v>71</v>
      </c>
      <c r="C151" s="104">
        <v>5.18663437580406</v>
      </c>
      <c r="D151" s="105">
        <v>63003299</v>
      </c>
      <c r="E151" s="105">
        <v>55984136</v>
      </c>
      <c r="F151" s="106">
        <f t="shared" si="10"/>
        <v>-0.11140945174950283</v>
      </c>
      <c r="G151" s="105">
        <v>81299666</v>
      </c>
      <c r="H151" s="105">
        <v>62449243</v>
      </c>
      <c r="I151" s="106">
        <f t="shared" si="11"/>
        <v>-0.23186347407626495</v>
      </c>
      <c r="J151" s="103">
        <v>2</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7" customFormat="1" ht="12.75">
      <c r="A152" s="103" t="s">
        <v>133</v>
      </c>
      <c r="B152" s="103" t="s">
        <v>71</v>
      </c>
      <c r="C152" s="104">
        <v>4.15819121661988</v>
      </c>
      <c r="D152" s="105">
        <v>11532543</v>
      </c>
      <c r="E152" s="105">
        <v>13027902</v>
      </c>
      <c r="F152" s="106">
        <f t="shared" si="10"/>
        <v>0.12966429000091306</v>
      </c>
      <c r="G152" s="105">
        <v>26217792</v>
      </c>
      <c r="H152" s="105">
        <v>34491759</v>
      </c>
      <c r="I152" s="106">
        <f t="shared" si="11"/>
        <v>0.31558595781063487</v>
      </c>
      <c r="J152" s="103">
        <v>3</v>
      </c>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7" customFormat="1" ht="12.75">
      <c r="A153" s="103" t="s">
        <v>204</v>
      </c>
      <c r="B153" s="103" t="s">
        <v>101</v>
      </c>
      <c r="C153" s="104">
        <v>4.01718251789466</v>
      </c>
      <c r="D153" s="105">
        <v>21420438</v>
      </c>
      <c r="E153" s="105">
        <v>17728256</v>
      </c>
      <c r="F153" s="106">
        <f t="shared" si="10"/>
        <v>-0.172367250380221</v>
      </c>
      <c r="G153" s="105">
        <v>35499746</v>
      </c>
      <c r="H153" s="105">
        <v>31961669</v>
      </c>
      <c r="I153" s="106">
        <f t="shared" si="11"/>
        <v>-0.09966485394008172</v>
      </c>
      <c r="J153" s="103">
        <v>4</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7" customFormat="1" ht="12.75">
      <c r="A154" s="103" t="s">
        <v>103</v>
      </c>
      <c r="B154" s="103" t="s">
        <v>71</v>
      </c>
      <c r="C154" s="104">
        <v>3.38069718607056</v>
      </c>
      <c r="D154" s="105">
        <v>33452157</v>
      </c>
      <c r="E154" s="105">
        <v>41077505</v>
      </c>
      <c r="F154" s="106">
        <f t="shared" si="10"/>
        <v>0.22794787194141172</v>
      </c>
      <c r="G154" s="105">
        <v>51920762</v>
      </c>
      <c r="H154" s="105">
        <v>55326477</v>
      </c>
      <c r="I154" s="106">
        <f t="shared" si="11"/>
        <v>0.06559447259267882</v>
      </c>
      <c r="J154" s="103">
        <v>5</v>
      </c>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7" customFormat="1" ht="12.75">
      <c r="A155" s="103" t="s">
        <v>78</v>
      </c>
      <c r="B155" s="103" t="s">
        <v>71</v>
      </c>
      <c r="C155" s="104">
        <v>3.04536727873083</v>
      </c>
      <c r="D155" s="105">
        <v>9881083</v>
      </c>
      <c r="E155" s="105">
        <v>10659506</v>
      </c>
      <c r="F155" s="106">
        <f t="shared" si="10"/>
        <v>0.07877911763315823</v>
      </c>
      <c r="G155" s="105">
        <v>25898003</v>
      </c>
      <c r="H155" s="105">
        <v>30015347</v>
      </c>
      <c r="I155" s="106">
        <f t="shared" si="11"/>
        <v>0.1589830690806546</v>
      </c>
      <c r="J155" s="103">
        <v>6</v>
      </c>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7" customFormat="1" ht="12.75">
      <c r="A156" s="103" t="s">
        <v>86</v>
      </c>
      <c r="B156" s="103" t="s">
        <v>71</v>
      </c>
      <c r="C156" s="104">
        <v>2.44481234910483</v>
      </c>
      <c r="D156" s="105">
        <v>8755669</v>
      </c>
      <c r="E156" s="105">
        <v>5392063</v>
      </c>
      <c r="F156" s="106">
        <f t="shared" si="10"/>
        <v>-0.3841632204232481</v>
      </c>
      <c r="G156" s="105">
        <v>28604101</v>
      </c>
      <c r="H156" s="105">
        <v>20288513</v>
      </c>
      <c r="I156" s="106">
        <f t="shared" si="11"/>
        <v>-0.29071313935019316</v>
      </c>
      <c r="J156" s="103">
        <v>7</v>
      </c>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7" customFormat="1" ht="12.75">
      <c r="A157" s="103" t="s">
        <v>128</v>
      </c>
      <c r="B157" s="103" t="s">
        <v>71</v>
      </c>
      <c r="C157" s="104">
        <v>2.42020560301274</v>
      </c>
      <c r="D157" s="105">
        <v>1780025</v>
      </c>
      <c r="E157" s="105">
        <v>1530307</v>
      </c>
      <c r="F157" s="106">
        <f t="shared" si="10"/>
        <v>-0.14028904088425725</v>
      </c>
      <c r="G157" s="105">
        <v>14650582</v>
      </c>
      <c r="H157" s="105">
        <v>20050244</v>
      </c>
      <c r="I157" s="106">
        <f t="shared" si="11"/>
        <v>0.3685629690342677</v>
      </c>
      <c r="J157" s="103">
        <v>8</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7" customFormat="1" ht="12.75">
      <c r="A158" s="103" t="s">
        <v>120</v>
      </c>
      <c r="B158" s="103" t="s">
        <v>101</v>
      </c>
      <c r="C158" s="104">
        <v>2.34631341966631</v>
      </c>
      <c r="D158" s="105">
        <v>22020529</v>
      </c>
      <c r="E158" s="105">
        <v>31035820</v>
      </c>
      <c r="F158" s="106">
        <f t="shared" si="10"/>
        <v>0.40940392485575616</v>
      </c>
      <c r="G158" s="105">
        <v>21810662</v>
      </c>
      <c r="H158" s="105">
        <v>33695027</v>
      </c>
      <c r="I158" s="106">
        <f t="shared" si="11"/>
        <v>0.5448878626425919</v>
      </c>
      <c r="J158" s="103">
        <v>9</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8" customFormat="1" ht="12.75">
      <c r="A159" s="103" t="s">
        <v>130</v>
      </c>
      <c r="B159" s="103" t="s">
        <v>71</v>
      </c>
      <c r="C159" s="104">
        <v>1.32364757090593</v>
      </c>
      <c r="D159" s="105">
        <v>12766178</v>
      </c>
      <c r="E159" s="105">
        <v>11162763</v>
      </c>
      <c r="F159" s="106">
        <f t="shared" si="10"/>
        <v>-0.12559867174028122</v>
      </c>
      <c r="G159" s="105">
        <v>14337722</v>
      </c>
      <c r="H159" s="105">
        <v>15211604</v>
      </c>
      <c r="I159" s="106">
        <f t="shared" si="11"/>
        <v>0.06094984963441194</v>
      </c>
      <c r="J159" s="103">
        <v>10</v>
      </c>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8" customFormat="1" ht="12.75">
      <c r="A160" s="103" t="s">
        <v>205</v>
      </c>
      <c r="B160" s="103" t="s">
        <v>71</v>
      </c>
      <c r="C160" s="104">
        <v>1.21587826063732</v>
      </c>
      <c r="D160" s="105">
        <v>1244311</v>
      </c>
      <c r="E160" s="105">
        <v>1302168</v>
      </c>
      <c r="F160" s="106">
        <f t="shared" si="10"/>
        <v>0.04649721813919511</v>
      </c>
      <c r="G160" s="105">
        <v>7846032</v>
      </c>
      <c r="H160" s="105">
        <v>7172776</v>
      </c>
      <c r="I160" s="106">
        <f t="shared" si="11"/>
        <v>-0.08580846980996254</v>
      </c>
      <c r="J160" s="103">
        <v>11</v>
      </c>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8" customFormat="1" ht="12.75">
      <c r="A161" s="103" t="s">
        <v>138</v>
      </c>
      <c r="B161" s="103" t="s">
        <v>71</v>
      </c>
      <c r="C161" s="104">
        <v>1.1255024211677</v>
      </c>
      <c r="D161" s="105">
        <v>8128643</v>
      </c>
      <c r="E161" s="105">
        <v>3596537</v>
      </c>
      <c r="F161" s="106">
        <f t="shared" si="10"/>
        <v>-0.557547674316611</v>
      </c>
      <c r="G161" s="105">
        <v>11250475</v>
      </c>
      <c r="H161" s="105">
        <v>6018512</v>
      </c>
      <c r="I161" s="106">
        <f t="shared" si="11"/>
        <v>-0.4650437425975348</v>
      </c>
      <c r="J161" s="103">
        <v>12</v>
      </c>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8" customFormat="1" ht="12.75">
      <c r="A162" s="103" t="s">
        <v>203</v>
      </c>
      <c r="B162" s="103" t="s">
        <v>71</v>
      </c>
      <c r="C162" s="104">
        <v>1.08898081817585</v>
      </c>
      <c r="D162" s="105">
        <v>1247718</v>
      </c>
      <c r="E162" s="105">
        <v>1387655</v>
      </c>
      <c r="F162" s="106">
        <f t="shared" si="10"/>
        <v>0.11215434897949697</v>
      </c>
      <c r="G162" s="105">
        <v>9166578</v>
      </c>
      <c r="H162" s="105">
        <v>10309003</v>
      </c>
      <c r="I162" s="106">
        <f t="shared" si="11"/>
        <v>0.12462938732425557</v>
      </c>
      <c r="J162" s="103">
        <v>13</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8" customFormat="1" ht="12.75">
      <c r="A163" s="103" t="s">
        <v>121</v>
      </c>
      <c r="B163" s="103" t="s">
        <v>71</v>
      </c>
      <c r="C163" s="104">
        <v>0.93519098517572</v>
      </c>
      <c r="D163" s="105">
        <v>5052203</v>
      </c>
      <c r="E163" s="105">
        <v>4025343</v>
      </c>
      <c r="F163" s="106">
        <f t="shared" si="10"/>
        <v>-0.2032499485867848</v>
      </c>
      <c r="G163" s="105">
        <v>7219603</v>
      </c>
      <c r="H163" s="105">
        <v>7573623</v>
      </c>
      <c r="I163" s="106">
        <f t="shared" si="11"/>
        <v>0.049035937294613016</v>
      </c>
      <c r="J163" s="103">
        <v>14</v>
      </c>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 s="108" customFormat="1" ht="12.75">
      <c r="A164" s="103" t="s">
        <v>91</v>
      </c>
      <c r="B164" s="103" t="s">
        <v>71</v>
      </c>
      <c r="C164" s="104">
        <v>0.856318568730929</v>
      </c>
      <c r="D164" s="105">
        <v>9604913</v>
      </c>
      <c r="E164" s="105">
        <v>7389520</v>
      </c>
      <c r="F164" s="106">
        <f t="shared" si="10"/>
        <v>-0.2306520631680891</v>
      </c>
      <c r="G164" s="105">
        <v>7473515</v>
      </c>
      <c r="H164" s="105">
        <v>9183050</v>
      </c>
      <c r="I164" s="106">
        <f t="shared" si="11"/>
        <v>0.2287457775892602</v>
      </c>
      <c r="J164" s="103">
        <v>15</v>
      </c>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108" customFormat="1" ht="12.75">
      <c r="A165" s="103" t="s">
        <v>135</v>
      </c>
      <c r="B165" s="103" t="s">
        <v>71</v>
      </c>
      <c r="C165" s="104">
        <v>0.851417302847971</v>
      </c>
      <c r="D165" s="105">
        <v>9018971</v>
      </c>
      <c r="E165" s="105">
        <v>8414326</v>
      </c>
      <c r="F165" s="106">
        <f t="shared" si="10"/>
        <v>-0.06704146182530135</v>
      </c>
      <c r="G165" s="105">
        <v>6783904</v>
      </c>
      <c r="H165" s="105">
        <v>9755771</v>
      </c>
      <c r="I165" s="106">
        <f t="shared" si="11"/>
        <v>0.4380762168804275</v>
      </c>
      <c r="J165" s="103">
        <v>16</v>
      </c>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s="108" customFormat="1" ht="12.75">
      <c r="A166" s="103" t="s">
        <v>98</v>
      </c>
      <c r="B166" s="103" t="s">
        <v>71</v>
      </c>
      <c r="C166" s="104">
        <v>0.829415772649743</v>
      </c>
      <c r="D166" s="105">
        <v>11984300</v>
      </c>
      <c r="E166" s="105">
        <v>13052830</v>
      </c>
      <c r="F166" s="106">
        <f t="shared" si="10"/>
        <v>0.08916081873784869</v>
      </c>
      <c r="G166" s="105">
        <v>12681853</v>
      </c>
      <c r="H166" s="105">
        <v>14667579</v>
      </c>
      <c r="I166" s="106">
        <f t="shared" si="11"/>
        <v>0.1565801149090752</v>
      </c>
      <c r="J166" s="103">
        <v>17</v>
      </c>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 s="108" customFormat="1" ht="12.75">
      <c r="A167" s="103" t="s">
        <v>147</v>
      </c>
      <c r="B167" s="103" t="s">
        <v>146</v>
      </c>
      <c r="C167" s="104">
        <v>0.802407133688086</v>
      </c>
      <c r="D167" s="105">
        <v>7278249</v>
      </c>
      <c r="E167" s="105">
        <v>5366724</v>
      </c>
      <c r="F167" s="106">
        <f t="shared" si="10"/>
        <v>-0.2626352849428482</v>
      </c>
      <c r="G167" s="105">
        <v>7243570</v>
      </c>
      <c r="H167" s="105">
        <v>4766136</v>
      </c>
      <c r="I167" s="106">
        <f t="shared" si="11"/>
        <v>-0.3420183693952015</v>
      </c>
      <c r="J167" s="103">
        <v>18</v>
      </c>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 s="109" customFormat="1" ht="12.75">
      <c r="A168" s="103" t="s">
        <v>136</v>
      </c>
      <c r="B168" s="103" t="s">
        <v>71</v>
      </c>
      <c r="C168" s="104">
        <v>0.719291362534124</v>
      </c>
      <c r="D168" s="105">
        <v>5084173</v>
      </c>
      <c r="E168" s="105">
        <v>3453694</v>
      </c>
      <c r="F168" s="106">
        <f t="shared" si="10"/>
        <v>-0.3206969943784368</v>
      </c>
      <c r="G168" s="105">
        <v>8840672</v>
      </c>
      <c r="H168" s="105">
        <v>10570858</v>
      </c>
      <c r="I168" s="106">
        <f t="shared" si="11"/>
        <v>0.19570752087624108</v>
      </c>
      <c r="J168" s="103">
        <v>19</v>
      </c>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103" customFormat="1" ht="12.75">
      <c r="A169" s="103" t="s">
        <v>206</v>
      </c>
      <c r="B169" s="103" t="s">
        <v>71</v>
      </c>
      <c r="C169" s="104">
        <v>0.718862500971394</v>
      </c>
      <c r="D169" s="105">
        <v>1636460</v>
      </c>
      <c r="E169" s="105">
        <v>2162060</v>
      </c>
      <c r="F169" s="106">
        <f t="shared" si="10"/>
        <v>0.32118108600271317</v>
      </c>
      <c r="G169" s="105">
        <v>4774882</v>
      </c>
      <c r="H169" s="105">
        <v>9756521</v>
      </c>
      <c r="I169" s="106">
        <f t="shared" si="11"/>
        <v>1.0433009653432272</v>
      </c>
      <c r="J169" s="103">
        <v>20</v>
      </c>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1:33" ht="12.75">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2" customFormat="1" ht="12.75">
      <c r="A171" s="55" t="s">
        <v>212</v>
      </c>
      <c r="B171" s="55"/>
      <c r="C171" s="82">
        <f>SUM(C150:C170)</f>
        <v>74.05965608483065</v>
      </c>
      <c r="D171" s="83"/>
      <c r="E171" s="56"/>
      <c r="F171" s="56"/>
      <c r="G171" s="56">
        <f>SUM(G150:G170)</f>
        <v>692836140</v>
      </c>
      <c r="H171" s="83">
        <f>SUM(H150:H170)</f>
        <v>740275856</v>
      </c>
      <c r="I171" s="57">
        <f>+(H171-G171)/G171</f>
        <v>0.06847176880813406</v>
      </c>
      <c r="J171" s="56"/>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3:10" s="67" customFormat="1" ht="12.75">
      <c r="C172" s="84"/>
      <c r="D172" s="85"/>
      <c r="E172" s="60"/>
      <c r="F172" s="60"/>
      <c r="G172" s="60"/>
      <c r="H172" s="85"/>
      <c r="I172" s="60"/>
      <c r="J172" s="60"/>
    </row>
    <row r="173" spans="1:10" s="67" customFormat="1" ht="12.75">
      <c r="A173" s="86" t="s">
        <v>58</v>
      </c>
      <c r="C173" s="84"/>
      <c r="D173" s="85"/>
      <c r="E173" s="60"/>
      <c r="F173" s="60"/>
      <c r="G173" s="60"/>
      <c r="H173" s="85"/>
      <c r="I173" s="60"/>
      <c r="J173" s="60"/>
    </row>
    <row r="174" spans="11:33" ht="12.75">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 s="63" customFormat="1" ht="15.75" customHeight="1">
      <c r="A175" s="140" t="s">
        <v>276</v>
      </c>
      <c r="B175" s="140"/>
      <c r="C175" s="140"/>
      <c r="D175" s="140"/>
      <c r="E175" s="140"/>
      <c r="F175" s="140"/>
      <c r="G175" s="140"/>
      <c r="H175" s="140"/>
      <c r="I175" s="140"/>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 s="63" customFormat="1" ht="15.75" customHeight="1">
      <c r="A176" s="139" t="s">
        <v>61</v>
      </c>
      <c r="B176" s="139"/>
      <c r="C176" s="139"/>
      <c r="D176" s="139"/>
      <c r="E176" s="139"/>
      <c r="F176" s="139"/>
      <c r="G176" s="139"/>
      <c r="H176" s="139"/>
      <c r="I176" s="139"/>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64" customFormat="1" ht="15.75" customHeight="1">
      <c r="A177" s="139" t="s">
        <v>66</v>
      </c>
      <c r="B177" s="139"/>
      <c r="C177" s="139"/>
      <c r="D177" s="139"/>
      <c r="E177" s="139"/>
      <c r="F177" s="139"/>
      <c r="G177" s="139"/>
      <c r="H177" s="139"/>
      <c r="I177" s="139"/>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64" customFormat="1" ht="15.75" customHeight="1">
      <c r="A178" s="95"/>
      <c r="B178" s="95"/>
      <c r="C178" s="95"/>
      <c r="D178" s="95"/>
      <c r="E178" s="95"/>
      <c r="F178" s="95"/>
      <c r="G178" s="95"/>
      <c r="H178" s="95"/>
      <c r="I178" s="95"/>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10" s="67" customFormat="1" ht="30.75" customHeight="1">
      <c r="A179" s="65" t="s">
        <v>216</v>
      </c>
      <c r="B179" s="65" t="s">
        <v>68</v>
      </c>
      <c r="C179" s="66" t="s">
        <v>208</v>
      </c>
      <c r="D179" s="138" t="s">
        <v>209</v>
      </c>
      <c r="E179" s="138"/>
      <c r="F179" s="138"/>
      <c r="G179" s="138" t="s">
        <v>298</v>
      </c>
      <c r="H179" s="138"/>
      <c r="I179" s="138"/>
      <c r="J179" s="65" t="s">
        <v>210</v>
      </c>
    </row>
    <row r="180" spans="1:10" s="67" customFormat="1" ht="15.75" customHeight="1">
      <c r="A180" s="68"/>
      <c r="B180" s="68"/>
      <c r="C180" s="69">
        <v>2007</v>
      </c>
      <c r="D180" s="138" t="str">
        <f>+D148</f>
        <v>Enero-Julio</v>
      </c>
      <c r="E180" s="138"/>
      <c r="F180" s="65" t="s">
        <v>210</v>
      </c>
      <c r="G180" s="138" t="str">
        <f>+D180</f>
        <v>Enero-Julio</v>
      </c>
      <c r="H180" s="138"/>
      <c r="I180" s="65" t="s">
        <v>210</v>
      </c>
      <c r="J180" s="70" t="s">
        <v>211</v>
      </c>
    </row>
    <row r="181" spans="1:10" s="67" customFormat="1" ht="15.75">
      <c r="A181" s="71"/>
      <c r="B181" s="71"/>
      <c r="C181" s="72"/>
      <c r="D181" s="73">
        <v>2007</v>
      </c>
      <c r="E181" s="73">
        <v>2008</v>
      </c>
      <c r="F181" s="74" t="s">
        <v>211</v>
      </c>
      <c r="G181" s="73">
        <v>2007</v>
      </c>
      <c r="H181" s="73">
        <v>2008</v>
      </c>
      <c r="I181" s="74" t="s">
        <v>211</v>
      </c>
      <c r="J181" s="71"/>
    </row>
    <row r="182" spans="1:33" s="77" customFormat="1" ht="12.75">
      <c r="A182" t="s">
        <v>86</v>
      </c>
      <c r="B182" t="s">
        <v>71</v>
      </c>
      <c r="C182" s="75">
        <v>17.4670917975423</v>
      </c>
      <c r="D182" s="37">
        <v>51961593</v>
      </c>
      <c r="E182" s="37">
        <v>48013968</v>
      </c>
      <c r="F182" s="76">
        <f aca="true" t="shared" si="12" ref="F182:F201">+(E182-D182)/D182</f>
        <v>-0.07597197799536284</v>
      </c>
      <c r="G182" s="37">
        <v>171002007</v>
      </c>
      <c r="H182" s="37">
        <v>176911640</v>
      </c>
      <c r="I182" s="76">
        <f aca="true" t="shared" si="13" ref="I182:I201">+(H182-G182)/G182</f>
        <v>0.0345588516981558</v>
      </c>
      <c r="J182">
        <v>1</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89</v>
      </c>
      <c r="B183" t="s">
        <v>71</v>
      </c>
      <c r="C183" s="75">
        <v>14.4226836993619</v>
      </c>
      <c r="D183" s="37">
        <v>191514785</v>
      </c>
      <c r="E183" s="37">
        <v>201747715</v>
      </c>
      <c r="F183" s="76">
        <f t="shared" si="12"/>
        <v>0.0534315405465954</v>
      </c>
      <c r="G183" s="37">
        <v>232174323</v>
      </c>
      <c r="H183" s="37">
        <v>214670344</v>
      </c>
      <c r="I183" s="76">
        <f t="shared" si="13"/>
        <v>-0.07539153672906371</v>
      </c>
      <c r="J183">
        <v>2</v>
      </c>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82</v>
      </c>
      <c r="B184" t="s">
        <v>71</v>
      </c>
      <c r="C184" s="75">
        <v>12.7212407656681</v>
      </c>
      <c r="D184" s="37">
        <v>263572871</v>
      </c>
      <c r="E184" s="37">
        <v>238405593</v>
      </c>
      <c r="F184" s="76">
        <f t="shared" si="12"/>
        <v>-0.09548508503365659</v>
      </c>
      <c r="G184" s="37">
        <v>182428034</v>
      </c>
      <c r="H184" s="37">
        <v>153519411</v>
      </c>
      <c r="I184" s="76">
        <f t="shared" si="13"/>
        <v>-0.1584659022307942</v>
      </c>
      <c r="J184">
        <v>3</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33" s="77" customFormat="1" ht="12.75">
      <c r="A185" t="s">
        <v>100</v>
      </c>
      <c r="B185" t="s">
        <v>101</v>
      </c>
      <c r="C185" s="75">
        <v>10.5770132682529</v>
      </c>
      <c r="D185" s="37">
        <v>32372526</v>
      </c>
      <c r="E185" s="37">
        <v>31480607</v>
      </c>
      <c r="F185" s="76">
        <f t="shared" si="12"/>
        <v>-0.02755172704162783</v>
      </c>
      <c r="G185" s="37">
        <v>92246786</v>
      </c>
      <c r="H185" s="37">
        <v>104936900</v>
      </c>
      <c r="I185" s="76">
        <f t="shared" si="13"/>
        <v>0.13756700423145365</v>
      </c>
      <c r="J185">
        <v>4</v>
      </c>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row>
    <row r="186" spans="1:33" s="77" customFormat="1" ht="12.75">
      <c r="A186" t="s">
        <v>102</v>
      </c>
      <c r="B186" t="s">
        <v>71</v>
      </c>
      <c r="C186" s="75">
        <v>3.8180176969396</v>
      </c>
      <c r="D186" s="37">
        <v>63205880</v>
      </c>
      <c r="E186" s="37">
        <v>60173120</v>
      </c>
      <c r="F186" s="76">
        <f t="shared" si="12"/>
        <v>-0.047982244689892775</v>
      </c>
      <c r="G186" s="37">
        <v>56093286</v>
      </c>
      <c r="H186" s="37">
        <v>55341093</v>
      </c>
      <c r="I186" s="76">
        <f t="shared" si="13"/>
        <v>-0.013409679725306163</v>
      </c>
      <c r="J186">
        <v>5</v>
      </c>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row>
    <row r="187" spans="1:33" s="77" customFormat="1" ht="12.75">
      <c r="A187" t="s">
        <v>109</v>
      </c>
      <c r="B187" t="s">
        <v>71</v>
      </c>
      <c r="C187" s="75">
        <v>3.65050252900867</v>
      </c>
      <c r="D187" s="37">
        <v>5384089</v>
      </c>
      <c r="E187" s="37">
        <v>16380288</v>
      </c>
      <c r="F187" s="76">
        <f t="shared" si="12"/>
        <v>2.0423508972455693</v>
      </c>
      <c r="G187" s="37">
        <v>27265883</v>
      </c>
      <c r="H187" s="37">
        <v>61665345</v>
      </c>
      <c r="I187" s="76">
        <f t="shared" si="13"/>
        <v>1.2616302211815402</v>
      </c>
      <c r="J187">
        <v>6</v>
      </c>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row>
    <row r="188" spans="1:33" s="77" customFormat="1" ht="12.75">
      <c r="A188" t="s">
        <v>98</v>
      </c>
      <c r="B188" t="s">
        <v>71</v>
      </c>
      <c r="C188" s="75">
        <v>3.31235236397699</v>
      </c>
      <c r="D188" s="37">
        <v>50559900</v>
      </c>
      <c r="E188" s="37">
        <v>48101809</v>
      </c>
      <c r="F188" s="76">
        <f t="shared" si="12"/>
        <v>-0.04861740232872296</v>
      </c>
      <c r="G188" s="37">
        <v>53227755</v>
      </c>
      <c r="H188" s="37">
        <v>48175787</v>
      </c>
      <c r="I188" s="76">
        <f t="shared" si="13"/>
        <v>-0.094912287771671</v>
      </c>
      <c r="J188">
        <v>7</v>
      </c>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row>
    <row r="189" spans="1:33" s="77" customFormat="1" ht="12.75">
      <c r="A189" t="s">
        <v>117</v>
      </c>
      <c r="B189" t="s">
        <v>71</v>
      </c>
      <c r="C189" s="75">
        <v>3.10478789830536</v>
      </c>
      <c r="D189" s="37">
        <v>58561997</v>
      </c>
      <c r="E189" s="37">
        <v>59041709</v>
      </c>
      <c r="F189" s="76">
        <f t="shared" si="12"/>
        <v>0.008191523933174615</v>
      </c>
      <c r="G189" s="37">
        <v>46140338</v>
      </c>
      <c r="H189" s="37">
        <v>42745084</v>
      </c>
      <c r="I189" s="76">
        <f t="shared" si="13"/>
        <v>-0.07358537338846542</v>
      </c>
      <c r="J189">
        <v>8</v>
      </c>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row>
    <row r="190" spans="1:33" s="77" customFormat="1" ht="12.75">
      <c r="A190" t="s">
        <v>78</v>
      </c>
      <c r="B190" t="s">
        <v>71</v>
      </c>
      <c r="C190" s="75">
        <v>2.51281261530458</v>
      </c>
      <c r="D190" s="37">
        <v>7622784</v>
      </c>
      <c r="E190" s="37">
        <v>19951638</v>
      </c>
      <c r="F190" s="76">
        <f t="shared" si="12"/>
        <v>1.6173689297768374</v>
      </c>
      <c r="G190" s="37">
        <v>17639873</v>
      </c>
      <c r="H190" s="37">
        <v>47086032</v>
      </c>
      <c r="I190" s="76">
        <f t="shared" si="13"/>
        <v>1.6692954081925646</v>
      </c>
      <c r="J190">
        <v>9</v>
      </c>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row>
    <row r="191" spans="1:10" s="67" customFormat="1" ht="12.75">
      <c r="A191" t="s">
        <v>103</v>
      </c>
      <c r="B191" t="s">
        <v>71</v>
      </c>
      <c r="C191" s="75">
        <v>2.43355363705006</v>
      </c>
      <c r="D191" s="37">
        <v>24406653</v>
      </c>
      <c r="E191" s="37">
        <v>21805125</v>
      </c>
      <c r="F191" s="76">
        <f t="shared" si="12"/>
        <v>-0.10659093649588086</v>
      </c>
      <c r="G191" s="37">
        <v>39464725</v>
      </c>
      <c r="H191" s="37">
        <v>48022350</v>
      </c>
      <c r="I191" s="76">
        <f t="shared" si="13"/>
        <v>0.21684238265945094</v>
      </c>
      <c r="J191">
        <v>10</v>
      </c>
    </row>
    <row r="192" spans="1:10" s="67" customFormat="1" ht="12.75">
      <c r="A192" t="s">
        <v>107</v>
      </c>
      <c r="B192" t="s">
        <v>71</v>
      </c>
      <c r="C192" s="75">
        <v>2.2964858164438</v>
      </c>
      <c r="D192" s="37">
        <v>32702270</v>
      </c>
      <c r="E192" s="37">
        <v>38363281</v>
      </c>
      <c r="F192" s="76">
        <f t="shared" si="12"/>
        <v>0.17310758549788746</v>
      </c>
      <c r="G192" s="37">
        <v>35807285</v>
      </c>
      <c r="H192" s="37">
        <v>39052485</v>
      </c>
      <c r="I192" s="76">
        <f t="shared" si="13"/>
        <v>0.0906296023281296</v>
      </c>
      <c r="J192">
        <v>11</v>
      </c>
    </row>
    <row r="193" spans="1:10" s="67" customFormat="1" ht="12.75">
      <c r="A193" t="s">
        <v>120</v>
      </c>
      <c r="B193" t="s">
        <v>101</v>
      </c>
      <c r="C193" s="75">
        <v>1.820924917219</v>
      </c>
      <c r="D193" s="37">
        <v>33066196</v>
      </c>
      <c r="E193" s="37">
        <v>19439916</v>
      </c>
      <c r="F193" s="76">
        <f t="shared" si="12"/>
        <v>-0.4120909462945178</v>
      </c>
      <c r="G193" s="37">
        <v>19677728</v>
      </c>
      <c r="H193" s="37">
        <v>16951518</v>
      </c>
      <c r="I193" s="76">
        <f t="shared" si="13"/>
        <v>-0.13854292528080478</v>
      </c>
      <c r="J193">
        <v>12</v>
      </c>
    </row>
    <row r="194" spans="1:10" s="67" customFormat="1" ht="12.75">
      <c r="A194" t="s">
        <v>132</v>
      </c>
      <c r="B194" t="s">
        <v>71</v>
      </c>
      <c r="C194" s="75">
        <v>1.818723080239</v>
      </c>
      <c r="D194" s="37">
        <v>18563663</v>
      </c>
      <c r="E194" s="37">
        <v>10317490</v>
      </c>
      <c r="F194" s="76">
        <f t="shared" si="12"/>
        <v>-0.4442104448890286</v>
      </c>
      <c r="G194" s="37">
        <v>21085147</v>
      </c>
      <c r="H194" s="37">
        <v>17195445</v>
      </c>
      <c r="I194" s="76">
        <f t="shared" si="13"/>
        <v>-0.1844759251619161</v>
      </c>
      <c r="J194">
        <v>13</v>
      </c>
    </row>
    <row r="195" spans="1:10" s="67" customFormat="1" ht="12.75">
      <c r="A195" t="s">
        <v>97</v>
      </c>
      <c r="B195" t="s">
        <v>71</v>
      </c>
      <c r="C195" s="75">
        <v>1.45624960619433</v>
      </c>
      <c r="D195" s="37">
        <v>25062905</v>
      </c>
      <c r="E195" s="37">
        <v>26266161</v>
      </c>
      <c r="F195" s="76">
        <f t="shared" si="12"/>
        <v>0.048009438650467695</v>
      </c>
      <c r="G195" s="37">
        <v>22158071</v>
      </c>
      <c r="H195" s="37">
        <v>24812894</v>
      </c>
      <c r="I195" s="76">
        <f t="shared" si="13"/>
        <v>0.11981291151201745</v>
      </c>
      <c r="J195">
        <v>14</v>
      </c>
    </row>
    <row r="196" spans="1:10" s="67" customFormat="1" ht="12.75">
      <c r="A196" t="s">
        <v>106</v>
      </c>
      <c r="B196" t="s">
        <v>71</v>
      </c>
      <c r="C196" s="75">
        <v>1.28663329861972</v>
      </c>
      <c r="D196" s="37">
        <v>4863238</v>
      </c>
      <c r="E196" s="37">
        <v>4310961</v>
      </c>
      <c r="F196" s="76">
        <f t="shared" si="12"/>
        <v>-0.11356158181030827</v>
      </c>
      <c r="G196" s="37">
        <v>13385725</v>
      </c>
      <c r="H196" s="37">
        <v>15415535</v>
      </c>
      <c r="I196" s="76">
        <f t="shared" si="13"/>
        <v>0.15163989996806299</v>
      </c>
      <c r="J196">
        <v>15</v>
      </c>
    </row>
    <row r="197" spans="1:10" s="67" customFormat="1" ht="12.75">
      <c r="A197" t="s">
        <v>133</v>
      </c>
      <c r="B197" t="s">
        <v>71</v>
      </c>
      <c r="C197" s="75">
        <v>1.24179085700091</v>
      </c>
      <c r="D197" s="37">
        <v>3726827</v>
      </c>
      <c r="E197" s="37">
        <v>3344058</v>
      </c>
      <c r="F197" s="76">
        <f t="shared" si="12"/>
        <v>-0.1027064041341334</v>
      </c>
      <c r="G197" s="37">
        <v>8002599</v>
      </c>
      <c r="H197" s="37">
        <v>8127491</v>
      </c>
      <c r="I197" s="76">
        <f t="shared" si="13"/>
        <v>0.015606429861098876</v>
      </c>
      <c r="J197">
        <v>16</v>
      </c>
    </row>
    <row r="198" spans="1:10" s="67" customFormat="1" ht="12.75">
      <c r="A198" t="s">
        <v>91</v>
      </c>
      <c r="B198" t="s">
        <v>71</v>
      </c>
      <c r="C198" s="75">
        <v>1.18690809548416</v>
      </c>
      <c r="D198" s="37">
        <v>13465858</v>
      </c>
      <c r="E198" s="37">
        <v>14012027</v>
      </c>
      <c r="F198" s="76">
        <f t="shared" si="12"/>
        <v>0.040559539540666475</v>
      </c>
      <c r="G198" s="37">
        <v>11110868</v>
      </c>
      <c r="H198" s="37">
        <v>14297169</v>
      </c>
      <c r="I198" s="76">
        <f t="shared" si="13"/>
        <v>0.2867733646012175</v>
      </c>
      <c r="J198">
        <v>17</v>
      </c>
    </row>
    <row r="199" spans="1:10" s="67" customFormat="1" ht="12.75">
      <c r="A199" t="s">
        <v>127</v>
      </c>
      <c r="B199" t="s">
        <v>71</v>
      </c>
      <c r="C199" s="75">
        <v>1.02231549353938</v>
      </c>
      <c r="D199" s="37">
        <v>32522796</v>
      </c>
      <c r="E199" s="37">
        <v>34642198</v>
      </c>
      <c r="F199" s="76">
        <f t="shared" si="12"/>
        <v>0.06516666033264791</v>
      </c>
      <c r="G199" s="37">
        <v>16769414</v>
      </c>
      <c r="H199" s="37">
        <v>9778339</v>
      </c>
      <c r="I199" s="76">
        <f t="shared" si="13"/>
        <v>-0.4168944126491242</v>
      </c>
      <c r="J199">
        <v>18</v>
      </c>
    </row>
    <row r="200" spans="1:33" s="2" customFormat="1" ht="12.75">
      <c r="A200" t="s">
        <v>121</v>
      </c>
      <c r="B200" t="s">
        <v>71</v>
      </c>
      <c r="C200" s="75">
        <v>1.00143735303881</v>
      </c>
      <c r="D200" s="37">
        <v>4841459</v>
      </c>
      <c r="E200" s="37">
        <v>4971626</v>
      </c>
      <c r="F200" s="76">
        <f t="shared" si="12"/>
        <v>0.026885903608808832</v>
      </c>
      <c r="G200" s="37">
        <v>6479879</v>
      </c>
      <c r="H200" s="37">
        <v>7143467</v>
      </c>
      <c r="I200" s="76">
        <f t="shared" si="13"/>
        <v>0.1024074677937659</v>
      </c>
      <c r="J200">
        <v>19</v>
      </c>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ht="12.75">
      <c r="A201" t="s">
        <v>72</v>
      </c>
      <c r="B201" t="s">
        <v>71</v>
      </c>
      <c r="C201" s="75">
        <v>0.880477653060588</v>
      </c>
      <c r="D201" s="37">
        <v>1372325</v>
      </c>
      <c r="E201" s="37">
        <v>3336931</v>
      </c>
      <c r="F201" s="76">
        <f t="shared" si="12"/>
        <v>1.4315894558504727</v>
      </c>
      <c r="G201" s="37">
        <v>10740901</v>
      </c>
      <c r="H201" s="37">
        <v>16621933</v>
      </c>
      <c r="I201" s="76">
        <f t="shared" si="13"/>
        <v>0.5475361890031386</v>
      </c>
      <c r="J201">
        <v>20</v>
      </c>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1:33" ht="12.75">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2" customFormat="1" ht="12.75">
      <c r="A203" s="55" t="s">
        <v>212</v>
      </c>
      <c r="B203" s="55"/>
      <c r="C203" s="82">
        <f>SUM(C182:C202)</f>
        <v>88.03200244225016</v>
      </c>
      <c r="D203" s="83"/>
      <c r="E203" s="56"/>
      <c r="F203" s="56"/>
      <c r="G203" s="56">
        <f>SUM(G182:G202)</f>
        <v>1082900627</v>
      </c>
      <c r="H203" s="83">
        <f>SUM(H182:H202)</f>
        <v>1122470262</v>
      </c>
      <c r="I203" s="57">
        <f>+(H203-G203)/G203</f>
        <v>0.03654041193938657</v>
      </c>
      <c r="J203" s="56"/>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3:10" s="67" customFormat="1" ht="12.75">
      <c r="C204" s="84"/>
      <c r="D204" s="85"/>
      <c r="E204" s="60"/>
      <c r="F204" s="60"/>
      <c r="G204" s="60"/>
      <c r="H204" s="85"/>
      <c r="I204" s="60"/>
      <c r="J204" s="60"/>
    </row>
    <row r="205" spans="1:10" s="67" customFormat="1" ht="12.75">
      <c r="A205" s="86" t="s">
        <v>58</v>
      </c>
      <c r="C205" s="84"/>
      <c r="D205" s="85"/>
      <c r="E205" s="60"/>
      <c r="F205" s="60"/>
      <c r="G205" s="60"/>
      <c r="H205" s="85"/>
      <c r="I205" s="60"/>
      <c r="J205" s="60"/>
    </row>
    <row r="206" spans="11:33" ht="12.75">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row>
    <row r="207" spans="1:33" s="63" customFormat="1" ht="15.75" customHeight="1">
      <c r="A207" s="140" t="s">
        <v>277</v>
      </c>
      <c r="B207" s="140"/>
      <c r="C207" s="140"/>
      <c r="D207" s="140"/>
      <c r="E207" s="140"/>
      <c r="F207" s="140"/>
      <c r="G207" s="140"/>
      <c r="H207" s="140"/>
      <c r="I207" s="140"/>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row>
    <row r="208" spans="1:33" s="63" customFormat="1" ht="15.75" customHeight="1">
      <c r="A208" s="139" t="s">
        <v>61</v>
      </c>
      <c r="B208" s="139"/>
      <c r="C208" s="139"/>
      <c r="D208" s="139"/>
      <c r="E208" s="139"/>
      <c r="F208" s="139"/>
      <c r="G208" s="139"/>
      <c r="H208" s="139"/>
      <c r="I208" s="139"/>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64" customFormat="1" ht="15.75" customHeight="1">
      <c r="A209" s="139" t="s">
        <v>49</v>
      </c>
      <c r="B209" s="139"/>
      <c r="C209" s="139"/>
      <c r="D209" s="139"/>
      <c r="E209" s="139"/>
      <c r="F209" s="139"/>
      <c r="G209" s="139"/>
      <c r="H209" s="139"/>
      <c r="I209" s="139"/>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64" customFormat="1" ht="15.75" customHeight="1">
      <c r="A210" s="95"/>
      <c r="B210" s="95"/>
      <c r="C210" s="95"/>
      <c r="D210" s="95"/>
      <c r="E210" s="95"/>
      <c r="F210" s="95"/>
      <c r="G210" s="95"/>
      <c r="H210" s="95"/>
      <c r="I210" s="95"/>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10" s="67" customFormat="1" ht="30.75" customHeight="1">
      <c r="A211" s="65" t="s">
        <v>217</v>
      </c>
      <c r="B211" s="65" t="s">
        <v>68</v>
      </c>
      <c r="C211" s="66" t="s">
        <v>208</v>
      </c>
      <c r="D211" s="138" t="s">
        <v>209</v>
      </c>
      <c r="E211" s="138"/>
      <c r="F211" s="138"/>
      <c r="G211" s="138" t="s">
        <v>298</v>
      </c>
      <c r="H211" s="138"/>
      <c r="I211" s="138"/>
      <c r="J211" s="65" t="s">
        <v>210</v>
      </c>
    </row>
    <row r="212" spans="1:10" s="67" customFormat="1" ht="15.75" customHeight="1">
      <c r="A212" s="68"/>
      <c r="B212" s="68"/>
      <c r="C212" s="69">
        <v>2007</v>
      </c>
      <c r="D212" s="138" t="str">
        <f>+D180</f>
        <v>Enero-Julio</v>
      </c>
      <c r="E212" s="138"/>
      <c r="F212" s="65" t="s">
        <v>210</v>
      </c>
      <c r="G212" s="138" t="str">
        <f>+D212</f>
        <v>Enero-Julio</v>
      </c>
      <c r="H212" s="138"/>
      <c r="I212" s="65" t="s">
        <v>210</v>
      </c>
      <c r="J212" s="70" t="s">
        <v>211</v>
      </c>
    </row>
    <row r="213" spans="1:10" s="67" customFormat="1" ht="15.75">
      <c r="A213" s="71"/>
      <c r="B213" s="71"/>
      <c r="C213" s="72"/>
      <c r="D213" s="73">
        <v>2007</v>
      </c>
      <c r="E213" s="73">
        <v>2008</v>
      </c>
      <c r="F213" s="74" t="s">
        <v>211</v>
      </c>
      <c r="G213" s="73">
        <v>2007</v>
      </c>
      <c r="H213" s="73">
        <v>2008</v>
      </c>
      <c r="I213" s="74" t="s">
        <v>211</v>
      </c>
      <c r="J213" s="71"/>
    </row>
    <row r="214" spans="1:33" s="77" customFormat="1" ht="12.75">
      <c r="A214" t="s">
        <v>82</v>
      </c>
      <c r="B214" t="s">
        <v>71</v>
      </c>
      <c r="C214" s="75">
        <v>16.9480781899413</v>
      </c>
      <c r="D214" s="37">
        <v>229248219</v>
      </c>
      <c r="E214" s="37">
        <v>218284269</v>
      </c>
      <c r="F214" s="76">
        <f aca="true" t="shared" si="14" ref="F214:F233">+(E214-D214)/D214</f>
        <v>-0.04782567143956743</v>
      </c>
      <c r="G214" s="37">
        <v>162898961</v>
      </c>
      <c r="H214" s="37">
        <v>153874737</v>
      </c>
      <c r="I214" s="76">
        <f aca="true" t="shared" si="15" ref="I214:I233">+(H214-G214)/G214</f>
        <v>-0.05539767684583329</v>
      </c>
      <c r="J214">
        <v>1</v>
      </c>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100</v>
      </c>
      <c r="B215" t="s">
        <v>101</v>
      </c>
      <c r="C215" s="75">
        <v>16.0763784002278</v>
      </c>
      <c r="D215" s="37">
        <v>34820742</v>
      </c>
      <c r="E215" s="37">
        <v>30553226</v>
      </c>
      <c r="F215" s="76">
        <f t="shared" si="14"/>
        <v>-0.1225567220824875</v>
      </c>
      <c r="G215" s="37">
        <v>103203860</v>
      </c>
      <c r="H215" s="37">
        <v>100429578</v>
      </c>
      <c r="I215" s="76">
        <f t="shared" si="15"/>
        <v>-0.026881572065230893</v>
      </c>
      <c r="J215">
        <v>2</v>
      </c>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134</v>
      </c>
      <c r="B216" t="s">
        <v>71</v>
      </c>
      <c r="C216" s="75">
        <v>15.8564386539198</v>
      </c>
      <c r="D216" s="37">
        <v>198480087</v>
      </c>
      <c r="E216" s="37">
        <v>193936035</v>
      </c>
      <c r="F216" s="76">
        <f t="shared" si="14"/>
        <v>-0.022894246312981512</v>
      </c>
      <c r="G216" s="37">
        <v>115247410</v>
      </c>
      <c r="H216" s="37">
        <v>103931924</v>
      </c>
      <c r="I216" s="76">
        <f t="shared" si="15"/>
        <v>-0.09818429759072243</v>
      </c>
      <c r="J216">
        <v>3</v>
      </c>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33" s="77" customFormat="1" ht="12.75">
      <c r="A217" t="s">
        <v>120</v>
      </c>
      <c r="B217" t="s">
        <v>101</v>
      </c>
      <c r="C217" s="75">
        <v>6.04309113146677</v>
      </c>
      <c r="D217" s="37">
        <v>73311448</v>
      </c>
      <c r="E217" s="37">
        <v>64928673</v>
      </c>
      <c r="F217" s="76">
        <f t="shared" si="14"/>
        <v>-0.11434469279613738</v>
      </c>
      <c r="G217" s="37">
        <v>42986595</v>
      </c>
      <c r="H217" s="37">
        <v>49183227</v>
      </c>
      <c r="I217" s="76">
        <f t="shared" si="15"/>
        <v>0.14415265968379212</v>
      </c>
      <c r="J217">
        <v>4</v>
      </c>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row>
    <row r="218" spans="1:33" s="77" customFormat="1" ht="12.75">
      <c r="A218" t="s">
        <v>102</v>
      </c>
      <c r="B218" t="s">
        <v>71</v>
      </c>
      <c r="C218" s="75">
        <v>4.29219444194869</v>
      </c>
      <c r="D218" s="37">
        <v>44810685</v>
      </c>
      <c r="E218" s="37">
        <v>42034597</v>
      </c>
      <c r="F218" s="76">
        <f t="shared" si="14"/>
        <v>-0.06195147429681113</v>
      </c>
      <c r="G218" s="37">
        <v>37768751</v>
      </c>
      <c r="H218" s="37">
        <v>38428770</v>
      </c>
      <c r="I218" s="76">
        <f t="shared" si="15"/>
        <v>0.017475266788674056</v>
      </c>
      <c r="J218">
        <v>5</v>
      </c>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row>
    <row r="219" spans="1:33" s="77" customFormat="1" ht="12.75">
      <c r="A219" t="s">
        <v>72</v>
      </c>
      <c r="B219" t="s">
        <v>71</v>
      </c>
      <c r="C219" s="75">
        <v>3.8153516685311</v>
      </c>
      <c r="D219" s="37">
        <v>5644592</v>
      </c>
      <c r="E219" s="37">
        <v>9460118</v>
      </c>
      <c r="F219" s="76">
        <f t="shared" si="14"/>
        <v>0.6759613449475179</v>
      </c>
      <c r="G219" s="37">
        <v>40168468</v>
      </c>
      <c r="H219" s="37">
        <v>54243105</v>
      </c>
      <c r="I219" s="76">
        <f t="shared" si="15"/>
        <v>0.35039018665088245</v>
      </c>
      <c r="J219">
        <v>6</v>
      </c>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row>
    <row r="220" spans="1:33" s="77" customFormat="1" ht="12.75">
      <c r="A220" t="s">
        <v>135</v>
      </c>
      <c r="B220" t="s">
        <v>71</v>
      </c>
      <c r="C220" s="75">
        <v>2.96129584700433</v>
      </c>
      <c r="D220" s="37">
        <v>35832488</v>
      </c>
      <c r="E220" s="37">
        <v>32479523</v>
      </c>
      <c r="F220" s="76">
        <f t="shared" si="14"/>
        <v>-0.09357332373906048</v>
      </c>
      <c r="G220" s="37">
        <v>21091901</v>
      </c>
      <c r="H220" s="37">
        <v>26666923</v>
      </c>
      <c r="I220" s="76">
        <f t="shared" si="15"/>
        <v>0.2643205086160797</v>
      </c>
      <c r="J220">
        <v>7</v>
      </c>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row>
    <row r="221" spans="1:33" s="77" customFormat="1" ht="12.75">
      <c r="A221" t="s">
        <v>138</v>
      </c>
      <c r="B221" t="s">
        <v>71</v>
      </c>
      <c r="C221" s="75">
        <v>2.87763432897132</v>
      </c>
      <c r="D221" s="37">
        <v>17759980</v>
      </c>
      <c r="E221" s="37">
        <v>15088248</v>
      </c>
      <c r="F221" s="76">
        <f t="shared" si="14"/>
        <v>-0.15043552976974073</v>
      </c>
      <c r="G221" s="37">
        <v>22620408</v>
      </c>
      <c r="H221" s="37">
        <v>23408001</v>
      </c>
      <c r="I221" s="76">
        <f t="shared" si="15"/>
        <v>0.03481780699976764</v>
      </c>
      <c r="J221">
        <v>8</v>
      </c>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row>
    <row r="222" spans="1:33" s="77" customFormat="1" ht="12.75">
      <c r="A222" t="s">
        <v>91</v>
      </c>
      <c r="B222" t="s">
        <v>71</v>
      </c>
      <c r="C222" s="75">
        <v>2.79277792127375</v>
      </c>
      <c r="D222" s="37">
        <v>22077419</v>
      </c>
      <c r="E222" s="37">
        <v>17629554</v>
      </c>
      <c r="F222" s="76">
        <f t="shared" si="14"/>
        <v>-0.20146671130352692</v>
      </c>
      <c r="G222" s="37">
        <v>17495967</v>
      </c>
      <c r="H222" s="37">
        <v>18504168</v>
      </c>
      <c r="I222" s="76">
        <f t="shared" si="15"/>
        <v>0.057624765753159</v>
      </c>
      <c r="J222">
        <v>9</v>
      </c>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row>
    <row r="223" spans="1:10" s="67" customFormat="1" ht="12.75">
      <c r="A223" t="s">
        <v>109</v>
      </c>
      <c r="B223" t="s">
        <v>71</v>
      </c>
      <c r="C223" s="75">
        <v>2.34772296128034</v>
      </c>
      <c r="D223" s="37">
        <v>3092725</v>
      </c>
      <c r="E223" s="37">
        <v>6299612</v>
      </c>
      <c r="F223" s="76">
        <f t="shared" si="14"/>
        <v>1.0369130782723974</v>
      </c>
      <c r="G223" s="37">
        <v>15642157</v>
      </c>
      <c r="H223" s="37">
        <v>24124250</v>
      </c>
      <c r="I223" s="76">
        <f t="shared" si="15"/>
        <v>0.5422585261099221</v>
      </c>
      <c r="J223">
        <v>10</v>
      </c>
    </row>
    <row r="224" spans="1:10" s="67" customFormat="1" ht="12.75">
      <c r="A224" t="s">
        <v>103</v>
      </c>
      <c r="B224" t="s">
        <v>71</v>
      </c>
      <c r="C224" s="75">
        <v>1.85824784264983</v>
      </c>
      <c r="D224" s="37">
        <v>13156238</v>
      </c>
      <c r="E224" s="37">
        <v>8476299</v>
      </c>
      <c r="F224" s="76">
        <f t="shared" si="14"/>
        <v>-0.3557201534359594</v>
      </c>
      <c r="G224" s="37">
        <v>21197593</v>
      </c>
      <c r="H224" s="37">
        <v>16020889</v>
      </c>
      <c r="I224" s="76">
        <f t="shared" si="15"/>
        <v>-0.24421187820711532</v>
      </c>
      <c r="J224">
        <v>11</v>
      </c>
    </row>
    <row r="225" spans="1:10" s="67" customFormat="1" ht="12.75">
      <c r="A225" t="s">
        <v>136</v>
      </c>
      <c r="B225" t="s">
        <v>71</v>
      </c>
      <c r="C225" s="75">
        <v>1.82990209444758</v>
      </c>
      <c r="D225" s="37">
        <v>11135277</v>
      </c>
      <c r="E225" s="37">
        <v>16374477</v>
      </c>
      <c r="F225" s="76">
        <f t="shared" si="14"/>
        <v>0.4705046852449203</v>
      </c>
      <c r="G225" s="37">
        <v>17442056</v>
      </c>
      <c r="H225" s="37">
        <v>49635389</v>
      </c>
      <c r="I225" s="76">
        <f t="shared" si="15"/>
        <v>1.8457304001317276</v>
      </c>
      <c r="J225">
        <v>12</v>
      </c>
    </row>
    <row r="226" spans="1:10" s="67" customFormat="1" ht="12.75">
      <c r="A226" t="s">
        <v>117</v>
      </c>
      <c r="B226" t="s">
        <v>71</v>
      </c>
      <c r="C226" s="75">
        <v>1.65307949813095</v>
      </c>
      <c r="D226" s="37">
        <v>20196305</v>
      </c>
      <c r="E226" s="37">
        <v>26070117</v>
      </c>
      <c r="F226" s="76">
        <f t="shared" si="14"/>
        <v>0.290835972223632</v>
      </c>
      <c r="G226" s="37">
        <v>18253086</v>
      </c>
      <c r="H226" s="37">
        <v>19814540</v>
      </c>
      <c r="I226" s="76">
        <f t="shared" si="15"/>
        <v>0.08554465803755047</v>
      </c>
      <c r="J226">
        <v>13</v>
      </c>
    </row>
    <row r="227" spans="1:10" s="67" customFormat="1" ht="12.75">
      <c r="A227" t="s">
        <v>98</v>
      </c>
      <c r="B227" t="s">
        <v>71</v>
      </c>
      <c r="C227" s="75">
        <v>1.44113747445402</v>
      </c>
      <c r="D227" s="37">
        <v>19012770</v>
      </c>
      <c r="E227" s="37">
        <v>9357413</v>
      </c>
      <c r="F227" s="76">
        <f t="shared" si="14"/>
        <v>-0.5078353653886309</v>
      </c>
      <c r="G227" s="37">
        <v>17416592</v>
      </c>
      <c r="H227" s="37">
        <v>8401226</v>
      </c>
      <c r="I227" s="76">
        <f t="shared" si="15"/>
        <v>-0.5176308889821843</v>
      </c>
      <c r="J227">
        <v>14</v>
      </c>
    </row>
    <row r="228" spans="1:10" s="67" customFormat="1" ht="12.75">
      <c r="A228" t="s">
        <v>140</v>
      </c>
      <c r="B228" t="s">
        <v>71</v>
      </c>
      <c r="C228" s="75">
        <v>1.37949807697148</v>
      </c>
      <c r="D228" s="37">
        <v>2294112</v>
      </c>
      <c r="E228" s="37">
        <v>1742971</v>
      </c>
      <c r="F228" s="76">
        <f t="shared" si="14"/>
        <v>-0.2402415400817397</v>
      </c>
      <c r="G228" s="37">
        <v>8299769</v>
      </c>
      <c r="H228" s="37">
        <v>8486964</v>
      </c>
      <c r="I228" s="76">
        <f t="shared" si="15"/>
        <v>0.022554242172282146</v>
      </c>
      <c r="J228">
        <v>15</v>
      </c>
    </row>
    <row r="229" spans="1:10" s="67" customFormat="1" ht="12.75">
      <c r="A229" t="s">
        <v>139</v>
      </c>
      <c r="B229" t="s">
        <v>71</v>
      </c>
      <c r="C229" s="75">
        <v>1.26110845898453</v>
      </c>
      <c r="D229" s="37">
        <v>8147456</v>
      </c>
      <c r="E229" s="37">
        <v>6958482</v>
      </c>
      <c r="F229" s="76">
        <f t="shared" si="14"/>
        <v>-0.1459319326179853</v>
      </c>
      <c r="G229" s="37">
        <v>13189356</v>
      </c>
      <c r="H229" s="37">
        <v>13459275</v>
      </c>
      <c r="I229" s="76">
        <f t="shared" si="15"/>
        <v>0.02046491125116344</v>
      </c>
      <c r="J229">
        <v>16</v>
      </c>
    </row>
    <row r="230" spans="1:10" s="67" customFormat="1" ht="12.75">
      <c r="A230" t="s">
        <v>86</v>
      </c>
      <c r="B230" t="s">
        <v>71</v>
      </c>
      <c r="C230" s="75">
        <v>1.09472475862762</v>
      </c>
      <c r="D230" s="37">
        <v>2979420</v>
      </c>
      <c r="E230" s="37">
        <v>3738078</v>
      </c>
      <c r="F230" s="76">
        <f t="shared" si="14"/>
        <v>0.25463278087681496</v>
      </c>
      <c r="G230" s="37">
        <v>9609476</v>
      </c>
      <c r="H230" s="37">
        <v>13660507</v>
      </c>
      <c r="I230" s="76">
        <f t="shared" si="15"/>
        <v>0.42156627478959313</v>
      </c>
      <c r="J230">
        <v>17</v>
      </c>
    </row>
    <row r="231" spans="1:10" s="67" customFormat="1" ht="12.75">
      <c r="A231" t="s">
        <v>141</v>
      </c>
      <c r="B231" t="s">
        <v>71</v>
      </c>
      <c r="C231" s="75">
        <v>1.00294215570537</v>
      </c>
      <c r="D231" s="37">
        <v>6260619</v>
      </c>
      <c r="E231" s="37">
        <v>6524688</v>
      </c>
      <c r="F231" s="76">
        <f t="shared" si="14"/>
        <v>0.04217937555375914</v>
      </c>
      <c r="G231" s="37">
        <v>8406769</v>
      </c>
      <c r="H231" s="37">
        <v>10022828</v>
      </c>
      <c r="I231" s="76">
        <f t="shared" si="15"/>
        <v>0.19223306837620968</v>
      </c>
      <c r="J231">
        <v>18</v>
      </c>
    </row>
    <row r="232" spans="1:33" s="2" customFormat="1" ht="12.75">
      <c r="A232" t="s">
        <v>137</v>
      </c>
      <c r="B232" t="s">
        <v>71</v>
      </c>
      <c r="C232" s="75">
        <v>0.927036466989689</v>
      </c>
      <c r="D232" s="37">
        <v>1869935</v>
      </c>
      <c r="E232" s="37">
        <v>1000916</v>
      </c>
      <c r="F232" s="76">
        <f t="shared" si="14"/>
        <v>-0.4647321965736777</v>
      </c>
      <c r="G232" s="37">
        <v>11215232</v>
      </c>
      <c r="H232" s="37">
        <v>5410337</v>
      </c>
      <c r="I232" s="76">
        <f t="shared" si="15"/>
        <v>-0.5175902736563988</v>
      </c>
      <c r="J232">
        <v>19</v>
      </c>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ht="12.75">
      <c r="A233" t="s">
        <v>94</v>
      </c>
      <c r="B233" t="s">
        <v>71</v>
      </c>
      <c r="C233" s="75">
        <v>0.820607073985376</v>
      </c>
      <c r="D233" s="37">
        <v>2423839</v>
      </c>
      <c r="E233" s="37">
        <v>2172662</v>
      </c>
      <c r="F233" s="76">
        <f t="shared" si="14"/>
        <v>-0.10362775745418734</v>
      </c>
      <c r="G233" s="37">
        <v>5609587</v>
      </c>
      <c r="H233" s="37">
        <v>5244065</v>
      </c>
      <c r="I233" s="76">
        <f t="shared" si="15"/>
        <v>-0.06516023372130604</v>
      </c>
      <c r="J233">
        <v>20</v>
      </c>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1:33" ht="12.75">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2" customFormat="1" ht="12.75">
      <c r="A235" s="55" t="s">
        <v>212</v>
      </c>
      <c r="B235" s="55"/>
      <c r="C235" s="82">
        <f>SUM(C214:C234)</f>
        <v>87.27924744551166</v>
      </c>
      <c r="D235" s="83"/>
      <c r="E235" s="56"/>
      <c r="F235" s="56"/>
      <c r="G235" s="56">
        <f>SUM(G214:G234)</f>
        <v>709763994</v>
      </c>
      <c r="H235" s="83">
        <f>SUM(H214:H234)</f>
        <v>742950703</v>
      </c>
      <c r="I235" s="57">
        <f>+(H235-G235)/G235</f>
        <v>0.04675738594877215</v>
      </c>
      <c r="J235" s="56"/>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3:10" s="67" customFormat="1" ht="12.75">
      <c r="C236" s="84"/>
      <c r="D236" s="85"/>
      <c r="E236" s="60"/>
      <c r="F236" s="60"/>
      <c r="G236" s="60"/>
      <c r="H236" s="85"/>
      <c r="I236" s="60"/>
      <c r="J236" s="60"/>
    </row>
    <row r="237" spans="1:10" s="67" customFormat="1" ht="12.75">
      <c r="A237" s="86" t="s">
        <v>58</v>
      </c>
      <c r="C237" s="84"/>
      <c r="D237" s="85"/>
      <c r="E237" s="60"/>
      <c r="F237" s="60"/>
      <c r="G237" s="60"/>
      <c r="H237" s="85"/>
      <c r="I237" s="60"/>
      <c r="J237" s="60"/>
    </row>
    <row r="238" spans="11:33" ht="12.75">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row>
    <row r="239" spans="1:33" s="63" customFormat="1" ht="15.75" customHeight="1">
      <c r="A239" s="140" t="s">
        <v>278</v>
      </c>
      <c r="B239" s="140"/>
      <c r="C239" s="140"/>
      <c r="D239" s="140"/>
      <c r="E239" s="140"/>
      <c r="F239" s="140"/>
      <c r="G239" s="140"/>
      <c r="H239" s="140"/>
      <c r="I239" s="140"/>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row>
    <row r="240" spans="1:33" s="63" customFormat="1" ht="15.75" customHeight="1">
      <c r="A240" s="139" t="s">
        <v>61</v>
      </c>
      <c r="B240" s="139"/>
      <c r="C240" s="139"/>
      <c r="D240" s="139"/>
      <c r="E240" s="139"/>
      <c r="F240" s="139"/>
      <c r="G240" s="139"/>
      <c r="H240" s="139"/>
      <c r="I240" s="139"/>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64" customFormat="1" ht="15.75" customHeight="1">
      <c r="A241" s="139" t="s">
        <v>50</v>
      </c>
      <c r="B241" s="139"/>
      <c r="C241" s="139"/>
      <c r="D241" s="139"/>
      <c r="E241" s="139"/>
      <c r="F241" s="139"/>
      <c r="G241" s="139"/>
      <c r="H241" s="139"/>
      <c r="I241" s="139"/>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64" customFormat="1" ht="15.75" customHeight="1">
      <c r="A242" s="95"/>
      <c r="B242" s="95"/>
      <c r="C242" s="95"/>
      <c r="D242" s="95"/>
      <c r="E242" s="95"/>
      <c r="F242" s="95"/>
      <c r="G242" s="95"/>
      <c r="H242" s="95"/>
      <c r="I242" s="95"/>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10" s="67" customFormat="1" ht="30.75" customHeight="1">
      <c r="A243" s="65" t="s">
        <v>218</v>
      </c>
      <c r="B243" s="65" t="s">
        <v>68</v>
      </c>
      <c r="C243" s="66" t="s">
        <v>208</v>
      </c>
      <c r="D243" s="138" t="s">
        <v>209</v>
      </c>
      <c r="E243" s="138"/>
      <c r="F243" s="138"/>
      <c r="G243" s="138" t="s">
        <v>298</v>
      </c>
      <c r="H243" s="138"/>
      <c r="I243" s="138"/>
      <c r="J243" s="65" t="s">
        <v>210</v>
      </c>
    </row>
    <row r="244" spans="1:10" s="67" customFormat="1" ht="15.75" customHeight="1">
      <c r="A244" s="68"/>
      <c r="B244" s="68"/>
      <c r="C244" s="69">
        <v>2007</v>
      </c>
      <c r="D244" s="138" t="str">
        <f>+D212</f>
        <v>Enero-Julio</v>
      </c>
      <c r="E244" s="138"/>
      <c r="F244" s="65" t="s">
        <v>210</v>
      </c>
      <c r="G244" s="138" t="str">
        <f>+D244</f>
        <v>Enero-Julio</v>
      </c>
      <c r="H244" s="138"/>
      <c r="I244" s="65" t="s">
        <v>210</v>
      </c>
      <c r="J244" s="70" t="s">
        <v>211</v>
      </c>
    </row>
    <row r="245" spans="1:10" s="67" customFormat="1" ht="15.75">
      <c r="A245" s="71"/>
      <c r="B245" s="71"/>
      <c r="C245" s="72"/>
      <c r="D245" s="73">
        <v>2007</v>
      </c>
      <c r="E245" s="73">
        <v>2008</v>
      </c>
      <c r="F245" s="74" t="s">
        <v>211</v>
      </c>
      <c r="G245" s="73">
        <v>2007</v>
      </c>
      <c r="H245" s="73">
        <v>2008</v>
      </c>
      <c r="I245" s="74" t="s">
        <v>211</v>
      </c>
      <c r="J245" s="71"/>
    </row>
    <row r="246" spans="1:33" s="77" customFormat="1" ht="12.75">
      <c r="A246" t="s">
        <v>155</v>
      </c>
      <c r="B246" t="s">
        <v>71</v>
      </c>
      <c r="C246" s="75">
        <v>22.8966742382344</v>
      </c>
      <c r="D246" s="111">
        <v>935324704</v>
      </c>
      <c r="E246" s="111">
        <v>1115778726</v>
      </c>
      <c r="F246" s="76">
        <f aca="true" t="shared" si="16" ref="F246:F265">+(E246-D246)/D246</f>
        <v>0.19293195317975906</v>
      </c>
      <c r="G246" s="37">
        <v>518413178</v>
      </c>
      <c r="H246" s="37">
        <v>747628583</v>
      </c>
      <c r="I246" s="76">
        <f aca="true" t="shared" si="17" ref="I246:I265">+(H246-G246)/G246</f>
        <v>0.4421481064279581</v>
      </c>
      <c r="J246">
        <v>1</v>
      </c>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153</v>
      </c>
      <c r="B247" t="s">
        <v>71</v>
      </c>
      <c r="C247" s="75">
        <v>22.6393285544398</v>
      </c>
      <c r="D247" s="111">
        <v>881086024</v>
      </c>
      <c r="E247" s="111">
        <v>839279042</v>
      </c>
      <c r="F247" s="76">
        <f t="shared" si="16"/>
        <v>-0.04744937595332916</v>
      </c>
      <c r="G247" s="37">
        <v>560842062</v>
      </c>
      <c r="H247" s="37">
        <v>586592461</v>
      </c>
      <c r="I247" s="76">
        <f t="shared" si="17"/>
        <v>0.04591381557255597</v>
      </c>
      <c r="J247">
        <v>2</v>
      </c>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144</v>
      </c>
      <c r="B248" t="s">
        <v>105</v>
      </c>
      <c r="C248" s="75">
        <v>12.8919004866207</v>
      </c>
      <c r="D248" s="111">
        <v>1828690</v>
      </c>
      <c r="E248" s="111">
        <v>1562709</v>
      </c>
      <c r="F248" s="76">
        <f t="shared" si="16"/>
        <v>-0.1454489279210801</v>
      </c>
      <c r="G248" s="37">
        <v>292872279</v>
      </c>
      <c r="H248" s="37">
        <v>306501388</v>
      </c>
      <c r="I248" s="76">
        <f t="shared" si="17"/>
        <v>0.046536015790009266</v>
      </c>
      <c r="J248">
        <v>3</v>
      </c>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33" s="77" customFormat="1" ht="12.75">
      <c r="A249" t="s">
        <v>93</v>
      </c>
      <c r="B249" t="s">
        <v>71</v>
      </c>
      <c r="C249" s="75">
        <v>5.47527902082474</v>
      </c>
      <c r="D249" s="111">
        <v>567669</v>
      </c>
      <c r="E249" s="111">
        <v>539309</v>
      </c>
      <c r="F249" s="76">
        <f t="shared" si="16"/>
        <v>-0.04995869071589253</v>
      </c>
      <c r="G249" s="37">
        <v>132002110</v>
      </c>
      <c r="H249" s="37">
        <v>166422359</v>
      </c>
      <c r="I249" s="76">
        <f t="shared" si="17"/>
        <v>0.2607552939873461</v>
      </c>
      <c r="J249">
        <v>4</v>
      </c>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row>
    <row r="250" spans="1:33" s="77" customFormat="1" ht="12.75">
      <c r="A250" t="s">
        <v>150</v>
      </c>
      <c r="B250" t="s">
        <v>71</v>
      </c>
      <c r="C250" s="75">
        <v>5.02600690579776</v>
      </c>
      <c r="D250" s="111">
        <v>101326122</v>
      </c>
      <c r="E250" s="111">
        <v>81599652</v>
      </c>
      <c r="F250" s="76">
        <f t="shared" si="16"/>
        <v>-0.19468296635294105</v>
      </c>
      <c r="G250" s="37">
        <v>117475635</v>
      </c>
      <c r="H250" s="37">
        <v>108699217</v>
      </c>
      <c r="I250" s="76">
        <f t="shared" si="17"/>
        <v>-0.07470841081216543</v>
      </c>
      <c r="J250">
        <v>5</v>
      </c>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row>
    <row r="251" spans="1:33" s="77" customFormat="1" ht="12.75">
      <c r="A251" t="s">
        <v>85</v>
      </c>
      <c r="B251" t="s">
        <v>71</v>
      </c>
      <c r="C251" s="75">
        <v>3.50824970642119</v>
      </c>
      <c r="D251" s="111">
        <v>138864107</v>
      </c>
      <c r="E251" s="111">
        <v>113034760</v>
      </c>
      <c r="F251" s="76">
        <f t="shared" si="16"/>
        <v>-0.18600448710623257</v>
      </c>
      <c r="G251" s="37">
        <v>86871308</v>
      </c>
      <c r="H251" s="37">
        <v>73051469</v>
      </c>
      <c r="I251" s="76">
        <f t="shared" si="17"/>
        <v>-0.15908404418176827</v>
      </c>
      <c r="J251">
        <v>6</v>
      </c>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row>
    <row r="252" spans="1:33" s="77" customFormat="1" ht="12.75">
      <c r="A252" t="s">
        <v>154</v>
      </c>
      <c r="B252" t="s">
        <v>105</v>
      </c>
      <c r="C252" s="75">
        <v>3.33070785606516</v>
      </c>
      <c r="D252" s="111">
        <v>279463</v>
      </c>
      <c r="E252" s="111">
        <v>263729</v>
      </c>
      <c r="F252" s="76">
        <f t="shared" si="16"/>
        <v>-0.05630083409968404</v>
      </c>
      <c r="G252" s="37">
        <v>70556157</v>
      </c>
      <c r="H252" s="37">
        <v>65250497</v>
      </c>
      <c r="I252" s="76">
        <f t="shared" si="17"/>
        <v>-0.07519768969276487</v>
      </c>
      <c r="J252">
        <v>7</v>
      </c>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row>
    <row r="253" spans="1:33" s="77" customFormat="1" ht="12.75">
      <c r="A253" t="s">
        <v>125</v>
      </c>
      <c r="B253" t="s">
        <v>71</v>
      </c>
      <c r="C253" s="75">
        <v>2.92485761938162</v>
      </c>
      <c r="D253" s="111">
        <v>828956582</v>
      </c>
      <c r="E253" s="111">
        <v>1407171821</v>
      </c>
      <c r="F253" s="76">
        <f t="shared" si="16"/>
        <v>0.697521741856439</v>
      </c>
      <c r="G253" s="37">
        <v>65698608</v>
      </c>
      <c r="H253" s="37">
        <v>127658003</v>
      </c>
      <c r="I253" s="76">
        <f t="shared" si="17"/>
        <v>0.9430853542589517</v>
      </c>
      <c r="J253">
        <v>8</v>
      </c>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row>
    <row r="254" spans="1:33" s="77" customFormat="1" ht="12.75">
      <c r="A254" t="s">
        <v>156</v>
      </c>
      <c r="B254" t="s">
        <v>71</v>
      </c>
      <c r="C254" s="75">
        <v>2.20306743247422</v>
      </c>
      <c r="D254" s="111">
        <v>35143961</v>
      </c>
      <c r="E254" s="111">
        <v>29436414</v>
      </c>
      <c r="F254" s="76">
        <f t="shared" si="16"/>
        <v>-0.16240477275740206</v>
      </c>
      <c r="G254" s="37">
        <v>51247461</v>
      </c>
      <c r="H254" s="37">
        <v>48176965</v>
      </c>
      <c r="I254" s="76">
        <f t="shared" si="17"/>
        <v>-0.05991508535417979</v>
      </c>
      <c r="J254">
        <v>9</v>
      </c>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row>
    <row r="255" spans="1:10" s="67" customFormat="1" ht="12.75">
      <c r="A255" t="s">
        <v>151</v>
      </c>
      <c r="B255" t="s">
        <v>146</v>
      </c>
      <c r="C255" s="75">
        <v>2.07380375364159</v>
      </c>
      <c r="D255" s="111">
        <v>60062220</v>
      </c>
      <c r="E255" s="111">
        <v>50072437</v>
      </c>
      <c r="F255" s="76">
        <f t="shared" si="16"/>
        <v>-0.16632390544338854</v>
      </c>
      <c r="G255" s="37">
        <v>49849098</v>
      </c>
      <c r="H255" s="37">
        <v>42849153</v>
      </c>
      <c r="I255" s="76">
        <f t="shared" si="17"/>
        <v>-0.14042270132952053</v>
      </c>
      <c r="J255">
        <v>10</v>
      </c>
    </row>
    <row r="256" spans="1:10" s="67" customFormat="1" ht="12.75">
      <c r="A256" t="s">
        <v>149</v>
      </c>
      <c r="B256" t="s">
        <v>71</v>
      </c>
      <c r="C256" s="75">
        <v>1.25244416343193</v>
      </c>
      <c r="D256" s="111">
        <v>19878460</v>
      </c>
      <c r="E256" s="111">
        <v>21498791</v>
      </c>
      <c r="F256" s="76">
        <f t="shared" si="16"/>
        <v>0.08151189780294851</v>
      </c>
      <c r="G256" s="37">
        <v>27424102</v>
      </c>
      <c r="H256" s="37">
        <v>38616169</v>
      </c>
      <c r="I256" s="76">
        <f t="shared" si="17"/>
        <v>0.40811061014869326</v>
      </c>
      <c r="J256">
        <v>11</v>
      </c>
    </row>
    <row r="257" spans="1:10" s="67" customFormat="1" ht="12.75">
      <c r="A257" t="s">
        <v>148</v>
      </c>
      <c r="B257" t="s">
        <v>146</v>
      </c>
      <c r="C257" s="75">
        <v>1.16020449259535</v>
      </c>
      <c r="D257" s="111">
        <v>61447043</v>
      </c>
      <c r="E257" s="111">
        <v>73344118</v>
      </c>
      <c r="F257" s="76">
        <f t="shared" si="16"/>
        <v>0.19361509389475423</v>
      </c>
      <c r="G257" s="37">
        <v>27690340</v>
      </c>
      <c r="H257" s="37">
        <v>33543936</v>
      </c>
      <c r="I257" s="76">
        <f t="shared" si="17"/>
        <v>0.2113948763359352</v>
      </c>
      <c r="J257">
        <v>12</v>
      </c>
    </row>
    <row r="258" spans="1:10" s="67" customFormat="1" ht="12.75">
      <c r="A258" t="s">
        <v>152</v>
      </c>
      <c r="B258" t="s">
        <v>105</v>
      </c>
      <c r="C258" s="75">
        <v>1.01785248077579</v>
      </c>
      <c r="D258" s="111">
        <v>202259</v>
      </c>
      <c r="E258" s="111">
        <v>77162</v>
      </c>
      <c r="F258" s="76">
        <f t="shared" si="16"/>
        <v>-0.6184990531941719</v>
      </c>
      <c r="G258" s="37">
        <v>22317174</v>
      </c>
      <c r="H258" s="37">
        <v>27936936</v>
      </c>
      <c r="I258" s="76">
        <f t="shared" si="17"/>
        <v>0.2518133344302464</v>
      </c>
      <c r="J258">
        <v>13</v>
      </c>
    </row>
    <row r="259" spans="1:10" s="67" customFormat="1" ht="12.75">
      <c r="A259" t="s">
        <v>147</v>
      </c>
      <c r="B259" t="s">
        <v>146</v>
      </c>
      <c r="C259" s="75">
        <v>0.956064377371801</v>
      </c>
      <c r="D259" s="111">
        <v>38583860</v>
      </c>
      <c r="E259" s="111">
        <v>79562481</v>
      </c>
      <c r="F259" s="76">
        <f t="shared" si="16"/>
        <v>1.0620663925278602</v>
      </c>
      <c r="G259" s="37">
        <v>18204894</v>
      </c>
      <c r="H259" s="37">
        <v>39744035</v>
      </c>
      <c r="I259" s="76">
        <f t="shared" si="17"/>
        <v>1.1831511350738984</v>
      </c>
      <c r="J259">
        <v>14</v>
      </c>
    </row>
    <row r="260" spans="1:10" s="67" customFormat="1" ht="12.75">
      <c r="A260" t="s">
        <v>104</v>
      </c>
      <c r="B260" t="s">
        <v>105</v>
      </c>
      <c r="C260" s="75">
        <v>0.906293886642605</v>
      </c>
      <c r="D260" s="111">
        <v>38546</v>
      </c>
      <c r="E260" s="111">
        <v>36389</v>
      </c>
      <c r="F260" s="76">
        <f t="shared" si="16"/>
        <v>-0.05595911378612567</v>
      </c>
      <c r="G260" s="37">
        <v>18065306</v>
      </c>
      <c r="H260" s="37">
        <v>19503832</v>
      </c>
      <c r="I260" s="76">
        <f t="shared" si="17"/>
        <v>0.0796292074986164</v>
      </c>
      <c r="J260">
        <v>15</v>
      </c>
    </row>
    <row r="261" spans="1:10" s="67" customFormat="1" ht="12.75">
      <c r="A261" t="s">
        <v>72</v>
      </c>
      <c r="B261" t="s">
        <v>71</v>
      </c>
      <c r="C261" s="75">
        <v>0.902967102429474</v>
      </c>
      <c r="D261" s="111">
        <v>4074316</v>
      </c>
      <c r="E261" s="111">
        <v>5812567</v>
      </c>
      <c r="F261" s="76">
        <f t="shared" si="16"/>
        <v>0.42663627465321785</v>
      </c>
      <c r="G261" s="37">
        <v>35271452</v>
      </c>
      <c r="H261" s="37">
        <v>38924109</v>
      </c>
      <c r="I261" s="76">
        <f t="shared" si="17"/>
        <v>0.10355845288138407</v>
      </c>
      <c r="J261">
        <v>16</v>
      </c>
    </row>
    <row r="262" spans="1:10" s="67" customFormat="1" ht="12.75">
      <c r="A262" t="s">
        <v>142</v>
      </c>
      <c r="B262" t="s">
        <v>71</v>
      </c>
      <c r="C262" s="75">
        <v>0.797886743008097</v>
      </c>
      <c r="D262" s="111">
        <v>2832019</v>
      </c>
      <c r="E262" s="111">
        <v>6920350</v>
      </c>
      <c r="F262" s="76">
        <f t="shared" si="16"/>
        <v>1.4436100181531268</v>
      </c>
      <c r="G262" s="37">
        <v>11074617</v>
      </c>
      <c r="H262" s="37">
        <v>30080557</v>
      </c>
      <c r="I262" s="76">
        <f t="shared" si="17"/>
        <v>1.7161713131930432</v>
      </c>
      <c r="J262">
        <v>17</v>
      </c>
    </row>
    <row r="263" spans="1:10" s="67" customFormat="1" ht="12.75">
      <c r="A263" t="s">
        <v>136</v>
      </c>
      <c r="B263" t="s">
        <v>71</v>
      </c>
      <c r="C263" s="75">
        <v>0.713879998621782</v>
      </c>
      <c r="D263" s="111">
        <v>11683613</v>
      </c>
      <c r="E263" s="111">
        <v>13446078</v>
      </c>
      <c r="F263" s="76">
        <f t="shared" si="16"/>
        <v>0.1508493134786303</v>
      </c>
      <c r="G263" s="37">
        <v>22828088</v>
      </c>
      <c r="H263" s="37">
        <v>42063173</v>
      </c>
      <c r="I263" s="76">
        <f t="shared" si="17"/>
        <v>0.842606047427187</v>
      </c>
      <c r="J263">
        <v>18</v>
      </c>
    </row>
    <row r="264" spans="1:33" s="2" customFormat="1" ht="12.75">
      <c r="A264" t="s">
        <v>145</v>
      </c>
      <c r="B264" t="s">
        <v>146</v>
      </c>
      <c r="C264" s="75">
        <v>0.674821267375365</v>
      </c>
      <c r="D264" s="111">
        <v>19358936</v>
      </c>
      <c r="E264" s="111">
        <v>17424653</v>
      </c>
      <c r="F264" s="76">
        <f t="shared" si="16"/>
        <v>-0.0999168032788579</v>
      </c>
      <c r="G264" s="37">
        <v>15870269</v>
      </c>
      <c r="H264" s="37">
        <v>15766516</v>
      </c>
      <c r="I264" s="76">
        <f t="shared" si="17"/>
        <v>-0.006537570346161114</v>
      </c>
      <c r="J264">
        <v>19</v>
      </c>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ht="12.75">
      <c r="A265" t="s">
        <v>143</v>
      </c>
      <c r="B265" t="s">
        <v>105</v>
      </c>
      <c r="C265" s="75">
        <v>0.663349482173486</v>
      </c>
      <c r="D265" s="111">
        <v>278612</v>
      </c>
      <c r="E265" s="111">
        <v>16630</v>
      </c>
      <c r="F265" s="76">
        <f t="shared" si="16"/>
        <v>-0.94031125723228</v>
      </c>
      <c r="G265" s="37">
        <v>21647518</v>
      </c>
      <c r="H265" s="37">
        <v>5326200</v>
      </c>
      <c r="I265" s="76">
        <f t="shared" si="17"/>
        <v>-0.7539579364248594</v>
      </c>
      <c r="J265">
        <v>20</v>
      </c>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1:33" ht="12.75">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2" customFormat="1" ht="12.75">
      <c r="A267" s="55" t="s">
        <v>212</v>
      </c>
      <c r="B267" s="55"/>
      <c r="C267" s="82">
        <f>SUM(C246:C266)</f>
        <v>92.01563956832685</v>
      </c>
      <c r="D267" s="83"/>
      <c r="E267" s="56"/>
      <c r="F267" s="56"/>
      <c r="G267" s="56">
        <f>SUM(G246:G266)</f>
        <v>2166221656</v>
      </c>
      <c r="H267" s="83">
        <f>SUM(H246:H266)</f>
        <v>2564335558</v>
      </c>
      <c r="I267" s="57">
        <f>+(H267-G267)/G267</f>
        <v>0.1837826248746541</v>
      </c>
      <c r="J267" s="56"/>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3:10" s="67" customFormat="1" ht="12.75">
      <c r="C268" s="84"/>
      <c r="D268" s="85"/>
      <c r="E268" s="60"/>
      <c r="F268" s="60"/>
      <c r="G268" s="60"/>
      <c r="H268" s="85"/>
      <c r="I268" s="60"/>
      <c r="J268" s="60"/>
    </row>
    <row r="269" spans="1:10" s="67" customFormat="1" ht="12.75">
      <c r="A269" s="86" t="s">
        <v>58</v>
      </c>
      <c r="C269" s="84"/>
      <c r="D269" s="85"/>
      <c r="E269" s="60"/>
      <c r="F269" s="60"/>
      <c r="G269" s="60"/>
      <c r="H269" s="85"/>
      <c r="I269" s="60"/>
      <c r="J269" s="60"/>
    </row>
    <row r="270" spans="11:33" ht="12.75">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row>
    <row r="271" spans="1:33" s="63" customFormat="1" ht="15.75" customHeight="1">
      <c r="A271" s="140" t="s">
        <v>279</v>
      </c>
      <c r="B271" s="140"/>
      <c r="C271" s="140"/>
      <c r="D271" s="140"/>
      <c r="E271" s="140"/>
      <c r="F271" s="140"/>
      <c r="G271" s="140"/>
      <c r="H271" s="140"/>
      <c r="I271" s="140"/>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row>
    <row r="272" spans="1:33" s="63" customFormat="1" ht="15.75" customHeight="1">
      <c r="A272" s="139" t="s">
        <v>61</v>
      </c>
      <c r="B272" s="139"/>
      <c r="C272" s="139"/>
      <c r="D272" s="139"/>
      <c r="E272" s="139"/>
      <c r="F272" s="139"/>
      <c r="G272" s="139"/>
      <c r="H272" s="139"/>
      <c r="I272" s="139"/>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64" customFormat="1" ht="15.75" customHeight="1">
      <c r="A273" s="139" t="s">
        <v>51</v>
      </c>
      <c r="B273" s="139"/>
      <c r="C273" s="139"/>
      <c r="D273" s="139"/>
      <c r="E273" s="139"/>
      <c r="F273" s="139"/>
      <c r="G273" s="139"/>
      <c r="H273" s="139"/>
      <c r="I273" s="139"/>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64" customFormat="1" ht="15.75" customHeight="1">
      <c r="A274" s="95"/>
      <c r="B274" s="95"/>
      <c r="C274" s="95"/>
      <c r="D274" s="95"/>
      <c r="E274" s="95"/>
      <c r="F274" s="95"/>
      <c r="G274" s="95"/>
      <c r="H274" s="95"/>
      <c r="I274" s="95"/>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10" s="67" customFormat="1" ht="30.75" customHeight="1">
      <c r="A275" s="65" t="s">
        <v>219</v>
      </c>
      <c r="B275" s="65" t="s">
        <v>68</v>
      </c>
      <c r="C275" s="66" t="s">
        <v>208</v>
      </c>
      <c r="D275" s="138" t="s">
        <v>209</v>
      </c>
      <c r="E275" s="138"/>
      <c r="F275" s="138"/>
      <c r="G275" s="138" t="s">
        <v>298</v>
      </c>
      <c r="H275" s="138"/>
      <c r="I275" s="138"/>
      <c r="J275" s="65" t="s">
        <v>210</v>
      </c>
    </row>
    <row r="276" spans="1:10" s="67" customFormat="1" ht="15.75" customHeight="1">
      <c r="A276" s="68"/>
      <c r="B276" s="68"/>
      <c r="C276" s="69">
        <v>2007</v>
      </c>
      <c r="D276" s="138" t="str">
        <f>+D244</f>
        <v>Enero-Julio</v>
      </c>
      <c r="E276" s="138"/>
      <c r="F276" s="65" t="s">
        <v>210</v>
      </c>
      <c r="G276" s="138" t="str">
        <f>+D276</f>
        <v>Enero-Julio</v>
      </c>
      <c r="H276" s="138"/>
      <c r="I276" s="65" t="s">
        <v>210</v>
      </c>
      <c r="J276" s="70" t="s">
        <v>211</v>
      </c>
    </row>
    <row r="277" spans="1:10" s="67" customFormat="1" ht="15.75">
      <c r="A277" s="71"/>
      <c r="B277" s="71"/>
      <c r="C277" s="72"/>
      <c r="D277" s="73">
        <v>2007</v>
      </c>
      <c r="E277" s="73">
        <v>2008</v>
      </c>
      <c r="F277" s="74" t="s">
        <v>211</v>
      </c>
      <c r="G277" s="73">
        <v>2007</v>
      </c>
      <c r="H277" s="73">
        <v>2008</v>
      </c>
      <c r="I277" s="74" t="s">
        <v>211</v>
      </c>
      <c r="J277" s="71"/>
    </row>
    <row r="278" spans="1:33" s="77" customFormat="1" ht="12.75">
      <c r="A278" t="s">
        <v>153</v>
      </c>
      <c r="B278" t="s">
        <v>71</v>
      </c>
      <c r="C278" s="75">
        <v>75.6666484199653</v>
      </c>
      <c r="D278" s="37">
        <v>279202229</v>
      </c>
      <c r="E278" s="37">
        <v>264683445</v>
      </c>
      <c r="F278" s="76">
        <f aca="true" t="shared" si="18" ref="F278:F297">+(E278-D278)/D278</f>
        <v>-0.052000960207233875</v>
      </c>
      <c r="G278" s="37">
        <v>176106614</v>
      </c>
      <c r="H278" s="37">
        <v>180768172</v>
      </c>
      <c r="I278" s="76">
        <f aca="true" t="shared" si="19" ref="I278:I297">+(H278-G278)/G278</f>
        <v>0.026470090441918327</v>
      </c>
      <c r="J278">
        <v>1</v>
      </c>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93</v>
      </c>
      <c r="B279" t="s">
        <v>71</v>
      </c>
      <c r="C279" s="75">
        <v>5.32581766677318</v>
      </c>
      <c r="D279" s="37">
        <v>35843</v>
      </c>
      <c r="E279" s="37">
        <v>43228</v>
      </c>
      <c r="F279" s="76">
        <f t="shared" si="18"/>
        <v>0.20603744106241106</v>
      </c>
      <c r="G279" s="37">
        <v>11943988</v>
      </c>
      <c r="H279" s="37">
        <v>16504357</v>
      </c>
      <c r="I279" s="76">
        <f t="shared" si="19"/>
        <v>0.38181292546509593</v>
      </c>
      <c r="J279">
        <v>2</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82</v>
      </c>
      <c r="B280" t="s">
        <v>71</v>
      </c>
      <c r="C280" s="75">
        <v>2.72176184938776</v>
      </c>
      <c r="D280" s="37">
        <v>11858175</v>
      </c>
      <c r="E280" s="37">
        <v>13724824</v>
      </c>
      <c r="F280" s="76">
        <f t="shared" si="18"/>
        <v>0.15741452626563532</v>
      </c>
      <c r="G280" s="37">
        <v>9419112</v>
      </c>
      <c r="H280" s="37">
        <v>11326605</v>
      </c>
      <c r="I280" s="76">
        <f t="shared" si="19"/>
        <v>0.20251303944575666</v>
      </c>
      <c r="J280">
        <v>3</v>
      </c>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33" s="77" customFormat="1" ht="12.75">
      <c r="A281" t="s">
        <v>72</v>
      </c>
      <c r="B281" t="s">
        <v>71</v>
      </c>
      <c r="C281" s="75">
        <v>2.30205445123469</v>
      </c>
      <c r="D281" s="37">
        <v>934927</v>
      </c>
      <c r="E281" s="37">
        <v>1538924</v>
      </c>
      <c r="F281" s="76">
        <f t="shared" si="18"/>
        <v>0.646036535472823</v>
      </c>
      <c r="G281" s="37">
        <v>10029379</v>
      </c>
      <c r="H281" s="37">
        <v>9915098</v>
      </c>
      <c r="I281" s="76">
        <f t="shared" si="19"/>
        <v>-0.011394623734929152</v>
      </c>
      <c r="J281">
        <v>4</v>
      </c>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row>
    <row r="282" spans="1:33" s="77" customFormat="1" ht="12.75">
      <c r="A282" t="s">
        <v>158</v>
      </c>
      <c r="B282" t="s">
        <v>71</v>
      </c>
      <c r="C282" s="75">
        <v>2.15366061162802</v>
      </c>
      <c r="D282" s="37">
        <v>29577705</v>
      </c>
      <c r="E282" s="37">
        <v>2202363</v>
      </c>
      <c r="F282" s="76">
        <f t="shared" si="18"/>
        <v>-0.9255397604378027</v>
      </c>
      <c r="G282" s="37">
        <v>6997464</v>
      </c>
      <c r="H282" s="37">
        <v>1674794</v>
      </c>
      <c r="I282" s="76">
        <f t="shared" si="19"/>
        <v>-0.760657003737354</v>
      </c>
      <c r="J282">
        <v>5</v>
      </c>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row>
    <row r="283" spans="1:33" s="77" customFormat="1" ht="12.75">
      <c r="A283" t="s">
        <v>159</v>
      </c>
      <c r="B283" t="s">
        <v>71</v>
      </c>
      <c r="C283" s="75">
        <v>1.35506483529183</v>
      </c>
      <c r="D283" s="37">
        <v>1028634</v>
      </c>
      <c r="E283" s="37">
        <v>831899</v>
      </c>
      <c r="F283" s="76">
        <f t="shared" si="18"/>
        <v>-0.19125850399656244</v>
      </c>
      <c r="G283" s="37">
        <v>3048564</v>
      </c>
      <c r="H283" s="37">
        <v>3737349</v>
      </c>
      <c r="I283" s="76">
        <f t="shared" si="19"/>
        <v>0.22593752337165957</v>
      </c>
      <c r="J283">
        <v>6</v>
      </c>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row>
    <row r="284" spans="1:33" s="77" customFormat="1" ht="12.75">
      <c r="A284" t="s">
        <v>161</v>
      </c>
      <c r="B284" t="s">
        <v>71</v>
      </c>
      <c r="C284" s="75">
        <v>1.0809048908796</v>
      </c>
      <c r="D284" s="37">
        <v>472000</v>
      </c>
      <c r="E284" s="37">
        <v>2700000</v>
      </c>
      <c r="F284" s="76">
        <f t="shared" si="18"/>
        <v>4.720338983050848</v>
      </c>
      <c r="G284" s="37">
        <v>1423160</v>
      </c>
      <c r="H284" s="37">
        <v>14169981</v>
      </c>
      <c r="I284" s="76">
        <f t="shared" si="19"/>
        <v>8.956702689788921</v>
      </c>
      <c r="J284">
        <v>7</v>
      </c>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row>
    <row r="285" spans="1:33" s="77" customFormat="1" ht="12.75">
      <c r="A285" t="s">
        <v>164</v>
      </c>
      <c r="B285" t="s">
        <v>71</v>
      </c>
      <c r="C285" s="75">
        <v>0.949593597346552</v>
      </c>
      <c r="D285" s="37">
        <v>4994925</v>
      </c>
      <c r="E285" s="37">
        <v>4971435</v>
      </c>
      <c r="F285" s="76">
        <f t="shared" si="18"/>
        <v>-0.004702773314914638</v>
      </c>
      <c r="G285" s="37">
        <v>2167690</v>
      </c>
      <c r="H285" s="37">
        <v>2714027</v>
      </c>
      <c r="I285" s="76">
        <f t="shared" si="19"/>
        <v>0.2520364996839954</v>
      </c>
      <c r="J285">
        <v>8</v>
      </c>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row>
    <row r="286" spans="1:33" s="77" customFormat="1" ht="12.75">
      <c r="A286" t="s">
        <v>149</v>
      </c>
      <c r="B286" t="s">
        <v>71</v>
      </c>
      <c r="C286" s="75">
        <v>0.926036313607015</v>
      </c>
      <c r="D286" s="37">
        <v>1774607</v>
      </c>
      <c r="E286" s="37">
        <v>458756</v>
      </c>
      <c r="F286" s="76">
        <f t="shared" si="18"/>
        <v>-0.7414886789018639</v>
      </c>
      <c r="G286" s="37">
        <v>2691537</v>
      </c>
      <c r="H286" s="37">
        <v>1022492</v>
      </c>
      <c r="I286" s="76">
        <f t="shared" si="19"/>
        <v>-0.6201085104904744</v>
      </c>
      <c r="J286">
        <v>9</v>
      </c>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row>
    <row r="287" spans="1:10" s="67" customFormat="1" ht="12.75">
      <c r="A287" t="s">
        <v>154</v>
      </c>
      <c r="B287" t="s">
        <v>105</v>
      </c>
      <c r="C287" s="75">
        <v>0.710552683791331</v>
      </c>
      <c r="D287" s="37">
        <v>7247</v>
      </c>
      <c r="E287" s="37">
        <v>40318</v>
      </c>
      <c r="F287" s="76">
        <f t="shared" si="18"/>
        <v>4.563405547122947</v>
      </c>
      <c r="G287" s="37">
        <v>2525467</v>
      </c>
      <c r="H287" s="37">
        <v>94730</v>
      </c>
      <c r="I287" s="76">
        <f t="shared" si="19"/>
        <v>-0.962490105790335</v>
      </c>
      <c r="J287">
        <v>10</v>
      </c>
    </row>
    <row r="288" spans="1:10" s="67" customFormat="1" ht="12.75">
      <c r="A288" t="s">
        <v>157</v>
      </c>
      <c r="B288" t="s">
        <v>71</v>
      </c>
      <c r="C288" s="75">
        <v>0.703958983771308</v>
      </c>
      <c r="D288" s="37">
        <v>553743</v>
      </c>
      <c r="E288" s="37">
        <v>235000</v>
      </c>
      <c r="F288" s="76">
        <f t="shared" si="18"/>
        <v>-0.5756154028132184</v>
      </c>
      <c r="G288" s="37">
        <v>1288933</v>
      </c>
      <c r="H288" s="37">
        <v>626735</v>
      </c>
      <c r="I288" s="76">
        <f t="shared" si="19"/>
        <v>-0.5137567274637239</v>
      </c>
      <c r="J288">
        <v>11</v>
      </c>
    </row>
    <row r="289" spans="1:10" s="67" customFormat="1" ht="12.75">
      <c r="A289" t="s">
        <v>155</v>
      </c>
      <c r="B289" t="s">
        <v>71</v>
      </c>
      <c r="C289" s="75">
        <v>0.667009475687486</v>
      </c>
      <c r="D289" s="37">
        <v>1498663</v>
      </c>
      <c r="E289" s="37">
        <v>2261806</v>
      </c>
      <c r="F289" s="76">
        <f t="shared" si="18"/>
        <v>0.509215881088677</v>
      </c>
      <c r="G289" s="37">
        <v>880010</v>
      </c>
      <c r="H289" s="37">
        <v>1564050</v>
      </c>
      <c r="I289" s="76">
        <f t="shared" si="19"/>
        <v>0.7773093487574004</v>
      </c>
      <c r="J289">
        <v>12</v>
      </c>
    </row>
    <row r="290" spans="1:10" s="67" customFormat="1" ht="12.75">
      <c r="A290" t="s">
        <v>108</v>
      </c>
      <c r="B290" t="s">
        <v>71</v>
      </c>
      <c r="C290" s="75">
        <v>0.5740321830748</v>
      </c>
      <c r="D290" s="37">
        <v>2333336</v>
      </c>
      <c r="E290" s="37">
        <v>2216270</v>
      </c>
      <c r="F290" s="76">
        <f t="shared" si="18"/>
        <v>-0.05017108551875941</v>
      </c>
      <c r="G290" s="37">
        <v>1003723</v>
      </c>
      <c r="H290" s="37">
        <v>1698973</v>
      </c>
      <c r="I290" s="76">
        <f t="shared" si="19"/>
        <v>0.6926711851775839</v>
      </c>
      <c r="J290">
        <v>13</v>
      </c>
    </row>
    <row r="291" spans="1:10" s="67" customFormat="1" ht="12.75">
      <c r="A291" t="s">
        <v>144</v>
      </c>
      <c r="B291" t="s">
        <v>105</v>
      </c>
      <c r="C291" s="75">
        <v>0.564596825818096</v>
      </c>
      <c r="D291" s="37">
        <v>7945</v>
      </c>
      <c r="E291" s="37">
        <v>109159</v>
      </c>
      <c r="F291" s="76">
        <f t="shared" si="18"/>
        <v>12.739332913782253</v>
      </c>
      <c r="G291" s="37">
        <v>1723525</v>
      </c>
      <c r="H291" s="37">
        <v>626987</v>
      </c>
      <c r="I291" s="76">
        <f t="shared" si="19"/>
        <v>-0.6362182155756372</v>
      </c>
      <c r="J291">
        <v>14</v>
      </c>
    </row>
    <row r="292" spans="1:10" s="67" customFormat="1" ht="12.75">
      <c r="A292" t="s">
        <v>162</v>
      </c>
      <c r="B292" t="s">
        <v>71</v>
      </c>
      <c r="C292" s="75">
        <v>0.469083494736171</v>
      </c>
      <c r="D292" s="37">
        <v>144278</v>
      </c>
      <c r="E292" s="37">
        <v>119391</v>
      </c>
      <c r="F292" s="76">
        <f t="shared" si="18"/>
        <v>-0.17249338083422283</v>
      </c>
      <c r="G292" s="37">
        <v>974125</v>
      </c>
      <c r="H292" s="37">
        <v>712835</v>
      </c>
      <c r="I292" s="76">
        <f t="shared" si="19"/>
        <v>-0.26823046323623767</v>
      </c>
      <c r="J292">
        <v>15</v>
      </c>
    </row>
    <row r="293" spans="1:10" s="67" customFormat="1" ht="12.75">
      <c r="A293" t="s">
        <v>106</v>
      </c>
      <c r="B293" t="s">
        <v>71</v>
      </c>
      <c r="C293" s="75">
        <v>0.315142475400271</v>
      </c>
      <c r="D293" s="37">
        <v>133444</v>
      </c>
      <c r="E293" s="37">
        <v>19496</v>
      </c>
      <c r="F293" s="76">
        <f t="shared" si="18"/>
        <v>-0.8539012619525793</v>
      </c>
      <c r="G293" s="37">
        <v>943490</v>
      </c>
      <c r="H293" s="37">
        <v>307439</v>
      </c>
      <c r="I293" s="76">
        <f t="shared" si="19"/>
        <v>-0.6741470497832516</v>
      </c>
      <c r="J293">
        <v>16</v>
      </c>
    </row>
    <row r="294" spans="1:10" s="67" customFormat="1" ht="12.75">
      <c r="A294" t="s">
        <v>163</v>
      </c>
      <c r="B294" t="s">
        <v>71</v>
      </c>
      <c r="C294" s="75">
        <v>0.23187704041125</v>
      </c>
      <c r="D294" s="37">
        <v>371696</v>
      </c>
      <c r="E294" s="37">
        <v>209998</v>
      </c>
      <c r="F294" s="76">
        <f t="shared" si="18"/>
        <v>-0.43502754939520466</v>
      </c>
      <c r="G294" s="37">
        <v>931700</v>
      </c>
      <c r="H294" s="37">
        <v>589136</v>
      </c>
      <c r="I294" s="76">
        <f t="shared" si="19"/>
        <v>-0.36767629065149726</v>
      </c>
      <c r="J294">
        <v>17</v>
      </c>
    </row>
    <row r="295" spans="1:10" s="67" customFormat="1" ht="12.75">
      <c r="A295" t="s">
        <v>160</v>
      </c>
      <c r="B295" t="s">
        <v>71</v>
      </c>
      <c r="C295" s="75">
        <v>0.218864599649307</v>
      </c>
      <c r="D295" s="37">
        <v>1729500</v>
      </c>
      <c r="E295" s="37">
        <v>533500</v>
      </c>
      <c r="F295" s="76">
        <f t="shared" si="18"/>
        <v>-0.6915293437409656</v>
      </c>
      <c r="G295" s="37">
        <v>680994</v>
      </c>
      <c r="H295" s="37">
        <v>407699</v>
      </c>
      <c r="I295" s="76">
        <f t="shared" si="19"/>
        <v>-0.4013177795986455</v>
      </c>
      <c r="J295">
        <v>18</v>
      </c>
    </row>
    <row r="296" spans="1:33" s="2" customFormat="1" ht="12.75">
      <c r="A296" t="s">
        <v>99</v>
      </c>
      <c r="B296" t="s">
        <v>71</v>
      </c>
      <c r="C296" s="75">
        <v>0.19139649073748</v>
      </c>
      <c r="D296" s="37">
        <v>2</v>
      </c>
      <c r="E296" s="37">
        <v>536175</v>
      </c>
      <c r="F296" s="76">
        <f t="shared" si="18"/>
        <v>268086.5</v>
      </c>
      <c r="G296" s="37">
        <v>464</v>
      </c>
      <c r="H296" s="37">
        <v>605899</v>
      </c>
      <c r="I296" s="76">
        <f t="shared" si="19"/>
        <v>1304.8168103448277</v>
      </c>
      <c r="J296">
        <v>19</v>
      </c>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ht="12.75">
      <c r="A297" t="s">
        <v>165</v>
      </c>
      <c r="B297" t="s">
        <v>71</v>
      </c>
      <c r="C297" s="75">
        <v>0.184217187330007</v>
      </c>
      <c r="D297" s="37">
        <v>261222</v>
      </c>
      <c r="E297" s="37">
        <v>1042901</v>
      </c>
      <c r="F297" s="76">
        <f t="shared" si="18"/>
        <v>2.992393443125005</v>
      </c>
      <c r="G297" s="37">
        <v>657206</v>
      </c>
      <c r="H297" s="37">
        <v>1889460</v>
      </c>
      <c r="I297" s="76">
        <f t="shared" si="19"/>
        <v>1.8749889684512924</v>
      </c>
      <c r="J297">
        <v>20</v>
      </c>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1:33" ht="12.75">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2" customFormat="1" ht="13.5" customHeight="1">
      <c r="A299" s="55" t="s">
        <v>212</v>
      </c>
      <c r="B299" s="55"/>
      <c r="C299" s="82">
        <f>SUM(C278:C298)</f>
        <v>97.31227407652143</v>
      </c>
      <c r="D299" s="83"/>
      <c r="E299" s="56"/>
      <c r="F299" s="56"/>
      <c r="G299" s="56">
        <f>SUM(G278:G298)</f>
        <v>235437145</v>
      </c>
      <c r="H299" s="83">
        <f>SUM(H278:H298)</f>
        <v>250956818</v>
      </c>
      <c r="I299" s="57">
        <f>+(H299-G299)/G299</f>
        <v>0.0659185405939237</v>
      </c>
      <c r="J299" s="56"/>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3:10" s="67" customFormat="1" ht="12.75">
      <c r="C300" s="84"/>
      <c r="D300" s="85"/>
      <c r="E300" s="60"/>
      <c r="F300" s="60"/>
      <c r="G300" s="60"/>
      <c r="H300" s="85"/>
      <c r="I300" s="60"/>
      <c r="J300" s="60"/>
    </row>
    <row r="301" spans="1:10" s="67" customFormat="1" ht="12.75">
      <c r="A301" s="86" t="s">
        <v>58</v>
      </c>
      <c r="C301" s="84"/>
      <c r="D301" s="85"/>
      <c r="E301" s="60"/>
      <c r="F301" s="60"/>
      <c r="G301" s="60"/>
      <c r="H301" s="85"/>
      <c r="I301" s="60"/>
      <c r="J301" s="60"/>
    </row>
    <row r="302" spans="11:33" ht="12.75">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row>
    <row r="303" spans="1:33" s="63" customFormat="1" ht="15.75" customHeight="1">
      <c r="A303" s="140" t="s">
        <v>280</v>
      </c>
      <c r="B303" s="140"/>
      <c r="C303" s="140"/>
      <c r="D303" s="140"/>
      <c r="E303" s="140"/>
      <c r="F303" s="140"/>
      <c r="G303" s="140"/>
      <c r="H303" s="140"/>
      <c r="I303" s="140"/>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row>
    <row r="304" spans="1:33" s="63" customFormat="1" ht="15.75" customHeight="1">
      <c r="A304" s="139" t="s">
        <v>61</v>
      </c>
      <c r="B304" s="139"/>
      <c r="C304" s="139"/>
      <c r="D304" s="139"/>
      <c r="E304" s="139"/>
      <c r="F304" s="139"/>
      <c r="G304" s="139"/>
      <c r="H304" s="139"/>
      <c r="I304" s="139"/>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64" customFormat="1" ht="15.75" customHeight="1">
      <c r="A305" s="139" t="s">
        <v>53</v>
      </c>
      <c r="B305" s="139"/>
      <c r="C305" s="139"/>
      <c r="D305" s="139"/>
      <c r="E305" s="139"/>
      <c r="F305" s="139"/>
      <c r="G305" s="139"/>
      <c r="H305" s="139"/>
      <c r="I305" s="139"/>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64" customFormat="1" ht="15.75" customHeight="1">
      <c r="A306" s="95"/>
      <c r="B306" s="95"/>
      <c r="C306" s="95"/>
      <c r="D306" s="95"/>
      <c r="E306" s="95"/>
      <c r="F306" s="95"/>
      <c r="G306" s="95"/>
      <c r="H306" s="95"/>
      <c r="I306" s="95"/>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10" s="67" customFormat="1" ht="30.75" customHeight="1">
      <c r="A307" s="65" t="s">
        <v>220</v>
      </c>
      <c r="B307" s="65" t="s">
        <v>68</v>
      </c>
      <c r="C307" s="66" t="s">
        <v>208</v>
      </c>
      <c r="D307" s="138" t="s">
        <v>209</v>
      </c>
      <c r="E307" s="138"/>
      <c r="F307" s="138"/>
      <c r="G307" s="138" t="s">
        <v>298</v>
      </c>
      <c r="H307" s="138"/>
      <c r="I307" s="138"/>
      <c r="J307" s="65" t="s">
        <v>210</v>
      </c>
    </row>
    <row r="308" spans="1:10" s="67" customFormat="1" ht="15.75" customHeight="1">
      <c r="A308" s="68"/>
      <c r="B308" s="68"/>
      <c r="C308" s="69">
        <v>2007</v>
      </c>
      <c r="D308" s="138" t="str">
        <f>+D276</f>
        <v>Enero-Julio</v>
      </c>
      <c r="E308" s="138"/>
      <c r="F308" s="65" t="s">
        <v>210</v>
      </c>
      <c r="G308" s="138" t="str">
        <f>+D308</f>
        <v>Enero-Julio</v>
      </c>
      <c r="H308" s="138"/>
      <c r="I308" s="65" t="s">
        <v>210</v>
      </c>
      <c r="J308" s="70" t="s">
        <v>211</v>
      </c>
    </row>
    <row r="309" spans="1:10" s="67" customFormat="1" ht="15.75">
      <c r="A309" s="71"/>
      <c r="B309" s="71"/>
      <c r="C309" s="72"/>
      <c r="D309" s="73">
        <v>2007</v>
      </c>
      <c r="E309" s="73">
        <v>2008</v>
      </c>
      <c r="F309" s="74" t="s">
        <v>211</v>
      </c>
      <c r="G309" s="73">
        <v>2007</v>
      </c>
      <c r="H309" s="73">
        <v>2008</v>
      </c>
      <c r="I309" s="74" t="s">
        <v>211</v>
      </c>
      <c r="J309" s="71"/>
    </row>
    <row r="310" spans="1:33" s="77" customFormat="1" ht="12.75">
      <c r="A310" t="s">
        <v>159</v>
      </c>
      <c r="B310" t="s">
        <v>71</v>
      </c>
      <c r="C310" s="75">
        <v>16.9946808209255</v>
      </c>
      <c r="D310" s="37">
        <v>9006129</v>
      </c>
      <c r="E310" s="37">
        <v>6892483</v>
      </c>
      <c r="F310" s="76">
        <f aca="true" t="shared" si="20" ref="F310:F325">+(E310-D310)/D310</f>
        <v>-0.23468973184816697</v>
      </c>
      <c r="G310" s="37">
        <v>28782409</v>
      </c>
      <c r="H310" s="37">
        <v>32032191</v>
      </c>
      <c r="I310" s="76">
        <f aca="true" t="shared" si="21" ref="I310:I329">+(H310-G310)/G310</f>
        <v>0.11290861720434867</v>
      </c>
      <c r="J310">
        <v>1</v>
      </c>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125</v>
      </c>
      <c r="B311" t="s">
        <v>71</v>
      </c>
      <c r="C311" s="75">
        <v>16.019677362</v>
      </c>
      <c r="D311" s="37">
        <v>664209813</v>
      </c>
      <c r="E311" s="37">
        <v>531338360</v>
      </c>
      <c r="F311" s="76">
        <f t="shared" si="20"/>
        <v>-0.20004439922359293</v>
      </c>
      <c r="G311" s="37">
        <v>38464951</v>
      </c>
      <c r="H311" s="37">
        <v>29768776</v>
      </c>
      <c r="I311" s="76">
        <f t="shared" si="21"/>
        <v>-0.22608049078237485</v>
      </c>
      <c r="J311">
        <v>2</v>
      </c>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106</v>
      </c>
      <c r="B312" t="s">
        <v>71</v>
      </c>
      <c r="C312" s="75">
        <v>7.31902181618909</v>
      </c>
      <c r="D312" s="37">
        <v>1848103</v>
      </c>
      <c r="E312" s="37">
        <v>1912648</v>
      </c>
      <c r="F312" s="76">
        <f t="shared" si="20"/>
        <v>0.03492500147448492</v>
      </c>
      <c r="G312" s="37">
        <v>13601704</v>
      </c>
      <c r="H312" s="37">
        <v>29424326</v>
      </c>
      <c r="I312" s="76">
        <f t="shared" si="21"/>
        <v>1.1632823358014555</v>
      </c>
      <c r="J312">
        <v>3</v>
      </c>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33" s="77" customFormat="1" ht="12.75">
      <c r="A313" t="s">
        <v>161</v>
      </c>
      <c r="B313" t="s">
        <v>71</v>
      </c>
      <c r="C313" s="75">
        <v>6.83812990720476</v>
      </c>
      <c r="D313" s="37">
        <v>6054517</v>
      </c>
      <c r="E313" s="37">
        <v>5069468</v>
      </c>
      <c r="F313" s="76">
        <f t="shared" si="20"/>
        <v>-0.16269654540568637</v>
      </c>
      <c r="G313" s="37">
        <v>14200670</v>
      </c>
      <c r="H313" s="37">
        <v>25074021</v>
      </c>
      <c r="I313" s="76">
        <f t="shared" si="21"/>
        <v>0.7656928159023483</v>
      </c>
      <c r="J313">
        <v>4</v>
      </c>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row>
    <row r="314" spans="1:33" s="77" customFormat="1" ht="12.75">
      <c r="A314" t="s">
        <v>171</v>
      </c>
      <c r="B314" t="s">
        <v>68</v>
      </c>
      <c r="C314" s="75">
        <v>6.8288141767943</v>
      </c>
      <c r="D314" s="37">
        <v>1372543</v>
      </c>
      <c r="E314" s="37">
        <v>1287262</v>
      </c>
      <c r="F314" s="76">
        <f t="shared" si="20"/>
        <v>-0.06213357250009654</v>
      </c>
      <c r="G314" s="37">
        <v>4590479</v>
      </c>
      <c r="H314" s="37">
        <v>4695807</v>
      </c>
      <c r="I314" s="76">
        <f t="shared" si="21"/>
        <v>0.02294488222253059</v>
      </c>
      <c r="J314">
        <v>5</v>
      </c>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row>
    <row r="315" spans="1:33" s="77" customFormat="1" ht="12.75">
      <c r="A315" t="s">
        <v>72</v>
      </c>
      <c r="B315" t="s">
        <v>71</v>
      </c>
      <c r="C315" s="75">
        <v>6.42039269639974</v>
      </c>
      <c r="D315" s="37">
        <v>2550459</v>
      </c>
      <c r="E315" s="37">
        <v>2793782</v>
      </c>
      <c r="F315" s="76">
        <f t="shared" si="20"/>
        <v>0.09540361166362604</v>
      </c>
      <c r="G315" s="37">
        <v>20583305</v>
      </c>
      <c r="H315" s="37">
        <v>17264373</v>
      </c>
      <c r="I315" s="76">
        <f t="shared" si="21"/>
        <v>-0.16124388187416938</v>
      </c>
      <c r="J315">
        <v>6</v>
      </c>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row>
    <row r="316" spans="1:33" s="77" customFormat="1" ht="12.75">
      <c r="A316" t="s">
        <v>166</v>
      </c>
      <c r="B316" t="s">
        <v>71</v>
      </c>
      <c r="C316" s="75">
        <v>5.72341584828908</v>
      </c>
      <c r="D316" s="37">
        <v>17234820</v>
      </c>
      <c r="E316" s="37">
        <v>18681610</v>
      </c>
      <c r="F316" s="76">
        <f t="shared" si="20"/>
        <v>0.08394575632353572</v>
      </c>
      <c r="G316" s="37">
        <v>6220641</v>
      </c>
      <c r="H316" s="37">
        <v>10960537</v>
      </c>
      <c r="I316" s="76">
        <f t="shared" si="21"/>
        <v>0.7619626337543028</v>
      </c>
      <c r="J316">
        <v>7</v>
      </c>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row>
    <row r="317" spans="1:33" s="77" customFormat="1" ht="12.75">
      <c r="A317" t="s">
        <v>174</v>
      </c>
      <c r="B317" t="s">
        <v>71</v>
      </c>
      <c r="C317" s="75">
        <v>3.53945509372488</v>
      </c>
      <c r="D317" s="37">
        <v>6105175</v>
      </c>
      <c r="E317" s="37">
        <v>4452300</v>
      </c>
      <c r="F317" s="76">
        <f t="shared" si="20"/>
        <v>-0.2707334351595163</v>
      </c>
      <c r="G317" s="37">
        <v>8088027</v>
      </c>
      <c r="H317" s="37">
        <v>5075447</v>
      </c>
      <c r="I317" s="76">
        <f t="shared" si="21"/>
        <v>-0.3724740285857107</v>
      </c>
      <c r="J317">
        <v>8</v>
      </c>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row>
    <row r="318" spans="1:33" s="77" customFormat="1" ht="12.75">
      <c r="A318" t="s">
        <v>173</v>
      </c>
      <c r="B318" t="s">
        <v>71</v>
      </c>
      <c r="C318" s="75">
        <v>3.35800573912102</v>
      </c>
      <c r="D318" s="37">
        <v>4052235</v>
      </c>
      <c r="E318" s="37">
        <v>7231725</v>
      </c>
      <c r="F318" s="76">
        <f t="shared" si="20"/>
        <v>0.7846262618036713</v>
      </c>
      <c r="G318" s="37">
        <v>4233850</v>
      </c>
      <c r="H318" s="37">
        <v>8943681</v>
      </c>
      <c r="I318" s="76">
        <f t="shared" si="21"/>
        <v>1.1124227358078345</v>
      </c>
      <c r="J318">
        <v>9</v>
      </c>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row>
    <row r="319" spans="1:10" s="67" customFormat="1" ht="12.75">
      <c r="A319" t="s">
        <v>86</v>
      </c>
      <c r="B319" t="s">
        <v>71</v>
      </c>
      <c r="C319" s="75">
        <v>1.97886098333881</v>
      </c>
      <c r="D319" s="37">
        <v>0</v>
      </c>
      <c r="E319" s="37">
        <v>0</v>
      </c>
      <c r="F319" s="76"/>
      <c r="G319" s="37">
        <v>0</v>
      </c>
      <c r="H319" s="37">
        <v>0</v>
      </c>
      <c r="I319" s="76"/>
      <c r="J319">
        <v>10</v>
      </c>
    </row>
    <row r="320" spans="1:10" s="67" customFormat="1" ht="12.75">
      <c r="A320" t="s">
        <v>143</v>
      </c>
      <c r="B320" t="s">
        <v>105</v>
      </c>
      <c r="C320" s="75">
        <v>1.81628068622853</v>
      </c>
      <c r="D320" s="111">
        <v>214166</v>
      </c>
      <c r="E320" s="37">
        <v>90</v>
      </c>
      <c r="F320" s="76">
        <f t="shared" si="20"/>
        <v>-0.9995797652288412</v>
      </c>
      <c r="G320" s="37">
        <v>5802087</v>
      </c>
      <c r="H320" s="37">
        <v>19374</v>
      </c>
      <c r="I320" s="76">
        <f t="shared" si="21"/>
        <v>-0.9966608566882916</v>
      </c>
      <c r="J320">
        <v>11</v>
      </c>
    </row>
    <row r="321" spans="1:10" s="67" customFormat="1" ht="12.75">
      <c r="A321" t="s">
        <v>176</v>
      </c>
      <c r="B321" t="s">
        <v>105</v>
      </c>
      <c r="C321" s="75">
        <v>1.81141668477963</v>
      </c>
      <c r="D321" s="37">
        <v>3120192</v>
      </c>
      <c r="E321" s="37">
        <v>8308</v>
      </c>
      <c r="F321" s="76">
        <f t="shared" si="20"/>
        <v>-0.9973373433429737</v>
      </c>
      <c r="G321" s="37">
        <v>1998198</v>
      </c>
      <c r="H321" s="37">
        <v>2901493</v>
      </c>
      <c r="I321" s="76">
        <f t="shared" si="21"/>
        <v>0.4520548013760398</v>
      </c>
      <c r="J321">
        <v>12</v>
      </c>
    </row>
    <row r="322" spans="1:10" s="67" customFormat="1" ht="12.75">
      <c r="A322" t="s">
        <v>144</v>
      </c>
      <c r="B322" t="s">
        <v>105</v>
      </c>
      <c r="C322" s="75">
        <v>1.66046391179199</v>
      </c>
      <c r="D322" s="37">
        <v>3844363</v>
      </c>
      <c r="E322" s="37">
        <v>10952</v>
      </c>
      <c r="F322" s="76">
        <f t="shared" si="20"/>
        <v>-0.9971511535201021</v>
      </c>
      <c r="G322" s="37">
        <v>1947826</v>
      </c>
      <c r="H322" s="37">
        <v>2125436</v>
      </c>
      <c r="I322" s="76">
        <f t="shared" si="21"/>
        <v>0.09118370942784416</v>
      </c>
      <c r="J322">
        <v>13</v>
      </c>
    </row>
    <row r="323" spans="1:10" s="67" customFormat="1" ht="12.75">
      <c r="A323" t="s">
        <v>172</v>
      </c>
      <c r="B323" t="s">
        <v>71</v>
      </c>
      <c r="C323" s="75">
        <v>1.54813578050685</v>
      </c>
      <c r="D323" s="37">
        <v>2870198</v>
      </c>
      <c r="E323" s="37">
        <v>3587888</v>
      </c>
      <c r="F323" s="76">
        <f t="shared" si="20"/>
        <v>0.2500489513267029</v>
      </c>
      <c r="G323" s="37">
        <v>2479695</v>
      </c>
      <c r="H323" s="37">
        <v>3571197</v>
      </c>
      <c r="I323" s="76">
        <f t="shared" si="21"/>
        <v>0.44017590873071083</v>
      </c>
      <c r="J323">
        <v>14</v>
      </c>
    </row>
    <row r="324" spans="1:10" s="67" customFormat="1" ht="12.75">
      <c r="A324" t="s">
        <v>168</v>
      </c>
      <c r="B324" t="s">
        <v>71</v>
      </c>
      <c r="C324" s="75">
        <v>1.51238233337826</v>
      </c>
      <c r="D324" s="37">
        <v>779136</v>
      </c>
      <c r="E324" s="37">
        <v>972615</v>
      </c>
      <c r="F324" s="76">
        <f t="shared" si="20"/>
        <v>0.2483250677673731</v>
      </c>
      <c r="G324" s="37">
        <v>2849978</v>
      </c>
      <c r="H324" s="37">
        <v>3622280</v>
      </c>
      <c r="I324" s="76">
        <f t="shared" si="21"/>
        <v>0.27098524971069954</v>
      </c>
      <c r="J324">
        <v>15</v>
      </c>
    </row>
    <row r="325" spans="1:10" s="67" customFormat="1" ht="12.75">
      <c r="A325" t="s">
        <v>162</v>
      </c>
      <c r="B325" t="s">
        <v>71</v>
      </c>
      <c r="C325" s="75">
        <v>1.17213826343278</v>
      </c>
      <c r="D325" s="37">
        <v>1017009</v>
      </c>
      <c r="E325" s="37">
        <v>214065</v>
      </c>
      <c r="F325" s="76">
        <f t="shared" si="20"/>
        <v>-0.7895151370341855</v>
      </c>
      <c r="G325" s="37">
        <v>2887450</v>
      </c>
      <c r="H325" s="37">
        <v>663722</v>
      </c>
      <c r="I325" s="76">
        <f t="shared" si="21"/>
        <v>-0.7701355867634072</v>
      </c>
      <c r="J325">
        <v>16</v>
      </c>
    </row>
    <row r="326" spans="1:10" s="67" customFormat="1" ht="12.75">
      <c r="A326" t="s">
        <v>169</v>
      </c>
      <c r="B326" t="s">
        <v>71</v>
      </c>
      <c r="C326" s="75">
        <v>1.12886467813924</v>
      </c>
      <c r="D326" s="37">
        <v>197133</v>
      </c>
      <c r="E326" s="37">
        <v>301432</v>
      </c>
      <c r="F326" s="76">
        <f>+(E326-D326)/D326</f>
        <v>0.5290793525183506</v>
      </c>
      <c r="G326" s="37">
        <v>1370122</v>
      </c>
      <c r="H326" s="37">
        <v>3164069</v>
      </c>
      <c r="I326" s="76">
        <f t="shared" si="21"/>
        <v>1.3093337673579433</v>
      </c>
      <c r="J326">
        <v>17</v>
      </c>
    </row>
    <row r="327" spans="1:10" s="67" customFormat="1" ht="12.75">
      <c r="A327" t="s">
        <v>170</v>
      </c>
      <c r="B327" t="s">
        <v>71</v>
      </c>
      <c r="C327" s="75">
        <v>0.862514425545808</v>
      </c>
      <c r="D327" s="37">
        <v>1015239</v>
      </c>
      <c r="E327" s="37">
        <v>455840</v>
      </c>
      <c r="F327" s="76">
        <f>+(E327-D327)/D327</f>
        <v>-0.5510022763112922</v>
      </c>
      <c r="G327" s="37">
        <v>1656667</v>
      </c>
      <c r="H327" s="37">
        <v>632648</v>
      </c>
      <c r="I327" s="76">
        <f t="shared" si="21"/>
        <v>-0.6181199963541255</v>
      </c>
      <c r="J327">
        <v>18</v>
      </c>
    </row>
    <row r="328" spans="1:33" s="2" customFormat="1" ht="12.75">
      <c r="A328" t="s">
        <v>167</v>
      </c>
      <c r="B328" t="s">
        <v>71</v>
      </c>
      <c r="C328" s="75">
        <v>0.796829745405492</v>
      </c>
      <c r="D328" s="37">
        <v>135330</v>
      </c>
      <c r="E328" s="37">
        <v>155515</v>
      </c>
      <c r="F328" s="76">
        <f>+(E328-D328)/D328</f>
        <v>0.1491539200472918</v>
      </c>
      <c r="G328" s="37">
        <v>1401092</v>
      </c>
      <c r="H328" s="37">
        <v>1768581</v>
      </c>
      <c r="I328" s="76">
        <f t="shared" si="21"/>
        <v>0.2622875585614649</v>
      </c>
      <c r="J328">
        <v>19</v>
      </c>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ht="12.75">
      <c r="A329" t="s">
        <v>175</v>
      </c>
      <c r="B329" t="s">
        <v>71</v>
      </c>
      <c r="C329" s="75">
        <v>0.784499761554991</v>
      </c>
      <c r="D329" s="37">
        <v>702026</v>
      </c>
      <c r="E329" s="37">
        <v>569910</v>
      </c>
      <c r="F329" s="76">
        <f>+(E329-D329)/D329</f>
        <v>-0.18819246010831508</v>
      </c>
      <c r="G329" s="37">
        <v>1312928</v>
      </c>
      <c r="H329" s="37">
        <v>1246606</v>
      </c>
      <c r="I329" s="76">
        <f t="shared" si="21"/>
        <v>-0.05051457505666723</v>
      </c>
      <c r="J329">
        <v>20</v>
      </c>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1:33" ht="12.75">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2" customFormat="1" ht="12.75">
      <c r="A331" s="55" t="s">
        <v>212</v>
      </c>
      <c r="B331" s="55"/>
      <c r="C331" s="82">
        <f>SUM(C310:C330)</f>
        <v>88.11398071475077</v>
      </c>
      <c r="D331" s="83"/>
      <c r="E331" s="56"/>
      <c r="F331" s="56"/>
      <c r="G331" s="56">
        <f>SUM(G310:G330)</f>
        <v>162472079</v>
      </c>
      <c r="H331" s="83">
        <f>SUM(H310:H330)</f>
        <v>182954565</v>
      </c>
      <c r="I331" s="57">
        <f>+(H331-G331)/G331</f>
        <v>0.12606772884342793</v>
      </c>
      <c r="J331" s="56"/>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3:10" s="67" customFormat="1" ht="12.75">
      <c r="C332" s="84"/>
      <c r="D332" s="85"/>
      <c r="E332" s="60"/>
      <c r="F332" s="60"/>
      <c r="G332" s="60"/>
      <c r="H332" s="85"/>
      <c r="I332" s="60"/>
      <c r="J332" s="60"/>
    </row>
    <row r="333" spans="1:10" s="67" customFormat="1" ht="12.75">
      <c r="A333" s="86" t="s">
        <v>58</v>
      </c>
      <c r="C333" s="84"/>
      <c r="D333" s="85"/>
      <c r="E333" s="60"/>
      <c r="F333" s="60"/>
      <c r="G333" s="60"/>
      <c r="H333" s="85"/>
      <c r="I333" s="60"/>
      <c r="J333" s="60"/>
    </row>
    <row r="334" spans="11:33" ht="12.75">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row>
    <row r="335" spans="1:33" s="63" customFormat="1" ht="15.75" customHeight="1">
      <c r="A335" s="140" t="s">
        <v>67</v>
      </c>
      <c r="B335" s="140"/>
      <c r="C335" s="140"/>
      <c r="D335" s="140"/>
      <c r="E335" s="140"/>
      <c r="F335" s="140"/>
      <c r="G335" s="140"/>
      <c r="H335" s="140"/>
      <c r="I335" s="140"/>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row>
    <row r="336" spans="1:33" s="63" customFormat="1" ht="15.75" customHeight="1">
      <c r="A336" s="139" t="s">
        <v>61</v>
      </c>
      <c r="B336" s="139"/>
      <c r="C336" s="139"/>
      <c r="D336" s="139"/>
      <c r="E336" s="139"/>
      <c r="F336" s="139"/>
      <c r="G336" s="139"/>
      <c r="H336" s="139"/>
      <c r="I336" s="139"/>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64" customFormat="1" ht="15.75" customHeight="1">
      <c r="A337" s="139" t="s">
        <v>221</v>
      </c>
      <c r="B337" s="139"/>
      <c r="C337" s="139"/>
      <c r="D337" s="139"/>
      <c r="E337" s="139"/>
      <c r="F337" s="139"/>
      <c r="G337" s="139"/>
      <c r="H337" s="139"/>
      <c r="I337" s="139"/>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64" customFormat="1" ht="15.75" customHeight="1">
      <c r="A338" s="95"/>
      <c r="B338" s="95"/>
      <c r="C338" s="95"/>
      <c r="D338" s="95"/>
      <c r="E338" s="95"/>
      <c r="F338" s="95"/>
      <c r="G338" s="95"/>
      <c r="H338" s="95"/>
      <c r="I338" s="95"/>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10" s="67" customFormat="1" ht="30.75" customHeight="1">
      <c r="A339" s="65" t="s">
        <v>222</v>
      </c>
      <c r="B339" s="65" t="s">
        <v>68</v>
      </c>
      <c r="C339" s="66" t="s">
        <v>208</v>
      </c>
      <c r="D339" s="138" t="s">
        <v>209</v>
      </c>
      <c r="E339" s="138"/>
      <c r="F339" s="138"/>
      <c r="G339" s="138" t="s">
        <v>298</v>
      </c>
      <c r="H339" s="138"/>
      <c r="I339" s="138"/>
      <c r="J339" s="65" t="s">
        <v>210</v>
      </c>
    </row>
    <row r="340" spans="1:10" s="67" customFormat="1" ht="15.75" customHeight="1">
      <c r="A340" s="68"/>
      <c r="B340" s="68"/>
      <c r="C340" s="69">
        <v>2007</v>
      </c>
      <c r="D340" s="138" t="str">
        <f>+D308</f>
        <v>Enero-Julio</v>
      </c>
      <c r="E340" s="138"/>
      <c r="F340" s="65" t="s">
        <v>210</v>
      </c>
      <c r="G340" s="138" t="str">
        <f>+D340</f>
        <v>Enero-Julio</v>
      </c>
      <c r="H340" s="138"/>
      <c r="I340" s="65" t="s">
        <v>210</v>
      </c>
      <c r="J340" s="70" t="s">
        <v>211</v>
      </c>
    </row>
    <row r="341" spans="1:10" s="67" customFormat="1" ht="15.75">
      <c r="A341" s="71"/>
      <c r="B341" s="71"/>
      <c r="C341" s="72"/>
      <c r="D341" s="73">
        <v>2007</v>
      </c>
      <c r="E341" s="73">
        <v>2008</v>
      </c>
      <c r="F341" s="74" t="s">
        <v>211</v>
      </c>
      <c r="G341" s="73">
        <v>2007</v>
      </c>
      <c r="H341" s="73">
        <v>2008</v>
      </c>
      <c r="I341" s="74" t="s">
        <v>211</v>
      </c>
      <c r="J341" s="71"/>
    </row>
    <row r="342" spans="1:33" s="77" customFormat="1" ht="12.75">
      <c r="A342" t="s">
        <v>186</v>
      </c>
      <c r="B342" t="s">
        <v>105</v>
      </c>
      <c r="C342" s="75">
        <v>29.6539091740682</v>
      </c>
      <c r="D342" s="37">
        <v>926</v>
      </c>
      <c r="E342" s="37">
        <v>586</v>
      </c>
      <c r="F342" s="76">
        <f>+(E342-D342)/D342</f>
        <v>-0.367170626349892</v>
      </c>
      <c r="G342" s="37">
        <v>599099</v>
      </c>
      <c r="H342" s="37">
        <v>427392</v>
      </c>
      <c r="I342" s="76">
        <f>+(H342-G342)/G342</f>
        <v>-0.2866087241006912</v>
      </c>
      <c r="J342">
        <v>1</v>
      </c>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188</v>
      </c>
      <c r="B343" t="s">
        <v>71</v>
      </c>
      <c r="C343" s="75">
        <v>17.8322878331699</v>
      </c>
      <c r="D343" s="37">
        <v>337461</v>
      </c>
      <c r="E343" s="37">
        <v>455500</v>
      </c>
      <c r="F343" s="76">
        <f>+(E343-D343)/D343</f>
        <v>0.34978560485507953</v>
      </c>
      <c r="G343" s="37">
        <v>561417</v>
      </c>
      <c r="H343" s="37">
        <v>1019961</v>
      </c>
      <c r="I343" s="76">
        <f>+(H343-G343)/G343</f>
        <v>0.816761872191259</v>
      </c>
      <c r="J343">
        <v>2</v>
      </c>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178</v>
      </c>
      <c r="B344" t="s">
        <v>71</v>
      </c>
      <c r="C344" s="75">
        <v>12.7845952747917</v>
      </c>
      <c r="D344" s="37">
        <v>79757</v>
      </c>
      <c r="E344" s="37">
        <v>0</v>
      </c>
      <c r="F344" s="76">
        <f aca="true" t="shared" si="22" ref="F344:F361">+(E344-D344)/D344</f>
        <v>-1</v>
      </c>
      <c r="G344" s="37">
        <v>444394</v>
      </c>
      <c r="H344" s="37">
        <v>0</v>
      </c>
      <c r="I344" s="76">
        <f aca="true" t="shared" si="23" ref="I344:I360">+(H344-G344)/G344</f>
        <v>-1</v>
      </c>
      <c r="J344">
        <v>3</v>
      </c>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33" s="77" customFormat="1" ht="12.75">
      <c r="A345" t="s">
        <v>179</v>
      </c>
      <c r="B345" t="s">
        <v>71</v>
      </c>
      <c r="C345" s="75">
        <v>11.846736426519</v>
      </c>
      <c r="D345" s="37">
        <v>22967</v>
      </c>
      <c r="E345" s="37">
        <v>0</v>
      </c>
      <c r="F345" s="76">
        <f t="shared" si="22"/>
        <v>-1</v>
      </c>
      <c r="G345" s="37">
        <v>171395</v>
      </c>
      <c r="H345" s="37">
        <v>0</v>
      </c>
      <c r="I345" s="76">
        <f t="shared" si="23"/>
        <v>-1</v>
      </c>
      <c r="J345">
        <v>4</v>
      </c>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row>
    <row r="346" spans="1:33" s="77" customFormat="1" ht="12.75">
      <c r="A346" t="s">
        <v>180</v>
      </c>
      <c r="B346" t="s">
        <v>71</v>
      </c>
      <c r="C346" s="75">
        <v>8.71718792376555</v>
      </c>
      <c r="D346" s="37">
        <v>71245</v>
      </c>
      <c r="E346" s="37">
        <v>0</v>
      </c>
      <c r="F346" s="76">
        <f t="shared" si="22"/>
        <v>-1</v>
      </c>
      <c r="G346" s="37">
        <v>317240</v>
      </c>
      <c r="H346" s="37">
        <v>0</v>
      </c>
      <c r="I346" s="76">
        <f t="shared" si="23"/>
        <v>-1</v>
      </c>
      <c r="J346">
        <v>5</v>
      </c>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row>
    <row r="347" spans="1:33" s="77" customFormat="1" ht="12.75">
      <c r="A347" t="s">
        <v>109</v>
      </c>
      <c r="B347" t="s">
        <v>71</v>
      </c>
      <c r="C347" s="75">
        <v>6.31289934428743</v>
      </c>
      <c r="D347" s="37">
        <v>35710</v>
      </c>
      <c r="E347" s="37">
        <v>37170</v>
      </c>
      <c r="F347" s="76">
        <f t="shared" si="22"/>
        <v>0.04088490618874265</v>
      </c>
      <c r="G347" s="37">
        <v>229742</v>
      </c>
      <c r="H347" s="37">
        <v>176476</v>
      </c>
      <c r="I347" s="76">
        <f t="shared" si="23"/>
        <v>-0.23185138111446754</v>
      </c>
      <c r="J347">
        <v>6</v>
      </c>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row>
    <row r="348" spans="1:33" s="77" customFormat="1" ht="12.75">
      <c r="A348" t="s">
        <v>170</v>
      </c>
      <c r="B348" t="s">
        <v>71</v>
      </c>
      <c r="C348" s="75">
        <v>3.40037375863743</v>
      </c>
      <c r="D348" s="37">
        <v>78980</v>
      </c>
      <c r="E348" s="37">
        <v>0</v>
      </c>
      <c r="F348" s="76">
        <f t="shared" si="22"/>
        <v>-1</v>
      </c>
      <c r="G348" s="37">
        <v>123748</v>
      </c>
      <c r="H348" s="37">
        <v>0</v>
      </c>
      <c r="I348" s="76">
        <f t="shared" si="23"/>
        <v>-1</v>
      </c>
      <c r="J348">
        <v>7</v>
      </c>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row>
    <row r="349" spans="1:33" s="77" customFormat="1" ht="12.75">
      <c r="A349" t="s">
        <v>112</v>
      </c>
      <c r="B349" t="s">
        <v>71</v>
      </c>
      <c r="C349" s="75">
        <v>2.23309931972191</v>
      </c>
      <c r="D349" s="37">
        <v>8392</v>
      </c>
      <c r="E349" s="37">
        <v>16932</v>
      </c>
      <c r="F349" s="76">
        <f t="shared" si="22"/>
        <v>1.0176358436606292</v>
      </c>
      <c r="G349" s="37">
        <v>81268</v>
      </c>
      <c r="H349" s="37">
        <v>165443</v>
      </c>
      <c r="I349" s="76">
        <f t="shared" si="23"/>
        <v>1.0357705369887287</v>
      </c>
      <c r="J349">
        <v>8</v>
      </c>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row>
    <row r="350" spans="1:33" s="77" customFormat="1" ht="12.75">
      <c r="A350" t="s">
        <v>177</v>
      </c>
      <c r="B350" t="s">
        <v>71</v>
      </c>
      <c r="C350" s="75">
        <v>1.82018423041909</v>
      </c>
      <c r="D350" s="37">
        <v>0</v>
      </c>
      <c r="E350" s="37">
        <v>0</v>
      </c>
      <c r="F350" s="76"/>
      <c r="G350" s="37">
        <v>0</v>
      </c>
      <c r="H350" s="37">
        <v>0</v>
      </c>
      <c r="I350" s="76"/>
      <c r="J350">
        <v>9</v>
      </c>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row>
    <row r="351" spans="1:10" s="67" customFormat="1" ht="12.75">
      <c r="A351" t="s">
        <v>184</v>
      </c>
      <c r="B351" t="s">
        <v>71</v>
      </c>
      <c r="C351" s="75">
        <v>1.62797413860615</v>
      </c>
      <c r="D351" s="37">
        <v>414</v>
      </c>
      <c r="E351" s="37">
        <v>499</v>
      </c>
      <c r="F351" s="76">
        <f t="shared" si="22"/>
        <v>0.20531400966183574</v>
      </c>
      <c r="G351" s="37">
        <v>59246</v>
      </c>
      <c r="H351" s="37">
        <v>134762</v>
      </c>
      <c r="I351" s="76">
        <f t="shared" si="23"/>
        <v>1.274617695709415</v>
      </c>
      <c r="J351">
        <v>10</v>
      </c>
    </row>
    <row r="352" spans="1:10" s="67" customFormat="1" ht="12.75">
      <c r="A352" t="s">
        <v>190</v>
      </c>
      <c r="B352" t="s">
        <v>71</v>
      </c>
      <c r="C352" s="75">
        <v>1.47013928980363</v>
      </c>
      <c r="D352" s="37">
        <v>0</v>
      </c>
      <c r="E352" s="37">
        <v>0</v>
      </c>
      <c r="F352" s="76"/>
      <c r="G352" s="37">
        <v>0</v>
      </c>
      <c r="H352" s="37">
        <v>0</v>
      </c>
      <c r="I352" s="76"/>
      <c r="J352">
        <v>11</v>
      </c>
    </row>
    <row r="353" spans="1:10" s="67" customFormat="1" ht="12.75">
      <c r="A353" t="s">
        <v>189</v>
      </c>
      <c r="B353" t="s">
        <v>71</v>
      </c>
      <c r="C353" s="75">
        <v>0.874549048195959</v>
      </c>
      <c r="D353" s="37">
        <v>6360</v>
      </c>
      <c r="E353" s="37">
        <v>0</v>
      </c>
      <c r="F353" s="76">
        <f t="shared" si="22"/>
        <v>-1</v>
      </c>
      <c r="G353" s="37">
        <v>31827</v>
      </c>
      <c r="H353" s="37">
        <v>0</v>
      </c>
      <c r="I353" s="76">
        <f t="shared" si="23"/>
        <v>-1</v>
      </c>
      <c r="J353">
        <v>12</v>
      </c>
    </row>
    <row r="354" spans="1:10" s="67" customFormat="1" ht="12.75">
      <c r="A354" t="s">
        <v>297</v>
      </c>
      <c r="B354" t="s">
        <v>71</v>
      </c>
      <c r="C354" s="75">
        <v>0.600096668349249</v>
      </c>
      <c r="D354" s="37">
        <v>2518</v>
      </c>
      <c r="E354" s="37">
        <v>2834</v>
      </c>
      <c r="F354" s="76">
        <f t="shared" si="22"/>
        <v>0.1254964257347101</v>
      </c>
      <c r="G354" s="37">
        <v>21839</v>
      </c>
      <c r="H354" s="37">
        <v>29247</v>
      </c>
      <c r="I354" s="76">
        <f t="shared" si="23"/>
        <v>0.3392096707724713</v>
      </c>
      <c r="J354">
        <v>13</v>
      </c>
    </row>
    <row r="355" spans="1:10" s="67" customFormat="1" ht="12.75">
      <c r="A355" t="s">
        <v>117</v>
      </c>
      <c r="B355" t="s">
        <v>71</v>
      </c>
      <c r="C355" s="75">
        <v>0.349962505979946</v>
      </c>
      <c r="D355" s="37">
        <v>22080</v>
      </c>
      <c r="E355" s="37">
        <v>0</v>
      </c>
      <c r="F355" s="76">
        <f t="shared" si="22"/>
        <v>-1</v>
      </c>
      <c r="G355" s="37">
        <v>12736</v>
      </c>
      <c r="H355" s="37">
        <v>0</v>
      </c>
      <c r="I355" s="76">
        <f t="shared" si="23"/>
        <v>-1</v>
      </c>
      <c r="J355">
        <v>14</v>
      </c>
    </row>
    <row r="356" spans="1:10" s="67" customFormat="1" ht="12.75">
      <c r="A356" t="s">
        <v>181</v>
      </c>
      <c r="B356" t="s">
        <v>105</v>
      </c>
      <c r="C356" s="75">
        <v>0.202871638006434</v>
      </c>
      <c r="D356" s="37">
        <v>47</v>
      </c>
      <c r="E356" s="37">
        <v>0</v>
      </c>
      <c r="F356" s="76">
        <f t="shared" si="22"/>
        <v>-1</v>
      </c>
      <c r="G356" s="37">
        <v>7383</v>
      </c>
      <c r="H356" s="37">
        <v>0</v>
      </c>
      <c r="I356" s="76">
        <f t="shared" si="23"/>
        <v>-1</v>
      </c>
      <c r="J356">
        <v>15</v>
      </c>
    </row>
    <row r="357" spans="1:10" s="67" customFormat="1" ht="12.75">
      <c r="A357" t="s">
        <v>182</v>
      </c>
      <c r="B357" t="s">
        <v>71</v>
      </c>
      <c r="C357" s="75">
        <v>0.123651953274949</v>
      </c>
      <c r="D357" s="37">
        <v>66</v>
      </c>
      <c r="E357" s="37">
        <v>0</v>
      </c>
      <c r="F357" s="76">
        <f t="shared" si="22"/>
        <v>-1</v>
      </c>
      <c r="G357" s="37">
        <v>4500</v>
      </c>
      <c r="H357" s="37">
        <v>0</v>
      </c>
      <c r="I357" s="76">
        <f t="shared" si="23"/>
        <v>-1</v>
      </c>
      <c r="J357">
        <v>16</v>
      </c>
    </row>
    <row r="358" spans="1:10" s="67" customFormat="1" ht="12.75">
      <c r="A358" t="s">
        <v>103</v>
      </c>
      <c r="B358" t="s">
        <v>71</v>
      </c>
      <c r="C358" s="75">
        <v>0.0773236881146017</v>
      </c>
      <c r="D358" s="37">
        <v>1524</v>
      </c>
      <c r="E358" s="37">
        <v>0</v>
      </c>
      <c r="F358" s="76">
        <f t="shared" si="22"/>
        <v>-1</v>
      </c>
      <c r="G358" s="37">
        <v>2814</v>
      </c>
      <c r="H358" s="37">
        <v>0</v>
      </c>
      <c r="I358" s="76">
        <f t="shared" si="23"/>
        <v>-1</v>
      </c>
      <c r="J358">
        <v>17</v>
      </c>
    </row>
    <row r="359" spans="1:10" s="67" customFormat="1" ht="12.75">
      <c r="A359" t="s">
        <v>185</v>
      </c>
      <c r="B359" t="s">
        <v>71</v>
      </c>
      <c r="C359" s="75">
        <v>0.0582263308865818</v>
      </c>
      <c r="D359" s="37">
        <v>39</v>
      </c>
      <c r="E359" s="37">
        <v>64</v>
      </c>
      <c r="F359" s="76">
        <f t="shared" si="22"/>
        <v>0.6410256410256411</v>
      </c>
      <c r="G359" s="37">
        <v>2119</v>
      </c>
      <c r="H359" s="37">
        <v>7885</v>
      </c>
      <c r="I359" s="76">
        <f t="shared" si="23"/>
        <v>2.7210948560641812</v>
      </c>
      <c r="J359">
        <v>18</v>
      </c>
    </row>
    <row r="360" spans="1:33" ht="12.75">
      <c r="A360" t="s">
        <v>183</v>
      </c>
      <c r="B360" t="s">
        <v>71</v>
      </c>
      <c r="C360" s="75">
        <v>0.00895789705947412</v>
      </c>
      <c r="D360" s="37">
        <v>8</v>
      </c>
      <c r="E360" s="37">
        <v>0</v>
      </c>
      <c r="F360" s="76">
        <f t="shared" si="22"/>
        <v>-1</v>
      </c>
      <c r="G360" s="37">
        <v>326</v>
      </c>
      <c r="H360" s="37">
        <v>0</v>
      </c>
      <c r="I360" s="76">
        <f t="shared" si="23"/>
        <v>-1</v>
      </c>
      <c r="J360">
        <v>19</v>
      </c>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2" customFormat="1" ht="12.75">
      <c r="A361" t="s">
        <v>187</v>
      </c>
      <c r="B361" t="s">
        <v>146</v>
      </c>
      <c r="C361" s="75">
        <v>0.00497355634283686</v>
      </c>
      <c r="D361" s="37">
        <v>62</v>
      </c>
      <c r="E361" s="37">
        <v>0</v>
      </c>
      <c r="F361" s="76">
        <f t="shared" si="22"/>
        <v>-1</v>
      </c>
      <c r="G361" s="37">
        <v>181</v>
      </c>
      <c r="H361" s="37">
        <v>0</v>
      </c>
      <c r="I361" s="76">
        <f>+(H361-G361)/G361</f>
        <v>-1</v>
      </c>
      <c r="J361">
        <v>20</v>
      </c>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1:33" ht="12.75">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2" customFormat="1" ht="12.75">
      <c r="A363" s="55" t="s">
        <v>212</v>
      </c>
      <c r="B363" s="55"/>
      <c r="C363" s="82">
        <f>SUM(C342:C362)</f>
        <v>100.00000000000001</v>
      </c>
      <c r="D363" s="83"/>
      <c r="E363" s="56"/>
      <c r="F363" s="56"/>
      <c r="G363" s="56">
        <f>SUM(G342:G362)</f>
        <v>2671274</v>
      </c>
      <c r="H363" s="83">
        <f>SUM(H342:H362)</f>
        <v>1961166</v>
      </c>
      <c r="I363" s="57">
        <f>+(H363-G363)/G363</f>
        <v>-0.2658312101267036</v>
      </c>
      <c r="J363" s="56"/>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2" customFormat="1" ht="12.75">
      <c r="A364" s="87"/>
      <c r="B364" s="87"/>
      <c r="C364" s="88"/>
      <c r="D364" s="89"/>
      <c r="E364" s="90"/>
      <c r="F364" s="90"/>
      <c r="G364" s="40"/>
      <c r="H364" s="89"/>
      <c r="I364" s="90"/>
      <c r="J364" s="90"/>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0" s="67" customFormat="1" ht="12.75">
      <c r="A365" s="86" t="s">
        <v>58</v>
      </c>
      <c r="C365" s="84"/>
      <c r="D365" s="85"/>
      <c r="E365" s="60"/>
      <c r="F365" s="60"/>
      <c r="G365" s="60"/>
      <c r="H365" s="85"/>
      <c r="I365" s="60"/>
      <c r="J365" s="60"/>
    </row>
    <row r="366" spans="11:33" ht="12.75">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row>
    <row r="367" spans="1:33" s="63" customFormat="1" ht="15.75" customHeight="1">
      <c r="A367" s="140" t="s">
        <v>344</v>
      </c>
      <c r="B367" s="140"/>
      <c r="C367" s="140"/>
      <c r="D367" s="140"/>
      <c r="E367" s="140"/>
      <c r="F367" s="140"/>
      <c r="G367" s="140"/>
      <c r="H367" s="140"/>
      <c r="I367" s="140"/>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row>
    <row r="368" spans="1:33" s="63" customFormat="1" ht="15.75" customHeight="1">
      <c r="A368" s="139" t="s">
        <v>61</v>
      </c>
      <c r="B368" s="139"/>
      <c r="C368" s="139"/>
      <c r="D368" s="139"/>
      <c r="E368" s="139"/>
      <c r="F368" s="139"/>
      <c r="G368" s="139"/>
      <c r="H368" s="139"/>
      <c r="I368" s="139"/>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64" customFormat="1" ht="15.75" customHeight="1">
      <c r="A369" s="139" t="s">
        <v>55</v>
      </c>
      <c r="B369" s="139"/>
      <c r="C369" s="139"/>
      <c r="D369" s="139"/>
      <c r="E369" s="139"/>
      <c r="F369" s="139"/>
      <c r="G369" s="139"/>
      <c r="H369" s="139"/>
      <c r="I369" s="139"/>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64" customFormat="1" ht="15.75" customHeight="1">
      <c r="A370" s="95"/>
      <c r="B370" s="95"/>
      <c r="C370" s="95"/>
      <c r="D370" s="95"/>
      <c r="E370" s="95"/>
      <c r="F370" s="95"/>
      <c r="G370" s="95"/>
      <c r="H370" s="95"/>
      <c r="I370" s="95"/>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10" s="67" customFormat="1" ht="30.75" customHeight="1">
      <c r="A371" s="65" t="s">
        <v>223</v>
      </c>
      <c r="B371" s="65" t="s">
        <v>68</v>
      </c>
      <c r="C371" s="66" t="s">
        <v>208</v>
      </c>
      <c r="D371" s="138" t="s">
        <v>209</v>
      </c>
      <c r="E371" s="138"/>
      <c r="F371" s="138"/>
      <c r="G371" s="138" t="s">
        <v>298</v>
      </c>
      <c r="H371" s="138"/>
      <c r="I371" s="138"/>
      <c r="J371" s="65" t="s">
        <v>210</v>
      </c>
    </row>
    <row r="372" spans="1:10" s="67" customFormat="1" ht="15.75" customHeight="1">
      <c r="A372" s="68"/>
      <c r="B372" s="68"/>
      <c r="C372" s="69">
        <v>2007</v>
      </c>
      <c r="D372" s="138" t="str">
        <f>+D340</f>
        <v>Enero-Julio</v>
      </c>
      <c r="E372" s="138"/>
      <c r="F372" s="65" t="s">
        <v>210</v>
      </c>
      <c r="G372" s="138" t="str">
        <f>+D372</f>
        <v>Enero-Julio</v>
      </c>
      <c r="H372" s="138"/>
      <c r="I372" s="65" t="s">
        <v>210</v>
      </c>
      <c r="J372" s="70" t="s">
        <v>211</v>
      </c>
    </row>
    <row r="373" spans="1:10" s="67" customFormat="1" ht="15.75">
      <c r="A373" s="71"/>
      <c r="B373" s="71"/>
      <c r="C373" s="72"/>
      <c r="D373" s="73">
        <v>2007</v>
      </c>
      <c r="E373" s="73">
        <v>2008</v>
      </c>
      <c r="F373" s="74" t="s">
        <v>211</v>
      </c>
      <c r="G373" s="73">
        <v>2007</v>
      </c>
      <c r="H373" s="73">
        <v>2008</v>
      </c>
      <c r="I373" s="74" t="s">
        <v>211</v>
      </c>
      <c r="J373" s="71"/>
    </row>
    <row r="374" spans="1:33" s="77" customFormat="1" ht="12.75">
      <c r="A374" t="s">
        <v>178</v>
      </c>
      <c r="B374" t="s">
        <v>71</v>
      </c>
      <c r="C374" s="75">
        <v>30.6373162055995</v>
      </c>
      <c r="D374" s="37">
        <v>2647938</v>
      </c>
      <c r="E374" s="37">
        <v>2359736</v>
      </c>
      <c r="F374" s="76">
        <f aca="true" t="shared" si="24" ref="F374:F393">+(E374-D374)/D374</f>
        <v>-0.10884016166541664</v>
      </c>
      <c r="G374" s="37">
        <v>10992606</v>
      </c>
      <c r="H374" s="37">
        <v>12907319</v>
      </c>
      <c r="I374" s="76">
        <f aca="true" t="shared" si="25" ref="I374:I393">+(H374-G374)/G374</f>
        <v>0.17418190008811377</v>
      </c>
      <c r="J374">
        <v>1</v>
      </c>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192</v>
      </c>
      <c r="B375" t="s">
        <v>71</v>
      </c>
      <c r="C375" s="75">
        <v>14.4854345099804</v>
      </c>
      <c r="D375" s="37">
        <v>1040926</v>
      </c>
      <c r="E375" s="37">
        <v>1700819</v>
      </c>
      <c r="F375" s="76">
        <f t="shared" si="24"/>
        <v>0.6339480424160795</v>
      </c>
      <c r="G375" s="37">
        <v>3634347</v>
      </c>
      <c r="H375" s="37">
        <v>6990823</v>
      </c>
      <c r="I375" s="76">
        <f t="shared" si="25"/>
        <v>0.9235430739002082</v>
      </c>
      <c r="J375">
        <v>2</v>
      </c>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188</v>
      </c>
      <c r="B376" t="s">
        <v>71</v>
      </c>
      <c r="C376" s="75">
        <v>13.9297012996076</v>
      </c>
      <c r="D376" s="37">
        <v>2708621</v>
      </c>
      <c r="E376" s="37">
        <v>2213609</v>
      </c>
      <c r="F376" s="76">
        <f t="shared" si="24"/>
        <v>-0.18275425022548375</v>
      </c>
      <c r="G376" s="37">
        <v>5445301</v>
      </c>
      <c r="H376" s="37">
        <v>6244484</v>
      </c>
      <c r="I376" s="76">
        <f t="shared" si="25"/>
        <v>0.14676562415925218</v>
      </c>
      <c r="J376">
        <v>3</v>
      </c>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33" s="77" customFormat="1" ht="12.75">
      <c r="A377" t="s">
        <v>186</v>
      </c>
      <c r="B377" t="s">
        <v>105</v>
      </c>
      <c r="C377" s="75">
        <v>10.9336147408375</v>
      </c>
      <c r="D377" s="37">
        <v>4577</v>
      </c>
      <c r="E377" s="37">
        <v>19788</v>
      </c>
      <c r="F377" s="76">
        <f t="shared" si="24"/>
        <v>3.323355909984706</v>
      </c>
      <c r="G377" s="37">
        <v>3032077</v>
      </c>
      <c r="H377" s="37">
        <v>2843588</v>
      </c>
      <c r="I377" s="76">
        <f t="shared" si="25"/>
        <v>-0.06216497800022889</v>
      </c>
      <c r="J377">
        <v>4</v>
      </c>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row>
    <row r="378" spans="1:33" s="77" customFormat="1" ht="12.75">
      <c r="A378" t="s">
        <v>180</v>
      </c>
      <c r="B378" t="s">
        <v>71</v>
      </c>
      <c r="C378" s="75">
        <v>5.93421989458175</v>
      </c>
      <c r="D378" s="37">
        <v>528128</v>
      </c>
      <c r="E378" s="37">
        <v>487433</v>
      </c>
      <c r="F378" s="76">
        <f t="shared" si="24"/>
        <v>-0.07705518359185652</v>
      </c>
      <c r="G378" s="37">
        <v>2335901</v>
      </c>
      <c r="H378" s="37">
        <v>3192086</v>
      </c>
      <c r="I378" s="76">
        <f t="shared" si="25"/>
        <v>0.3665330850922192</v>
      </c>
      <c r="J378">
        <v>5</v>
      </c>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row>
    <row r="379" spans="1:33" s="77" customFormat="1" ht="12.75">
      <c r="A379" t="s">
        <v>202</v>
      </c>
      <c r="B379" t="s">
        <v>71</v>
      </c>
      <c r="C379" s="75">
        <v>5.1053937380933</v>
      </c>
      <c r="D379" s="37">
        <v>1489382</v>
      </c>
      <c r="E379" s="37">
        <v>1109258</v>
      </c>
      <c r="F379" s="76">
        <f t="shared" si="24"/>
        <v>-0.2552226359657898</v>
      </c>
      <c r="G379" s="37">
        <v>1698725</v>
      </c>
      <c r="H379" s="37">
        <v>1461490</v>
      </c>
      <c r="I379" s="76">
        <f t="shared" si="25"/>
        <v>-0.13965474105579184</v>
      </c>
      <c r="J379">
        <v>6</v>
      </c>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row>
    <row r="380" spans="1:33" s="77" customFormat="1" ht="12.75">
      <c r="A380" t="s">
        <v>194</v>
      </c>
      <c r="B380" t="s">
        <v>71</v>
      </c>
      <c r="C380" s="75">
        <v>4.78403770259168</v>
      </c>
      <c r="D380" s="37">
        <v>371265</v>
      </c>
      <c r="E380" s="37">
        <v>479767</v>
      </c>
      <c r="F380" s="76">
        <f t="shared" si="24"/>
        <v>0.2922494714018289</v>
      </c>
      <c r="G380" s="37">
        <v>1193658</v>
      </c>
      <c r="H380" s="37">
        <v>2066908</v>
      </c>
      <c r="I380" s="76">
        <f t="shared" si="25"/>
        <v>0.7315747056527079</v>
      </c>
      <c r="J380">
        <v>7</v>
      </c>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row>
    <row r="381" spans="1:33" s="77" customFormat="1" ht="12.75">
      <c r="A381" t="s">
        <v>191</v>
      </c>
      <c r="B381" t="s">
        <v>71</v>
      </c>
      <c r="C381" s="75">
        <v>2.00909764137545</v>
      </c>
      <c r="D381" s="37">
        <v>209224</v>
      </c>
      <c r="E381" s="37">
        <v>286589</v>
      </c>
      <c r="F381" s="76">
        <f t="shared" si="24"/>
        <v>0.3697711543608764</v>
      </c>
      <c r="G381" s="37">
        <v>657791</v>
      </c>
      <c r="H381" s="37">
        <v>1200483</v>
      </c>
      <c r="I381" s="76">
        <f t="shared" si="25"/>
        <v>0.8250219294578369</v>
      </c>
      <c r="J381">
        <v>8</v>
      </c>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row>
    <row r="382" spans="1:33" s="77" customFormat="1" ht="12.75">
      <c r="A382" t="s">
        <v>196</v>
      </c>
      <c r="B382" t="s">
        <v>71</v>
      </c>
      <c r="C382" s="75">
        <v>1.23874268022956</v>
      </c>
      <c r="D382" s="37">
        <v>211429</v>
      </c>
      <c r="E382" s="37">
        <v>146895</v>
      </c>
      <c r="F382" s="76">
        <f t="shared" si="24"/>
        <v>-0.3052277596734601</v>
      </c>
      <c r="G382" s="37">
        <v>568092</v>
      </c>
      <c r="H382" s="37">
        <v>328848</v>
      </c>
      <c r="I382" s="76">
        <f t="shared" si="25"/>
        <v>-0.42113601318096366</v>
      </c>
      <c r="J382">
        <v>9</v>
      </c>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row>
    <row r="383" spans="1:10" s="67" customFormat="1" ht="12.75">
      <c r="A383" t="s">
        <v>201</v>
      </c>
      <c r="B383" t="s">
        <v>101</v>
      </c>
      <c r="C383" s="75">
        <v>1.23852739129625</v>
      </c>
      <c r="D383" s="37">
        <v>290399</v>
      </c>
      <c r="E383" s="37">
        <v>445680</v>
      </c>
      <c r="F383" s="76">
        <f t="shared" si="24"/>
        <v>0.5347160286364623</v>
      </c>
      <c r="G383" s="37">
        <v>309817</v>
      </c>
      <c r="H383" s="37">
        <v>471616</v>
      </c>
      <c r="I383" s="76">
        <f t="shared" si="25"/>
        <v>0.5222405484527963</v>
      </c>
      <c r="J383">
        <v>10</v>
      </c>
    </row>
    <row r="384" spans="1:10" s="67" customFormat="1" ht="12.75">
      <c r="A384" t="s">
        <v>144</v>
      </c>
      <c r="B384" t="s">
        <v>105</v>
      </c>
      <c r="C384" s="75">
        <v>1.03939578585342</v>
      </c>
      <c r="D384" s="37">
        <v>2457</v>
      </c>
      <c r="E384" s="37">
        <v>0</v>
      </c>
      <c r="F384" s="76">
        <f t="shared" si="24"/>
        <v>-1</v>
      </c>
      <c r="G384" s="37">
        <v>487619</v>
      </c>
      <c r="H384" s="37">
        <v>0</v>
      </c>
      <c r="I384" s="76">
        <f t="shared" si="25"/>
        <v>-1</v>
      </c>
      <c r="J384">
        <v>11</v>
      </c>
    </row>
    <row r="385" spans="1:10" s="67" customFormat="1" ht="12.75">
      <c r="A385" t="s">
        <v>179</v>
      </c>
      <c r="B385" t="s">
        <v>71</v>
      </c>
      <c r="C385" s="75">
        <v>1.01430290146814</v>
      </c>
      <c r="D385" s="37">
        <v>54797</v>
      </c>
      <c r="E385" s="37">
        <v>44414</v>
      </c>
      <c r="F385" s="76">
        <f t="shared" si="24"/>
        <v>-0.18948117597678704</v>
      </c>
      <c r="G385" s="37">
        <v>318703</v>
      </c>
      <c r="H385" s="37">
        <v>351121</v>
      </c>
      <c r="I385" s="76">
        <f t="shared" si="25"/>
        <v>0.10171852790842885</v>
      </c>
      <c r="J385">
        <v>12</v>
      </c>
    </row>
    <row r="386" spans="1:10" s="67" customFormat="1" ht="12.75">
      <c r="A386" t="s">
        <v>99</v>
      </c>
      <c r="B386" t="s">
        <v>71</v>
      </c>
      <c r="C386" s="75">
        <v>0.768008098615462</v>
      </c>
      <c r="D386" s="37">
        <v>55808</v>
      </c>
      <c r="E386" s="37">
        <v>72719</v>
      </c>
      <c r="F386" s="76">
        <f t="shared" si="24"/>
        <v>0.3030210722477064</v>
      </c>
      <c r="G386" s="37">
        <v>266522</v>
      </c>
      <c r="H386" s="37">
        <v>192010</v>
      </c>
      <c r="I386" s="76">
        <f t="shared" si="25"/>
        <v>-0.2795716676296891</v>
      </c>
      <c r="J386">
        <v>13</v>
      </c>
    </row>
    <row r="387" spans="1:10" s="67" customFormat="1" ht="12.75">
      <c r="A387" t="s">
        <v>197</v>
      </c>
      <c r="B387" t="s">
        <v>71</v>
      </c>
      <c r="C387" s="75">
        <v>0.598790997034597</v>
      </c>
      <c r="D387" s="37">
        <v>206191</v>
      </c>
      <c r="E387" s="37">
        <v>187863</v>
      </c>
      <c r="F387" s="76">
        <f t="shared" si="24"/>
        <v>-0.08888845778913726</v>
      </c>
      <c r="G387" s="37">
        <v>230405</v>
      </c>
      <c r="H387" s="37">
        <v>278675</v>
      </c>
      <c r="I387" s="76">
        <f t="shared" si="25"/>
        <v>0.20950066187799743</v>
      </c>
      <c r="J387">
        <v>14</v>
      </c>
    </row>
    <row r="388" spans="1:10" s="67" customFormat="1" ht="12.75">
      <c r="A388" t="s">
        <v>200</v>
      </c>
      <c r="B388" t="s">
        <v>71</v>
      </c>
      <c r="C388" s="75">
        <v>0.596618923539133</v>
      </c>
      <c r="D388" s="37">
        <v>140000</v>
      </c>
      <c r="E388" s="37">
        <v>84000</v>
      </c>
      <c r="F388" s="76">
        <f t="shared" si="24"/>
        <v>-0.4</v>
      </c>
      <c r="G388" s="37">
        <v>199276</v>
      </c>
      <c r="H388" s="37">
        <v>104130</v>
      </c>
      <c r="I388" s="76">
        <f t="shared" si="25"/>
        <v>-0.47745839940584917</v>
      </c>
      <c r="J388">
        <v>15</v>
      </c>
    </row>
    <row r="389" spans="1:10" s="67" customFormat="1" ht="12.75">
      <c r="A389" t="s">
        <v>195</v>
      </c>
      <c r="B389" t="s">
        <v>71</v>
      </c>
      <c r="C389" s="75">
        <v>0.589282047217851</v>
      </c>
      <c r="D389" s="37">
        <v>84030</v>
      </c>
      <c r="E389" s="37">
        <v>145405</v>
      </c>
      <c r="F389" s="76">
        <f t="shared" si="24"/>
        <v>0.7303939069379983</v>
      </c>
      <c r="G389" s="37">
        <v>157136</v>
      </c>
      <c r="H389" s="37">
        <v>287579</v>
      </c>
      <c r="I389" s="76">
        <f t="shared" si="25"/>
        <v>0.8301280419509215</v>
      </c>
      <c r="J389">
        <v>16</v>
      </c>
    </row>
    <row r="390" spans="1:10" s="67" customFormat="1" ht="12.75">
      <c r="A390" t="s">
        <v>198</v>
      </c>
      <c r="B390" t="s">
        <v>199</v>
      </c>
      <c r="C390" s="75">
        <v>0.495578071888513</v>
      </c>
      <c r="D390" s="37">
        <v>225500</v>
      </c>
      <c r="E390" s="37">
        <v>184750</v>
      </c>
      <c r="F390" s="76">
        <f t="shared" si="24"/>
        <v>-0.18070953436807094</v>
      </c>
      <c r="G390" s="37">
        <v>127470</v>
      </c>
      <c r="H390" s="37">
        <v>153104</v>
      </c>
      <c r="I390" s="76">
        <f t="shared" si="25"/>
        <v>0.20109829763866008</v>
      </c>
      <c r="J390">
        <v>17</v>
      </c>
    </row>
    <row r="391" spans="1:10" s="67" customFormat="1" ht="12.75">
      <c r="A391" t="s">
        <v>100</v>
      </c>
      <c r="B391" t="s">
        <v>101</v>
      </c>
      <c r="C391" s="75">
        <v>0.312812688524362</v>
      </c>
      <c r="D391" s="37">
        <v>31163</v>
      </c>
      <c r="E391" s="37">
        <v>37419</v>
      </c>
      <c r="F391" s="76">
        <f t="shared" si="24"/>
        <v>0.2007508904790938</v>
      </c>
      <c r="G391" s="37">
        <v>63131</v>
      </c>
      <c r="H391" s="37">
        <v>102750</v>
      </c>
      <c r="I391" s="76">
        <f t="shared" si="25"/>
        <v>0.6275680727376408</v>
      </c>
      <c r="J391">
        <v>18</v>
      </c>
    </row>
    <row r="392" spans="1:10" s="67" customFormat="1" ht="12.75">
      <c r="A392" t="s">
        <v>193</v>
      </c>
      <c r="B392" t="s">
        <v>71</v>
      </c>
      <c r="C392" s="75">
        <v>0.282454817354198</v>
      </c>
      <c r="D392" s="37">
        <v>11109</v>
      </c>
      <c r="E392" s="37">
        <v>12819</v>
      </c>
      <c r="F392" s="76">
        <f t="shared" si="24"/>
        <v>0.1539292465568458</v>
      </c>
      <c r="G392" s="37">
        <v>42509</v>
      </c>
      <c r="H392" s="37">
        <v>54315</v>
      </c>
      <c r="I392" s="76">
        <f t="shared" si="25"/>
        <v>0.2777294220047519</v>
      </c>
      <c r="J392">
        <v>19</v>
      </c>
    </row>
    <row r="393" spans="1:10" s="67" customFormat="1" ht="12.75">
      <c r="A393" t="s">
        <v>161</v>
      </c>
      <c r="B393" t="s">
        <v>71</v>
      </c>
      <c r="C393" s="75">
        <v>0.253286364251226</v>
      </c>
      <c r="D393" s="37">
        <v>117</v>
      </c>
      <c r="E393" s="37">
        <v>134</v>
      </c>
      <c r="F393" s="76">
        <f t="shared" si="24"/>
        <v>0.1452991452991453</v>
      </c>
      <c r="G393" s="37">
        <v>763</v>
      </c>
      <c r="H393" s="37">
        <v>1354</v>
      </c>
      <c r="I393" s="76">
        <f t="shared" si="25"/>
        <v>0.7745740498034076</v>
      </c>
      <c r="J393">
        <v>20</v>
      </c>
    </row>
    <row r="394" spans="11:33" ht="12.75">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33" s="2" customFormat="1" ht="12.75">
      <c r="A395" s="55" t="s">
        <v>212</v>
      </c>
      <c r="B395" s="55"/>
      <c r="C395" s="82">
        <f>SUM(C374:C394)</f>
        <v>96.24661649993988</v>
      </c>
      <c r="D395" s="83"/>
      <c r="E395" s="56"/>
      <c r="F395" s="56"/>
      <c r="G395" s="56">
        <f>SUM(G374:G394)</f>
        <v>31761849</v>
      </c>
      <c r="H395" s="83">
        <f>SUM(H374:H394)</f>
        <v>39232683</v>
      </c>
      <c r="I395" s="57">
        <f>+(H395-G395)/G395</f>
        <v>0.23521407711496897</v>
      </c>
      <c r="J395" s="56"/>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33" s="2" customFormat="1" ht="12.75">
      <c r="A396" s="87"/>
      <c r="B396" s="87"/>
      <c r="C396" s="88"/>
      <c r="D396" s="89"/>
      <c r="E396" s="90"/>
      <c r="F396" s="90"/>
      <c r="G396" s="40"/>
      <c r="H396" s="89"/>
      <c r="I396" s="90"/>
      <c r="J396" s="90"/>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1:10" s="67" customFormat="1" ht="12.75">
      <c r="A397" s="86" t="s">
        <v>58</v>
      </c>
      <c r="C397" s="84"/>
      <c r="D397" s="60"/>
      <c r="E397" s="60"/>
      <c r="F397" s="60"/>
      <c r="I397" s="60"/>
      <c r="J397" s="60"/>
    </row>
    <row r="398" spans="11:33" ht="12.75" hidden="1">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7:33" ht="12.75" hidden="1">
      <c r="G399" s="60">
        <f>+G395+G363+G331+G299+G267+G235+G203+G171+G139+G107+G75+G50+G26</f>
        <v>6172307585</v>
      </c>
      <c r="H399" s="60">
        <f>+H395+H363+H331+H299+H267+H235+H203+H171+H139+H107+H75+H50+H26</f>
        <v>6839958942</v>
      </c>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hidden="1">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7:33" ht="12.75" hidden="1">
      <c r="G403" s="37">
        <f>+G395+G363+G331+G299+G267+G235+G203+G171+G139+G107+G75+G50+G26</f>
        <v>6172307585</v>
      </c>
      <c r="H403" s="37">
        <f>+H395+H363+H331+H299+H267+H235+H203+H171+H139+H107+H75+H50+H26</f>
        <v>6839958942</v>
      </c>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row>
    <row r="646" spans="11:33" ht="12.75">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row>
    <row r="647" spans="11:33" ht="12.75">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row>
    <row r="648" spans="11:33" ht="12.75">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row>
    <row r="649" spans="11:33" ht="12.75">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row>
    <row r="650" spans="11:33" ht="12.75">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row>
    <row r="651" spans="11:33" ht="12.75">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row>
  </sheetData>
  <mergeCells count="91">
    <mergeCell ref="A337:I337"/>
    <mergeCell ref="A367:I367"/>
    <mergeCell ref="A368:I368"/>
    <mergeCell ref="D340:E340"/>
    <mergeCell ref="G340:H340"/>
    <mergeCell ref="D339:F339"/>
    <mergeCell ref="G339:I339"/>
    <mergeCell ref="A304:I304"/>
    <mergeCell ref="A305:I305"/>
    <mergeCell ref="A335:I335"/>
    <mergeCell ref="A336:I336"/>
    <mergeCell ref="D308:E308"/>
    <mergeCell ref="G308:H308"/>
    <mergeCell ref="D307:F307"/>
    <mergeCell ref="G307:I307"/>
    <mergeCell ref="A273:I273"/>
    <mergeCell ref="G244:H244"/>
    <mergeCell ref="A303:I303"/>
    <mergeCell ref="G276:H276"/>
    <mergeCell ref="D275:F275"/>
    <mergeCell ref="G275:I275"/>
    <mergeCell ref="D276:E276"/>
    <mergeCell ref="A241:I241"/>
    <mergeCell ref="A271:I271"/>
    <mergeCell ref="D244:E244"/>
    <mergeCell ref="A272:I272"/>
    <mergeCell ref="D84:E84"/>
    <mergeCell ref="G84:H84"/>
    <mergeCell ref="D115:F115"/>
    <mergeCell ref="D212:E212"/>
    <mergeCell ref="G212:H212"/>
    <mergeCell ref="A209:I209"/>
    <mergeCell ref="A175:I175"/>
    <mergeCell ref="A176:I176"/>
    <mergeCell ref="A177:I177"/>
    <mergeCell ref="A207:I207"/>
    <mergeCell ref="G179:I179"/>
    <mergeCell ref="A1:I1"/>
    <mergeCell ref="A3:I3"/>
    <mergeCell ref="A2:I2"/>
    <mergeCell ref="A30:I30"/>
    <mergeCell ref="D5:F5"/>
    <mergeCell ref="G5:I5"/>
    <mergeCell ref="D6:E6"/>
    <mergeCell ref="G6:H6"/>
    <mergeCell ref="D83:F83"/>
    <mergeCell ref="G83:I83"/>
    <mergeCell ref="A56:I56"/>
    <mergeCell ref="D35:E35"/>
    <mergeCell ref="D59:E59"/>
    <mergeCell ref="A79:I79"/>
    <mergeCell ref="A80:I80"/>
    <mergeCell ref="G59:H59"/>
    <mergeCell ref="A81:I81"/>
    <mergeCell ref="D58:F58"/>
    <mergeCell ref="G58:I58"/>
    <mergeCell ref="A31:I31"/>
    <mergeCell ref="A32:I32"/>
    <mergeCell ref="A54:I54"/>
    <mergeCell ref="A55:I55"/>
    <mergeCell ref="D34:F34"/>
    <mergeCell ref="G34:I34"/>
    <mergeCell ref="G35:H35"/>
    <mergeCell ref="G115:I115"/>
    <mergeCell ref="A111:I111"/>
    <mergeCell ref="A112:I112"/>
    <mergeCell ref="A113:I113"/>
    <mergeCell ref="D148:E148"/>
    <mergeCell ref="G116:H116"/>
    <mergeCell ref="G148:H148"/>
    <mergeCell ref="D147:F147"/>
    <mergeCell ref="G147:I147"/>
    <mergeCell ref="A143:I143"/>
    <mergeCell ref="A144:I144"/>
    <mergeCell ref="A145:I145"/>
    <mergeCell ref="D116:E116"/>
    <mergeCell ref="D179:F179"/>
    <mergeCell ref="A208:I208"/>
    <mergeCell ref="D243:F243"/>
    <mergeCell ref="G243:I243"/>
    <mergeCell ref="D211:F211"/>
    <mergeCell ref="G211:I211"/>
    <mergeCell ref="D180:E180"/>
    <mergeCell ref="G180:H180"/>
    <mergeCell ref="A239:I239"/>
    <mergeCell ref="A240:I240"/>
    <mergeCell ref="D371:F371"/>
    <mergeCell ref="G371:I371"/>
    <mergeCell ref="A369:I369"/>
    <mergeCell ref="D372:E372"/>
    <mergeCell ref="G372:H372"/>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29" max="9" man="1"/>
    <brk id="53" max="9" man="1"/>
    <brk id="78" max="9" man="1"/>
    <brk id="110" max="9" man="1"/>
    <brk id="142" max="9" man="1"/>
    <brk id="174" max="9" man="1"/>
    <brk id="206" max="9" man="1"/>
    <brk id="238" max="9" man="1"/>
    <brk id="270" max="9" man="1"/>
    <brk id="302" max="9" man="1"/>
    <brk id="334" max="9" man="1"/>
    <brk id="36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2008-08-26T18:33:13Z</cp:lastPrinted>
  <dcterms:created xsi:type="dcterms:W3CDTF">2008-04-15T15:00:43Z</dcterms:created>
  <dcterms:modified xsi:type="dcterms:W3CDTF">2008-08-29T16:41:17Z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