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61" windowWidth="9645" windowHeight="12090"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'Principales_rubros'!$A$1:$G$169</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<sst xmlns="http://schemas.openxmlformats.org/spreadsheetml/2006/main" count="1347" uniqueCount="386">
  <si>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</si>
  <si>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</si>
  <si>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</si>
  <si>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</si>
  <si>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</si>
  <si>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</si>
  <si>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</si>
  <si>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</si>
  <si>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</si>
  <si>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</si>
  <si>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</si>
  <si>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</si>
  <si>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</si>
  <si>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</si>
  <si>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</si>
  <si>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</si>
  <si>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</si>
  <si>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</si>
  <si>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</si>
  <si>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</si>
  <si>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</si>
  <si>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</si>
  <si>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</si>
  <si>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</si>
  <si>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</si>
  <si>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</si>
  <si>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</si>
  <si>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</si>
  <si>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</si>
  <si>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</si>
  <si>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</si>
  <si>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</si>
  <si>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</si>
  <si>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</si>
  <si>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</si>
  <si>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</si>
  <si>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</si>
  <si>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</si>
  <si>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</si>
  <si>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</si>
  <si>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</si>
  <si>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</si>
  <si>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</si>
  <si>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</si>
  <si>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</si>
  <si>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</si>
  <si>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</si>
  <si>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</si>
  <si>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</si>
  <si>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</si>
  <si>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</si>
  <si>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</si>
  <si>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</si>
  <si>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</si>
  <si>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</si>
  <si>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</si>
  <si>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</si>
  <si>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</si>
  <si>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</si>
  <si>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</si>
  <si>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</si>
  <si>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</si>
  <si>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</si>
  <si>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</si>
  <si>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</si>
  <si>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</si>
  <si>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</si>
  <si>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</si>
  <si>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</si>
  <si>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</si>
  <si>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</si>
  <si>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</si>
  <si>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</si>
  <si>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</si>
  <si>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</si>
  <si>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</si>
  <si>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</si>
  <si>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</si>
  <si>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</si>
  <si>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</si>
  <si>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</si>
  <si>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</si>
  <si>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</si>
  <si>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</si>
  <si>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</si>
  <si>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</si>
  <si>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</si>
  <si>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</si>
  <si>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</si>
  <si>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</si>
  <si>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</si>
  <si>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</si>
  <si>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</si>
  <si>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</si>
  <si>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</si>
  <si>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</si>
  <si>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</si>
  <si>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</si>
  <si>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</si>
  <si>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</si>
  <si>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</si>
  <si>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</si>
  <si>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</si>
  <si>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</si>
  <si>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</si>
  <si>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</si>
  <si>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</si>
  <si>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</si>
  <si>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</si>
  <si>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</si>
  <si>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</si>
  <si>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</si>
  <si>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</si>
  <si>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</si>
  <si>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</si>
  <si>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</si>
  <si>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</si>
  <si>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Trufas y demás hongos, enteros, secos</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</si>
  <si>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</si>
  <si>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</si>
  <si>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</si>
  <si>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</si>
  <si>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</si>
  <si>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</si>
  <si>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</si>
  <si>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</si>
  <si>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</si>
  <si>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</si>
  <si>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</si>
  <si>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</si>
  <si>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</si>
  <si>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</si>
  <si>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</si>
  <si>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</si>
  <si>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</si>
  <si>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</si>
  <si>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</si>
  <si>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</si>
  <si>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</si>
  <si>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</si>
  <si>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</si>
  <si>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</si>
  <si>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</si>
  <si>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</si>
  <si>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</si>
  <si>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</si>
  <si>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</si>
  <si>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</si>
  <si>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</si>
  <si>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</si>
  <si>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</si>
  <si>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</si>
  <si>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</si>
  <si>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</si>
  <si>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</si>
  <si>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</si>
  <si>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</si>
  <si>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</si>
  <si>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</si>
  <si>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</si>
  <si>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</si>
  <si>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</si>
  <si>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</si>
  <si>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</si>
  <si>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</si>
  <si>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</si>
  <si>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</si>
  <si>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</si>
  <si>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</si>
  <si>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</si>
  <si>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</si>
  <si>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</si>
  <si>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</si>
  <si>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</si>
  <si>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</si>
  <si>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</si>
  <si>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</si>
  <si>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</si>
  <si>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</si>
  <si>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</si>
  <si>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</si>
  <si>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</si>
  <si>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</si>
  <si>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</si>
  <si>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</si>
  <si>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</si>
  <si>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</si>
  <si>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</si>
  <si>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</si>
  <si>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</si>
  <si>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</si>
  <si>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</si>
  <si>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</si>
  <si>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</si>
  <si>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</si>
  <si>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</si>
  <si>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</si>
  <si>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</si>
  <si>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</si>
  <si>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</si>
  <si>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</si>
  <si>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</si>
  <si>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</si>
  <si>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</si>
  <si>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</si>
  <si>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</si>
  <si>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</si>
  <si>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</si>
  <si>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</si>
  <si>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</si>
  <si>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</si>
  <si>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</si>
  <si>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</si>
  <si>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Semillas de tomates para siembra</t>
  </si>
  <si>
    <t>Partic.</t>
  </si>
  <si>
    <t>Partc.</t>
  </si>
  <si>
    <t>Los demás despojos comestibles de porcinos, congelados (total)</t>
  </si>
  <si>
    <t>Aceites de nabo (nabina) o de colza, de bajo contenido ácido erúcico, en bruto</t>
  </si>
  <si>
    <t>Levaduras vivas</t>
  </si>
  <si>
    <t>Las demás frutas preparadas o conservadas (total)</t>
  </si>
  <si>
    <t>Mantequilla (manteca)</t>
  </si>
  <si>
    <t>Productos</t>
  </si>
  <si>
    <t>Uruguay</t>
  </si>
  <si>
    <t>Hong Kong</t>
  </si>
  <si>
    <t>Peras (total)</t>
  </si>
  <si>
    <t>Carne bovina deshuesada fresca o refrigerada (total)</t>
  </si>
  <si>
    <t>Los demás cueros y pieles, en bruto, incluso depilados o divididos</t>
  </si>
  <si>
    <t>Borras del peinado de la lana o pelo fino</t>
  </si>
  <si>
    <t>Gustavo Rojas Le-Bert</t>
  </si>
  <si>
    <t>Alemania</t>
  </si>
  <si>
    <t>Boldo, fresco o seco, incluso cortado, quebrantado o pulverizado</t>
  </si>
  <si>
    <t>Cueros y pieles enteras, en bruto, de bovinos y equinos de peso unitario &gt; a 16 kg</t>
  </si>
  <si>
    <t>Los demás flores y capullos, cortados para ramos o adornos, frescos, secos, blanqueados, teñidos, impregnados o preparados de otra forma. (hasta 2006: 06031090) (desde 2007)</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</si>
  <si>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</si>
  <si>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</si>
  <si>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</si>
  <si>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</si>
  <si>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</si>
  <si>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</si>
  <si>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</si>
  <si>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</si>
  <si>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</si>
  <si>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</si>
  <si>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</si>
  <si>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</si>
  <si>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</si>
  <si>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</si>
  <si>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</si>
  <si>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</si>
  <si>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</si>
  <si>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</si>
  <si>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</si>
  <si>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</si>
  <si>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</si>
  <si>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</si>
  <si>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</si>
  <si>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</si>
  <si>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</si>
  <si>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</si>
  <si>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</si>
  <si>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Maderas en bruto</t>
  </si>
  <si>
    <t>Lana  esquilada y  peinada</t>
  </si>
  <si>
    <t xml:space="preserve"> Arica y Parinacota</t>
  </si>
  <si>
    <t>Tarapacá</t>
  </si>
  <si>
    <t>Antofagasta</t>
  </si>
  <si>
    <t>Atacama</t>
  </si>
  <si>
    <t xml:space="preserve">Metropolitana de Santiago </t>
  </si>
  <si>
    <t>Los Lagos</t>
  </si>
  <si>
    <t>Magallanes</t>
  </si>
  <si>
    <t>Canadá</t>
  </si>
  <si>
    <t>Aguardiente de uva (pisco y similares)</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</si>
  <si>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</si>
  <si>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</si>
  <si>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</si>
  <si>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</si>
  <si>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</si>
  <si>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</si>
  <si>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Venezuela</t>
  </si>
  <si>
    <t>Frutas  procesadas</t>
  </si>
  <si>
    <t xml:space="preserve">       Informe regional de</t>
  </si>
  <si>
    <t xml:space="preserve">       exportaciones silvoagropecuarias</t>
  </si>
  <si>
    <t>Informe regional</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</si>
  <si>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</si>
  <si>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</si>
  <si>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</si>
  <si>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</si>
  <si>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</si>
  <si>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</si>
  <si>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</si>
  <si>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</si>
  <si>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</si>
  <si>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</si>
  <si>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Ajos, frescos o refrigerados</t>
  </si>
  <si>
    <t>Semilla forrajera de trébol, para siembra</t>
  </si>
  <si>
    <t>Las demás maderas contrachapadas, maderas chapadas y maderas estratificadas similar distinta a la de coníferas (desde 2007)</t>
  </si>
  <si>
    <t>Cueros y pieles enteras, en bruto, de bovinos y equinos hasta 8kg secas, 10kg para salados secos y 16kg para los frescos, salados verdes (húmedos) o conservados de otro modo</t>
  </si>
  <si>
    <t>08094010</t>
  </si>
  <si>
    <t>08081000</t>
  </si>
  <si>
    <t>08093020</t>
  </si>
  <si>
    <t>08093010</t>
  </si>
  <si>
    <t>08092000</t>
  </si>
  <si>
    <t>08082010</t>
  </si>
  <si>
    <t>08023200</t>
  </si>
  <si>
    <t>02071400</t>
  </si>
  <si>
    <t>02032200</t>
  </si>
  <si>
    <t>08061000</t>
  </si>
  <si>
    <t>02032900</t>
  </si>
  <si>
    <t>08044000</t>
  </si>
  <si>
    <t>08104000</t>
  </si>
  <si>
    <t>08055010</t>
  </si>
  <si>
    <t>06031990</t>
  </si>
  <si>
    <t>09042000</t>
  </si>
  <si>
    <t>07032000</t>
  </si>
  <si>
    <t>08062000</t>
  </si>
  <si>
    <t>02072700</t>
  </si>
  <si>
    <t>07031010</t>
  </si>
  <si>
    <t>08132000</t>
  </si>
  <si>
    <t>08119000</t>
  </si>
  <si>
    <t>02109000</t>
  </si>
  <si>
    <t>08111000</t>
  </si>
  <si>
    <t>04069000</t>
  </si>
  <si>
    <t>02064900</t>
  </si>
  <si>
    <t>08112020</t>
  </si>
  <si>
    <t>08133000</t>
  </si>
  <si>
    <t>08112010</t>
  </si>
  <si>
    <t>04029910</t>
  </si>
  <si>
    <t>04022118</t>
  </si>
  <si>
    <t>04041000</t>
  </si>
  <si>
    <t>02013000</t>
  </si>
  <si>
    <t>04090000</t>
  </si>
  <si>
    <t>02023000</t>
  </si>
  <si>
    <t>04051000</t>
  </si>
  <si>
    <t>02044100</t>
  </si>
  <si>
    <t>02044300</t>
  </si>
  <si>
    <t>02044200</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</si>
  <si>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</si>
  <si>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</si>
  <si>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</si>
  <si>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</si>
  <si>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</si>
  <si>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</si>
  <si>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</si>
  <si>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</si>
  <si>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</si>
  <si>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Colombia</t>
  </si>
  <si>
    <t>Dinamarca</t>
  </si>
  <si>
    <t>Los demás aceites vegetales y sus fracciones, incluso refinados</t>
  </si>
  <si>
    <t>Los demás frutos frescos (total)</t>
  </si>
  <si>
    <t>Región del Libertador Gral. Bernardo O'higgins</t>
  </si>
  <si>
    <t>Inulina</t>
  </si>
  <si>
    <t>Despojos comestibles lenguas de bovinos congeladas</t>
  </si>
  <si>
    <t>Tripas, vegijas y estómagos de animales enteros o en trozos frescos, refrigerados o congelados (total)</t>
  </si>
  <si>
    <t>Región de Aisén del Gral. Carlos Ibáñez del Campo</t>
  </si>
  <si>
    <t>Cueros y pieles en bruto de ovino, con lana</t>
  </si>
  <si>
    <t>Leche y nata con un contenido superior a 6% mat grasa sin edulcorar o azucarar (total)</t>
  </si>
  <si>
    <t>08109000</t>
  </si>
  <si>
    <t>02062100</t>
  </si>
  <si>
    <t>05040000</t>
  </si>
  <si>
    <t>04013000</t>
  </si>
  <si>
    <t xml:space="preserve">          Avance mensual enero - marzo de  2011</t>
  </si>
  <si>
    <t xml:space="preserve">          Abril 2011</t>
  </si>
  <si>
    <t>Avance mensual enero - marzo 2011</t>
  </si>
  <si>
    <t>ene - mar</t>
  </si>
  <si>
    <t>EE.UU.</t>
  </si>
  <si>
    <t>Semillas de pimiento para siembra</t>
  </si>
  <si>
    <t>Kiwis frescos</t>
  </si>
  <si>
    <t>Semillas de lechuga para siembra</t>
  </si>
  <si>
    <t>Maíz para la siembra (total)</t>
  </si>
  <si>
    <t>Las demás hortalizas congeladas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</si>
  <si>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</si>
  <si>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</si>
  <si>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</si>
  <si>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Las demás harinas de cereales, excepto de trigo o morcajo</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</si>
  <si>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</si>
  <si>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</si>
  <si>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</si>
  <si>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</si>
  <si>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Huevos de ave con cáscara frescos, conservados o cocidos (total)</t>
  </si>
  <si>
    <t>07112000</t>
  </si>
  <si>
    <t>08105000</t>
  </si>
  <si>
    <t>07123910</t>
  </si>
  <si>
    <t>07108000</t>
  </si>
  <si>
    <t>04021000</t>
  </si>
  <si>
    <t>06011000</t>
  </si>
  <si>
    <t>02043000</t>
  </si>
  <si>
    <t>04070000</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</si>
</sst>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 numFmtId="225" formatCode="_-* #,##0.000_-;\-* #,##0.000_-;_-* &quot;-&quot;??_-;_-@_-"/>
    <numFmt numFmtId="226" formatCode="_-* #,##0.000\ _€_-;\-* #,##0.000\ _€_-;_-* &quot;-&quot;??\ _€_-;_-@_-"/>
    <numFmt numFmtId="227" formatCode="[$-C0A]dddd\,\ dd&quot; de &quot;mmmm&quot; de &quot;yyyy"/>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2"/>
    </font>
    <font>
      <sz val="1.5"/>
      <color indexed="8"/>
      <name val="Arial"/>
      <family val="2"/>
    </font>
    <font>
      <sz val="4"/>
      <color indexed="8"/>
      <name val="Arial"/>
      <family val="2"/>
    </font>
    <font>
      <sz val="10"/>
      <color indexed="8"/>
      <name val="Calibri"/>
      <family val="2"/>
    </font>
    <font>
      <sz val="1"/>
      <color indexed="8"/>
      <name val="Arial"/>
      <family val="2"/>
    </font>
    <font>
      <sz val="3.1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2"/>
    </font>
    <font>
      <b/>
      <sz val="10"/>
      <color indexed="8"/>
      <name val="Calibri"/>
      <family val="2"/>
    </font>
    <font>
      <sz val="7"/>
      <color indexed="8"/>
      <name val="Calibri"/>
      <family val="2"/>
    </font>
    <font>
      <b/>
      <sz val="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41">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1" applyFont="1" applyBorder="1" applyProtection="1">
      <alignment/>
      <protection/>
    </xf>
    <xf numFmtId="0" fontId="6" fillId="0" borderId="10" xfId="91" applyFont="1" applyBorder="1" applyAlignment="1" applyProtection="1">
      <alignment horizontal="left"/>
      <protection/>
    </xf>
    <xf numFmtId="0" fontId="6" fillId="0" borderId="10" xfId="91" applyFont="1" applyBorder="1" applyProtection="1">
      <alignment/>
      <protection/>
    </xf>
    <xf numFmtId="0" fontId="5" fillId="0" borderId="0" xfId="91" applyFont="1" applyBorder="1" applyAlignment="1" applyProtection="1">
      <alignment horizontal="left"/>
      <protection/>
    </xf>
    <xf numFmtId="0" fontId="5" fillId="0" borderId="0" xfId="91" applyFont="1" applyBorder="1" applyAlignment="1" applyProtection="1">
      <alignment horizontal="right"/>
      <protection/>
    </xf>
    <xf numFmtId="0" fontId="6" fillId="0" borderId="0" xfId="91" applyFont="1" applyBorder="1" applyAlignment="1" applyProtection="1">
      <alignment horizontal="left"/>
      <protection/>
    </xf>
    <xf numFmtId="0" fontId="5" fillId="0" borderId="11" xfId="91" applyFont="1" applyBorder="1" applyAlignment="1" applyProtection="1">
      <alignment horizontal="left"/>
      <protection/>
    </xf>
    <xf numFmtId="0" fontId="5" fillId="0" borderId="11" xfId="91" applyFont="1" applyBorder="1" applyProtection="1">
      <alignment/>
      <protection/>
    </xf>
    <xf numFmtId="0" fontId="5" fillId="0" borderId="11" xfId="91"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9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5" applyFont="1" applyBorder="1" applyAlignment="1">
      <alignment horizontal="center"/>
    </xf>
    <xf numFmtId="9" fontId="0" fillId="0" borderId="0" xfId="9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5"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5" fillId="0" borderId="0" xfId="0" applyNumberFormat="1" applyFont="1" applyBorder="1" applyAlignment="1">
      <alignment/>
    </xf>
    <xf numFmtId="208" fontId="0" fillId="34" borderId="0" xfId="0" applyNumberFormat="1" applyFont="1" applyFill="1" applyAlignment="1">
      <alignment/>
    </xf>
    <xf numFmtId="208" fontId="3" fillId="0" borderId="10" xfId="95" applyNumberFormat="1" applyFont="1" applyBorder="1" applyAlignment="1">
      <alignment horizontal="center"/>
    </xf>
    <xf numFmtId="208" fontId="0" fillId="0" borderId="0" xfId="95" applyNumberFormat="1" applyFont="1" applyAlignment="1">
      <alignment horizontal="center"/>
    </xf>
    <xf numFmtId="208" fontId="0" fillId="0" borderId="13" xfId="95" applyNumberFormat="1" applyFont="1" applyBorder="1" applyAlignment="1">
      <alignment horizontal="center"/>
    </xf>
    <xf numFmtId="208" fontId="0" fillId="0" borderId="0" xfId="9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1" applyFont="1" applyBorder="1" applyAlignment="1" applyProtection="1">
      <alignment horizontal="left"/>
      <protection/>
    </xf>
    <xf numFmtId="0" fontId="3" fillId="0" borderId="10" xfId="91" applyFont="1" applyBorder="1" applyProtection="1">
      <alignment/>
      <protection/>
    </xf>
    <xf numFmtId="0" fontId="0" fillId="0" borderId="0" xfId="91" applyFont="1" applyBorder="1" applyProtection="1">
      <alignment/>
      <protection/>
    </xf>
    <xf numFmtId="0" fontId="0" fillId="0" borderId="0" xfId="91" applyFont="1" applyBorder="1" applyAlignment="1" applyProtection="1">
      <alignment horizontal="center"/>
      <protection/>
    </xf>
    <xf numFmtId="0" fontId="0" fillId="0" borderId="0" xfId="91" applyFont="1" applyBorder="1" applyAlignment="1" applyProtection="1">
      <alignment horizontal="left"/>
      <protection/>
    </xf>
    <xf numFmtId="207"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211"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5" applyFont="1" applyFill="1" applyAlignment="1">
      <alignment horizontal="center"/>
    </xf>
    <xf numFmtId="9" fontId="0" fillId="0" borderId="0" xfId="95"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211" fontId="0" fillId="0" borderId="0" xfId="48" applyNumberFormat="1" applyFont="1" applyAlignment="1">
      <alignment/>
    </xf>
    <xf numFmtId="211" fontId="0" fillId="0" borderId="0" xfId="48" applyNumberFormat="1" applyFont="1" applyAlignment="1">
      <alignment/>
    </xf>
    <xf numFmtId="211" fontId="3" fillId="0" borderId="0" xfId="48" applyNumberFormat="1" applyFont="1" applyAlignment="1">
      <alignment/>
    </xf>
    <xf numFmtId="211" fontId="0" fillId="0" borderId="0" xfId="48" applyNumberFormat="1" applyFont="1" applyFill="1" applyAlignment="1">
      <alignment/>
    </xf>
    <xf numFmtId="211"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208" fontId="0" fillId="0" borderId="0" xfId="95" applyNumberFormat="1" applyFont="1" applyAlignment="1">
      <alignment/>
    </xf>
    <xf numFmtId="211" fontId="0" fillId="0" borderId="0" xfId="48" applyNumberFormat="1" applyFont="1" applyFill="1" applyAlignment="1">
      <alignment/>
    </xf>
    <xf numFmtId="4" fontId="0" fillId="0" borderId="0" xfId="0" applyNumberFormat="1" applyFill="1" applyAlignment="1">
      <alignment/>
    </xf>
    <xf numFmtId="9" fontId="3" fillId="0" borderId="10" xfId="95" applyFont="1" applyFill="1" applyBorder="1" applyAlignment="1">
      <alignment horizontal="center"/>
    </xf>
    <xf numFmtId="0" fontId="4" fillId="0" borderId="0" xfId="0" applyFont="1" applyFill="1" applyAlignment="1">
      <alignment/>
    </xf>
    <xf numFmtId="211" fontId="4" fillId="0" borderId="0" xfId="48" applyNumberFormat="1" applyFont="1" applyFill="1" applyAlignment="1">
      <alignment/>
    </xf>
    <xf numFmtId="211" fontId="4" fillId="0" borderId="0" xfId="48" applyNumberFormat="1" applyFont="1" applyAlignment="1">
      <alignment/>
    </xf>
    <xf numFmtId="222" fontId="0" fillId="0" borderId="0" xfId="48" applyNumberFormat="1" applyFont="1" applyAlignment="1">
      <alignment/>
    </xf>
    <xf numFmtId="171" fontId="0" fillId="0" borderId="0" xfId="48" applyFont="1" applyFill="1" applyAlignment="1">
      <alignment/>
    </xf>
    <xf numFmtId="208" fontId="0" fillId="0" borderId="0" xfId="95" applyNumberFormat="1" applyFont="1" applyAlignment="1">
      <alignment horizontal="center"/>
    </xf>
    <xf numFmtId="208" fontId="0" fillId="0" borderId="10" xfId="95" applyNumberFormat="1" applyFont="1" applyBorder="1" applyAlignment="1">
      <alignment horizontal="center"/>
    </xf>
    <xf numFmtId="0" fontId="0" fillId="0" borderId="0" xfId="0" applyNumberFormat="1" applyBorder="1" applyAlignment="1">
      <alignment/>
    </xf>
    <xf numFmtId="222" fontId="52" fillId="0" borderId="0" xfId="60" applyNumberFormat="1" applyFont="1" applyAlignment="1">
      <alignment/>
    </xf>
    <xf numFmtId="222" fontId="52" fillId="0" borderId="0" xfId="62" applyNumberFormat="1" applyFont="1" applyAlignment="1">
      <alignment/>
    </xf>
    <xf numFmtId="222" fontId="52" fillId="0" borderId="0" xfId="63" applyNumberFormat="1" applyFont="1" applyAlignment="1">
      <alignment/>
    </xf>
    <xf numFmtId="0" fontId="52" fillId="0" borderId="0" xfId="86">
      <alignment/>
      <protection/>
    </xf>
    <xf numFmtId="222" fontId="52" fillId="0" borderId="0" xfId="64" applyNumberFormat="1" applyFont="1" applyAlignment="1">
      <alignment/>
    </xf>
    <xf numFmtId="222" fontId="52" fillId="0" borderId="0" xfId="66" applyNumberFormat="1" applyFont="1" applyAlignment="1">
      <alignment/>
    </xf>
    <xf numFmtId="222" fontId="52" fillId="0" borderId="0" xfId="67" applyNumberFormat="1" applyFont="1" applyAlignment="1">
      <alignment/>
    </xf>
    <xf numFmtId="222" fontId="52" fillId="0" borderId="0" xfId="52" applyNumberFormat="1" applyFont="1" applyAlignment="1">
      <alignment/>
    </xf>
    <xf numFmtId="222" fontId="52" fillId="0" borderId="0" xfId="54" applyNumberFormat="1" applyFont="1" applyAlignment="1">
      <alignment/>
    </xf>
    <xf numFmtId="2" fontId="0" fillId="0" borderId="0" xfId="0" applyNumberFormat="1" applyAlignment="1">
      <alignment/>
    </xf>
    <xf numFmtId="1" fontId="0" fillId="0" borderId="0" xfId="0" applyNumberFormat="1" applyAlignment="1">
      <alignment/>
    </xf>
    <xf numFmtId="1" fontId="0" fillId="34" borderId="0" xfId="0" applyNumberFormat="1" applyFont="1" applyFill="1" applyAlignment="1">
      <alignment/>
    </xf>
    <xf numFmtId="1" fontId="0" fillId="0" borderId="0" xfId="0" applyNumberFormat="1" applyFont="1" applyAlignment="1">
      <alignment/>
    </xf>
    <xf numFmtId="1" fontId="3" fillId="0" borderId="0" xfId="0" applyNumberFormat="1" applyFont="1" applyAlignment="1">
      <alignment/>
    </xf>
    <xf numFmtId="0" fontId="70" fillId="0" borderId="0" xfId="0" applyFont="1" applyAlignment="1">
      <alignment/>
    </xf>
    <xf numFmtId="0" fontId="70" fillId="34" borderId="0" xfId="0" applyFont="1" applyFill="1" applyAlignment="1">
      <alignment/>
    </xf>
    <xf numFmtId="9" fontId="70" fillId="0" borderId="0" xfId="0" applyNumberFormat="1" applyFont="1" applyAlignment="1">
      <alignment/>
    </xf>
    <xf numFmtId="211" fontId="70" fillId="0" borderId="0" xfId="48" applyNumberFormat="1" applyFont="1" applyAlignment="1">
      <alignment/>
    </xf>
    <xf numFmtId="211" fontId="70" fillId="34" borderId="0" xfId="48" applyNumberFormat="1" applyFont="1" applyFill="1" applyAlignment="1">
      <alignment/>
    </xf>
    <xf numFmtId="0" fontId="52" fillId="0" borderId="0" xfId="78">
      <alignment/>
      <protection/>
    </xf>
    <xf numFmtId="222" fontId="52" fillId="0" borderId="0" xfId="56" applyNumberFormat="1" applyFont="1" applyAlignment="1">
      <alignment/>
    </xf>
    <xf numFmtId="222" fontId="52" fillId="0" borderId="0" xfId="58" applyNumberFormat="1" applyFont="1" applyAlignment="1">
      <alignment/>
    </xf>
    <xf numFmtId="0" fontId="3" fillId="0" borderId="0" xfId="0" applyFont="1" applyFill="1" applyBorder="1" applyAlignment="1">
      <alignment horizontal="center" vertical="center" wrapText="1"/>
    </xf>
    <xf numFmtId="222" fontId="0" fillId="0" borderId="0" xfId="50" applyNumberFormat="1" applyFont="1" applyAlignment="1">
      <alignment/>
    </xf>
    <xf numFmtId="0" fontId="71" fillId="0" borderId="0" xfId="72" applyFont="1">
      <alignment/>
      <protection/>
    </xf>
    <xf numFmtId="0" fontId="72" fillId="0" borderId="0" xfId="72" applyFont="1">
      <alignment/>
      <protection/>
    </xf>
    <xf numFmtId="0" fontId="52" fillId="0" borderId="0" xfId="72">
      <alignment/>
      <protection/>
    </xf>
    <xf numFmtId="0" fontId="73" fillId="0" borderId="0" xfId="72" applyFont="1" applyAlignment="1">
      <alignment horizontal="center"/>
      <protection/>
    </xf>
    <xf numFmtId="17" fontId="73" fillId="0" borderId="0" xfId="72" applyNumberFormat="1" applyFont="1" applyAlignment="1" quotePrefix="1">
      <alignment horizontal="center"/>
      <protection/>
    </xf>
    <xf numFmtId="0" fontId="74" fillId="0" borderId="0" xfId="72" applyFont="1" applyAlignment="1">
      <alignment horizontal="left" indent="15"/>
      <protection/>
    </xf>
    <xf numFmtId="0" fontId="75" fillId="0" borderId="0" xfId="72" applyFont="1" applyAlignment="1">
      <alignment horizontal="center"/>
      <protection/>
    </xf>
    <xf numFmtId="0" fontId="76" fillId="0" borderId="0" xfId="72" applyFont="1" applyAlignment="1">
      <alignment/>
      <protection/>
    </xf>
    <xf numFmtId="0" fontId="77" fillId="0" borderId="0" xfId="72" applyFont="1">
      <alignment/>
      <protection/>
    </xf>
    <xf numFmtId="0" fontId="71" fillId="0" borderId="0" xfId="72" applyFont="1" quotePrefix="1">
      <alignment/>
      <protection/>
    </xf>
    <xf numFmtId="17" fontId="73" fillId="0" borderId="0" xfId="72" applyNumberFormat="1" applyFont="1" applyAlignment="1">
      <alignment horizontal="center"/>
      <protection/>
    </xf>
    <xf numFmtId="0" fontId="9" fillId="0" borderId="0" xfId="72" applyFont="1">
      <alignment/>
      <protection/>
    </xf>
    <xf numFmtId="0" fontId="10" fillId="0" borderId="0" xfId="72" applyFont="1">
      <alignment/>
      <protection/>
    </xf>
    <xf numFmtId="0" fontId="78" fillId="0" borderId="0" xfId="72" applyFont="1">
      <alignment/>
      <protection/>
    </xf>
    <xf numFmtId="0" fontId="3" fillId="0" borderId="0" xfId="72" applyFont="1">
      <alignment/>
      <protection/>
    </xf>
    <xf numFmtId="0" fontId="3" fillId="0" borderId="10" xfId="91" applyFont="1" applyBorder="1" applyAlignment="1" applyProtection="1">
      <alignment horizontal="center"/>
      <protection/>
    </xf>
    <xf numFmtId="17" fontId="73" fillId="0" borderId="0" xfId="72" applyNumberFormat="1" applyFont="1" applyAlignment="1">
      <alignment horizontal="left"/>
      <protection/>
    </xf>
    <xf numFmtId="0" fontId="9" fillId="0" borderId="0" xfId="91" applyFont="1" applyBorder="1" applyAlignment="1" applyProtection="1">
      <alignment horizontal="left"/>
      <protection/>
    </xf>
    <xf numFmtId="0" fontId="9" fillId="0" borderId="0" xfId="91" applyFont="1" applyBorder="1" applyAlignment="1" applyProtection="1">
      <alignment horizontal="center"/>
      <protection/>
    </xf>
    <xf numFmtId="0" fontId="9" fillId="0" borderId="0" xfId="72" applyFont="1" applyBorder="1" applyAlignment="1">
      <alignment horizontal="justify" vertical="center" wrapText="1"/>
      <protection/>
    </xf>
    <xf numFmtId="0" fontId="12" fillId="0" borderId="0" xfId="72" applyFont="1" applyBorder="1" applyAlignment="1">
      <alignment horizontal="justify" vertical="top" wrapText="1"/>
      <protection/>
    </xf>
    <xf numFmtId="0" fontId="52" fillId="0" borderId="0" xfId="72" applyBorder="1">
      <alignment/>
      <protection/>
    </xf>
    <xf numFmtId="0" fontId="3" fillId="0" borderId="11" xfId="0" applyFont="1" applyFill="1" applyBorder="1" applyAlignment="1">
      <alignment horizontal="center" vertical="center" wrapText="1"/>
    </xf>
    <xf numFmtId="222" fontId="79" fillId="0" borderId="13" xfId="61" applyNumberFormat="1" applyFont="1" applyBorder="1" applyAlignment="1">
      <alignment/>
    </xf>
    <xf numFmtId="222" fontId="79" fillId="0" borderId="0" xfId="61" applyNumberFormat="1" applyFont="1" applyBorder="1" applyAlignment="1">
      <alignment/>
    </xf>
    <xf numFmtId="222" fontId="79" fillId="0" borderId="11" xfId="61" applyNumberFormat="1" applyFont="1" applyBorder="1" applyAlignment="1">
      <alignment/>
    </xf>
    <xf numFmtId="0" fontId="3" fillId="34" borderId="10" xfId="0" applyFont="1" applyFill="1" applyBorder="1" applyAlignment="1">
      <alignment/>
    </xf>
    <xf numFmtId="222" fontId="80" fillId="0" borderId="11" xfId="61" applyNumberFormat="1" applyFont="1" applyBorder="1" applyAlignment="1">
      <alignment/>
    </xf>
    <xf numFmtId="208"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5" applyFont="1" applyAlignment="1">
      <alignment/>
    </xf>
    <xf numFmtId="0" fontId="9" fillId="0" borderId="0" xfId="72" applyFont="1" applyAlignment="1">
      <alignment horizontal="left"/>
      <protection/>
    </xf>
    <xf numFmtId="0" fontId="9" fillId="0" borderId="13" xfId="72" applyFont="1" applyBorder="1" applyAlignment="1">
      <alignment horizontal="justify" vertical="center" wrapText="1"/>
      <protection/>
    </xf>
    <xf numFmtId="0" fontId="81" fillId="0" borderId="0" xfId="72" applyFont="1" applyAlignment="1">
      <alignment horizontal="left"/>
      <protection/>
    </xf>
    <xf numFmtId="0" fontId="11" fillId="0" borderId="0" xfId="91" applyFont="1" applyBorder="1" applyAlignment="1" applyProtection="1">
      <alignment horizontal="center" vertical="center"/>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11" xfId="0" applyBorder="1" applyAlignment="1">
      <alignment wrapText="1"/>
    </xf>
    <xf numFmtId="0" fontId="3" fillId="0" borderId="10" xfId="0" applyFont="1" applyBorder="1" applyAlignment="1">
      <alignment horizontal="center"/>
    </xf>
    <xf numFmtId="0" fontId="0" fillId="0" borderId="0" xfId="0" applyBorder="1" applyAlignment="1">
      <alignment/>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6" fillId="0" borderId="0" xfId="0" applyFont="1" applyFill="1" applyBorder="1" applyAlignment="1">
      <alignment horizontal="left" wrapText="1"/>
    </xf>
    <xf numFmtId="3" fontId="7" fillId="0" borderId="0" xfId="0" applyNumberFormat="1" applyFont="1" applyFill="1" applyBorder="1" applyAlignment="1">
      <alignment horizontal="center" vertical="distributed"/>
    </xf>
    <xf numFmtId="3" fontId="7" fillId="0" borderId="1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13" xfId="0" applyNumberFormat="1" applyFont="1" applyFill="1" applyBorder="1" applyAlignment="1">
      <alignment horizontal="center" vertical="distributed"/>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3" xfId="62"/>
    <cellStyle name="Millares 4" xfId="63"/>
    <cellStyle name="Millares 5" xfId="64"/>
    <cellStyle name="Millares 6" xfId="65"/>
    <cellStyle name="Millares 7" xfId="66"/>
    <cellStyle name="Millares 8" xfId="67"/>
    <cellStyle name="Millares 9" xfId="68"/>
    <cellStyle name="Currency" xfId="69"/>
    <cellStyle name="Currency [0]" xfId="70"/>
    <cellStyle name="Neutral" xfId="71"/>
    <cellStyle name="Normal 10" xfId="72"/>
    <cellStyle name="Normal 11" xfId="73"/>
    <cellStyle name="Normal 12" xfId="74"/>
    <cellStyle name="Normal 13" xfId="75"/>
    <cellStyle name="Normal 14" xfId="76"/>
    <cellStyle name="Normal 15" xfId="77"/>
    <cellStyle name="Normal 16" xfId="78"/>
    <cellStyle name="Normal 17" xfId="79"/>
    <cellStyle name="Normal 18" xfId="80"/>
    <cellStyle name="Normal 19" xfId="81"/>
    <cellStyle name="Normal 2" xfId="82"/>
    <cellStyle name="Normal 20" xfId="83"/>
    <cellStyle name="Normal 3" xfId="84"/>
    <cellStyle name="Normal 4" xfId="85"/>
    <cellStyle name="Normal 5" xfId="86"/>
    <cellStyle name="Normal 6" xfId="87"/>
    <cellStyle name="Normal 7" xfId="88"/>
    <cellStyle name="Normal 8" xfId="89"/>
    <cellStyle name="Normal 9" xfId="90"/>
    <cellStyle name="Normal_indice" xfId="91"/>
    <cellStyle name="Notas" xfId="92"/>
    <cellStyle name="Notas 2" xfId="93"/>
    <cellStyle name="Notas 3" xfId="94"/>
    <cellStyle name="Percent" xfId="95"/>
    <cellStyle name="Salida" xfId="96"/>
    <cellStyle name="Texto de advertencia" xfId="97"/>
    <cellStyle name="Texto explicativo" xfId="98"/>
    <cellStyle name="Título" xfId="99"/>
    <cellStyle name="Título 1" xfId="100"/>
    <cellStyle name="Título 2" xfId="101"/>
    <cellStyle name="Título 3" xfId="102"/>
    <cellStyle name="Total"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marzo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56761478"/>
        <c:axId val="41091255"/>
      </c:bar3DChart>
      <c:catAx>
        <c:axId val="5676147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091255"/>
        <c:crosses val="autoZero"/>
        <c:auto val="1"/>
        <c:lblOffset val="100"/>
        <c:tickLblSkip val="1"/>
        <c:noMultiLvlLbl val="0"/>
      </c:catAx>
      <c:valAx>
        <c:axId val="410912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76147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975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3537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0.80325</cdr:x>
      <cdr:y>1</cdr:y>
    </cdr:to>
    <cdr:sp>
      <cdr:nvSpPr>
        <cdr:cNvPr id="1" name="1 CuadroTexto"/>
        <cdr:cNvSpPr txBox="1">
          <a:spLocks noChangeArrowheads="1"/>
        </cdr:cNvSpPr>
      </cdr:nvSpPr>
      <cdr:spPr>
        <a:xfrm>
          <a:off x="0" y="3695700"/>
          <a:ext cx="514350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0.57125</cdr:y>
    </cdr:from>
    <cdr:to>
      <cdr:x>0.50175</cdr:x>
      <cdr:y>0.635</cdr:y>
    </cdr:to>
    <cdr:sp>
      <cdr:nvSpPr>
        <cdr:cNvPr id="1" name="Text Box 1"/>
        <cdr:cNvSpPr txBox="1">
          <a:spLocks noChangeArrowheads="1"/>
        </cdr:cNvSpPr>
      </cdr:nvSpPr>
      <cdr:spPr>
        <a:xfrm>
          <a:off x="47625" y="0"/>
          <a:ext cx="3000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197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678025" y="0"/>
          <a:ext cx="2495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0864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view="pageBreakPreview" zoomScaleSheetLayoutView="100" zoomScalePageLayoutView="0" workbookViewId="0" topLeftCell="A1">
      <selection activeCell="D1" sqref="D1"/>
    </sheetView>
  </sheetViews>
  <sheetFormatPr defaultColWidth="11.421875" defaultRowHeight="12.75"/>
  <cols>
    <col min="1" max="1" width="10.00390625" style="174" customWidth="1"/>
    <col min="2" max="2" width="11.421875" style="174" customWidth="1"/>
    <col min="3" max="3" width="10.7109375" style="174" customWidth="1"/>
    <col min="4" max="5" width="11.421875" style="174" customWidth="1"/>
    <col min="6" max="6" width="16.140625" style="174" customWidth="1"/>
    <col min="7" max="7" width="11.140625" style="174" customWidth="1"/>
    <col min="8" max="8" width="4.421875" style="174" customWidth="1"/>
    <col min="9" max="16384" width="11.421875" style="174" customWidth="1"/>
  </cols>
  <sheetData>
    <row r="1" spans="1:7" ht="15.75">
      <c r="A1" s="172"/>
      <c r="B1" s="173"/>
      <c r="C1" s="173"/>
      <c r="D1" s="173"/>
      <c r="E1" s="173"/>
      <c r="F1" s="173"/>
      <c r="G1" s="173"/>
    </row>
    <row r="2" spans="1:7" ht="15">
      <c r="A2" s="173"/>
      <c r="B2" s="173"/>
      <c r="C2" s="173"/>
      <c r="D2" s="173"/>
      <c r="E2" s="173"/>
      <c r="F2" s="173"/>
      <c r="G2" s="173"/>
    </row>
    <row r="3" spans="1:7" ht="15.75">
      <c r="A3" s="172"/>
      <c r="B3" s="173"/>
      <c r="C3" s="173"/>
      <c r="D3" s="173"/>
      <c r="E3" s="173"/>
      <c r="F3" s="173"/>
      <c r="G3" s="173"/>
    </row>
    <row r="4" spans="1:7" ht="15">
      <c r="A4" s="173"/>
      <c r="B4" s="173"/>
      <c r="C4" s="173"/>
      <c r="D4" s="175"/>
      <c r="E4" s="173"/>
      <c r="F4" s="173"/>
      <c r="G4" s="173"/>
    </row>
    <row r="5" spans="1:7" ht="15.75">
      <c r="A5" s="172"/>
      <c r="B5" s="173"/>
      <c r="C5" s="173"/>
      <c r="D5" s="176"/>
      <c r="E5" s="173"/>
      <c r="F5" s="173"/>
      <c r="G5" s="173"/>
    </row>
    <row r="6" spans="1:7" ht="15.75">
      <c r="A6" s="172"/>
      <c r="B6" s="173"/>
      <c r="C6" s="173"/>
      <c r="D6" s="173"/>
      <c r="E6" s="173"/>
      <c r="F6" s="173"/>
      <c r="G6" s="173"/>
    </row>
    <row r="7" spans="1:7" ht="15.75">
      <c r="A7" s="172"/>
      <c r="B7" s="173"/>
      <c r="C7" s="173"/>
      <c r="D7" s="173"/>
      <c r="E7" s="173"/>
      <c r="F7" s="173"/>
      <c r="G7" s="173"/>
    </row>
    <row r="8" spans="1:7" ht="15">
      <c r="A8" s="173"/>
      <c r="B8" s="173"/>
      <c r="C8" s="173"/>
      <c r="D8" s="175"/>
      <c r="E8" s="173"/>
      <c r="F8" s="173"/>
      <c r="G8" s="173"/>
    </row>
    <row r="9" spans="1:7" ht="15.75">
      <c r="A9" s="177"/>
      <c r="B9" s="173"/>
      <c r="C9" s="173"/>
      <c r="D9" s="173"/>
      <c r="E9" s="173"/>
      <c r="F9" s="173"/>
      <c r="G9" s="173"/>
    </row>
    <row r="10" spans="1:7" ht="15.75">
      <c r="A10" s="172"/>
      <c r="B10" s="173"/>
      <c r="C10" s="173"/>
      <c r="D10" s="173"/>
      <c r="E10" s="173"/>
      <c r="F10" s="173"/>
      <c r="G10" s="173"/>
    </row>
    <row r="11" spans="1:7" ht="15.75">
      <c r="A11" s="172"/>
      <c r="B11" s="173"/>
      <c r="C11" s="173"/>
      <c r="D11" s="173"/>
      <c r="E11" s="173"/>
      <c r="F11" s="173"/>
      <c r="G11" s="173"/>
    </row>
    <row r="12" spans="1:7" ht="15.75">
      <c r="A12" s="172"/>
      <c r="B12" s="173"/>
      <c r="C12" s="173"/>
      <c r="D12" s="173"/>
      <c r="E12" s="173"/>
      <c r="F12" s="173"/>
      <c r="G12" s="173"/>
    </row>
    <row r="13" spans="1:8" ht="19.5">
      <c r="A13" s="173"/>
      <c r="B13" s="173"/>
      <c r="C13" s="207" t="s">
        <v>279</v>
      </c>
      <c r="D13" s="207"/>
      <c r="E13" s="207"/>
      <c r="F13" s="207"/>
      <c r="G13" s="207"/>
      <c r="H13" s="207"/>
    </row>
    <row r="14" spans="1:8" ht="19.5">
      <c r="A14" s="173"/>
      <c r="B14" s="173"/>
      <c r="C14" s="207" t="s">
        <v>280</v>
      </c>
      <c r="D14" s="207"/>
      <c r="E14" s="207"/>
      <c r="F14" s="207"/>
      <c r="G14" s="207"/>
      <c r="H14" s="207"/>
    </row>
    <row r="15" spans="1:7" ht="15">
      <c r="A15" s="173"/>
      <c r="B15" s="173"/>
      <c r="C15" s="173"/>
      <c r="D15" s="173"/>
      <c r="E15" s="173"/>
      <c r="F15" s="173"/>
      <c r="G15" s="173"/>
    </row>
    <row r="16" spans="1:7" ht="15">
      <c r="A16" s="173"/>
      <c r="B16" s="173"/>
      <c r="C16" s="173"/>
      <c r="D16" s="178"/>
      <c r="E16" s="173"/>
      <c r="F16" s="173"/>
      <c r="G16" s="173"/>
    </row>
    <row r="17" spans="1:7" ht="15.75">
      <c r="A17" s="173"/>
      <c r="B17" s="173"/>
      <c r="C17" s="179" t="s">
        <v>359</v>
      </c>
      <c r="D17" s="179"/>
      <c r="E17" s="179"/>
      <c r="F17" s="179"/>
      <c r="G17" s="179"/>
    </row>
    <row r="18" spans="1:7" ht="15">
      <c r="A18" s="173"/>
      <c r="B18" s="173"/>
      <c r="C18" s="173"/>
      <c r="D18" s="173"/>
      <c r="E18" s="173"/>
      <c r="F18" s="173"/>
      <c r="G18" s="173"/>
    </row>
    <row r="19" spans="1:7" ht="15">
      <c r="A19" s="173"/>
      <c r="B19" s="173"/>
      <c r="C19" s="173"/>
      <c r="D19" s="173"/>
      <c r="E19" s="173"/>
      <c r="F19" s="173"/>
      <c r="G19" s="173"/>
    </row>
    <row r="20" spans="1:7" ht="15">
      <c r="A20" s="173"/>
      <c r="B20" s="173"/>
      <c r="C20" s="173"/>
      <c r="D20" s="173"/>
      <c r="E20" s="173"/>
      <c r="F20" s="173"/>
      <c r="G20" s="173"/>
    </row>
    <row r="21" spans="1:7" ht="15.75">
      <c r="A21" s="172"/>
      <c r="B21" s="173"/>
      <c r="C21" s="173"/>
      <c r="D21" s="173"/>
      <c r="E21" s="173"/>
      <c r="F21" s="173"/>
      <c r="G21" s="173"/>
    </row>
    <row r="22" spans="1:7" ht="15.75">
      <c r="A22" s="172"/>
      <c r="B22" s="173"/>
      <c r="C22" s="173"/>
      <c r="D22" s="175"/>
      <c r="E22" s="173"/>
      <c r="F22" s="173"/>
      <c r="G22" s="173"/>
    </row>
    <row r="23" spans="1:7" ht="15.75">
      <c r="A23" s="172"/>
      <c r="B23" s="173"/>
      <c r="C23" s="173"/>
      <c r="D23" s="178"/>
      <c r="E23" s="173"/>
      <c r="F23" s="173"/>
      <c r="G23" s="173"/>
    </row>
    <row r="24" spans="1:7" ht="15.75">
      <c r="A24" s="172"/>
      <c r="B24" s="173"/>
      <c r="C24" s="173"/>
      <c r="D24" s="173"/>
      <c r="E24" s="173"/>
      <c r="F24" s="173"/>
      <c r="G24" s="173"/>
    </row>
    <row r="25" spans="1:7" ht="15.75">
      <c r="A25" s="172"/>
      <c r="B25" s="173"/>
      <c r="C25" s="173"/>
      <c r="D25" s="173"/>
      <c r="E25" s="173"/>
      <c r="F25" s="173"/>
      <c r="G25" s="173"/>
    </row>
    <row r="26" spans="1:7" ht="15.75">
      <c r="A26" s="172"/>
      <c r="B26" s="173"/>
      <c r="C26" s="173"/>
      <c r="D26" s="173"/>
      <c r="E26" s="173"/>
      <c r="F26" s="173"/>
      <c r="G26" s="173"/>
    </row>
    <row r="27" spans="1:7" ht="15.75">
      <c r="A27" s="172"/>
      <c r="B27" s="173"/>
      <c r="C27" s="173"/>
      <c r="D27" s="175"/>
      <c r="E27" s="173"/>
      <c r="F27" s="173"/>
      <c r="G27" s="173"/>
    </row>
    <row r="28" spans="1:7" ht="15.75">
      <c r="A28" s="172"/>
      <c r="B28" s="173"/>
      <c r="C28" s="173"/>
      <c r="D28" s="173"/>
      <c r="E28" s="173"/>
      <c r="F28" s="173"/>
      <c r="G28" s="173"/>
    </row>
    <row r="29" spans="1:7" ht="15.75">
      <c r="A29" s="172"/>
      <c r="B29" s="173"/>
      <c r="C29" s="173"/>
      <c r="D29" s="173"/>
      <c r="E29" s="173"/>
      <c r="F29" s="173"/>
      <c r="G29" s="173"/>
    </row>
    <row r="30" spans="1:7" ht="15.75">
      <c r="A30" s="172"/>
      <c r="B30" s="173"/>
      <c r="C30" s="173"/>
      <c r="D30" s="173"/>
      <c r="E30" s="173"/>
      <c r="F30" s="173"/>
      <c r="G30" s="173"/>
    </row>
    <row r="31" spans="1:7" ht="15.75">
      <c r="A31" s="172"/>
      <c r="B31" s="173"/>
      <c r="C31" s="173"/>
      <c r="D31" s="173"/>
      <c r="E31" s="173"/>
      <c r="F31" s="173"/>
      <c r="G31" s="173"/>
    </row>
    <row r="32" spans="6:7" ht="15">
      <c r="F32" s="173"/>
      <c r="G32" s="173"/>
    </row>
    <row r="33" spans="6:7" ht="15">
      <c r="F33" s="173"/>
      <c r="G33" s="173"/>
    </row>
    <row r="34" spans="1:7" ht="15.75">
      <c r="A34" s="172"/>
      <c r="B34" s="173"/>
      <c r="C34" s="173"/>
      <c r="D34" s="173"/>
      <c r="E34" s="173"/>
      <c r="F34" s="173"/>
      <c r="G34" s="173"/>
    </row>
    <row r="35" spans="1:7" ht="15.75">
      <c r="A35" s="172"/>
      <c r="B35" s="173"/>
      <c r="C35" s="173"/>
      <c r="D35" s="173"/>
      <c r="E35" s="173"/>
      <c r="F35" s="173"/>
      <c r="G35" s="173"/>
    </row>
    <row r="36" spans="1:7" ht="15.75">
      <c r="A36" s="172"/>
      <c r="B36" s="173"/>
      <c r="C36" s="173"/>
      <c r="D36" s="173"/>
      <c r="E36" s="173"/>
      <c r="F36" s="173"/>
      <c r="G36" s="173"/>
    </row>
    <row r="37" spans="1:7" ht="15.75">
      <c r="A37" s="172"/>
      <c r="B37" s="173"/>
      <c r="C37" s="173"/>
      <c r="D37" s="173"/>
      <c r="E37" s="173"/>
      <c r="F37" s="173"/>
      <c r="G37" s="173"/>
    </row>
    <row r="38" spans="1:7" ht="15.75">
      <c r="A38" s="172"/>
      <c r="B38" s="173"/>
      <c r="C38" s="173"/>
      <c r="D38" s="173"/>
      <c r="E38" s="173"/>
      <c r="F38" s="173"/>
      <c r="G38" s="173"/>
    </row>
    <row r="39" spans="1:7" ht="15.75">
      <c r="A39" s="180"/>
      <c r="B39" s="173"/>
      <c r="C39" s="180"/>
      <c r="D39" s="181"/>
      <c r="E39" s="173"/>
      <c r="F39" s="173"/>
      <c r="G39" s="173"/>
    </row>
    <row r="40" spans="1:7" ht="15.75">
      <c r="A40" s="172"/>
      <c r="E40" s="173"/>
      <c r="F40" s="173"/>
      <c r="G40" s="173"/>
    </row>
    <row r="41" spans="3:7" ht="15.75">
      <c r="C41" s="172" t="s">
        <v>360</v>
      </c>
      <c r="D41" s="181"/>
      <c r="E41" s="173"/>
      <c r="F41" s="173"/>
      <c r="G41" s="173"/>
    </row>
    <row r="46" spans="1:7" ht="15">
      <c r="A46" s="173"/>
      <c r="B46" s="173"/>
      <c r="C46" s="173"/>
      <c r="D46" s="175" t="s">
        <v>281</v>
      </c>
      <c r="E46" s="173"/>
      <c r="F46" s="173"/>
      <c r="G46" s="173"/>
    </row>
    <row r="47" spans="1:7" ht="15.75">
      <c r="A47" s="172"/>
      <c r="B47" s="173"/>
      <c r="C47" s="173"/>
      <c r="D47" s="182" t="s">
        <v>361</v>
      </c>
      <c r="E47" s="173"/>
      <c r="F47" s="173"/>
      <c r="G47" s="173"/>
    </row>
    <row r="48" spans="1:7" ht="15.75">
      <c r="A48" s="172"/>
      <c r="B48" s="173"/>
      <c r="C48" s="173"/>
      <c r="D48" s="173"/>
      <c r="E48" s="173"/>
      <c r="F48" s="173"/>
      <c r="G48" s="173"/>
    </row>
    <row r="49" spans="1:7" ht="15.75">
      <c r="A49" s="172"/>
      <c r="B49" s="173"/>
      <c r="C49" s="173"/>
      <c r="D49" s="173"/>
      <c r="E49" s="173"/>
      <c r="F49" s="173"/>
      <c r="G49" s="173"/>
    </row>
    <row r="50" spans="1:7" ht="15">
      <c r="A50" s="173"/>
      <c r="B50" s="173"/>
      <c r="C50" s="173"/>
      <c r="D50" s="175" t="s">
        <v>2</v>
      </c>
      <c r="E50" s="173"/>
      <c r="F50" s="173"/>
      <c r="G50" s="173"/>
    </row>
    <row r="51" spans="1:7" ht="15.75">
      <c r="A51" s="177"/>
      <c r="B51" s="173"/>
      <c r="C51" s="173"/>
      <c r="D51" s="173"/>
      <c r="E51" s="173"/>
      <c r="F51" s="173"/>
      <c r="G51" s="173"/>
    </row>
    <row r="52" spans="1:7" ht="15.75">
      <c r="A52" s="172"/>
      <c r="B52" s="173"/>
      <c r="C52" s="173"/>
      <c r="D52" s="173"/>
      <c r="E52" s="173"/>
      <c r="F52" s="173"/>
      <c r="G52" s="173"/>
    </row>
    <row r="53" spans="1:7" ht="15.75">
      <c r="A53" s="172"/>
      <c r="B53" s="173"/>
      <c r="C53" s="173"/>
      <c r="D53" s="173"/>
      <c r="E53" s="173"/>
      <c r="F53" s="173"/>
      <c r="G53" s="173"/>
    </row>
    <row r="54" spans="1:7" ht="15.75">
      <c r="A54" s="172"/>
      <c r="B54" s="173"/>
      <c r="C54" s="173"/>
      <c r="D54" s="173"/>
      <c r="E54" s="173"/>
      <c r="F54" s="173"/>
      <c r="G54" s="173"/>
    </row>
    <row r="55" spans="1:7" ht="15">
      <c r="A55" s="173"/>
      <c r="B55" s="173"/>
      <c r="C55" s="173"/>
      <c r="D55" s="173"/>
      <c r="E55" s="173"/>
      <c r="F55" s="173"/>
      <c r="G55" s="173"/>
    </row>
    <row r="56" spans="1:7" ht="15">
      <c r="A56" s="173"/>
      <c r="B56" s="173"/>
      <c r="C56" s="173"/>
      <c r="D56" s="173"/>
      <c r="E56" s="173"/>
      <c r="F56" s="173"/>
      <c r="G56" s="173"/>
    </row>
    <row r="57" spans="1:7" ht="15">
      <c r="A57" s="173"/>
      <c r="B57" s="173"/>
      <c r="C57" s="173"/>
      <c r="D57" s="178" t="s">
        <v>282</v>
      </c>
      <c r="E57" s="173"/>
      <c r="F57" s="173"/>
      <c r="G57" s="173"/>
    </row>
    <row r="58" spans="1:7" ht="15">
      <c r="A58" s="173"/>
      <c r="B58" s="173"/>
      <c r="C58" s="173"/>
      <c r="D58" s="178" t="s">
        <v>283</v>
      </c>
      <c r="E58" s="173"/>
      <c r="F58" s="173"/>
      <c r="G58" s="173"/>
    </row>
    <row r="59" spans="1:7" ht="15">
      <c r="A59" s="173"/>
      <c r="B59" s="173"/>
      <c r="C59" s="173"/>
      <c r="D59" s="173"/>
      <c r="E59" s="173"/>
      <c r="F59" s="173"/>
      <c r="G59" s="173"/>
    </row>
    <row r="60" spans="1:7" ht="15">
      <c r="A60" s="173"/>
      <c r="B60" s="173"/>
      <c r="C60" s="173"/>
      <c r="D60" s="173"/>
      <c r="E60" s="173"/>
      <c r="F60" s="173"/>
      <c r="G60" s="173"/>
    </row>
    <row r="61" spans="1:7" ht="15">
      <c r="A61" s="173"/>
      <c r="B61" s="173"/>
      <c r="C61" s="173"/>
      <c r="D61" s="173"/>
      <c r="E61" s="173"/>
      <c r="F61" s="173"/>
      <c r="G61" s="173"/>
    </row>
    <row r="62" spans="1:7" ht="15">
      <c r="A62" s="173"/>
      <c r="B62" s="173"/>
      <c r="C62" s="173"/>
      <c r="D62" s="173"/>
      <c r="E62" s="173"/>
      <c r="F62" s="173"/>
      <c r="G62" s="173"/>
    </row>
    <row r="63" spans="1:7" ht="15.75">
      <c r="A63" s="172"/>
      <c r="B63" s="173"/>
      <c r="C63" s="173"/>
      <c r="D63" s="173"/>
      <c r="E63" s="173"/>
      <c r="F63" s="173"/>
      <c r="G63" s="173"/>
    </row>
    <row r="64" spans="1:7" ht="15.75">
      <c r="A64" s="172"/>
      <c r="B64" s="173"/>
      <c r="C64" s="173"/>
      <c r="D64" s="175" t="s">
        <v>233</v>
      </c>
      <c r="E64" s="173"/>
      <c r="F64" s="173"/>
      <c r="G64" s="173"/>
    </row>
    <row r="65" spans="1:7" ht="15.75">
      <c r="A65" s="172"/>
      <c r="B65" s="173"/>
      <c r="C65" s="173"/>
      <c r="D65" s="178" t="s">
        <v>228</v>
      </c>
      <c r="E65" s="173"/>
      <c r="F65" s="173"/>
      <c r="G65" s="173"/>
    </row>
    <row r="66" spans="1:7" ht="15.75">
      <c r="A66" s="172"/>
      <c r="B66" s="173"/>
      <c r="C66" s="173"/>
      <c r="D66" s="173"/>
      <c r="E66" s="173"/>
      <c r="F66" s="173"/>
      <c r="G66" s="173"/>
    </row>
    <row r="67" spans="1:7" ht="15.75">
      <c r="A67" s="172"/>
      <c r="B67" s="173"/>
      <c r="C67" s="173"/>
      <c r="D67" s="173"/>
      <c r="E67" s="173"/>
      <c r="F67" s="173"/>
      <c r="G67" s="173"/>
    </row>
    <row r="68" spans="1:7" ht="15.75">
      <c r="A68" s="172"/>
      <c r="B68" s="173"/>
      <c r="C68" s="173"/>
      <c r="D68" s="173"/>
      <c r="E68" s="173"/>
      <c r="F68" s="173"/>
      <c r="G68" s="173"/>
    </row>
    <row r="69" spans="1:7" ht="15.75">
      <c r="A69" s="172"/>
      <c r="B69" s="173"/>
      <c r="C69" s="173"/>
      <c r="D69" s="175" t="s">
        <v>206</v>
      </c>
      <c r="E69" s="173"/>
      <c r="F69" s="173"/>
      <c r="G69" s="173"/>
    </row>
    <row r="70" spans="1:7" ht="15.75">
      <c r="A70" s="172"/>
      <c r="B70" s="173"/>
      <c r="C70" s="173"/>
      <c r="D70" s="173"/>
      <c r="E70" s="173"/>
      <c r="F70" s="173"/>
      <c r="G70" s="173"/>
    </row>
    <row r="71" spans="1:7" ht="15.75">
      <c r="A71" s="172"/>
      <c r="B71" s="173"/>
      <c r="C71" s="173"/>
      <c r="D71" s="173"/>
      <c r="E71" s="173"/>
      <c r="F71" s="173"/>
      <c r="G71" s="173"/>
    </row>
    <row r="72" spans="1:7" ht="15.75">
      <c r="A72" s="172"/>
      <c r="B72" s="173"/>
      <c r="C72" s="173"/>
      <c r="D72" s="173"/>
      <c r="E72" s="173"/>
      <c r="F72" s="173"/>
      <c r="G72" s="173"/>
    </row>
    <row r="73" spans="1:7" ht="15.75">
      <c r="A73" s="172"/>
      <c r="B73" s="173"/>
      <c r="C73" s="173"/>
      <c r="D73" s="173"/>
      <c r="E73" s="173"/>
      <c r="F73" s="173"/>
      <c r="G73" s="173"/>
    </row>
    <row r="74" spans="1:7" ht="15.75">
      <c r="A74" s="172"/>
      <c r="B74" s="173"/>
      <c r="C74" s="173"/>
      <c r="D74" s="173"/>
      <c r="E74" s="173"/>
      <c r="F74" s="173"/>
      <c r="G74" s="173"/>
    </row>
    <row r="75" spans="1:7" ht="15.75">
      <c r="A75" s="172"/>
      <c r="B75" s="173"/>
      <c r="C75" s="173"/>
      <c r="D75" s="173"/>
      <c r="E75" s="173"/>
      <c r="F75" s="173"/>
      <c r="G75" s="173"/>
    </row>
    <row r="76" spans="1:7" ht="15.75">
      <c r="A76" s="172"/>
      <c r="B76" s="173"/>
      <c r="C76" s="173"/>
      <c r="D76" s="173"/>
      <c r="E76" s="173"/>
      <c r="F76" s="173"/>
      <c r="G76" s="173"/>
    </row>
    <row r="77" spans="1:7" ht="15.75">
      <c r="A77" s="172"/>
      <c r="B77" s="173"/>
      <c r="C77" s="173"/>
      <c r="D77" s="173"/>
      <c r="E77" s="173"/>
      <c r="F77" s="173"/>
      <c r="G77" s="173"/>
    </row>
    <row r="78" spans="1:7" ht="15.75">
      <c r="A78" s="172"/>
      <c r="B78" s="173"/>
      <c r="C78" s="173"/>
      <c r="D78" s="173"/>
      <c r="E78" s="173"/>
      <c r="F78" s="173"/>
      <c r="G78" s="173"/>
    </row>
    <row r="79" spans="1:7" ht="15.75">
      <c r="A79" s="172"/>
      <c r="B79" s="173"/>
      <c r="C79" s="173"/>
      <c r="D79" s="173"/>
      <c r="E79" s="173"/>
      <c r="F79" s="173"/>
      <c r="G79" s="173"/>
    </row>
    <row r="80" spans="1:7" ht="15">
      <c r="A80" s="183"/>
      <c r="B80" s="183"/>
      <c r="C80" s="173"/>
      <c r="D80" s="173"/>
      <c r="E80" s="173"/>
      <c r="F80" s="173"/>
      <c r="G80" s="173"/>
    </row>
    <row r="81" spans="1:7" ht="10.5" customHeight="1">
      <c r="A81" s="184" t="s">
        <v>284</v>
      </c>
      <c r="C81" s="173"/>
      <c r="D81" s="173"/>
      <c r="E81" s="173"/>
      <c r="F81" s="173"/>
      <c r="G81" s="173"/>
    </row>
    <row r="82" spans="1:7" ht="10.5" customHeight="1">
      <c r="A82" s="184" t="s">
        <v>285</v>
      </c>
      <c r="C82" s="173"/>
      <c r="D82" s="173"/>
      <c r="E82" s="173"/>
      <c r="F82" s="173"/>
      <c r="G82" s="173"/>
    </row>
    <row r="83" spans="1:7" ht="10.5" customHeight="1">
      <c r="A83" s="184" t="s">
        <v>286</v>
      </c>
      <c r="C83" s="180"/>
      <c r="D83" s="181"/>
      <c r="E83" s="173"/>
      <c r="F83" s="173"/>
      <c r="G83" s="173"/>
    </row>
    <row r="84" spans="1:7" ht="10.5" customHeight="1">
      <c r="A84" s="185" t="s">
        <v>287</v>
      </c>
      <c r="B84" s="186"/>
      <c r="C84" s="173"/>
      <c r="D84" s="173"/>
      <c r="E84" s="173"/>
      <c r="F84" s="173"/>
      <c r="G84" s="173"/>
    </row>
    <row r="85" spans="3:7" ht="15">
      <c r="C85" s="173"/>
      <c r="D85" s="173"/>
      <c r="E85" s="173"/>
      <c r="F85" s="173"/>
      <c r="G85" s="173"/>
    </row>
    <row r="88" spans="1:7" ht="15">
      <c r="A88" s="208" t="s">
        <v>288</v>
      </c>
      <c r="B88" s="208"/>
      <c r="C88" s="208"/>
      <c r="D88" s="208"/>
      <c r="E88" s="208"/>
      <c r="F88" s="208"/>
      <c r="G88" s="208"/>
    </row>
    <row r="89" spans="1:7" ht="9.75" customHeight="1">
      <c r="A89" s="4"/>
      <c r="B89" s="4"/>
      <c r="C89" s="4"/>
      <c r="D89" s="4"/>
      <c r="E89" s="4"/>
      <c r="F89" s="4"/>
      <c r="G89" s="4"/>
    </row>
    <row r="90" spans="1:8" ht="15">
      <c r="A90" s="113" t="s">
        <v>3</v>
      </c>
      <c r="B90" s="114" t="s">
        <v>4</v>
      </c>
      <c r="C90" s="114"/>
      <c r="D90" s="114"/>
      <c r="E90" s="114"/>
      <c r="F90" s="114"/>
      <c r="G90" s="187" t="s">
        <v>5</v>
      </c>
      <c r="H90" s="188"/>
    </row>
    <row r="91" spans="1:7" ht="9.75" customHeight="1">
      <c r="A91" s="115"/>
      <c r="B91" s="115"/>
      <c r="C91" s="115"/>
      <c r="D91" s="115"/>
      <c r="E91" s="115"/>
      <c r="F91" s="115"/>
      <c r="G91" s="116"/>
    </row>
    <row r="92" spans="1:7" ht="15">
      <c r="A92" s="189" t="s">
        <v>6</v>
      </c>
      <c r="B92" s="205" t="s">
        <v>186</v>
      </c>
      <c r="C92" s="205"/>
      <c r="D92" s="205"/>
      <c r="E92" s="205"/>
      <c r="F92" s="205"/>
      <c r="G92" s="190">
        <v>4</v>
      </c>
    </row>
    <row r="93" spans="1:7" ht="15">
      <c r="A93" s="189" t="s">
        <v>7</v>
      </c>
      <c r="B93" s="205" t="s">
        <v>187</v>
      </c>
      <c r="C93" s="205"/>
      <c r="D93" s="205"/>
      <c r="E93" s="205"/>
      <c r="F93" s="205"/>
      <c r="G93" s="190">
        <v>5</v>
      </c>
    </row>
    <row r="94" spans="1:7" ht="15">
      <c r="A94" s="189" t="s">
        <v>8</v>
      </c>
      <c r="B94" s="205" t="s">
        <v>188</v>
      </c>
      <c r="C94" s="205"/>
      <c r="D94" s="205"/>
      <c r="E94" s="205"/>
      <c r="F94" s="205"/>
      <c r="G94" s="190">
        <v>6</v>
      </c>
    </row>
    <row r="95" spans="1:7" ht="15">
      <c r="A95" s="189" t="s">
        <v>9</v>
      </c>
      <c r="B95" s="205" t="s">
        <v>189</v>
      </c>
      <c r="C95" s="205"/>
      <c r="D95" s="205"/>
      <c r="E95" s="205"/>
      <c r="F95" s="205"/>
      <c r="G95" s="190">
        <v>8</v>
      </c>
    </row>
    <row r="96" spans="1:7" ht="15">
      <c r="A96" s="189" t="s">
        <v>10</v>
      </c>
      <c r="B96" s="205" t="s">
        <v>190</v>
      </c>
      <c r="C96" s="205"/>
      <c r="D96" s="205"/>
      <c r="E96" s="205"/>
      <c r="F96" s="205"/>
      <c r="G96" s="190">
        <v>12</v>
      </c>
    </row>
    <row r="97" spans="1:7" ht="15">
      <c r="A97" s="189" t="s">
        <v>11</v>
      </c>
      <c r="B97" s="205" t="s">
        <v>191</v>
      </c>
      <c r="C97" s="205"/>
      <c r="D97" s="205"/>
      <c r="E97" s="205"/>
      <c r="F97" s="205"/>
      <c r="G97" s="190">
        <v>13</v>
      </c>
    </row>
    <row r="98" spans="1:7" ht="15">
      <c r="A98" s="189" t="s">
        <v>12</v>
      </c>
      <c r="B98" s="205" t="s">
        <v>192</v>
      </c>
      <c r="C98" s="205"/>
      <c r="D98" s="205"/>
      <c r="E98" s="205"/>
      <c r="F98" s="205"/>
      <c r="G98" s="190">
        <v>14</v>
      </c>
    </row>
    <row r="99" spans="1:7" ht="15">
      <c r="A99" s="189" t="s">
        <v>13</v>
      </c>
      <c r="B99" s="205" t="s">
        <v>193</v>
      </c>
      <c r="C99" s="205"/>
      <c r="D99" s="205"/>
      <c r="E99" s="205"/>
      <c r="F99" s="205"/>
      <c r="G99" s="190">
        <v>15</v>
      </c>
    </row>
    <row r="100" spans="1:7" ht="15">
      <c r="A100" s="189" t="s">
        <v>14</v>
      </c>
      <c r="B100" s="205" t="s">
        <v>194</v>
      </c>
      <c r="C100" s="205"/>
      <c r="D100" s="205"/>
      <c r="E100" s="205"/>
      <c r="F100" s="205"/>
      <c r="G100" s="190">
        <v>16</v>
      </c>
    </row>
    <row r="101" spans="1:7" ht="15">
      <c r="A101" s="189" t="s">
        <v>15</v>
      </c>
      <c r="B101" s="205" t="s">
        <v>195</v>
      </c>
      <c r="C101" s="205"/>
      <c r="D101" s="205"/>
      <c r="E101" s="205"/>
      <c r="F101" s="205"/>
      <c r="G101" s="190">
        <v>17</v>
      </c>
    </row>
    <row r="102" spans="1:7" ht="15">
      <c r="A102" s="189" t="s">
        <v>16</v>
      </c>
      <c r="B102" s="205" t="s">
        <v>196</v>
      </c>
      <c r="C102" s="205"/>
      <c r="D102" s="205"/>
      <c r="E102" s="205"/>
      <c r="F102" s="205"/>
      <c r="G102" s="190">
        <v>18</v>
      </c>
    </row>
    <row r="103" spans="1:7" ht="15">
      <c r="A103" s="189" t="s">
        <v>17</v>
      </c>
      <c r="B103" s="205" t="s">
        <v>197</v>
      </c>
      <c r="C103" s="205"/>
      <c r="D103" s="205"/>
      <c r="E103" s="205"/>
      <c r="F103" s="205"/>
      <c r="G103" s="190">
        <v>19</v>
      </c>
    </row>
    <row r="104" spans="1:7" ht="15">
      <c r="A104" s="189" t="s">
        <v>18</v>
      </c>
      <c r="B104" s="205" t="s">
        <v>198</v>
      </c>
      <c r="C104" s="205"/>
      <c r="D104" s="205"/>
      <c r="E104" s="205"/>
      <c r="F104" s="205"/>
      <c r="G104" s="190">
        <v>20</v>
      </c>
    </row>
    <row r="105" spans="1:7" ht="15">
      <c r="A105" s="189" t="s">
        <v>19</v>
      </c>
      <c r="B105" s="205" t="s">
        <v>199</v>
      </c>
      <c r="C105" s="205"/>
      <c r="D105" s="205"/>
      <c r="E105" s="205"/>
      <c r="F105" s="205"/>
      <c r="G105" s="190">
        <v>21</v>
      </c>
    </row>
    <row r="106" spans="1:7" ht="15">
      <c r="A106" s="189" t="s">
        <v>20</v>
      </c>
      <c r="B106" s="205" t="s">
        <v>200</v>
      </c>
      <c r="C106" s="205"/>
      <c r="D106" s="205"/>
      <c r="E106" s="205"/>
      <c r="F106" s="205"/>
      <c r="G106" s="190">
        <v>22</v>
      </c>
    </row>
    <row r="107" spans="1:7" ht="15">
      <c r="A107" s="189" t="s">
        <v>21</v>
      </c>
      <c r="B107" s="205" t="s">
        <v>275</v>
      </c>
      <c r="C107" s="205"/>
      <c r="D107" s="205"/>
      <c r="E107" s="205"/>
      <c r="F107" s="205"/>
      <c r="G107" s="190">
        <v>23</v>
      </c>
    </row>
    <row r="108" spans="1:7" ht="15">
      <c r="A108" s="189" t="s">
        <v>168</v>
      </c>
      <c r="B108" s="205" t="s">
        <v>201</v>
      </c>
      <c r="C108" s="205"/>
      <c r="D108" s="205"/>
      <c r="E108" s="205"/>
      <c r="F108" s="205"/>
      <c r="G108" s="190">
        <v>24</v>
      </c>
    </row>
    <row r="109" spans="1:7" ht="15">
      <c r="A109" s="189" t="s">
        <v>178</v>
      </c>
      <c r="B109" s="205" t="s">
        <v>202</v>
      </c>
      <c r="C109" s="205"/>
      <c r="D109" s="205"/>
      <c r="E109" s="205"/>
      <c r="F109" s="205"/>
      <c r="G109" s="190">
        <v>25</v>
      </c>
    </row>
    <row r="110" spans="1:7" ht="15">
      <c r="A110" s="189" t="s">
        <v>179</v>
      </c>
      <c r="B110" s="205" t="s">
        <v>203</v>
      </c>
      <c r="C110" s="205"/>
      <c r="D110" s="205"/>
      <c r="E110" s="205"/>
      <c r="F110" s="205"/>
      <c r="G110" s="190">
        <v>26</v>
      </c>
    </row>
    <row r="111" spans="1:7" ht="9.75" customHeight="1">
      <c r="A111" s="7"/>
      <c r="B111" s="4"/>
      <c r="C111" s="4"/>
      <c r="D111" s="4"/>
      <c r="E111" s="4"/>
      <c r="F111" s="4"/>
      <c r="G111" s="8"/>
    </row>
    <row r="112" spans="1:7" ht="15">
      <c r="A112" s="5" t="s">
        <v>22</v>
      </c>
      <c r="B112" s="6" t="s">
        <v>4</v>
      </c>
      <c r="C112" s="6"/>
      <c r="D112" s="6"/>
      <c r="E112" s="6"/>
      <c r="F112" s="6"/>
      <c r="G112" s="187" t="s">
        <v>5</v>
      </c>
    </row>
    <row r="113" spans="1:7" ht="9.75" customHeight="1">
      <c r="A113" s="9"/>
      <c r="B113" s="4"/>
      <c r="C113" s="4"/>
      <c r="D113" s="4"/>
      <c r="E113" s="4"/>
      <c r="F113" s="4"/>
      <c r="G113" s="190"/>
    </row>
    <row r="114" spans="1:7" ht="15">
      <c r="A114" s="117" t="s">
        <v>6</v>
      </c>
      <c r="B114" s="205" t="s">
        <v>204</v>
      </c>
      <c r="C114" s="205"/>
      <c r="D114" s="205"/>
      <c r="E114" s="205"/>
      <c r="F114" s="205"/>
      <c r="G114" s="190">
        <v>4</v>
      </c>
    </row>
    <row r="115" spans="1:7" ht="15">
      <c r="A115" s="10"/>
      <c r="B115" s="10"/>
      <c r="C115" s="11"/>
      <c r="D115" s="11"/>
      <c r="E115" s="11"/>
      <c r="F115" s="11"/>
      <c r="G115" s="12"/>
    </row>
    <row r="116" spans="1:7" ht="54.75" customHeight="1">
      <c r="A116" s="206" t="s">
        <v>151</v>
      </c>
      <c r="B116" s="206"/>
      <c r="C116" s="206"/>
      <c r="D116" s="206"/>
      <c r="E116" s="206"/>
      <c r="F116" s="206"/>
      <c r="G116" s="206"/>
    </row>
    <row r="117" spans="1:7" ht="15">
      <c r="A117" s="191"/>
      <c r="B117" s="191"/>
      <c r="C117" s="191"/>
      <c r="D117" s="191"/>
      <c r="E117" s="191"/>
      <c r="F117" s="191"/>
      <c r="G117" s="191"/>
    </row>
    <row r="118" spans="1:7" ht="15">
      <c r="A118" s="191"/>
      <c r="B118" s="191"/>
      <c r="C118" s="191"/>
      <c r="D118" s="191"/>
      <c r="E118" s="191"/>
      <c r="F118" s="191"/>
      <c r="G118" s="191"/>
    </row>
    <row r="119" spans="1:7" ht="15">
      <c r="A119" s="191"/>
      <c r="B119" s="191"/>
      <c r="C119" s="191"/>
      <c r="D119" s="191"/>
      <c r="E119" s="191"/>
      <c r="F119" s="191"/>
      <c r="G119" s="191"/>
    </row>
    <row r="120" spans="1:7" ht="15">
      <c r="A120" s="191"/>
      <c r="B120" s="191"/>
      <c r="C120" s="191"/>
      <c r="D120" s="191"/>
      <c r="E120" s="191"/>
      <c r="F120" s="191"/>
      <c r="G120" s="191"/>
    </row>
    <row r="121" spans="1:7" ht="15">
      <c r="A121" s="191"/>
      <c r="B121" s="191"/>
      <c r="C121" s="191"/>
      <c r="D121" s="191"/>
      <c r="E121" s="191"/>
      <c r="F121" s="191"/>
      <c r="G121" s="191"/>
    </row>
    <row r="122" spans="1:7" ht="15">
      <c r="A122" s="191"/>
      <c r="B122" s="191"/>
      <c r="C122" s="191"/>
      <c r="D122" s="191"/>
      <c r="E122" s="191"/>
      <c r="F122" s="191"/>
      <c r="G122" s="191"/>
    </row>
    <row r="123" spans="1:7" ht="15">
      <c r="A123" s="192"/>
      <c r="B123" s="192"/>
      <c r="C123" s="192"/>
      <c r="D123" s="192"/>
      <c r="E123" s="192"/>
      <c r="F123" s="192"/>
      <c r="G123" s="192"/>
    </row>
    <row r="124" spans="1:7" ht="15">
      <c r="A124" s="183"/>
      <c r="B124" s="183"/>
      <c r="C124" s="183"/>
      <c r="D124" s="183"/>
      <c r="E124" s="183"/>
      <c r="F124" s="183"/>
      <c r="G124" s="183"/>
    </row>
    <row r="125" spans="1:7" ht="10.5" customHeight="1">
      <c r="A125" s="184" t="s">
        <v>284</v>
      </c>
      <c r="C125" s="193"/>
      <c r="D125" s="193"/>
      <c r="E125" s="193"/>
      <c r="F125" s="193"/>
      <c r="G125" s="193"/>
    </row>
    <row r="126" spans="1:7" ht="10.5" customHeight="1">
      <c r="A126" s="184" t="s">
        <v>285</v>
      </c>
      <c r="C126" s="193"/>
      <c r="D126" s="193"/>
      <c r="E126" s="193"/>
      <c r="F126" s="193"/>
      <c r="G126" s="193"/>
    </row>
    <row r="127" spans="1:7" ht="10.5" customHeight="1">
      <c r="A127" s="184" t="s">
        <v>286</v>
      </c>
      <c r="C127" s="193"/>
      <c r="D127" s="193"/>
      <c r="E127" s="193"/>
      <c r="F127" s="193"/>
      <c r="G127" s="193"/>
    </row>
    <row r="128" spans="1:7" ht="10.5" customHeight="1">
      <c r="A128" s="185" t="s">
        <v>287</v>
      </c>
      <c r="B128" s="186"/>
      <c r="C128" s="193"/>
      <c r="D128" s="193"/>
      <c r="E128" s="193"/>
      <c r="F128" s="193"/>
      <c r="G128" s="193"/>
    </row>
    <row r="129" ht="10.5" customHeight="1"/>
  </sheetData>
  <sheetProtection/>
  <mergeCells count="24">
    <mergeCell ref="C13:H13"/>
    <mergeCell ref="C14:H14"/>
    <mergeCell ref="A88:G88"/>
    <mergeCell ref="B92:F92"/>
    <mergeCell ref="B93:F93"/>
    <mergeCell ref="B94:F94"/>
    <mergeCell ref="B95:F95"/>
    <mergeCell ref="B96:F96"/>
    <mergeCell ref="B97:F97"/>
    <mergeCell ref="B98:F9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4:F114"/>
    <mergeCell ref="A116:G116"/>
  </mergeCells>
  <printOptions/>
  <pageMargins left="1.535433070866142" right="0.1968503937007874" top="1.1811023622047245" bottom="1.0236220472440944" header="0.31496062992125984" footer="0.31496062992125984"/>
  <pageSetup horizontalDpi="300" verticalDpi="300" orientation="portrait" paperSize="119"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tabSelected="1" view="pageBreakPreview" zoomScaleSheetLayoutView="100"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209" t="s">
        <v>23</v>
      </c>
      <c r="B1" s="209"/>
      <c r="C1" s="209"/>
      <c r="D1" s="209"/>
      <c r="E1" s="209"/>
      <c r="F1" s="209"/>
      <c r="G1" s="79"/>
      <c r="P1" s="79"/>
      <c r="Q1" s="79"/>
      <c r="R1" s="79"/>
      <c r="S1" s="79"/>
      <c r="T1" s="79"/>
      <c r="W1" s="81"/>
      <c r="X1" s="81"/>
      <c r="Y1" s="81"/>
      <c r="Z1" s="79"/>
    </row>
    <row r="2" spans="1:26" s="80" customFormat="1" ht="15.75" customHeight="1">
      <c r="A2" s="210" t="s">
        <v>0</v>
      </c>
      <c r="B2" s="210"/>
      <c r="C2" s="210"/>
      <c r="D2" s="210"/>
      <c r="E2" s="210"/>
      <c r="F2" s="210"/>
      <c r="G2" s="79"/>
      <c r="P2" s="79"/>
      <c r="Q2" s="79"/>
      <c r="R2" s="79"/>
      <c r="S2" s="79"/>
      <c r="T2" s="79"/>
      <c r="W2" s="81"/>
      <c r="Z2" s="79"/>
    </row>
    <row r="3" spans="1:26" s="80" customFormat="1" ht="15.75" customHeight="1">
      <c r="A3" s="210" t="s">
        <v>24</v>
      </c>
      <c r="B3" s="210"/>
      <c r="C3" s="210"/>
      <c r="D3" s="210"/>
      <c r="E3" s="210"/>
      <c r="F3" s="210"/>
      <c r="G3" s="79"/>
      <c r="P3" s="79"/>
      <c r="Q3" s="79"/>
      <c r="R3" s="79"/>
      <c r="S3" s="79"/>
      <c r="T3" s="79"/>
      <c r="V3" s="59"/>
      <c r="W3" s="81"/>
      <c r="X3" s="81"/>
      <c r="Y3" s="81"/>
      <c r="Z3" s="79"/>
    </row>
    <row r="4" spans="1:26" s="80" customFormat="1" ht="15.75" customHeight="1">
      <c r="A4" s="211"/>
      <c r="B4" s="211"/>
      <c r="C4" s="211"/>
      <c r="D4" s="211"/>
      <c r="E4" s="211"/>
      <c r="F4" s="211"/>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212" t="s">
        <v>362</v>
      </c>
      <c r="D6" s="212"/>
      <c r="E6" s="17" t="s">
        <v>289</v>
      </c>
      <c r="F6" s="19">
        <v>2011</v>
      </c>
      <c r="P6" s="13"/>
      <c r="Q6" s="13"/>
      <c r="R6" s="13"/>
      <c r="S6" s="13"/>
      <c r="T6" s="13"/>
      <c r="W6" s="20"/>
      <c r="X6" s="21"/>
      <c r="Y6" s="22"/>
      <c r="Z6" s="13"/>
    </row>
    <row r="7" spans="1:21" ht="12.75">
      <c r="A7" t="s">
        <v>29</v>
      </c>
      <c r="B7" s="81">
        <v>7795.842</v>
      </c>
      <c r="C7" s="81">
        <v>1472.327</v>
      </c>
      <c r="D7" s="81">
        <v>1364.939</v>
      </c>
      <c r="E7" s="25">
        <f aca="true" t="shared" si="0" ref="E7:E20">+(D7-C7)/C7</f>
        <v>-0.07293760149749337</v>
      </c>
      <c r="F7" s="25">
        <f aca="true" t="shared" si="1" ref="F7:F23">+D7/$D$23</f>
        <v>0.00038781700129334937</v>
      </c>
      <c r="G7" s="24"/>
      <c r="Q7" s="23"/>
      <c r="S7" t="str">
        <f>+A7</f>
        <v>Región de Arica y Parinacota</v>
      </c>
      <c r="T7" s="37">
        <f>+D7</f>
        <v>1364.939</v>
      </c>
      <c r="U7" s="24"/>
    </row>
    <row r="8" spans="1:21" ht="12.75">
      <c r="A8" s="2" t="s">
        <v>30</v>
      </c>
      <c r="B8" s="81">
        <v>6435.531</v>
      </c>
      <c r="C8" s="81">
        <v>1480.408</v>
      </c>
      <c r="D8" s="81">
        <v>2104.362</v>
      </c>
      <c r="E8" s="25">
        <f t="shared" si="0"/>
        <v>0.42147435031423786</v>
      </c>
      <c r="F8" s="25">
        <f t="shared" si="1"/>
        <v>0.0005979075698442753</v>
      </c>
      <c r="I8" s="24"/>
      <c r="J8" s="24"/>
      <c r="K8" s="24"/>
      <c r="O8">
        <v>1</v>
      </c>
      <c r="P8" s="3" t="s">
        <v>339</v>
      </c>
      <c r="Q8" s="37">
        <f>+T24</f>
        <v>1071588.465</v>
      </c>
      <c r="R8" s="24"/>
      <c r="S8" t="str">
        <f aca="true" t="shared" si="2" ref="S8:S22">+A8</f>
        <v>Región de Tarapacá</v>
      </c>
      <c r="T8" s="37">
        <f aca="true" t="shared" si="3" ref="T8:T22">+D8</f>
        <v>2104.362</v>
      </c>
      <c r="U8" s="24"/>
    </row>
    <row r="9" spans="1:21" ht="12.75">
      <c r="A9" s="2" t="s">
        <v>31</v>
      </c>
      <c r="B9" s="81">
        <v>3299.953</v>
      </c>
      <c r="C9" s="81">
        <v>990.908</v>
      </c>
      <c r="D9" s="81">
        <v>1051.116</v>
      </c>
      <c r="E9" s="25">
        <f t="shared" si="0"/>
        <v>0.0607604338646978</v>
      </c>
      <c r="F9" s="25">
        <f t="shared" si="1"/>
        <v>0.0002986511889040171</v>
      </c>
      <c r="I9" s="24"/>
      <c r="J9" s="24"/>
      <c r="K9" s="24"/>
      <c r="O9">
        <v>2</v>
      </c>
      <c r="P9" s="3" t="s">
        <v>153</v>
      </c>
      <c r="Q9" s="37">
        <f aca="true" t="shared" si="4" ref="Q9:Q14">+T25</f>
        <v>606860.991</v>
      </c>
      <c r="R9" s="24"/>
      <c r="S9" t="str">
        <f t="shared" si="2"/>
        <v>Región de Antofagasta</v>
      </c>
      <c r="T9" s="37">
        <f t="shared" si="3"/>
        <v>1051.116</v>
      </c>
      <c r="U9" s="24"/>
    </row>
    <row r="10" spans="1:21" ht="12.75">
      <c r="A10" s="2" t="s">
        <v>32</v>
      </c>
      <c r="B10" s="81">
        <v>214904.693</v>
      </c>
      <c r="C10" s="81">
        <v>159715.752</v>
      </c>
      <c r="D10" s="81">
        <v>108161.756</v>
      </c>
      <c r="E10" s="25">
        <f t="shared" si="0"/>
        <v>-0.32278592032675657</v>
      </c>
      <c r="F10" s="25">
        <f t="shared" si="1"/>
        <v>0.03073175274978804</v>
      </c>
      <c r="G10" s="24"/>
      <c r="I10" s="24"/>
      <c r="J10" s="24"/>
      <c r="K10" s="24"/>
      <c r="O10">
        <v>3</v>
      </c>
      <c r="P10" s="3" t="s">
        <v>154</v>
      </c>
      <c r="Q10" s="37">
        <f t="shared" si="4"/>
        <v>444624.462</v>
      </c>
      <c r="R10" s="24"/>
      <c r="S10" t="str">
        <f t="shared" si="2"/>
        <v>Región de Atacama</v>
      </c>
      <c r="T10" s="37">
        <f t="shared" si="3"/>
        <v>108161.756</v>
      </c>
      <c r="U10" s="24"/>
    </row>
    <row r="11" spans="1:21" ht="12.75">
      <c r="A11" s="2" t="s">
        <v>33</v>
      </c>
      <c r="B11" s="81">
        <v>529061.058</v>
      </c>
      <c r="C11" s="81">
        <v>264854.642</v>
      </c>
      <c r="D11" s="81">
        <v>245889.131</v>
      </c>
      <c r="E11" s="25">
        <f t="shared" si="0"/>
        <v>-0.07160724409731131</v>
      </c>
      <c r="F11" s="25">
        <f t="shared" si="1"/>
        <v>0.06986391731428844</v>
      </c>
      <c r="I11" s="24"/>
      <c r="J11" s="24"/>
      <c r="K11" s="24"/>
      <c r="O11">
        <v>4</v>
      </c>
      <c r="P11" s="3" t="s">
        <v>155</v>
      </c>
      <c r="Q11" s="37">
        <f t="shared" si="4"/>
        <v>431958.089</v>
      </c>
      <c r="R11" s="24"/>
      <c r="S11" t="str">
        <f t="shared" si="2"/>
        <v>Región de Coquimbo</v>
      </c>
      <c r="T11" s="37">
        <f t="shared" si="3"/>
        <v>245889.131</v>
      </c>
      <c r="U11" s="24"/>
    </row>
    <row r="12" spans="1:21" ht="12.75">
      <c r="A12" s="2" t="s">
        <v>34</v>
      </c>
      <c r="B12" s="81">
        <v>1203052.469</v>
      </c>
      <c r="C12" s="81">
        <v>344973.266</v>
      </c>
      <c r="D12" s="81">
        <v>275672.119</v>
      </c>
      <c r="E12" s="25">
        <f t="shared" si="0"/>
        <v>-0.20088845667246574</v>
      </c>
      <c r="F12" s="25">
        <f t="shared" si="1"/>
        <v>0.0783260896866185</v>
      </c>
      <c r="I12" s="24"/>
      <c r="J12" s="24"/>
      <c r="K12" s="24"/>
      <c r="O12">
        <v>5</v>
      </c>
      <c r="P12" s="3" t="s">
        <v>156</v>
      </c>
      <c r="Q12" s="37">
        <f t="shared" si="4"/>
        <v>275672.119</v>
      </c>
      <c r="R12" s="24"/>
      <c r="S12" t="str">
        <f t="shared" si="2"/>
        <v>Región de Valparaíso</v>
      </c>
      <c r="T12" s="37">
        <f t="shared" si="3"/>
        <v>275672.119</v>
      </c>
      <c r="U12" s="24"/>
    </row>
    <row r="13" spans="1:22" ht="12.75">
      <c r="A13" s="2" t="s">
        <v>35</v>
      </c>
      <c r="B13" s="81">
        <v>2028010.992</v>
      </c>
      <c r="C13" s="81">
        <v>387075.866</v>
      </c>
      <c r="D13" s="81">
        <v>444624.462</v>
      </c>
      <c r="E13" s="25">
        <f t="shared" si="0"/>
        <v>0.14867523670411428</v>
      </c>
      <c r="F13" s="25">
        <f t="shared" si="1"/>
        <v>0.12633013310815264</v>
      </c>
      <c r="I13" s="24"/>
      <c r="J13" s="24"/>
      <c r="K13" s="24"/>
      <c r="O13">
        <v>6</v>
      </c>
      <c r="P13" s="3" t="s">
        <v>157</v>
      </c>
      <c r="Q13" s="37">
        <f t="shared" si="4"/>
        <v>245889.131</v>
      </c>
      <c r="R13" s="24"/>
      <c r="S13" t="str">
        <f t="shared" si="2"/>
        <v>Región Metropolitana de Santiago</v>
      </c>
      <c r="T13" s="37">
        <f t="shared" si="3"/>
        <v>444624.462</v>
      </c>
      <c r="U13" s="24"/>
      <c r="V13" s="24"/>
    </row>
    <row r="14" spans="1:21" ht="12.75">
      <c r="A14" s="13" t="s">
        <v>335</v>
      </c>
      <c r="B14" s="81">
        <v>2099279.934</v>
      </c>
      <c r="C14" s="81">
        <v>606555.529</v>
      </c>
      <c r="D14" s="81">
        <v>606860.991</v>
      </c>
      <c r="E14" s="25">
        <f t="shared" si="0"/>
        <v>0.0005036010478771149</v>
      </c>
      <c r="F14" s="25">
        <f t="shared" si="1"/>
        <v>0.1724260276331252</v>
      </c>
      <c r="I14" s="24"/>
      <c r="J14" s="24"/>
      <c r="K14" s="24"/>
      <c r="O14">
        <v>7</v>
      </c>
      <c r="P14" s="3" t="s">
        <v>267</v>
      </c>
      <c r="Q14" s="37">
        <f t="shared" si="4"/>
        <v>135944.434</v>
      </c>
      <c r="R14" s="24"/>
      <c r="S14" t="str">
        <f t="shared" si="2"/>
        <v>Región del Libertador Gral. Bernardo O'Higgins</v>
      </c>
      <c r="T14" s="37">
        <f t="shared" si="3"/>
        <v>606860.991</v>
      </c>
      <c r="U14" s="24"/>
    </row>
    <row r="15" spans="1:21" ht="12.75">
      <c r="A15" s="2" t="s">
        <v>36</v>
      </c>
      <c r="B15" s="81">
        <v>1362439.969</v>
      </c>
      <c r="C15" s="81">
        <v>349163.438</v>
      </c>
      <c r="D15" s="81">
        <v>431958.089</v>
      </c>
      <c r="E15" s="25">
        <f t="shared" si="0"/>
        <v>0.23712291147734646</v>
      </c>
      <c r="F15" s="25">
        <f t="shared" si="1"/>
        <v>0.12273126547075416</v>
      </c>
      <c r="I15" s="24"/>
      <c r="J15" s="24"/>
      <c r="K15" s="24"/>
      <c r="O15">
        <v>8</v>
      </c>
      <c r="P15" s="34" t="s">
        <v>152</v>
      </c>
      <c r="Q15" s="24">
        <f>+T40</f>
        <v>302999.19299999997</v>
      </c>
      <c r="S15" t="str">
        <f t="shared" si="2"/>
        <v>Región del Maule</v>
      </c>
      <c r="T15" s="37">
        <f t="shared" si="3"/>
        <v>431958.089</v>
      </c>
      <c r="U15" s="24"/>
    </row>
    <row r="16" spans="1:22" ht="12.75">
      <c r="A16" s="13" t="s">
        <v>336</v>
      </c>
      <c r="B16" s="81">
        <v>3952405.258</v>
      </c>
      <c r="C16" s="81">
        <v>913311.952</v>
      </c>
      <c r="D16" s="81">
        <v>1071588.465</v>
      </c>
      <c r="E16" s="25">
        <f t="shared" si="0"/>
        <v>0.1732995091692395</v>
      </c>
      <c r="F16" s="25">
        <f t="shared" si="1"/>
        <v>0.30446798363651656</v>
      </c>
      <c r="I16" s="24"/>
      <c r="J16" s="24"/>
      <c r="K16" s="24"/>
      <c r="O16">
        <v>9</v>
      </c>
      <c r="P16" s="47"/>
      <c r="Q16" s="37"/>
      <c r="S16" t="str">
        <f t="shared" si="2"/>
        <v>Región del Bíobío</v>
      </c>
      <c r="T16" s="37">
        <f t="shared" si="3"/>
        <v>1071588.465</v>
      </c>
      <c r="V16" s="24"/>
    </row>
    <row r="17" spans="1:21" ht="12.75">
      <c r="A17" s="2" t="s">
        <v>38</v>
      </c>
      <c r="B17" s="81">
        <v>450643.677</v>
      </c>
      <c r="C17" s="81">
        <v>92843.377</v>
      </c>
      <c r="D17" s="81">
        <v>126252.278</v>
      </c>
      <c r="E17" s="25">
        <f t="shared" si="0"/>
        <v>0.3598415102888816</v>
      </c>
      <c r="F17" s="25">
        <f t="shared" si="1"/>
        <v>0.0358717714567569</v>
      </c>
      <c r="H17" s="55"/>
      <c r="I17" s="55"/>
      <c r="J17" s="55"/>
      <c r="K17" s="24"/>
      <c r="O17">
        <v>10</v>
      </c>
      <c r="Q17" s="24"/>
      <c r="S17" t="str">
        <f t="shared" si="2"/>
        <v>Región de La Araucanía</v>
      </c>
      <c r="T17" s="37">
        <f t="shared" si="3"/>
        <v>126252.278</v>
      </c>
      <c r="U17" s="33"/>
    </row>
    <row r="18" spans="1:21" ht="12.75">
      <c r="A18" s="2" t="s">
        <v>39</v>
      </c>
      <c r="B18" s="81">
        <v>18811.51</v>
      </c>
      <c r="C18" s="81">
        <v>5238.663</v>
      </c>
      <c r="D18" s="81">
        <v>47555.95</v>
      </c>
      <c r="E18" s="25">
        <f t="shared" si="0"/>
        <v>8.077879222236666</v>
      </c>
      <c r="F18" s="25">
        <f t="shared" si="1"/>
        <v>0.013511963481632847</v>
      </c>
      <c r="I18" s="24"/>
      <c r="J18" s="24"/>
      <c r="K18" s="24"/>
      <c r="P18" s="2"/>
      <c r="Q18" s="24">
        <f>SUM(Q8:Q17)</f>
        <v>3515536.884</v>
      </c>
      <c r="S18" t="str">
        <f t="shared" si="2"/>
        <v>Región de Los Ríos</v>
      </c>
      <c r="T18" s="37">
        <f t="shared" si="3"/>
        <v>47555.95</v>
      </c>
      <c r="U18" s="33"/>
    </row>
    <row r="19" spans="1:21" ht="12.75">
      <c r="A19" s="2" t="s">
        <v>40</v>
      </c>
      <c r="B19" s="81">
        <v>295803.703</v>
      </c>
      <c r="C19" s="81">
        <v>71965.975</v>
      </c>
      <c r="D19" s="81">
        <v>135944.434</v>
      </c>
      <c r="E19" s="25">
        <f t="shared" si="0"/>
        <v>0.8890098272134852</v>
      </c>
      <c r="F19" s="25">
        <f t="shared" si="1"/>
        <v>0.03862558160943577</v>
      </c>
      <c r="H19" s="24"/>
      <c r="I19" s="24"/>
      <c r="J19" s="24"/>
      <c r="K19" s="24"/>
      <c r="P19" s="2"/>
      <c r="Q19" s="24"/>
      <c r="S19" t="str">
        <f t="shared" si="2"/>
        <v>Región de Los Lagos</v>
      </c>
      <c r="T19" s="37">
        <f t="shared" si="3"/>
        <v>135944.434</v>
      </c>
      <c r="U19" s="24"/>
    </row>
    <row r="20" spans="1:21" ht="12.75">
      <c r="A20" s="13" t="s">
        <v>337</v>
      </c>
      <c r="B20" s="81">
        <v>2306.227</v>
      </c>
      <c r="C20" s="81">
        <v>620.382</v>
      </c>
      <c r="D20" s="81">
        <v>1100.535</v>
      </c>
      <c r="E20" s="25">
        <f t="shared" si="0"/>
        <v>0.7739634612222794</v>
      </c>
      <c r="F20" s="25">
        <f t="shared" si="1"/>
        <v>0.0003126924965279593</v>
      </c>
      <c r="I20" s="24"/>
      <c r="J20" s="24"/>
      <c r="K20" s="24"/>
      <c r="Q20" s="24"/>
      <c r="S20" t="str">
        <f t="shared" si="2"/>
        <v>Región Aisén del Gral. Carlos Ibañez Del Campo</v>
      </c>
      <c r="T20" s="37">
        <f t="shared" si="3"/>
        <v>1100.535</v>
      </c>
      <c r="U20" s="24"/>
    </row>
    <row r="21" spans="1:21" ht="12.75">
      <c r="A21" s="13" t="s">
        <v>338</v>
      </c>
      <c r="B21" s="81">
        <v>63816.485</v>
      </c>
      <c r="C21" s="81">
        <v>16602.943</v>
      </c>
      <c r="D21" s="81">
        <v>15408.257</v>
      </c>
      <c r="E21" s="25">
        <f>+(D21-C21)/C21</f>
        <v>-0.07195627907654684</v>
      </c>
      <c r="F21" s="25">
        <f t="shared" si="1"/>
        <v>0.00437791287735002</v>
      </c>
      <c r="G21" s="24"/>
      <c r="I21" s="24"/>
      <c r="J21" s="24"/>
      <c r="K21" s="24"/>
      <c r="P21" s="53"/>
      <c r="Q21" s="24"/>
      <c r="S21" t="str">
        <f t="shared" si="2"/>
        <v>Región de Magallanes y de la Antártica Chilena</v>
      </c>
      <c r="T21" s="37">
        <f t="shared" si="3"/>
        <v>15408.257</v>
      </c>
      <c r="U21" s="24"/>
    </row>
    <row r="22" spans="1:21" ht="12.75">
      <c r="A22" s="2" t="s">
        <v>42</v>
      </c>
      <c r="B22" s="81">
        <v>12874.699000003293</v>
      </c>
      <c r="C22" s="81">
        <v>2899.5719999995267</v>
      </c>
      <c r="D22" s="81">
        <v>4007.11599999908</v>
      </c>
      <c r="E22" s="25">
        <f>+(D22-C22)/C22</f>
        <v>0.38196809736048426</v>
      </c>
      <c r="F22" s="25">
        <f t="shared" si="1"/>
        <v>0.0011385327190110651</v>
      </c>
      <c r="G22" s="24"/>
      <c r="I22" s="24"/>
      <c r="J22" s="24"/>
      <c r="K22" s="24"/>
      <c r="Q22" s="24"/>
      <c r="S22" t="str">
        <f t="shared" si="2"/>
        <v>Otras operaciones</v>
      </c>
      <c r="T22" s="37">
        <f t="shared" si="3"/>
        <v>4007.11599999908</v>
      </c>
      <c r="U22" s="24"/>
    </row>
    <row r="23" spans="1:21" s="1" customFormat="1" ht="12.75">
      <c r="A23" s="26" t="s">
        <v>43</v>
      </c>
      <c r="B23" s="48">
        <f>SUM(B7:B22)</f>
        <v>12250942</v>
      </c>
      <c r="C23" s="48">
        <f>SUM(C7:C22)</f>
        <v>3219765</v>
      </c>
      <c r="D23" s="48">
        <f>SUM(D7:D22)</f>
        <v>3519544</v>
      </c>
      <c r="E23" s="28">
        <f>+(D23-C23)/C23</f>
        <v>0.09310586331611158</v>
      </c>
      <c r="F23" s="28">
        <f t="shared" si="1"/>
        <v>1</v>
      </c>
      <c r="G23" s="27"/>
      <c r="H23" s="27"/>
      <c r="I23" s="27"/>
      <c r="J23" s="24"/>
      <c r="K23" s="24"/>
      <c r="P23" s="2"/>
      <c r="Q23" s="24"/>
      <c r="R23" s="1" t="s">
        <v>159</v>
      </c>
      <c r="S23"/>
      <c r="U23" s="27"/>
    </row>
    <row r="24" spans="1:20" s="31" customFormat="1" ht="12.75">
      <c r="A24" s="29"/>
      <c r="B24" s="30"/>
      <c r="C24" s="30"/>
      <c r="D24" s="30"/>
      <c r="E24" s="30"/>
      <c r="F24" s="30"/>
      <c r="G24" s="61"/>
      <c r="H24" s="61"/>
      <c r="I24" s="61"/>
      <c r="J24" s="61"/>
      <c r="K24" s="24"/>
      <c r="P24" s="2"/>
      <c r="Q24" s="24"/>
      <c r="R24" s="31">
        <v>1</v>
      </c>
      <c r="S24" s="74" t="s">
        <v>336</v>
      </c>
      <c r="T24" s="73">
        <v>1071588.465</v>
      </c>
    </row>
    <row r="25" spans="1:20" s="31" customFormat="1" ht="12.75">
      <c r="A25" s="32" t="s">
        <v>207</v>
      </c>
      <c r="B25" s="32"/>
      <c r="C25" s="32"/>
      <c r="D25" s="32"/>
      <c r="E25" s="32"/>
      <c r="F25" s="32"/>
      <c r="G25" s="75"/>
      <c r="H25" s="75"/>
      <c r="I25" s="75"/>
      <c r="J25" s="75"/>
      <c r="R25" s="31">
        <v>2</v>
      </c>
      <c r="S25" s="111" t="s">
        <v>335</v>
      </c>
      <c r="T25" s="112">
        <v>606860.991</v>
      </c>
    </row>
    <row r="26" spans="1:20" ht="12.75">
      <c r="A26" s="32" t="s">
        <v>211</v>
      </c>
      <c r="B26" s="24"/>
      <c r="C26" s="105"/>
      <c r="D26" s="105"/>
      <c r="E26" s="105"/>
      <c r="F26" s="105"/>
      <c r="G26" s="24"/>
      <c r="H26" s="24"/>
      <c r="I26" s="24"/>
      <c r="J26" s="24"/>
      <c r="R26" s="31">
        <v>3</v>
      </c>
      <c r="S26" s="58" t="s">
        <v>35</v>
      </c>
      <c r="T26" s="76">
        <v>444624.462</v>
      </c>
    </row>
    <row r="27" spans="2:20" ht="12.75">
      <c r="B27" s="106"/>
      <c r="C27" s="106"/>
      <c r="D27" s="106"/>
      <c r="F27" s="105"/>
      <c r="G27" s="24"/>
      <c r="H27" s="24"/>
      <c r="I27" s="24"/>
      <c r="J27" s="24"/>
      <c r="R27" s="31">
        <v>4</v>
      </c>
      <c r="S27" s="111" t="s">
        <v>36</v>
      </c>
      <c r="T27" s="112">
        <v>431958.089</v>
      </c>
    </row>
    <row r="28" spans="2:20" ht="12.75">
      <c r="B28" s="24"/>
      <c r="C28" s="24"/>
      <c r="D28" s="24"/>
      <c r="G28" s="24"/>
      <c r="H28" s="61"/>
      <c r="I28" s="61"/>
      <c r="J28" s="61"/>
      <c r="R28" s="31">
        <v>5</v>
      </c>
      <c r="S28" s="74" t="s">
        <v>34</v>
      </c>
      <c r="T28" s="73">
        <v>275672.119</v>
      </c>
    </row>
    <row r="29" spans="8:20" ht="12.75">
      <c r="H29" s="24"/>
      <c r="I29" s="24"/>
      <c r="J29" s="24"/>
      <c r="R29" s="31">
        <v>6</v>
      </c>
      <c r="S29" s="111" t="s">
        <v>33</v>
      </c>
      <c r="T29" s="112">
        <v>245889.131</v>
      </c>
    </row>
    <row r="30" spans="18:20" ht="12.75">
      <c r="R30" s="31">
        <v>7</v>
      </c>
      <c r="S30" s="74" t="s">
        <v>40</v>
      </c>
      <c r="T30" s="73">
        <v>135944.434</v>
      </c>
    </row>
    <row r="31" spans="18:20" ht="12.75">
      <c r="R31" s="31"/>
      <c r="S31" s="111" t="s">
        <v>38</v>
      </c>
      <c r="T31" s="112">
        <v>126252.278</v>
      </c>
    </row>
    <row r="32" spans="10:20" ht="12.75">
      <c r="J32" s="109"/>
      <c r="R32" s="110"/>
      <c r="S32" s="74" t="s">
        <v>32</v>
      </c>
      <c r="T32" s="73">
        <v>108161.756</v>
      </c>
    </row>
    <row r="33" spans="10:20" ht="12.75">
      <c r="J33" s="108"/>
      <c r="R33" s="31"/>
      <c r="S33" t="s">
        <v>39</v>
      </c>
      <c r="T33" s="37">
        <v>47555.95</v>
      </c>
    </row>
    <row r="34" spans="10:20" ht="12.75">
      <c r="J34" s="109"/>
      <c r="R34" s="31"/>
      <c r="S34" s="58" t="s">
        <v>338</v>
      </c>
      <c r="T34" s="76">
        <v>15408.257</v>
      </c>
    </row>
    <row r="35" spans="10:20" ht="12.75">
      <c r="J35" s="109"/>
      <c r="R35" s="31"/>
      <c r="S35" s="74" t="s">
        <v>30</v>
      </c>
      <c r="T35" s="73">
        <v>2104.362</v>
      </c>
    </row>
    <row r="36" spans="10:20" ht="12.75">
      <c r="J36" s="109"/>
      <c r="R36" s="31"/>
      <c r="S36" s="111" t="s">
        <v>29</v>
      </c>
      <c r="T36" s="112">
        <v>1364.939</v>
      </c>
    </row>
    <row r="37" spans="18:20" ht="12.75">
      <c r="R37" s="31"/>
      <c r="S37" t="s">
        <v>337</v>
      </c>
      <c r="T37" s="24">
        <v>1100.535</v>
      </c>
    </row>
    <row r="38" spans="18:20" ht="12.75">
      <c r="R38" s="110"/>
      <c r="S38" s="58" t="s">
        <v>31</v>
      </c>
      <c r="T38" s="76">
        <v>1051.116</v>
      </c>
    </row>
    <row r="39" spans="18:20" ht="12.75">
      <c r="R39" s="110"/>
      <c r="S39" s="120" t="s">
        <v>42</v>
      </c>
      <c r="T39" s="76">
        <v>4007.11599999908</v>
      </c>
    </row>
    <row r="40" spans="19:20" ht="12.75">
      <c r="S40" t="s">
        <v>235</v>
      </c>
      <c r="T40" s="24">
        <f>SUM(T31:T38)</f>
        <v>302999.19299999997</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C9" sqref="C9"/>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209" t="s">
        <v>127</v>
      </c>
      <c r="B1" s="209"/>
      <c r="C1" s="209"/>
      <c r="D1" s="209"/>
      <c r="E1" s="209"/>
      <c r="F1" s="209"/>
      <c r="G1" s="209"/>
      <c r="H1" s="79"/>
      <c r="J1" s="54"/>
      <c r="K1" s="54"/>
      <c r="L1" s="54"/>
      <c r="M1" s="79"/>
      <c r="N1" s="79"/>
      <c r="O1" s="79"/>
      <c r="P1" s="79"/>
      <c r="Q1" s="79"/>
      <c r="T1" s="81"/>
      <c r="U1" s="81"/>
      <c r="V1" s="81"/>
      <c r="W1" s="79"/>
    </row>
    <row r="2" spans="1:23" s="80" customFormat="1" ht="15.75" customHeight="1">
      <c r="A2" s="210" t="s">
        <v>210</v>
      </c>
      <c r="B2" s="210"/>
      <c r="C2" s="210"/>
      <c r="D2" s="210"/>
      <c r="E2" s="210"/>
      <c r="F2" s="210"/>
      <c r="G2" s="210"/>
      <c r="H2" s="79"/>
      <c r="J2" s="54"/>
      <c r="K2" s="54"/>
      <c r="L2" s="54"/>
      <c r="M2" s="79"/>
      <c r="N2" s="79"/>
      <c r="O2" s="79"/>
      <c r="P2" s="79"/>
      <c r="Q2" s="79"/>
      <c r="T2" s="81"/>
      <c r="W2" s="79"/>
    </row>
    <row r="3" spans="1:23" s="80" customFormat="1" ht="15.75" customHeight="1">
      <c r="A3" s="210" t="s">
        <v>24</v>
      </c>
      <c r="B3" s="210"/>
      <c r="C3" s="210"/>
      <c r="D3" s="210"/>
      <c r="E3" s="210"/>
      <c r="F3" s="210"/>
      <c r="G3" s="210"/>
      <c r="H3" s="79"/>
      <c r="J3" s="54"/>
      <c r="K3" s="54"/>
      <c r="L3" s="54"/>
      <c r="M3" s="79"/>
      <c r="N3" s="79"/>
      <c r="O3" s="79"/>
      <c r="P3" s="79"/>
      <c r="Q3" s="79"/>
      <c r="S3" s="59"/>
      <c r="T3" s="81"/>
      <c r="U3" s="81"/>
      <c r="V3" s="81"/>
      <c r="W3" s="79"/>
    </row>
    <row r="4" spans="1:23" s="80" customFormat="1" ht="15.75" customHeight="1">
      <c r="A4" s="211"/>
      <c r="B4" s="211"/>
      <c r="C4" s="211"/>
      <c r="D4" s="211"/>
      <c r="E4" s="211"/>
      <c r="F4" s="211"/>
      <c r="G4" s="211"/>
      <c r="H4" s="79"/>
      <c r="J4" s="54"/>
      <c r="K4" s="54"/>
      <c r="L4" s="54"/>
      <c r="M4" s="79"/>
      <c r="N4" s="79"/>
      <c r="O4" s="79"/>
      <c r="P4" s="79"/>
      <c r="Q4" s="79"/>
      <c r="W4" s="79"/>
    </row>
    <row r="5" spans="1:23" s="3" customFormat="1" ht="12.75">
      <c r="A5" s="14" t="s">
        <v>25</v>
      </c>
      <c r="B5" s="1" t="s">
        <v>129</v>
      </c>
      <c r="C5" s="15">
        <v>2010</v>
      </c>
      <c r="D5" s="16">
        <v>2010</v>
      </c>
      <c r="E5" s="16">
        <v>2011</v>
      </c>
      <c r="F5" s="63" t="s">
        <v>26</v>
      </c>
      <c r="G5" s="17" t="s">
        <v>27</v>
      </c>
      <c r="J5"/>
      <c r="K5"/>
      <c r="L5"/>
      <c r="M5" s="13"/>
      <c r="N5" s="13"/>
      <c r="O5" s="13"/>
      <c r="P5" s="13"/>
      <c r="Q5" s="13"/>
      <c r="W5" s="13"/>
    </row>
    <row r="6" spans="1:23" s="3" customFormat="1" ht="12.75">
      <c r="A6" s="18"/>
      <c r="B6" s="18"/>
      <c r="C6" s="18" t="s">
        <v>28</v>
      </c>
      <c r="D6" s="212" t="str">
        <f>+'Exportacion_regional '!C6</f>
        <v>ene - mar</v>
      </c>
      <c r="E6" s="212"/>
      <c r="F6" s="16" t="s">
        <v>289</v>
      </c>
      <c r="G6" s="19">
        <v>2011</v>
      </c>
      <c r="J6"/>
      <c r="K6"/>
      <c r="L6"/>
      <c r="M6" s="13"/>
      <c r="N6" s="13"/>
      <c r="O6" s="13"/>
      <c r="P6" s="13"/>
      <c r="Q6" s="13"/>
      <c r="T6" s="20"/>
      <c r="U6" s="21"/>
      <c r="V6" s="22"/>
      <c r="W6" s="13"/>
    </row>
    <row r="7" spans="1:7" ht="12.75">
      <c r="A7" s="213" t="s">
        <v>271</v>
      </c>
      <c r="B7" s="119" t="s">
        <v>209</v>
      </c>
      <c r="C7" s="195">
        <v>6778.47</v>
      </c>
      <c r="D7" s="195">
        <v>1269.484</v>
      </c>
      <c r="E7" s="195">
        <v>1299.752</v>
      </c>
      <c r="F7" s="60">
        <f>+(E7-D7)/D7</f>
        <v>0.023842758160008342</v>
      </c>
      <c r="G7" s="60">
        <f>+E7/$E$10</f>
        <v>0.9522418217956992</v>
      </c>
    </row>
    <row r="8" spans="1:7" ht="12.75">
      <c r="A8" s="214"/>
      <c r="B8" s="2" t="s">
        <v>130</v>
      </c>
      <c r="C8" s="196">
        <v>60.738</v>
      </c>
      <c r="D8" s="196">
        <v>13.877</v>
      </c>
      <c r="E8" s="196">
        <v>0</v>
      </c>
      <c r="F8" s="38"/>
      <c r="G8" s="38">
        <f>+E8/$E$10</f>
        <v>0</v>
      </c>
    </row>
    <row r="9" spans="1:7" ht="12.75">
      <c r="A9" s="214"/>
      <c r="B9" s="2" t="s">
        <v>131</v>
      </c>
      <c r="C9" s="196">
        <v>956.634</v>
      </c>
      <c r="D9" s="196">
        <v>188.966</v>
      </c>
      <c r="E9" s="196">
        <v>65.187</v>
      </c>
      <c r="F9" s="38">
        <f>+(E9-D9)/D9</f>
        <v>-0.6550331805721664</v>
      </c>
      <c r="G9" s="38">
        <f>+E9/$E$10</f>
        <v>0.0477581782043007</v>
      </c>
    </row>
    <row r="10" spans="1:7" ht="12.75">
      <c r="A10" s="215"/>
      <c r="B10" s="35" t="s">
        <v>132</v>
      </c>
      <c r="C10" s="197">
        <v>7795.842</v>
      </c>
      <c r="D10" s="197">
        <v>1472.327</v>
      </c>
      <c r="E10" s="197">
        <v>1364.939</v>
      </c>
      <c r="F10" s="36">
        <f>+(E10-D10)/D10</f>
        <v>-0.07293760149749337</v>
      </c>
      <c r="G10" s="36">
        <f>SUM(G7:G9)</f>
        <v>0.9999999999999999</v>
      </c>
    </row>
    <row r="11" spans="1:7" ht="12.75">
      <c r="A11" s="213" t="s">
        <v>263</v>
      </c>
      <c r="B11" s="49" t="s">
        <v>209</v>
      </c>
      <c r="C11" s="195">
        <v>4237.827</v>
      </c>
      <c r="D11" s="195">
        <v>996.621</v>
      </c>
      <c r="E11" s="195">
        <v>1222.688</v>
      </c>
      <c r="F11" s="60">
        <f aca="true" t="shared" si="0" ref="F11:F17">+(E11-D11)/D11</f>
        <v>0.22683347029613074</v>
      </c>
      <c r="G11" s="60">
        <f>+E11/$E$14</f>
        <v>0.581025507968686</v>
      </c>
    </row>
    <row r="12" spans="1:7" ht="12.75">
      <c r="A12" s="214"/>
      <c r="B12" s="2" t="s">
        <v>130</v>
      </c>
      <c r="C12" s="196">
        <v>346.166</v>
      </c>
      <c r="D12" s="196">
        <v>22.081</v>
      </c>
      <c r="E12" s="196">
        <v>244.935</v>
      </c>
      <c r="F12" s="38">
        <f t="shared" si="0"/>
        <v>10.092568271364522</v>
      </c>
      <c r="G12" s="38">
        <f>+E12/$E$14</f>
        <v>0.11639394742919706</v>
      </c>
    </row>
    <row r="13" spans="1:7" ht="12.75">
      <c r="A13" s="214"/>
      <c r="B13" s="2" t="s">
        <v>131</v>
      </c>
      <c r="C13" s="196">
        <v>1851.538</v>
      </c>
      <c r="D13" s="196">
        <v>461.706</v>
      </c>
      <c r="E13" s="196">
        <v>636.739</v>
      </c>
      <c r="F13" s="38">
        <f t="shared" si="0"/>
        <v>0.3791005531658675</v>
      </c>
      <c r="G13" s="38">
        <f>+E13/$E$14</f>
        <v>0.3025805446021169</v>
      </c>
    </row>
    <row r="14" spans="1:7" ht="12.75">
      <c r="A14" s="215"/>
      <c r="B14" s="35" t="s">
        <v>132</v>
      </c>
      <c r="C14" s="197">
        <v>6435.531</v>
      </c>
      <c r="D14" s="197">
        <v>1480.408</v>
      </c>
      <c r="E14" s="197">
        <v>2104.362</v>
      </c>
      <c r="F14" s="36">
        <f t="shared" si="0"/>
        <v>0.42147435031423786</v>
      </c>
      <c r="G14" s="36">
        <f>SUM(G11:G13)</f>
        <v>1</v>
      </c>
    </row>
    <row r="15" spans="1:7" ht="12.75">
      <c r="A15" s="213" t="s">
        <v>264</v>
      </c>
      <c r="B15" s="49" t="s">
        <v>209</v>
      </c>
      <c r="C15" s="195">
        <v>1919.605</v>
      </c>
      <c r="D15" s="195">
        <v>466.48</v>
      </c>
      <c r="E15" s="195">
        <v>479.28</v>
      </c>
      <c r="F15" s="60">
        <f t="shared" si="0"/>
        <v>0.027439547247470317</v>
      </c>
      <c r="G15" s="60">
        <f>+E15/$E$18</f>
        <v>0.4559725092187732</v>
      </c>
    </row>
    <row r="16" spans="1:7" ht="12.75">
      <c r="A16" s="214"/>
      <c r="B16" s="2" t="s">
        <v>130</v>
      </c>
      <c r="C16" s="196">
        <v>185.326</v>
      </c>
      <c r="D16" s="196">
        <v>27.956</v>
      </c>
      <c r="E16" s="196">
        <v>26.051</v>
      </c>
      <c r="F16" s="38">
        <f t="shared" si="0"/>
        <v>-0.06814279582200605</v>
      </c>
      <c r="G16" s="38">
        <f>+E16/$E$18</f>
        <v>0.024784134196415997</v>
      </c>
    </row>
    <row r="17" spans="1:7" ht="12.75">
      <c r="A17" s="214"/>
      <c r="B17" s="2" t="s">
        <v>131</v>
      </c>
      <c r="C17" s="196">
        <v>1195.022</v>
      </c>
      <c r="D17" s="196">
        <v>496.472</v>
      </c>
      <c r="E17" s="196">
        <v>545.785</v>
      </c>
      <c r="F17" s="38">
        <f t="shared" si="0"/>
        <v>0.0993268502554021</v>
      </c>
      <c r="G17" s="38">
        <f>+E17/$E$18</f>
        <v>0.5192433565848108</v>
      </c>
    </row>
    <row r="18" spans="1:7" ht="12.75">
      <c r="A18" s="215"/>
      <c r="B18" s="35" t="s">
        <v>132</v>
      </c>
      <c r="C18" s="197">
        <v>3299.953</v>
      </c>
      <c r="D18" s="197">
        <v>990.908</v>
      </c>
      <c r="E18" s="197">
        <v>1051.116</v>
      </c>
      <c r="F18" s="36">
        <f aca="true" t="shared" si="1" ref="F18:F25">+(E18-D18)/D18</f>
        <v>0.0607604338646978</v>
      </c>
      <c r="G18" s="36">
        <f>SUM(G15:G17)</f>
        <v>1</v>
      </c>
    </row>
    <row r="19" spans="1:7" ht="12.75">
      <c r="A19" s="213" t="s">
        <v>265</v>
      </c>
      <c r="B19" s="49" t="s">
        <v>209</v>
      </c>
      <c r="C19" s="195">
        <v>214650.183</v>
      </c>
      <c r="D19" s="195">
        <v>159715.752</v>
      </c>
      <c r="E19" s="195">
        <v>107935.066</v>
      </c>
      <c r="F19" s="60">
        <f t="shared" si="1"/>
        <v>-0.3242052543446059</v>
      </c>
      <c r="G19" s="60">
        <f>+E19/$E$22</f>
        <v>0.9979041575471465</v>
      </c>
    </row>
    <row r="20" spans="1:7" ht="12.75">
      <c r="A20" s="214"/>
      <c r="B20" s="2" t="s">
        <v>130</v>
      </c>
      <c r="C20" s="196"/>
      <c r="D20" s="196"/>
      <c r="E20" s="196"/>
      <c r="F20" s="38"/>
      <c r="G20" s="38">
        <f>+E20/$E$22</f>
        <v>0</v>
      </c>
    </row>
    <row r="21" spans="1:7" ht="12.75">
      <c r="A21" s="214"/>
      <c r="B21" s="2" t="s">
        <v>131</v>
      </c>
      <c r="C21" s="196">
        <v>254.51</v>
      </c>
      <c r="D21" s="196">
        <v>0</v>
      </c>
      <c r="E21" s="196">
        <v>226.69</v>
      </c>
      <c r="F21" s="38"/>
      <c r="G21" s="38">
        <f>+E21/$E$22</f>
        <v>0.0020958424528536687</v>
      </c>
    </row>
    <row r="22" spans="1:7" ht="12.75">
      <c r="A22" s="215"/>
      <c r="B22" s="35" t="s">
        <v>132</v>
      </c>
      <c r="C22" s="197">
        <v>214904.693</v>
      </c>
      <c r="D22" s="197">
        <v>159715.752</v>
      </c>
      <c r="E22" s="197">
        <v>108161.756</v>
      </c>
      <c r="F22" s="36">
        <f t="shared" si="1"/>
        <v>-0.32278592032675657</v>
      </c>
      <c r="G22" s="36">
        <f>SUM(G19:G21)</f>
        <v>1.0000000000000002</v>
      </c>
    </row>
    <row r="23" spans="1:7" ht="12.75">
      <c r="A23" s="213" t="s">
        <v>157</v>
      </c>
      <c r="B23" s="49" t="s">
        <v>209</v>
      </c>
      <c r="C23" s="195">
        <v>528020.026</v>
      </c>
      <c r="D23" s="195">
        <v>264569.794</v>
      </c>
      <c r="E23" s="195">
        <v>245705.759</v>
      </c>
      <c r="F23" s="60">
        <f t="shared" si="1"/>
        <v>-0.0713007887816551</v>
      </c>
      <c r="G23" s="60">
        <f>+E23/$E$26</f>
        <v>0.9992542492656985</v>
      </c>
    </row>
    <row r="24" spans="1:7" ht="12.75">
      <c r="A24" s="214"/>
      <c r="B24" s="2" t="s">
        <v>130</v>
      </c>
      <c r="C24" s="196">
        <v>89.058</v>
      </c>
      <c r="D24" s="196">
        <v>58.68</v>
      </c>
      <c r="E24" s="196">
        <v>0</v>
      </c>
      <c r="F24" s="38"/>
      <c r="G24" s="38">
        <f>+E24/$E$26</f>
        <v>0</v>
      </c>
    </row>
    <row r="25" spans="1:7" ht="12.75">
      <c r="A25" s="214"/>
      <c r="B25" s="2" t="s">
        <v>131</v>
      </c>
      <c r="C25" s="196">
        <v>951.974</v>
      </c>
      <c r="D25" s="196">
        <v>226.168</v>
      </c>
      <c r="E25" s="196">
        <v>183.372</v>
      </c>
      <c r="F25" s="38">
        <f t="shared" si="1"/>
        <v>-0.18922217112942588</v>
      </c>
      <c r="G25" s="38">
        <f>+E25/$E$26</f>
        <v>0.0007457507343014687</v>
      </c>
    </row>
    <row r="26" spans="1:7" ht="12.75">
      <c r="A26" s="215"/>
      <c r="B26" s="35" t="s">
        <v>132</v>
      </c>
      <c r="C26" s="197">
        <v>529061.058</v>
      </c>
      <c r="D26" s="197">
        <v>264854.642</v>
      </c>
      <c r="E26" s="197">
        <v>245889.131</v>
      </c>
      <c r="F26" s="36">
        <f aca="true" t="shared" si="2" ref="F26:F54">+(E26-D26)/D26</f>
        <v>-0.07160724409731131</v>
      </c>
      <c r="G26" s="36">
        <f>SUM(G23:G25)</f>
        <v>1</v>
      </c>
    </row>
    <row r="27" spans="1:7" ht="12.75">
      <c r="A27" s="216" t="s">
        <v>156</v>
      </c>
      <c r="B27" s="49" t="s">
        <v>209</v>
      </c>
      <c r="C27" s="195">
        <v>1121106.436</v>
      </c>
      <c r="D27" s="195">
        <v>324098.649</v>
      </c>
      <c r="E27" s="195">
        <v>250834.536</v>
      </c>
      <c r="F27" s="60">
        <f t="shared" si="2"/>
        <v>-0.22605497809403083</v>
      </c>
      <c r="G27" s="60">
        <f>+E27/$E$30</f>
        <v>0.9099017227781384</v>
      </c>
    </row>
    <row r="28" spans="1:7" ht="12.75">
      <c r="A28" s="217"/>
      <c r="B28" s="2" t="s">
        <v>130</v>
      </c>
      <c r="C28" s="196">
        <v>29015.584</v>
      </c>
      <c r="D28" s="196">
        <v>13377.194</v>
      </c>
      <c r="E28" s="196">
        <v>9259.65</v>
      </c>
      <c r="F28" s="38">
        <f t="shared" si="2"/>
        <v>-0.3078032657670958</v>
      </c>
      <c r="G28" s="38">
        <f>+E28/$E$30</f>
        <v>0.0335893598293123</v>
      </c>
    </row>
    <row r="29" spans="1:7" ht="12.75">
      <c r="A29" s="217"/>
      <c r="B29" s="2" t="s">
        <v>131</v>
      </c>
      <c r="C29" s="196">
        <v>52930.449</v>
      </c>
      <c r="D29" s="196">
        <v>7497.423</v>
      </c>
      <c r="E29" s="196">
        <v>15577.933</v>
      </c>
      <c r="F29" s="38">
        <f t="shared" si="2"/>
        <v>1.0777716556742232</v>
      </c>
      <c r="G29" s="38">
        <f>+E29/$E$30</f>
        <v>0.05650891739254923</v>
      </c>
    </row>
    <row r="30" spans="1:7" ht="12.75">
      <c r="A30" s="218"/>
      <c r="B30" s="35" t="s">
        <v>132</v>
      </c>
      <c r="C30" s="197">
        <v>1203052.469</v>
      </c>
      <c r="D30" s="197">
        <v>344973.266</v>
      </c>
      <c r="E30" s="197">
        <v>275672.119</v>
      </c>
      <c r="F30" s="36">
        <f t="shared" si="2"/>
        <v>-0.20088845667246574</v>
      </c>
      <c r="G30" s="36">
        <f>SUM(G27:G29)</f>
        <v>1</v>
      </c>
    </row>
    <row r="31" spans="1:7" ht="12.75">
      <c r="A31" s="213" t="s">
        <v>276</v>
      </c>
      <c r="B31" s="49" t="s">
        <v>209</v>
      </c>
      <c r="C31" s="195">
        <v>1775215.042</v>
      </c>
      <c r="D31" s="195">
        <v>343813.57</v>
      </c>
      <c r="E31" s="195">
        <v>382916.301</v>
      </c>
      <c r="F31" s="60">
        <f t="shared" si="2"/>
        <v>0.11373236664277088</v>
      </c>
      <c r="G31" s="60">
        <f>+E31/$E$34</f>
        <v>0.8612128520270214</v>
      </c>
    </row>
    <row r="32" spans="1:7" ht="12.75">
      <c r="A32" s="214"/>
      <c r="B32" s="2" t="s">
        <v>130</v>
      </c>
      <c r="C32" s="196">
        <v>65351.233</v>
      </c>
      <c r="D32" s="196">
        <v>10357.809</v>
      </c>
      <c r="E32" s="196">
        <v>16820.388</v>
      </c>
      <c r="F32" s="38">
        <f t="shared" si="2"/>
        <v>0.6239330151772445</v>
      </c>
      <c r="G32" s="38">
        <f>+E32/$E$34</f>
        <v>0.03783055013288945</v>
      </c>
    </row>
    <row r="33" spans="1:7" ht="12.75">
      <c r="A33" s="214"/>
      <c r="B33" s="2" t="s">
        <v>131</v>
      </c>
      <c r="C33" s="196">
        <v>187444.717</v>
      </c>
      <c r="D33" s="196">
        <v>32904.487</v>
      </c>
      <c r="E33" s="196">
        <v>44887.773</v>
      </c>
      <c r="F33" s="38">
        <f t="shared" si="2"/>
        <v>0.36418394852957287</v>
      </c>
      <c r="G33" s="38">
        <f>+E33/$E$34</f>
        <v>0.10095659784008915</v>
      </c>
    </row>
    <row r="34" spans="1:7" ht="12.75">
      <c r="A34" s="215"/>
      <c r="B34" s="35" t="s">
        <v>132</v>
      </c>
      <c r="C34" s="197">
        <v>2028010.992</v>
      </c>
      <c r="D34" s="197">
        <v>387075.866</v>
      </c>
      <c r="E34" s="197">
        <v>444624.462</v>
      </c>
      <c r="F34" s="36">
        <f t="shared" si="2"/>
        <v>0.14867523670411428</v>
      </c>
      <c r="G34" s="36">
        <f>SUM(G31:G33)</f>
        <v>1</v>
      </c>
    </row>
    <row r="35" spans="1:7" ht="12.75">
      <c r="A35" s="213" t="s">
        <v>340</v>
      </c>
      <c r="B35" s="49" t="s">
        <v>209</v>
      </c>
      <c r="C35" s="195">
        <v>1620777.251</v>
      </c>
      <c r="D35" s="195">
        <v>501678.095</v>
      </c>
      <c r="E35" s="195">
        <v>466958.186</v>
      </c>
      <c r="F35" s="60">
        <f t="shared" si="2"/>
        <v>-0.06920754433178906</v>
      </c>
      <c r="G35" s="60">
        <f>+E35/$E$38</f>
        <v>0.7694648246059368</v>
      </c>
    </row>
    <row r="36" spans="1:7" ht="12.75">
      <c r="A36" s="214"/>
      <c r="B36" s="2" t="s">
        <v>130</v>
      </c>
      <c r="C36" s="196">
        <v>1395.051</v>
      </c>
      <c r="D36" s="196">
        <v>379.235</v>
      </c>
      <c r="E36" s="196">
        <v>282.961</v>
      </c>
      <c r="F36" s="38">
        <f t="shared" si="2"/>
        <v>-0.2538636992893588</v>
      </c>
      <c r="G36" s="38">
        <f>+E36/$E$38</f>
        <v>0.0004662698776102417</v>
      </c>
    </row>
    <row r="37" spans="1:7" ht="12.75">
      <c r="A37" s="214"/>
      <c r="B37" s="2" t="s">
        <v>131</v>
      </c>
      <c r="C37" s="196">
        <v>477107.632</v>
      </c>
      <c r="D37" s="196">
        <v>104498.199</v>
      </c>
      <c r="E37" s="196">
        <v>139619.844</v>
      </c>
      <c r="F37" s="38">
        <f t="shared" si="2"/>
        <v>0.3360980891163495</v>
      </c>
      <c r="G37" s="38">
        <f>+E37/$E$38</f>
        <v>0.23006890551645295</v>
      </c>
    </row>
    <row r="38" spans="1:7" ht="12.75">
      <c r="A38" s="215"/>
      <c r="B38" s="35" t="s">
        <v>132</v>
      </c>
      <c r="C38" s="197">
        <v>2099279.934</v>
      </c>
      <c r="D38" s="197">
        <v>606555.529</v>
      </c>
      <c r="E38" s="197">
        <v>606860.991</v>
      </c>
      <c r="F38" s="36">
        <f t="shared" si="2"/>
        <v>0.0005036010478771149</v>
      </c>
      <c r="G38" s="36">
        <f>SUM(G35:G37)</f>
        <v>1</v>
      </c>
    </row>
    <row r="39" spans="1:7" ht="12.75">
      <c r="A39" s="213" t="s">
        <v>155</v>
      </c>
      <c r="B39" s="49" t="s">
        <v>209</v>
      </c>
      <c r="C39" s="195">
        <v>1111883.492</v>
      </c>
      <c r="D39" s="195">
        <v>295110.061</v>
      </c>
      <c r="E39" s="195">
        <v>345936.368</v>
      </c>
      <c r="F39" s="60">
        <f t="shared" si="2"/>
        <v>0.17222830976270928</v>
      </c>
      <c r="G39" s="60">
        <f>+E39/$E$42</f>
        <v>0.8008563256700583</v>
      </c>
    </row>
    <row r="40" spans="1:7" ht="12.75">
      <c r="A40" s="214"/>
      <c r="B40" s="2" t="s">
        <v>130</v>
      </c>
      <c r="C40" s="196">
        <v>218027.348</v>
      </c>
      <c r="D40" s="196">
        <v>48653.398</v>
      </c>
      <c r="E40" s="196">
        <v>80419.802</v>
      </c>
      <c r="F40" s="38">
        <f t="shared" si="2"/>
        <v>0.6529123412921743</v>
      </c>
      <c r="G40" s="38">
        <f>+E40/$E$42</f>
        <v>0.1861750110668723</v>
      </c>
    </row>
    <row r="41" spans="1:9" ht="12.75">
      <c r="A41" s="214"/>
      <c r="B41" s="2" t="s">
        <v>131</v>
      </c>
      <c r="C41" s="196">
        <v>32529.129</v>
      </c>
      <c r="D41" s="196">
        <v>5399.979</v>
      </c>
      <c r="E41" s="196">
        <v>5601.919</v>
      </c>
      <c r="F41" s="38">
        <f t="shared" si="2"/>
        <v>0.037396441726902936</v>
      </c>
      <c r="G41" s="38">
        <f>+E41/$E$42</f>
        <v>0.012968663263069488</v>
      </c>
      <c r="I41" s="118"/>
    </row>
    <row r="42" spans="1:7" ht="12.75">
      <c r="A42" s="215"/>
      <c r="B42" s="35" t="s">
        <v>132</v>
      </c>
      <c r="C42" s="197">
        <v>1362439.969</v>
      </c>
      <c r="D42" s="197">
        <v>349163.438</v>
      </c>
      <c r="E42" s="197">
        <v>431958.089</v>
      </c>
      <c r="F42" s="36">
        <f t="shared" si="2"/>
        <v>0.23712291147734646</v>
      </c>
      <c r="G42" s="36">
        <f>SUM(G39:G41)</f>
        <v>1</v>
      </c>
    </row>
    <row r="43" spans="1:7" ht="12.75">
      <c r="A43" s="213" t="s">
        <v>339</v>
      </c>
      <c r="B43" s="49" t="s">
        <v>209</v>
      </c>
      <c r="C43" s="195">
        <v>315104.831</v>
      </c>
      <c r="D43" s="195">
        <v>103473.486</v>
      </c>
      <c r="E43" s="195">
        <v>120288.152</v>
      </c>
      <c r="F43" s="60">
        <f t="shared" si="2"/>
        <v>0.162502169879538</v>
      </c>
      <c r="G43" s="60">
        <f>+E43/$E$46</f>
        <v>0.11225219002334072</v>
      </c>
    </row>
    <row r="44" spans="1:7" ht="12.75">
      <c r="A44" s="214"/>
      <c r="B44" s="2" t="s">
        <v>130</v>
      </c>
      <c r="C44" s="196">
        <v>3566275.848</v>
      </c>
      <c r="D44" s="196">
        <v>791691.078</v>
      </c>
      <c r="E44" s="196">
        <v>926109.314</v>
      </c>
      <c r="F44" s="38">
        <f t="shared" si="2"/>
        <v>0.16978622057933568</v>
      </c>
      <c r="G44" s="38">
        <f>+E44/$E$46</f>
        <v>0.8642397191164239</v>
      </c>
    </row>
    <row r="45" spans="1:7" ht="12.75">
      <c r="A45" s="214"/>
      <c r="B45" s="2" t="s">
        <v>131</v>
      </c>
      <c r="C45" s="196">
        <v>71024.579</v>
      </c>
      <c r="D45" s="196">
        <v>18147.388</v>
      </c>
      <c r="E45" s="196">
        <v>25190.999</v>
      </c>
      <c r="F45" s="38">
        <f t="shared" si="2"/>
        <v>0.38813359806932</v>
      </c>
      <c r="G45" s="38">
        <f>+E45/$E$46</f>
        <v>0.02350809086023523</v>
      </c>
    </row>
    <row r="46" spans="1:7" ht="12.75">
      <c r="A46" s="215"/>
      <c r="B46" s="35" t="s">
        <v>132</v>
      </c>
      <c r="C46" s="197">
        <v>3952405.258</v>
      </c>
      <c r="D46" s="197">
        <v>913311.952</v>
      </c>
      <c r="E46" s="197">
        <v>1071588.465</v>
      </c>
      <c r="F46" s="36">
        <f t="shared" si="2"/>
        <v>0.1732995091692395</v>
      </c>
      <c r="G46" s="36">
        <f>SUM(G43:G45)</f>
        <v>0.9999999999999999</v>
      </c>
    </row>
    <row r="47" spans="1:7" ht="12.75">
      <c r="A47" s="213" t="s">
        <v>242</v>
      </c>
      <c r="B47" s="49" t="s">
        <v>209</v>
      </c>
      <c r="C47" s="195">
        <v>84758.604</v>
      </c>
      <c r="D47" s="195">
        <v>22936.701</v>
      </c>
      <c r="E47" s="195">
        <v>28027.353</v>
      </c>
      <c r="F47" s="60">
        <f t="shared" si="2"/>
        <v>0.2219435131495152</v>
      </c>
      <c r="G47" s="60">
        <f>+E47/$E$50</f>
        <v>0.22199483006556125</v>
      </c>
    </row>
    <row r="48" spans="1:7" ht="12.75">
      <c r="A48" s="214"/>
      <c r="B48" s="2" t="s">
        <v>130</v>
      </c>
      <c r="C48" s="196">
        <v>345049.316</v>
      </c>
      <c r="D48" s="196">
        <v>66171.962</v>
      </c>
      <c r="E48" s="196">
        <v>96530.744</v>
      </c>
      <c r="F48" s="38">
        <f t="shared" si="2"/>
        <v>0.45878618500083174</v>
      </c>
      <c r="G48" s="38">
        <f>+E48/$E$50</f>
        <v>0.7645861566157246</v>
      </c>
    </row>
    <row r="49" spans="1:7" ht="12.75">
      <c r="A49" s="214"/>
      <c r="B49" s="2" t="s">
        <v>131</v>
      </c>
      <c r="C49" s="196">
        <v>20835.757</v>
      </c>
      <c r="D49" s="196">
        <v>3734.714</v>
      </c>
      <c r="E49" s="196">
        <v>1694.181</v>
      </c>
      <c r="F49" s="38">
        <f t="shared" si="2"/>
        <v>-0.5463692802179765</v>
      </c>
      <c r="G49" s="38">
        <f>+E49/$E$50</f>
        <v>0.013419013318714139</v>
      </c>
    </row>
    <row r="50" spans="1:7" ht="14.25" customHeight="1">
      <c r="A50" s="215"/>
      <c r="B50" s="35" t="s">
        <v>132</v>
      </c>
      <c r="C50" s="197">
        <v>450643.677</v>
      </c>
      <c r="D50" s="197">
        <v>92843.377</v>
      </c>
      <c r="E50" s="197">
        <v>126252.278</v>
      </c>
      <c r="F50" s="36">
        <f t="shared" si="2"/>
        <v>0.3598415102888816</v>
      </c>
      <c r="G50" s="36">
        <f>SUM(G47:G49)</f>
        <v>0.9999999999999999</v>
      </c>
    </row>
    <row r="51" spans="1:7" ht="14.25" customHeight="1">
      <c r="A51" s="213" t="s">
        <v>272</v>
      </c>
      <c r="B51" s="49" t="s">
        <v>209</v>
      </c>
      <c r="C51" s="195">
        <v>3105.622</v>
      </c>
      <c r="D51" s="195">
        <v>1204.564</v>
      </c>
      <c r="E51" s="195">
        <v>3686.026</v>
      </c>
      <c r="F51" s="60">
        <f t="shared" si="2"/>
        <v>2.0600499433820034</v>
      </c>
      <c r="G51" s="60">
        <f>+E51/$E$54</f>
        <v>0.07750924963122385</v>
      </c>
    </row>
    <row r="52" spans="1:7" ht="14.25" customHeight="1">
      <c r="A52" s="214"/>
      <c r="B52" s="2" t="s">
        <v>130</v>
      </c>
      <c r="C52" s="196">
        <v>12368.209</v>
      </c>
      <c r="D52" s="196">
        <v>3897.128</v>
      </c>
      <c r="E52" s="196">
        <v>30605.35</v>
      </c>
      <c r="F52" s="38">
        <f t="shared" si="2"/>
        <v>6.853308898245066</v>
      </c>
      <c r="G52" s="38">
        <f>+E52/$E$54</f>
        <v>0.6435651059436306</v>
      </c>
    </row>
    <row r="53" spans="1:7" ht="14.25" customHeight="1">
      <c r="A53" s="214"/>
      <c r="B53" s="2" t="s">
        <v>131</v>
      </c>
      <c r="C53" s="196">
        <v>3337.679</v>
      </c>
      <c r="D53" s="196">
        <v>136.971</v>
      </c>
      <c r="E53" s="196">
        <v>13264.574</v>
      </c>
      <c r="F53" s="38">
        <f t="shared" si="2"/>
        <v>95.84220747457492</v>
      </c>
      <c r="G53" s="38">
        <f>+E53/$E$54</f>
        <v>0.27892564442514556</v>
      </c>
    </row>
    <row r="54" spans="1:7" ht="14.25" customHeight="1">
      <c r="A54" s="215"/>
      <c r="B54" s="35" t="s">
        <v>132</v>
      </c>
      <c r="C54" s="197">
        <v>18811.51</v>
      </c>
      <c r="D54" s="197">
        <v>5238.663</v>
      </c>
      <c r="E54" s="197">
        <v>47555.95</v>
      </c>
      <c r="F54" s="36">
        <f t="shared" si="2"/>
        <v>8.077879222236666</v>
      </c>
      <c r="G54" s="36">
        <f>SUM(G51:G53)</f>
        <v>1</v>
      </c>
    </row>
    <row r="55" spans="1:7" ht="12.75">
      <c r="A55" s="213" t="s">
        <v>267</v>
      </c>
      <c r="B55" s="49" t="s">
        <v>209</v>
      </c>
      <c r="C55" s="195">
        <v>111189.452</v>
      </c>
      <c r="D55" s="195">
        <v>25634.297</v>
      </c>
      <c r="E55" s="195">
        <v>32512.066</v>
      </c>
      <c r="F55" s="60">
        <f aca="true" t="shared" si="3" ref="F55:F68">+(E55-D55)/D55</f>
        <v>0.26830339837289086</v>
      </c>
      <c r="G55" s="60">
        <f>+E55/$E$58</f>
        <v>0.23915702205211284</v>
      </c>
    </row>
    <row r="56" spans="1:7" ht="12.75">
      <c r="A56" s="214"/>
      <c r="B56" s="2" t="s">
        <v>130</v>
      </c>
      <c r="C56" s="196">
        <v>87188.947</v>
      </c>
      <c r="D56" s="196">
        <v>22489.927</v>
      </c>
      <c r="E56" s="196">
        <v>81181.113</v>
      </c>
      <c r="F56" s="38">
        <f t="shared" si="3"/>
        <v>2.6096654737918894</v>
      </c>
      <c r="G56" s="38">
        <f>+E56/$E$58</f>
        <v>0.5971639339055249</v>
      </c>
    </row>
    <row r="57" spans="1:7" ht="12.75">
      <c r="A57" s="214"/>
      <c r="B57" s="2" t="s">
        <v>131</v>
      </c>
      <c r="C57" s="196">
        <v>97425.304</v>
      </c>
      <c r="D57" s="196">
        <v>23841.751</v>
      </c>
      <c r="E57" s="196">
        <v>22251.255</v>
      </c>
      <c r="F57" s="38">
        <f t="shared" si="3"/>
        <v>-0.06671053648702224</v>
      </c>
      <c r="G57" s="38">
        <f>+E57/$E$58</f>
        <v>0.1636790440423622</v>
      </c>
    </row>
    <row r="58" spans="1:7" ht="12.75">
      <c r="A58" s="215"/>
      <c r="B58" s="35" t="s">
        <v>132</v>
      </c>
      <c r="C58" s="197">
        <v>295803.703</v>
      </c>
      <c r="D58" s="197">
        <v>71965.975</v>
      </c>
      <c r="E58" s="197">
        <v>135944.434</v>
      </c>
      <c r="F58" s="36">
        <f t="shared" si="3"/>
        <v>0.8890098272134852</v>
      </c>
      <c r="G58" s="36">
        <f>SUM(G55:G57)</f>
        <v>1</v>
      </c>
    </row>
    <row r="59" spans="1:7" ht="12.75">
      <c r="A59" s="219" t="s">
        <v>341</v>
      </c>
      <c r="B59" s="49" t="s">
        <v>209</v>
      </c>
      <c r="C59" s="195">
        <v>235.762</v>
      </c>
      <c r="D59" s="195">
        <v>163.996</v>
      </c>
      <c r="E59" s="195">
        <v>613.436</v>
      </c>
      <c r="F59" s="60">
        <f t="shared" si="3"/>
        <v>2.7405546476743337</v>
      </c>
      <c r="G59" s="60">
        <f>+E59/$E$62</f>
        <v>0.5573979927944136</v>
      </c>
    </row>
    <row r="60" spans="1:7" ht="12.75">
      <c r="A60" s="220"/>
      <c r="B60" s="2" t="s">
        <v>130</v>
      </c>
      <c r="C60" s="196">
        <v>181.089</v>
      </c>
      <c r="D60" s="196">
        <v>18.753</v>
      </c>
      <c r="E60" s="196">
        <v>0</v>
      </c>
      <c r="F60" s="38"/>
      <c r="G60" s="38">
        <f>+E60/$E$62</f>
        <v>0</v>
      </c>
    </row>
    <row r="61" spans="1:7" ht="12.75">
      <c r="A61" s="220"/>
      <c r="B61" s="2" t="s">
        <v>131</v>
      </c>
      <c r="C61" s="196">
        <v>1889.376</v>
      </c>
      <c r="D61" s="196">
        <v>437.633</v>
      </c>
      <c r="E61" s="196">
        <v>487.099</v>
      </c>
      <c r="F61" s="38">
        <f t="shared" si="3"/>
        <v>0.11303078149956701</v>
      </c>
      <c r="G61" s="38">
        <f>+E61/$E$62</f>
        <v>0.44260200720558635</v>
      </c>
    </row>
    <row r="62" spans="1:7" ht="12.75">
      <c r="A62" s="221"/>
      <c r="B62" s="35" t="s">
        <v>132</v>
      </c>
      <c r="C62" s="197">
        <v>2306.227</v>
      </c>
      <c r="D62" s="197">
        <v>620.382</v>
      </c>
      <c r="E62" s="197">
        <v>1100.535</v>
      </c>
      <c r="F62" s="36">
        <f t="shared" si="3"/>
        <v>0.7739634612222794</v>
      </c>
      <c r="G62" s="36">
        <f>SUM(G59:G61)</f>
        <v>1</v>
      </c>
    </row>
    <row r="63" spans="1:7" ht="12.75">
      <c r="A63" s="219" t="s">
        <v>342</v>
      </c>
      <c r="B63" s="49" t="s">
        <v>209</v>
      </c>
      <c r="C63" s="195">
        <v>797.55</v>
      </c>
      <c r="D63" s="195">
        <v>218.353</v>
      </c>
      <c r="E63" s="195">
        <v>105.843</v>
      </c>
      <c r="F63" s="60">
        <f t="shared" si="3"/>
        <v>-0.5152665637751714</v>
      </c>
      <c r="G63" s="60">
        <f>+E63/$E$66</f>
        <v>0.006869239006073172</v>
      </c>
    </row>
    <row r="64" spans="1:7" ht="12.75">
      <c r="A64" s="220"/>
      <c r="B64" s="2" t="s">
        <v>130</v>
      </c>
      <c r="C64" s="196">
        <v>3162.155</v>
      </c>
      <c r="D64" s="196">
        <v>1256.838</v>
      </c>
      <c r="E64" s="196">
        <v>621.407</v>
      </c>
      <c r="F64" s="38">
        <f t="shared" si="3"/>
        <v>-0.5055790801996757</v>
      </c>
      <c r="G64" s="38">
        <f>+E64/$E$66</f>
        <v>0.04032948048569024</v>
      </c>
    </row>
    <row r="65" spans="1:7" ht="12.75">
      <c r="A65" s="220"/>
      <c r="B65" s="2" t="s">
        <v>131</v>
      </c>
      <c r="C65" s="196">
        <v>59856.78</v>
      </c>
      <c r="D65" s="196">
        <v>15127.752</v>
      </c>
      <c r="E65" s="196">
        <v>14681.007</v>
      </c>
      <c r="F65" s="38">
        <f t="shared" si="3"/>
        <v>-0.029531486238008185</v>
      </c>
      <c r="G65" s="38">
        <f>+E65/$E$66</f>
        <v>0.9528012805082365</v>
      </c>
    </row>
    <row r="66" spans="1:7" ht="12.75">
      <c r="A66" s="221"/>
      <c r="B66" s="35" t="s">
        <v>132</v>
      </c>
      <c r="C66" s="197">
        <v>63816.485</v>
      </c>
      <c r="D66" s="197">
        <v>16602.943</v>
      </c>
      <c r="E66" s="197">
        <v>15408.257</v>
      </c>
      <c r="F66" s="36">
        <f t="shared" si="3"/>
        <v>-0.07195627907654684</v>
      </c>
      <c r="G66" s="36">
        <f>SUM(G63:G65)</f>
        <v>1</v>
      </c>
    </row>
    <row r="67" spans="1:7" ht="12.75">
      <c r="A67" s="35" t="s">
        <v>133</v>
      </c>
      <c r="B67" s="35" t="s">
        <v>132</v>
      </c>
      <c r="C67" s="197">
        <f>+'Exportacion_regional '!B22</f>
        <v>12874.699000003293</v>
      </c>
      <c r="D67" s="197">
        <f>+'Exportacion_regional '!C22</f>
        <v>2899.5719999995267</v>
      </c>
      <c r="E67" s="197">
        <f>+'Exportacion_regional '!D22</f>
        <v>4007.11599999908</v>
      </c>
      <c r="F67" s="36">
        <f t="shared" si="3"/>
        <v>0.38196809736048426</v>
      </c>
      <c r="G67" s="36">
        <f>+E67/$E$67</f>
        <v>1</v>
      </c>
    </row>
    <row r="68" spans="1:17" s="44" customFormat="1" ht="12.75">
      <c r="A68" s="198" t="s">
        <v>132</v>
      </c>
      <c r="B68" s="198"/>
      <c r="C68" s="199">
        <f>+C67+C66+C62+C58+C54+C50+C46+C42+C38+C34+C30+C26+C22+C18+C14+C10</f>
        <v>12250942.000000004</v>
      </c>
      <c r="D68" s="199">
        <f>+D67+D66+D62+D58+D54+D50+D46+D42+D38+D34+D30+D26+D22+D18+D14+D10</f>
        <v>3219764.999999999</v>
      </c>
      <c r="E68" s="199">
        <f>+E67+E66+E62+E58+E54+E50+E46+E42+E38+E34+E30+E26+E22+E18+E14+E10</f>
        <v>3519543.999999999</v>
      </c>
      <c r="F68" s="200">
        <f t="shared" si="3"/>
        <v>0.0931058633161116</v>
      </c>
      <c r="G68" s="198"/>
      <c r="H68" s="1"/>
      <c r="I68" s="1"/>
      <c r="J68" s="1"/>
      <c r="K68" s="1"/>
      <c r="L68" s="1"/>
      <c r="M68" s="1"/>
      <c r="N68" s="1"/>
      <c r="O68" s="1"/>
      <c r="P68" s="1"/>
      <c r="Q68" s="201"/>
    </row>
    <row r="69" spans="1:16" s="31" customFormat="1" ht="12.75">
      <c r="A69" s="32" t="s">
        <v>212</v>
      </c>
      <c r="B69" s="32"/>
      <c r="C69" s="32"/>
      <c r="D69" s="32"/>
      <c r="E69" s="32"/>
      <c r="F69" s="64"/>
      <c r="H69"/>
      <c r="I69"/>
      <c r="J69"/>
      <c r="K69"/>
      <c r="L69"/>
      <c r="M69"/>
      <c r="N69"/>
      <c r="O69"/>
      <c r="P69"/>
    </row>
    <row r="70" ht="12.75">
      <c r="A70" s="32" t="s">
        <v>44</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5:A18"/>
    <mergeCell ref="A11:A14"/>
    <mergeCell ref="A7:A10"/>
    <mergeCell ref="A59:A62"/>
    <mergeCell ref="A63:A66"/>
    <mergeCell ref="A39:A42"/>
    <mergeCell ref="A43:A46"/>
    <mergeCell ref="A47:A50"/>
    <mergeCell ref="A51:A54"/>
    <mergeCell ref="A55:A58"/>
    <mergeCell ref="A1:G1"/>
    <mergeCell ref="A2:G2"/>
    <mergeCell ref="A3:G3"/>
    <mergeCell ref="A4:G4"/>
    <mergeCell ref="D6:E6"/>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64">
      <selection activeCell="C70" sqref="C70"/>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209" t="s">
        <v>128</v>
      </c>
      <c r="B1" s="209"/>
      <c r="C1" s="209"/>
      <c r="D1" s="209"/>
      <c r="E1" s="209"/>
      <c r="F1" s="209"/>
      <c r="H1" s="79"/>
      <c r="J1" s="79"/>
      <c r="K1" s="79"/>
      <c r="M1" s="79"/>
      <c r="O1" s="79"/>
      <c r="P1" s="79"/>
      <c r="R1" s="79"/>
      <c r="T1" s="79"/>
      <c r="U1" s="79"/>
      <c r="W1" s="79"/>
    </row>
    <row r="2" spans="1:23" s="80" customFormat="1" ht="15.75" customHeight="1">
      <c r="A2" s="210" t="s">
        <v>1</v>
      </c>
      <c r="B2" s="210"/>
      <c r="C2" s="210"/>
      <c r="D2" s="210"/>
      <c r="E2" s="210"/>
      <c r="F2" s="210"/>
      <c r="H2" s="79"/>
      <c r="J2" s="79"/>
      <c r="K2" s="79"/>
      <c r="M2" s="79"/>
      <c r="O2" s="79"/>
      <c r="P2" s="79"/>
      <c r="R2" s="79"/>
      <c r="T2" s="79"/>
      <c r="U2" s="79"/>
      <c r="W2" s="79"/>
    </row>
    <row r="3" spans="1:23" s="80" customFormat="1" ht="15.75" customHeight="1">
      <c r="A3" s="210" t="s">
        <v>24</v>
      </c>
      <c r="B3" s="210"/>
      <c r="C3" s="210"/>
      <c r="D3" s="210"/>
      <c r="E3" s="210"/>
      <c r="F3" s="210"/>
      <c r="H3" s="79"/>
      <c r="J3" s="79"/>
      <c r="K3" s="79"/>
      <c r="M3" s="79"/>
      <c r="O3" s="79"/>
      <c r="P3" s="79"/>
      <c r="R3" s="79"/>
      <c r="T3" s="79"/>
      <c r="U3" s="79"/>
      <c r="W3" s="79"/>
    </row>
    <row r="4" spans="1:23" s="80" customFormat="1" ht="15.75" customHeight="1">
      <c r="A4" s="211"/>
      <c r="B4" s="211"/>
      <c r="C4" s="211"/>
      <c r="D4" s="211"/>
      <c r="E4" s="211"/>
      <c r="F4" s="211"/>
      <c r="H4" s="79"/>
      <c r="J4" s="79"/>
      <c r="K4" s="79"/>
      <c r="M4" s="79"/>
      <c r="O4" s="79"/>
      <c r="P4" s="79"/>
      <c r="R4" s="79"/>
      <c r="T4" s="79"/>
      <c r="U4" s="79"/>
      <c r="W4" s="79"/>
    </row>
    <row r="5" spans="1:6" s="3" customFormat="1" ht="12.75">
      <c r="A5" s="14" t="s">
        <v>25</v>
      </c>
      <c r="B5" s="1" t="s">
        <v>134</v>
      </c>
      <c r="C5" s="1">
        <v>2010</v>
      </c>
      <c r="D5" s="228" t="s">
        <v>362</v>
      </c>
      <c r="E5" s="228"/>
      <c r="F5" s="18" t="s">
        <v>27</v>
      </c>
    </row>
    <row r="6" spans="1:6" s="3" customFormat="1" ht="12.75">
      <c r="A6" s="18"/>
      <c r="B6" s="18"/>
      <c r="C6" s="18"/>
      <c r="D6" s="17">
        <v>2010</v>
      </c>
      <c r="E6" s="16">
        <v>2011</v>
      </c>
      <c r="F6" s="39">
        <v>2011</v>
      </c>
    </row>
    <row r="7" spans="1:6" s="3" customFormat="1" ht="12.75">
      <c r="A7" s="216" t="s">
        <v>262</v>
      </c>
      <c r="B7" t="s">
        <v>136</v>
      </c>
      <c r="C7" s="55">
        <v>1736.702</v>
      </c>
      <c r="D7" s="55">
        <v>658.142</v>
      </c>
      <c r="E7" s="24">
        <v>716.417</v>
      </c>
      <c r="F7" s="40">
        <f aca="true" t="shared" si="0" ref="F7:F12">+E7/$E$13</f>
        <v>0.5248710748245892</v>
      </c>
    </row>
    <row r="8" spans="1:6" s="3" customFormat="1" ht="12.75">
      <c r="A8" s="217"/>
      <c r="B8" s="3" t="s">
        <v>269</v>
      </c>
      <c r="C8" s="55">
        <v>288.619</v>
      </c>
      <c r="D8" s="55">
        <v>39.921</v>
      </c>
      <c r="E8" s="24">
        <v>145.6</v>
      </c>
      <c r="F8" s="40">
        <f t="shared" si="0"/>
        <v>0.1066714336684643</v>
      </c>
    </row>
    <row r="9" spans="1:6" s="3" customFormat="1" ht="12.75">
      <c r="A9" s="217"/>
      <c r="B9" t="s">
        <v>184</v>
      </c>
      <c r="C9" s="55">
        <v>892.787</v>
      </c>
      <c r="D9" s="55">
        <v>156.846</v>
      </c>
      <c r="E9" s="24">
        <v>131.781</v>
      </c>
      <c r="F9" s="40">
        <f t="shared" si="0"/>
        <v>0.09654717170510917</v>
      </c>
    </row>
    <row r="10" spans="1:23" ht="12.75">
      <c r="A10" s="217"/>
      <c r="B10" s="3" t="s">
        <v>208</v>
      </c>
      <c r="C10" s="55">
        <v>808.851</v>
      </c>
      <c r="D10" s="55">
        <v>262.797</v>
      </c>
      <c r="E10" s="24">
        <v>126.679</v>
      </c>
      <c r="F10" s="40">
        <f t="shared" si="0"/>
        <v>0.09280927572587493</v>
      </c>
      <c r="H10" s="52"/>
      <c r="J10" s="52"/>
      <c r="K10" s="52"/>
      <c r="M10" s="52"/>
      <c r="O10" s="52"/>
      <c r="P10" s="52"/>
      <c r="R10" s="52"/>
      <c r="T10" s="52"/>
      <c r="U10" s="52"/>
      <c r="W10" s="52"/>
    </row>
    <row r="11" spans="1:23" ht="12.75">
      <c r="A11" s="217"/>
      <c r="B11" s="3" t="s">
        <v>137</v>
      </c>
      <c r="C11" s="55">
        <v>2076.182</v>
      </c>
      <c r="D11" s="55">
        <v>65.335</v>
      </c>
      <c r="E11" s="24">
        <v>98.253</v>
      </c>
      <c r="F11" s="40">
        <f t="shared" si="0"/>
        <v>0.07198343662244247</v>
      </c>
      <c r="H11" s="52"/>
      <c r="J11" s="52"/>
      <c r="K11" s="52"/>
      <c r="M11" s="52"/>
      <c r="O11" s="52"/>
      <c r="P11" s="52"/>
      <c r="R11" s="52"/>
      <c r="T11" s="52"/>
      <c r="U11" s="52"/>
      <c r="W11" s="52"/>
    </row>
    <row r="12" spans="1:6" ht="12.75">
      <c r="A12" s="217"/>
      <c r="B12" s="3" t="s">
        <v>158</v>
      </c>
      <c r="C12" s="55">
        <f>+C13-(C7+C8+C9+C10+C11)</f>
        <v>1992.701</v>
      </c>
      <c r="D12" s="55">
        <f>+D13-(D7+D8+D9+D10+D11)</f>
        <v>289.28599999999983</v>
      </c>
      <c r="E12" s="24">
        <f>+E13-(E7+E8+E9+E10+E11)</f>
        <v>146.20900000000006</v>
      </c>
      <c r="F12" s="40">
        <f t="shared" si="0"/>
        <v>0.10711760745351993</v>
      </c>
    </row>
    <row r="13" spans="1:7" s="1" customFormat="1" ht="12.75">
      <c r="A13" s="218"/>
      <c r="B13" s="41" t="s">
        <v>161</v>
      </c>
      <c r="C13" s="71">
        <v>7795.842</v>
      </c>
      <c r="D13" s="71">
        <v>1472.327</v>
      </c>
      <c r="E13" s="71">
        <v>1364.939</v>
      </c>
      <c r="F13" s="43">
        <f>SUM(F7:F12)</f>
        <v>1</v>
      </c>
      <c r="G13" s="27"/>
    </row>
    <row r="14" spans="1:23" ht="12.75">
      <c r="A14" s="216" t="s">
        <v>263</v>
      </c>
      <c r="B14" s="3" t="s">
        <v>184</v>
      </c>
      <c r="C14" s="55">
        <v>545.754</v>
      </c>
      <c r="D14" s="55">
        <v>26.025</v>
      </c>
      <c r="E14" s="24">
        <v>448.62</v>
      </c>
      <c r="F14" s="40">
        <f aca="true" t="shared" si="1" ref="F14:F19">+E14/$E$20</f>
        <v>0.21318575416206906</v>
      </c>
      <c r="H14" s="52"/>
      <c r="J14" s="52"/>
      <c r="K14" s="52"/>
      <c r="M14" s="52"/>
      <c r="O14" s="52"/>
      <c r="P14" s="52"/>
      <c r="R14" s="52"/>
      <c r="T14" s="52"/>
      <c r="U14" s="52"/>
      <c r="W14" s="52"/>
    </row>
    <row r="15" spans="1:6" ht="12.75">
      <c r="A15" s="224"/>
      <c r="B15" s="3" t="s">
        <v>139</v>
      </c>
      <c r="C15" s="55">
        <v>1311.392</v>
      </c>
      <c r="D15" s="55">
        <v>311.99</v>
      </c>
      <c r="E15" s="24">
        <v>438.411</v>
      </c>
      <c r="F15" s="40">
        <f t="shared" si="1"/>
        <v>0.20833440254100766</v>
      </c>
    </row>
    <row r="16" spans="1:6" ht="12.75">
      <c r="A16" s="224"/>
      <c r="B16" t="s">
        <v>138</v>
      </c>
      <c r="C16" s="55">
        <v>298.724</v>
      </c>
      <c r="D16" s="55">
        <v>141.336</v>
      </c>
      <c r="E16" s="24">
        <v>355.407</v>
      </c>
      <c r="F16" s="40">
        <f t="shared" si="1"/>
        <v>0.16889061862930427</v>
      </c>
    </row>
    <row r="17" spans="1:6" ht="12.75">
      <c r="A17" s="224"/>
      <c r="B17" t="s">
        <v>136</v>
      </c>
      <c r="C17" s="55">
        <v>446.954</v>
      </c>
      <c r="D17" s="55">
        <v>103.929</v>
      </c>
      <c r="E17" s="24">
        <v>184.009</v>
      </c>
      <c r="F17" s="40">
        <f t="shared" si="1"/>
        <v>0.08744170442157764</v>
      </c>
    </row>
    <row r="18" spans="1:6" ht="12.75">
      <c r="A18" s="229"/>
      <c r="B18" s="3" t="s">
        <v>142</v>
      </c>
      <c r="C18" s="55">
        <v>78.543</v>
      </c>
      <c r="D18" s="55">
        <v>0</v>
      </c>
      <c r="E18" s="37">
        <v>180.537</v>
      </c>
      <c r="F18" s="40">
        <f t="shared" si="1"/>
        <v>0.08579179817921061</v>
      </c>
    </row>
    <row r="19" spans="1:7" ht="12.75">
      <c r="A19" s="229"/>
      <c r="B19" s="3" t="s">
        <v>158</v>
      </c>
      <c r="C19" s="55">
        <f>+C20-(C14+C15+C16+C17+C18)</f>
        <v>3754.1639999999993</v>
      </c>
      <c r="D19" s="55">
        <f>+D20-(D14+D15+D16+D17+D18)</f>
        <v>897.1279999999999</v>
      </c>
      <c r="E19" s="24">
        <f>+E20-(E14+E15+E16+E17+E18)</f>
        <v>497.37800000000016</v>
      </c>
      <c r="F19" s="40">
        <f t="shared" si="1"/>
        <v>0.23635572206683078</v>
      </c>
      <c r="G19" s="24"/>
    </row>
    <row r="20" spans="1:7" s="1" customFormat="1" ht="12.75">
      <c r="A20" s="225"/>
      <c r="B20" s="41" t="s">
        <v>161</v>
      </c>
      <c r="C20" s="71">
        <v>6435.531</v>
      </c>
      <c r="D20" s="71">
        <v>1480.408</v>
      </c>
      <c r="E20" s="71">
        <v>2104.362</v>
      </c>
      <c r="F20" s="43">
        <f>SUM(F14:F19)</f>
        <v>1</v>
      </c>
      <c r="G20" s="27"/>
    </row>
    <row r="21" spans="1:6" ht="12.75">
      <c r="A21" s="216" t="s">
        <v>264</v>
      </c>
      <c r="B21" s="3" t="s">
        <v>269</v>
      </c>
      <c r="C21" s="24">
        <v>83.649</v>
      </c>
      <c r="D21" s="55">
        <v>0.594</v>
      </c>
      <c r="E21" s="24">
        <v>193.338</v>
      </c>
      <c r="F21" s="40">
        <f aca="true" t="shared" si="2" ref="F21:F26">+E21/$E$27</f>
        <v>0.18393593095338667</v>
      </c>
    </row>
    <row r="22" spans="1:6" ht="12.75">
      <c r="A22" s="224"/>
      <c r="B22" s="3" t="s">
        <v>138</v>
      </c>
      <c r="C22" s="24">
        <v>148.637</v>
      </c>
      <c r="D22" s="55">
        <v>23.453</v>
      </c>
      <c r="E22" s="24">
        <v>172.332</v>
      </c>
      <c r="F22" s="40">
        <f t="shared" si="2"/>
        <v>0.16395145730823238</v>
      </c>
    </row>
    <row r="23" spans="1:6" ht="12.75">
      <c r="A23" s="224"/>
      <c r="B23" s="3" t="s">
        <v>229</v>
      </c>
      <c r="C23" s="24">
        <v>27.039</v>
      </c>
      <c r="D23" s="55">
        <v>0</v>
      </c>
      <c r="E23" s="24">
        <v>139.767</v>
      </c>
      <c r="F23" s="40">
        <f t="shared" si="2"/>
        <v>0.13297010035048462</v>
      </c>
    </row>
    <row r="24" spans="1:6" ht="12.75">
      <c r="A24" s="224"/>
      <c r="B24" t="s">
        <v>160</v>
      </c>
      <c r="C24" s="24">
        <v>0.792</v>
      </c>
      <c r="D24" s="55">
        <v>0.396</v>
      </c>
      <c r="E24" s="24">
        <v>104.141</v>
      </c>
      <c r="F24" s="40">
        <f t="shared" si="2"/>
        <v>0.09907660048938462</v>
      </c>
    </row>
    <row r="25" spans="1:23" ht="12.75">
      <c r="A25" s="224"/>
      <c r="B25" s="3" t="s">
        <v>208</v>
      </c>
      <c r="C25" s="24">
        <v>770.396</v>
      </c>
      <c r="D25" s="55">
        <v>271.325</v>
      </c>
      <c r="E25" s="24">
        <v>99.833</v>
      </c>
      <c r="F25" s="40">
        <f t="shared" si="2"/>
        <v>0.09497809946761347</v>
      </c>
      <c r="G25" s="3"/>
      <c r="H25" s="3"/>
      <c r="I25" s="3"/>
      <c r="J25" s="3"/>
      <c r="K25" s="3"/>
      <c r="L25" s="3"/>
      <c r="M25" s="3"/>
      <c r="N25" s="3"/>
      <c r="O25" s="3"/>
      <c r="P25" s="3"/>
      <c r="Q25" s="3"/>
      <c r="R25" s="3"/>
      <c r="S25" s="3"/>
      <c r="T25" s="3"/>
      <c r="U25" s="3"/>
      <c r="V25" s="3"/>
      <c r="W25" s="3"/>
    </row>
    <row r="26" spans="1:23" ht="12.75">
      <c r="A26" s="224"/>
      <c r="B26" s="3" t="s">
        <v>158</v>
      </c>
      <c r="C26" s="24">
        <f>+C27-(C21+C22+C23+C24+C25)</f>
        <v>2269.44</v>
      </c>
      <c r="D26" s="55">
        <f>+D27-(D21+D22+D23+D24+D25)</f>
        <v>695.1400000000001</v>
      </c>
      <c r="E26" s="24">
        <f>+E27-(E21+E22+E23+E24+E25)</f>
        <v>341.70500000000004</v>
      </c>
      <c r="F26" s="40">
        <f t="shared" si="2"/>
        <v>0.32508781143089827</v>
      </c>
      <c r="G26" s="24"/>
      <c r="H26" s="3"/>
      <c r="I26" s="3"/>
      <c r="J26" s="3"/>
      <c r="K26" s="3"/>
      <c r="L26" s="3"/>
      <c r="M26" s="3"/>
      <c r="N26" s="3"/>
      <c r="O26" s="3"/>
      <c r="P26" s="3"/>
      <c r="Q26" s="3"/>
      <c r="R26" s="3"/>
      <c r="S26" s="3"/>
      <c r="T26" s="3"/>
      <c r="U26" s="3"/>
      <c r="V26" s="3"/>
      <c r="W26" s="3"/>
    </row>
    <row r="27" spans="1:23" s="1" customFormat="1" ht="12.75">
      <c r="A27" s="225"/>
      <c r="B27" s="41" t="s">
        <v>161</v>
      </c>
      <c r="C27" s="71">
        <v>3299.953</v>
      </c>
      <c r="D27" s="71">
        <v>990.908</v>
      </c>
      <c r="E27" s="71">
        <v>1051.116</v>
      </c>
      <c r="F27" s="43">
        <f>SUM(F21:F26)</f>
        <v>1</v>
      </c>
      <c r="G27"/>
      <c r="H27" s="52"/>
      <c r="I27"/>
      <c r="J27" s="52"/>
      <c r="K27" s="52"/>
      <c r="L27"/>
      <c r="M27" s="52"/>
      <c r="N27"/>
      <c r="O27" s="52"/>
      <c r="P27" s="52"/>
      <c r="Q27"/>
      <c r="R27" s="52"/>
      <c r="S27"/>
      <c r="T27" s="52"/>
      <c r="U27" s="52"/>
      <c r="V27"/>
      <c r="W27" s="52"/>
    </row>
    <row r="28" spans="1:6" ht="12.75">
      <c r="A28" s="216" t="s">
        <v>265</v>
      </c>
      <c r="B28" s="3" t="s">
        <v>363</v>
      </c>
      <c r="C28" s="24">
        <v>142555.681</v>
      </c>
      <c r="D28" s="55">
        <v>108549.06</v>
      </c>
      <c r="E28" s="24">
        <v>59810.386</v>
      </c>
      <c r="F28" s="40">
        <f aca="true" t="shared" si="3" ref="F28:F33">+E28/$E$34</f>
        <v>0.5529716621834431</v>
      </c>
    </row>
    <row r="29" spans="1:23" ht="12.75">
      <c r="A29" s="224"/>
      <c r="B29" t="s">
        <v>140</v>
      </c>
      <c r="C29" s="24">
        <v>8194.704</v>
      </c>
      <c r="D29" s="55">
        <v>6887.907</v>
      </c>
      <c r="E29" s="24">
        <v>9664.711</v>
      </c>
      <c r="F29" s="40">
        <f t="shared" si="3"/>
        <v>0.08935423533619406</v>
      </c>
      <c r="G29"/>
      <c r="H29"/>
      <c r="I29"/>
      <c r="J29"/>
      <c r="K29"/>
      <c r="L29"/>
      <c r="M29"/>
      <c r="N29"/>
      <c r="O29"/>
      <c r="P29"/>
      <c r="Q29"/>
      <c r="R29"/>
      <c r="S29"/>
      <c r="T29"/>
      <c r="U29"/>
      <c r="V29"/>
      <c r="W29"/>
    </row>
    <row r="30" spans="1:23" ht="12.75">
      <c r="A30" s="224"/>
      <c r="B30" s="3" t="s">
        <v>138</v>
      </c>
      <c r="C30" s="24">
        <v>9539.144</v>
      </c>
      <c r="D30" s="55">
        <v>8277.766</v>
      </c>
      <c r="E30" s="24">
        <v>6642.271</v>
      </c>
      <c r="F30" s="40">
        <f t="shared" si="3"/>
        <v>0.06141053220326786</v>
      </c>
      <c r="G30"/>
      <c r="H30"/>
      <c r="I30"/>
      <c r="J30"/>
      <c r="K30"/>
      <c r="L30"/>
      <c r="M30"/>
      <c r="N30"/>
      <c r="O30"/>
      <c r="P30"/>
      <c r="Q30"/>
      <c r="R30"/>
      <c r="S30"/>
      <c r="T30"/>
      <c r="U30"/>
      <c r="V30"/>
      <c r="W30"/>
    </row>
    <row r="31" spans="1:23" ht="12.75">
      <c r="A31" s="224"/>
      <c r="B31" s="3" t="s">
        <v>223</v>
      </c>
      <c r="C31" s="24">
        <v>8414.347</v>
      </c>
      <c r="D31" s="55">
        <v>7092.753</v>
      </c>
      <c r="E31" s="24">
        <v>2963.765</v>
      </c>
      <c r="F31" s="40">
        <f t="shared" si="3"/>
        <v>0.02740122858212472</v>
      </c>
      <c r="G31"/>
      <c r="H31"/>
      <c r="I31"/>
      <c r="J31"/>
      <c r="K31"/>
      <c r="L31"/>
      <c r="M31"/>
      <c r="N31"/>
      <c r="O31"/>
      <c r="P31"/>
      <c r="Q31"/>
      <c r="R31"/>
      <c r="S31"/>
      <c r="T31"/>
      <c r="U31"/>
      <c r="V31"/>
      <c r="W31"/>
    </row>
    <row r="32" spans="1:23" ht="12.75">
      <c r="A32" s="224"/>
      <c r="B32" s="3" t="s">
        <v>141</v>
      </c>
      <c r="C32" s="24">
        <v>8388.614</v>
      </c>
      <c r="D32" s="55">
        <v>6484.708</v>
      </c>
      <c r="E32" s="24">
        <v>2910.352</v>
      </c>
      <c r="F32" s="40">
        <f t="shared" si="3"/>
        <v>0.026907403389419823</v>
      </c>
      <c r="G32"/>
      <c r="H32" s="52"/>
      <c r="I32" s="129"/>
      <c r="J32" s="52"/>
      <c r="K32" s="52"/>
      <c r="L32"/>
      <c r="M32" s="52"/>
      <c r="N32"/>
      <c r="O32" s="52"/>
      <c r="P32" s="52"/>
      <c r="Q32"/>
      <c r="R32" s="52"/>
      <c r="S32"/>
      <c r="T32" s="52"/>
      <c r="U32" s="52"/>
      <c r="V32"/>
      <c r="W32" s="52"/>
    </row>
    <row r="33" spans="1:23" ht="12.75">
      <c r="A33" s="224"/>
      <c r="B33" s="3" t="s">
        <v>158</v>
      </c>
      <c r="C33" s="24">
        <f>+C34-(C28+C29+C30+C31+C32)</f>
        <v>37812.20299999998</v>
      </c>
      <c r="D33" s="55">
        <f>+D34-(D28+D29+D30+D31+D32)</f>
        <v>22423.55799999999</v>
      </c>
      <c r="E33" s="24">
        <f>+E34-(E28+E29+E30+E31+E32)</f>
        <v>26170.271000000008</v>
      </c>
      <c r="F33" s="40">
        <f t="shared" si="3"/>
        <v>0.24195493830555054</v>
      </c>
      <c r="G33" s="24"/>
      <c r="H33" s="1"/>
      <c r="I33" s="1"/>
      <c r="J33" s="1"/>
      <c r="K33" s="1"/>
      <c r="L33" s="1"/>
      <c r="M33" s="1"/>
      <c r="N33" s="1"/>
      <c r="O33" s="1"/>
      <c r="P33" s="1"/>
      <c r="Q33" s="1"/>
      <c r="R33" s="1"/>
      <c r="S33" s="1"/>
      <c r="T33" s="1"/>
      <c r="U33" s="1"/>
      <c r="V33" s="1"/>
      <c r="W33" s="1"/>
    </row>
    <row r="34" spans="1:23" s="44" customFormat="1" ht="12.75">
      <c r="A34" s="225"/>
      <c r="B34" s="41" t="s">
        <v>161</v>
      </c>
      <c r="C34" s="71">
        <v>214904.693</v>
      </c>
      <c r="D34" s="71">
        <v>159715.752</v>
      </c>
      <c r="E34" s="71">
        <v>108161.756</v>
      </c>
      <c r="F34" s="43">
        <f>SUM(F28:F33)</f>
        <v>1</v>
      </c>
      <c r="G34"/>
      <c r="H34" s="52"/>
      <c r="I34"/>
      <c r="J34" s="52"/>
      <c r="K34" s="52"/>
      <c r="L34"/>
      <c r="M34" s="52"/>
      <c r="N34"/>
      <c r="O34" s="52"/>
      <c r="P34" s="52"/>
      <c r="Q34"/>
      <c r="R34" s="52"/>
      <c r="S34"/>
      <c r="T34" s="52"/>
      <c r="U34" s="52"/>
      <c r="V34"/>
      <c r="W34" s="52"/>
    </row>
    <row r="35" spans="1:23" ht="12.75">
      <c r="A35" s="216" t="s">
        <v>157</v>
      </c>
      <c r="B35" s="3" t="s">
        <v>208</v>
      </c>
      <c r="C35" s="24">
        <v>308025.842</v>
      </c>
      <c r="D35" s="55">
        <v>172464.577</v>
      </c>
      <c r="E35" s="24">
        <v>141556.435</v>
      </c>
      <c r="F35" s="40">
        <f aca="true" t="shared" si="4" ref="F35:F40">+E35/$E$41</f>
        <v>0.5756921195512298</v>
      </c>
      <c r="G35"/>
      <c r="H35"/>
      <c r="I35"/>
      <c r="J35"/>
      <c r="K35"/>
      <c r="L35"/>
      <c r="M35"/>
      <c r="N35"/>
      <c r="O35"/>
      <c r="P35"/>
      <c r="Q35"/>
      <c r="R35"/>
      <c r="S35"/>
      <c r="T35"/>
      <c r="U35"/>
      <c r="V35"/>
      <c r="W35"/>
    </row>
    <row r="36" spans="1:23" ht="12.75">
      <c r="A36" s="224"/>
      <c r="B36" t="s">
        <v>135</v>
      </c>
      <c r="C36" s="24">
        <v>25324.626</v>
      </c>
      <c r="D36" s="55">
        <v>13260.803</v>
      </c>
      <c r="E36" s="24">
        <v>19162.479</v>
      </c>
      <c r="F36" s="40">
        <f t="shared" si="4"/>
        <v>0.0779313787562249</v>
      </c>
      <c r="G36"/>
      <c r="H36"/>
      <c r="I36"/>
      <c r="J36"/>
      <c r="K36"/>
      <c r="L36"/>
      <c r="M36"/>
      <c r="N36"/>
      <c r="O36"/>
      <c r="P36"/>
      <c r="Q36"/>
      <c r="R36"/>
      <c r="S36"/>
      <c r="T36"/>
      <c r="U36"/>
      <c r="V36"/>
      <c r="W36"/>
    </row>
    <row r="37" spans="1:23" ht="12.75">
      <c r="A37" s="224"/>
      <c r="B37" t="s">
        <v>137</v>
      </c>
      <c r="C37" s="24">
        <v>41162.801</v>
      </c>
      <c r="D37" s="55">
        <v>15706.984</v>
      </c>
      <c r="E37" s="24">
        <v>17439.312</v>
      </c>
      <c r="F37" s="40">
        <f t="shared" si="4"/>
        <v>0.07092347648339122</v>
      </c>
      <c r="G37" s="3"/>
      <c r="H37" s="3"/>
      <c r="I37" s="3"/>
      <c r="J37" s="3"/>
      <c r="K37" s="3"/>
      <c r="L37" s="3"/>
      <c r="M37" s="3"/>
      <c r="N37" s="3"/>
      <c r="O37" s="3"/>
      <c r="P37" s="3"/>
      <c r="Q37" s="3"/>
      <c r="R37" s="3"/>
      <c r="S37" s="3"/>
      <c r="T37" s="3"/>
      <c r="U37" s="3"/>
      <c r="V37" s="3"/>
      <c r="W37" s="3"/>
    </row>
    <row r="38" spans="1:23" ht="12.75">
      <c r="A38" s="224"/>
      <c r="B38" t="s">
        <v>140</v>
      </c>
      <c r="C38" s="24">
        <v>25617.164</v>
      </c>
      <c r="D38" s="55">
        <v>11116.214</v>
      </c>
      <c r="E38" s="24">
        <v>17150.468</v>
      </c>
      <c r="F38" s="40">
        <f t="shared" si="4"/>
        <v>0.06974878446335231</v>
      </c>
      <c r="G38" s="3"/>
      <c r="H38" s="3"/>
      <c r="I38" s="3"/>
      <c r="J38" s="3"/>
      <c r="K38" s="3"/>
      <c r="L38" s="3"/>
      <c r="M38" s="3"/>
      <c r="N38" s="3"/>
      <c r="O38" s="3"/>
      <c r="P38" s="3"/>
      <c r="Q38" s="3"/>
      <c r="R38" s="3"/>
      <c r="S38" s="3"/>
      <c r="T38" s="3"/>
      <c r="U38" s="3"/>
      <c r="V38" s="3"/>
      <c r="W38" s="3"/>
    </row>
    <row r="39" spans="1:23" ht="12.75">
      <c r="A39" s="224"/>
      <c r="B39" t="s">
        <v>138</v>
      </c>
      <c r="C39" s="24">
        <v>17265.63</v>
      </c>
      <c r="D39" s="55">
        <v>9460.927</v>
      </c>
      <c r="E39" s="24">
        <v>11405.081</v>
      </c>
      <c r="F39" s="40">
        <f t="shared" si="4"/>
        <v>0.04638302211088786</v>
      </c>
      <c r="G39"/>
      <c r="H39" s="52"/>
      <c r="I39"/>
      <c r="J39" s="52"/>
      <c r="K39" s="52"/>
      <c r="L39"/>
      <c r="M39" s="52"/>
      <c r="N39"/>
      <c r="O39" s="52"/>
      <c r="P39" s="52"/>
      <c r="Q39"/>
      <c r="R39" s="52"/>
      <c r="S39"/>
      <c r="T39" s="52"/>
      <c r="U39" s="52"/>
      <c r="V39"/>
      <c r="W39" s="52"/>
    </row>
    <row r="40" spans="1:23" ht="12.75">
      <c r="A40" s="224"/>
      <c r="B40" s="3" t="s">
        <v>158</v>
      </c>
      <c r="C40" s="24">
        <f>+C41-(C35+C36+C37+C38+C39)</f>
        <v>111664.995</v>
      </c>
      <c r="D40" s="55">
        <f>+D41-(D35+D36+D37+D38+D39)</f>
        <v>42845.13699999999</v>
      </c>
      <c r="E40" s="24">
        <f>+E41-(E35+E36+E37+E38+E39)</f>
        <v>39175.356</v>
      </c>
      <c r="F40" s="40">
        <f t="shared" si="4"/>
        <v>0.15932121863491397</v>
      </c>
      <c r="G40" s="24"/>
      <c r="H40" s="52"/>
      <c r="I40"/>
      <c r="J40" s="52"/>
      <c r="K40" s="52"/>
      <c r="L40"/>
      <c r="M40" s="52"/>
      <c r="N40"/>
      <c r="O40" s="52"/>
      <c r="P40" s="52"/>
      <c r="Q40"/>
      <c r="R40" s="52"/>
      <c r="S40"/>
      <c r="T40" s="52"/>
      <c r="U40" s="52"/>
      <c r="V40"/>
      <c r="W40" s="52"/>
    </row>
    <row r="41" spans="1:23" s="44" customFormat="1" ht="12.75">
      <c r="A41" s="225"/>
      <c r="B41" s="41" t="s">
        <v>161</v>
      </c>
      <c r="C41" s="71">
        <v>529061.058</v>
      </c>
      <c r="D41" s="71">
        <v>264854.642</v>
      </c>
      <c r="E41" s="71">
        <v>245889.131</v>
      </c>
      <c r="F41" s="43">
        <f>SUM(F35:F40)</f>
        <v>1</v>
      </c>
      <c r="G41"/>
      <c r="H41"/>
      <c r="I41"/>
      <c r="J41"/>
      <c r="K41"/>
      <c r="L41"/>
      <c r="M41"/>
      <c r="N41"/>
      <c r="O41"/>
      <c r="P41"/>
      <c r="Q41"/>
      <c r="R41"/>
      <c r="S41"/>
      <c r="T41"/>
      <c r="U41"/>
      <c r="V41"/>
      <c r="W41"/>
    </row>
    <row r="42" spans="1:23" ht="12.75">
      <c r="A42" s="216" t="s">
        <v>156</v>
      </c>
      <c r="B42" s="3" t="s">
        <v>208</v>
      </c>
      <c r="C42" s="24">
        <v>409967.067</v>
      </c>
      <c r="D42" s="55">
        <v>196553.532</v>
      </c>
      <c r="E42" s="24">
        <v>128723.596</v>
      </c>
      <c r="F42" s="40">
        <f aca="true" t="shared" si="5" ref="F42:F47">+E42/$E$48</f>
        <v>0.4669445588728543</v>
      </c>
      <c r="G42"/>
      <c r="H42"/>
      <c r="I42"/>
      <c r="J42"/>
      <c r="K42"/>
      <c r="L42"/>
      <c r="M42"/>
      <c r="N42"/>
      <c r="O42"/>
      <c r="P42"/>
      <c r="Q42"/>
      <c r="R42"/>
      <c r="S42"/>
      <c r="T42"/>
      <c r="U42"/>
      <c r="V42"/>
      <c r="W42"/>
    </row>
    <row r="43" spans="1:23" ht="12.75">
      <c r="A43" s="224"/>
      <c r="B43" t="s">
        <v>137</v>
      </c>
      <c r="C43" s="24">
        <v>86036.127</v>
      </c>
      <c r="D43" s="55">
        <v>22313.817</v>
      </c>
      <c r="E43" s="24">
        <v>17396.499</v>
      </c>
      <c r="F43" s="40">
        <f t="shared" si="5"/>
        <v>0.06310576152244109</v>
      </c>
      <c r="G43"/>
      <c r="H43"/>
      <c r="I43"/>
      <c r="J43"/>
      <c r="K43"/>
      <c r="L43"/>
      <c r="M43"/>
      <c r="N43"/>
      <c r="O43"/>
      <c r="P43"/>
      <c r="Q43"/>
      <c r="R43"/>
      <c r="S43"/>
      <c r="T43"/>
      <c r="U43"/>
      <c r="V43"/>
      <c r="W43"/>
    </row>
    <row r="44" spans="1:23" ht="12.75">
      <c r="A44" s="224"/>
      <c r="B44" t="s">
        <v>135</v>
      </c>
      <c r="C44" s="24">
        <v>79035.51</v>
      </c>
      <c r="D44" s="55">
        <v>22699.393</v>
      </c>
      <c r="E44" s="24">
        <v>16481.018</v>
      </c>
      <c r="F44" s="40">
        <f t="shared" si="5"/>
        <v>0.05978485622624753</v>
      </c>
      <c r="G44"/>
      <c r="H44"/>
      <c r="I44"/>
      <c r="J44"/>
      <c r="K44"/>
      <c r="L44"/>
      <c r="M44"/>
      <c r="N44"/>
      <c r="O44"/>
      <c r="P44"/>
      <c r="Q44"/>
      <c r="R44"/>
      <c r="S44"/>
      <c r="T44"/>
      <c r="U44"/>
      <c r="V44"/>
      <c r="W44"/>
    </row>
    <row r="45" spans="1:23" ht="12.75">
      <c r="A45" s="224"/>
      <c r="B45" t="s">
        <v>138</v>
      </c>
      <c r="C45" s="24">
        <v>54635.162</v>
      </c>
      <c r="D45" s="55">
        <v>8827.135</v>
      </c>
      <c r="E45" s="24">
        <v>14918.301</v>
      </c>
      <c r="F45" s="40">
        <f t="shared" si="5"/>
        <v>0.05411610377616751</v>
      </c>
      <c r="G45"/>
      <c r="H45" s="52"/>
      <c r="I45"/>
      <c r="J45" s="52"/>
      <c r="K45" s="52"/>
      <c r="L45"/>
      <c r="M45" s="52"/>
      <c r="N45"/>
      <c r="O45" s="52"/>
      <c r="P45" s="52"/>
      <c r="Q45"/>
      <c r="R45" s="52"/>
      <c r="S45"/>
      <c r="T45" s="52"/>
      <c r="U45" s="52"/>
      <c r="V45"/>
      <c r="W45" s="52"/>
    </row>
    <row r="46" spans="1:23" ht="12.75">
      <c r="A46" s="224"/>
      <c r="B46" t="s">
        <v>141</v>
      </c>
      <c r="C46" s="24">
        <v>52077.125</v>
      </c>
      <c r="D46" s="55">
        <v>12652.097</v>
      </c>
      <c r="E46" s="24">
        <v>9089.33</v>
      </c>
      <c r="F46" s="40">
        <f t="shared" si="5"/>
        <v>0.032971524407225235</v>
      </c>
      <c r="G46" s="1"/>
      <c r="H46" s="1"/>
      <c r="I46" s="1"/>
      <c r="J46" s="1"/>
      <c r="K46" s="1"/>
      <c r="L46" s="1"/>
      <c r="M46" s="1"/>
      <c r="N46" s="1"/>
      <c r="O46" s="1"/>
      <c r="P46" s="1"/>
      <c r="Q46" s="1"/>
      <c r="R46" s="1"/>
      <c r="S46" s="1"/>
      <c r="T46" s="1"/>
      <c r="U46" s="1"/>
      <c r="V46" s="1"/>
      <c r="W46" s="1"/>
    </row>
    <row r="47" spans="1:23" ht="12.75">
      <c r="A47" s="224"/>
      <c r="B47" s="3" t="s">
        <v>158</v>
      </c>
      <c r="C47" s="24">
        <f>+C48-(C42+C43+C44+C45+C46)</f>
        <v>521301.4780000001</v>
      </c>
      <c r="D47" s="55">
        <f>+D48-(D42+D43+D44+D45+D46)</f>
        <v>81927.29199999996</v>
      </c>
      <c r="E47" s="24">
        <f>+E48-(E42+E43+E44+E45+E46)</f>
        <v>89063.375</v>
      </c>
      <c r="F47" s="40">
        <f t="shared" si="5"/>
        <v>0.32307719519506434</v>
      </c>
      <c r="G47" s="24"/>
      <c r="H47" s="1"/>
      <c r="I47" s="1"/>
      <c r="J47" s="1"/>
      <c r="K47" s="1"/>
      <c r="L47" s="1"/>
      <c r="M47" s="1"/>
      <c r="N47" s="1"/>
      <c r="O47" s="1"/>
      <c r="P47" s="1"/>
      <c r="Q47" s="1"/>
      <c r="R47" s="1"/>
      <c r="S47" s="1"/>
      <c r="T47" s="1"/>
      <c r="U47" s="1"/>
      <c r="V47" s="1"/>
      <c r="W47" s="1"/>
    </row>
    <row r="48" spans="1:23" s="44" customFormat="1" ht="12.75">
      <c r="A48" s="225"/>
      <c r="B48" s="41" t="s">
        <v>161</v>
      </c>
      <c r="C48" s="71">
        <v>1203052.469</v>
      </c>
      <c r="D48" s="71">
        <v>344973.266</v>
      </c>
      <c r="E48" s="71">
        <v>275672.119</v>
      </c>
      <c r="F48" s="43">
        <f>SUM(F42:F47)</f>
        <v>1</v>
      </c>
      <c r="G48"/>
      <c r="H48" s="52"/>
      <c r="I48"/>
      <c r="J48" s="52"/>
      <c r="K48" s="52"/>
      <c r="L48"/>
      <c r="M48" s="52"/>
      <c r="N48"/>
      <c r="O48" s="52"/>
      <c r="P48" s="52"/>
      <c r="Q48"/>
      <c r="R48" s="52"/>
      <c r="S48"/>
      <c r="T48" s="52"/>
      <c r="U48" s="52"/>
      <c r="V48"/>
      <c r="W48" s="52"/>
    </row>
    <row r="49" spans="1:23" ht="12.75">
      <c r="A49" s="213" t="s">
        <v>266</v>
      </c>
      <c r="B49" s="3" t="s">
        <v>208</v>
      </c>
      <c r="C49" s="24">
        <v>430146.583</v>
      </c>
      <c r="D49" s="55">
        <v>107234.933</v>
      </c>
      <c r="E49" s="24">
        <v>100390.004</v>
      </c>
      <c r="F49" s="40">
        <f aca="true" t="shared" si="6" ref="F49:F54">+E49/$E$55</f>
        <v>0.22578605672847574</v>
      </c>
      <c r="G49"/>
      <c r="H49"/>
      <c r="I49"/>
      <c r="J49"/>
      <c r="K49"/>
      <c r="L49"/>
      <c r="M49"/>
      <c r="N49"/>
      <c r="O49"/>
      <c r="P49"/>
      <c r="Q49"/>
      <c r="R49"/>
      <c r="S49"/>
      <c r="T49"/>
      <c r="U49"/>
      <c r="V49"/>
      <c r="W49"/>
    </row>
    <row r="50" spans="1:23" ht="12.75">
      <c r="A50" s="222"/>
      <c r="B50" t="s">
        <v>135</v>
      </c>
      <c r="C50" s="24">
        <v>196785.101</v>
      </c>
      <c r="D50" s="55">
        <v>40447.194</v>
      </c>
      <c r="E50" s="24">
        <v>39672.026</v>
      </c>
      <c r="F50" s="40">
        <f t="shared" si="6"/>
        <v>0.08922591847859239</v>
      </c>
      <c r="G50"/>
      <c r="H50"/>
      <c r="I50"/>
      <c r="J50"/>
      <c r="K50"/>
      <c r="L50"/>
      <c r="M50"/>
      <c r="N50"/>
      <c r="O50"/>
      <c r="P50"/>
      <c r="Q50"/>
      <c r="R50"/>
      <c r="S50"/>
      <c r="T50"/>
      <c r="U50"/>
      <c r="V50"/>
      <c r="W50"/>
    </row>
    <row r="51" spans="1:23" ht="12.75">
      <c r="A51" s="222"/>
      <c r="B51" t="s">
        <v>137</v>
      </c>
      <c r="C51" s="24">
        <v>91166.422</v>
      </c>
      <c r="D51" s="55">
        <v>17852.045</v>
      </c>
      <c r="E51" s="24">
        <v>26074.358</v>
      </c>
      <c r="F51" s="40">
        <f t="shared" si="6"/>
        <v>0.058643552544799034</v>
      </c>
      <c r="G51" s="3"/>
      <c r="H51" s="3"/>
      <c r="I51" s="3"/>
      <c r="J51" s="3"/>
      <c r="K51" s="3"/>
      <c r="L51" s="3"/>
      <c r="M51" s="3"/>
      <c r="N51" s="3"/>
      <c r="O51" s="3"/>
      <c r="P51" s="3"/>
      <c r="Q51" s="3"/>
      <c r="R51" s="3"/>
      <c r="S51" s="3"/>
      <c r="T51" s="3"/>
      <c r="U51" s="3"/>
      <c r="V51" s="3"/>
      <c r="W51" s="3"/>
    </row>
    <row r="52" spans="1:23" ht="12.75">
      <c r="A52" s="222"/>
      <c r="B52" t="s">
        <v>138</v>
      </c>
      <c r="C52" s="24">
        <v>99363.741</v>
      </c>
      <c r="D52" s="55">
        <v>17228.629</v>
      </c>
      <c r="E52" s="24">
        <v>25762.149</v>
      </c>
      <c r="F52" s="40">
        <f t="shared" si="6"/>
        <v>0.05794136670779936</v>
      </c>
      <c r="G52" s="3"/>
      <c r="H52" s="3"/>
      <c r="I52" s="3"/>
      <c r="J52" s="3"/>
      <c r="K52" s="3"/>
      <c r="L52" s="3"/>
      <c r="M52" s="3"/>
      <c r="N52" s="3"/>
      <c r="O52" s="3"/>
      <c r="P52" s="3"/>
      <c r="Q52" s="3"/>
      <c r="R52" s="3"/>
      <c r="S52" s="3"/>
      <c r="T52" s="3"/>
      <c r="U52" s="3"/>
      <c r="V52" s="3"/>
      <c r="W52" s="3"/>
    </row>
    <row r="53" spans="1:23" ht="12.75">
      <c r="A53" s="222"/>
      <c r="B53" t="s">
        <v>269</v>
      </c>
      <c r="C53" s="24">
        <v>91324.977</v>
      </c>
      <c r="D53" s="55">
        <v>15854.43</v>
      </c>
      <c r="E53" s="24">
        <v>25397.158</v>
      </c>
      <c r="F53" s="40">
        <f t="shared" si="6"/>
        <v>0.057120469453612745</v>
      </c>
      <c r="G53"/>
      <c r="H53" s="52"/>
      <c r="I53"/>
      <c r="J53" s="52"/>
      <c r="K53" s="52"/>
      <c r="L53"/>
      <c r="M53" s="52"/>
      <c r="N53"/>
      <c r="O53" s="52"/>
      <c r="P53" s="52"/>
      <c r="Q53"/>
      <c r="R53" s="52"/>
      <c r="S53"/>
      <c r="T53" s="52"/>
      <c r="U53" s="52"/>
      <c r="V53"/>
      <c r="W53" s="52"/>
    </row>
    <row r="54" spans="1:23" ht="12.75">
      <c r="A54" s="222"/>
      <c r="B54" s="3" t="s">
        <v>158</v>
      </c>
      <c r="C54" s="24">
        <f>+C55-(C49+C50+C51+C52+C53)</f>
        <v>1119224.168</v>
      </c>
      <c r="D54" s="55">
        <f>+D55-(D49+D50+D51+D52+D53)</f>
        <v>188458.63499999995</v>
      </c>
      <c r="E54" s="24">
        <f>+E55-(E49+E50+E51+E52+E53)</f>
        <v>227328.767</v>
      </c>
      <c r="F54" s="40">
        <f t="shared" si="6"/>
        <v>0.5112826360867208</v>
      </c>
      <c r="G54" s="24"/>
      <c r="H54" s="52"/>
      <c r="I54"/>
      <c r="J54" s="52"/>
      <c r="K54" s="52"/>
      <c r="L54"/>
      <c r="M54" s="52"/>
      <c r="N54"/>
      <c r="O54" s="52"/>
      <c r="P54" s="52"/>
      <c r="Q54"/>
      <c r="R54" s="52"/>
      <c r="S54"/>
      <c r="T54" s="52"/>
      <c r="U54" s="52"/>
      <c r="V54"/>
      <c r="W54" s="52"/>
    </row>
    <row r="55" spans="1:23" s="44" customFormat="1" ht="12.75">
      <c r="A55" s="227"/>
      <c r="B55" s="41" t="s">
        <v>161</v>
      </c>
      <c r="C55" s="71">
        <v>2028010.992</v>
      </c>
      <c r="D55" s="71">
        <v>387075.866</v>
      </c>
      <c r="E55" s="71">
        <v>444624.462</v>
      </c>
      <c r="F55" s="43">
        <f>SUM(F49:F54)</f>
        <v>1</v>
      </c>
      <c r="G55"/>
      <c r="H55"/>
      <c r="I55"/>
      <c r="J55"/>
      <c r="K55"/>
      <c r="L55"/>
      <c r="M55"/>
      <c r="N55"/>
      <c r="O55"/>
      <c r="P55"/>
      <c r="Q55"/>
      <c r="R55"/>
      <c r="S55"/>
      <c r="T55"/>
      <c r="U55"/>
      <c r="V55"/>
      <c r="W55"/>
    </row>
    <row r="56" spans="1:23" ht="12.75">
      <c r="A56" s="213" t="s">
        <v>340</v>
      </c>
      <c r="B56" s="3" t="s">
        <v>208</v>
      </c>
      <c r="C56" s="24">
        <v>527357.526</v>
      </c>
      <c r="D56" s="55">
        <v>214007.996</v>
      </c>
      <c r="E56" s="24">
        <v>143548.506</v>
      </c>
      <c r="F56" s="40">
        <f aca="true" t="shared" si="7" ref="F56:F61">+E56/$E$62</f>
        <v>0.23654264836409625</v>
      </c>
      <c r="G56"/>
      <c r="H56"/>
      <c r="I56"/>
      <c r="J56"/>
      <c r="K56"/>
      <c r="L56"/>
      <c r="M56"/>
      <c r="N56"/>
      <c r="O56"/>
      <c r="P56"/>
      <c r="Q56"/>
      <c r="R56"/>
      <c r="S56"/>
      <c r="T56"/>
      <c r="U56"/>
      <c r="V56"/>
      <c r="W56"/>
    </row>
    <row r="57" spans="1:23" ht="12.75">
      <c r="A57" s="214"/>
      <c r="B57" s="3" t="s">
        <v>141</v>
      </c>
      <c r="C57" s="24">
        <v>174642.726</v>
      </c>
      <c r="D57" s="55">
        <v>36427.341</v>
      </c>
      <c r="E57" s="24">
        <v>54662.812</v>
      </c>
      <c r="F57" s="40">
        <f t="shared" si="7"/>
        <v>0.0900746840061763</v>
      </c>
      <c r="G57"/>
      <c r="H57"/>
      <c r="I57"/>
      <c r="J57"/>
      <c r="K57"/>
      <c r="L57"/>
      <c r="M57"/>
      <c r="N57"/>
      <c r="O57"/>
      <c r="P57"/>
      <c r="Q57"/>
      <c r="R57"/>
      <c r="S57"/>
      <c r="T57"/>
      <c r="U57"/>
      <c r="V57"/>
      <c r="W57"/>
    </row>
    <row r="58" spans="1:23" ht="12.75">
      <c r="A58" s="214"/>
      <c r="B58" s="3" t="s">
        <v>135</v>
      </c>
      <c r="C58" s="24">
        <v>128910.451</v>
      </c>
      <c r="D58" s="55">
        <v>33377.166</v>
      </c>
      <c r="E58" s="24">
        <v>40713.75</v>
      </c>
      <c r="F58" s="40">
        <f t="shared" si="7"/>
        <v>0.06708908729313925</v>
      </c>
      <c r="G58"/>
      <c r="H58"/>
      <c r="I58"/>
      <c r="J58"/>
      <c r="K58"/>
      <c r="L58"/>
      <c r="M58"/>
      <c r="N58"/>
      <c r="O58"/>
      <c r="P58"/>
      <c r="Q58"/>
      <c r="R58"/>
      <c r="S58"/>
      <c r="T58"/>
      <c r="U58"/>
      <c r="V58"/>
      <c r="W58"/>
    </row>
    <row r="59" spans="1:23" ht="12.75">
      <c r="A59" s="214"/>
      <c r="B59" s="3" t="s">
        <v>223</v>
      </c>
      <c r="C59" s="24">
        <v>85738.913</v>
      </c>
      <c r="D59" s="55">
        <v>48019.143</v>
      </c>
      <c r="E59" s="24">
        <v>39985.587</v>
      </c>
      <c r="F59" s="40">
        <f t="shared" si="7"/>
        <v>0.06588920295257535</v>
      </c>
      <c r="G59"/>
      <c r="H59" s="52"/>
      <c r="I59"/>
      <c r="J59" s="52"/>
      <c r="K59" s="52"/>
      <c r="L59"/>
      <c r="M59" s="52"/>
      <c r="N59"/>
      <c r="O59" s="52"/>
      <c r="P59" s="52"/>
      <c r="Q59"/>
      <c r="R59" s="52"/>
      <c r="S59"/>
      <c r="T59" s="52"/>
      <c r="U59" s="52"/>
      <c r="V59"/>
      <c r="W59" s="52"/>
    </row>
    <row r="60" spans="1:23" ht="12.75">
      <c r="A60" s="214"/>
      <c r="B60" t="s">
        <v>137</v>
      </c>
      <c r="C60" s="24">
        <v>123281.966</v>
      </c>
      <c r="D60" s="55">
        <v>34830.599</v>
      </c>
      <c r="E60" s="24">
        <v>35423.522</v>
      </c>
      <c r="F60" s="40">
        <f t="shared" si="7"/>
        <v>0.05837172355011363</v>
      </c>
      <c r="G60" s="1"/>
      <c r="H60" s="1"/>
      <c r="I60" s="1"/>
      <c r="J60" s="1"/>
      <c r="K60" s="1"/>
      <c r="L60" s="1"/>
      <c r="M60" s="1"/>
      <c r="N60" s="1"/>
      <c r="O60" s="1"/>
      <c r="P60" s="1"/>
      <c r="Q60" s="1"/>
      <c r="R60" s="1"/>
      <c r="S60" s="1"/>
      <c r="T60" s="1"/>
      <c r="U60" s="1"/>
      <c r="V60" s="1"/>
      <c r="W60" s="1"/>
    </row>
    <row r="61" spans="1:23" ht="12.75">
      <c r="A61" s="214"/>
      <c r="B61" s="3" t="s">
        <v>158</v>
      </c>
      <c r="C61" s="24">
        <f>+C62-(C56+C57+C58+C59+C60)</f>
        <v>1059348.352</v>
      </c>
      <c r="D61" s="55">
        <f>+D62-(D56+D57+D58+D59+D60)</f>
        <v>239893.28399999999</v>
      </c>
      <c r="E61" s="24">
        <f>+E62-(E56+E57+E58+E59+E60)</f>
        <v>292526.814</v>
      </c>
      <c r="F61" s="40">
        <f t="shared" si="7"/>
        <v>0.48203265383389915</v>
      </c>
      <c r="G61" s="24"/>
      <c r="H61" s="1"/>
      <c r="I61" s="1"/>
      <c r="J61" s="1"/>
      <c r="K61" s="1"/>
      <c r="L61" s="1"/>
      <c r="M61" s="1"/>
      <c r="N61" s="1"/>
      <c r="O61" s="1"/>
      <c r="P61" s="1"/>
      <c r="Q61" s="1"/>
      <c r="R61" s="1"/>
      <c r="S61" s="1"/>
      <c r="T61" s="1"/>
      <c r="U61" s="1"/>
      <c r="V61" s="1"/>
      <c r="W61" s="1"/>
    </row>
    <row r="62" spans="1:23" s="44" customFormat="1" ht="12.75">
      <c r="A62" s="215"/>
      <c r="B62" s="41" t="s">
        <v>161</v>
      </c>
      <c r="C62" s="71">
        <v>2099279.934</v>
      </c>
      <c r="D62" s="71">
        <v>606555.529</v>
      </c>
      <c r="E62" s="71">
        <v>606860.991</v>
      </c>
      <c r="F62" s="43">
        <f>SUM(F56:F61)</f>
        <v>0.9999999999999999</v>
      </c>
      <c r="G62"/>
      <c r="H62" s="52"/>
      <c r="I62"/>
      <c r="J62" s="52"/>
      <c r="K62" s="52"/>
      <c r="L62"/>
      <c r="M62" s="52"/>
      <c r="N62"/>
      <c r="O62" s="52"/>
      <c r="P62" s="52"/>
      <c r="Q62"/>
      <c r="R62" s="52"/>
      <c r="S62"/>
      <c r="T62" s="52"/>
      <c r="U62" s="52"/>
      <c r="V62"/>
      <c r="W62" s="52"/>
    </row>
    <row r="63" spans="1:23" s="80" customFormat="1" ht="15.75" customHeight="1">
      <c r="A63" s="209" t="s">
        <v>170</v>
      </c>
      <c r="B63" s="209"/>
      <c r="C63" s="209"/>
      <c r="D63" s="209"/>
      <c r="E63" s="209"/>
      <c r="F63" s="209"/>
      <c r="G63" s="54"/>
      <c r="H63" s="54"/>
      <c r="I63" s="54"/>
      <c r="J63" s="54"/>
      <c r="K63" s="54"/>
      <c r="L63" s="54"/>
      <c r="M63" s="54"/>
      <c r="N63" s="54"/>
      <c r="O63" s="54"/>
      <c r="P63" s="54"/>
      <c r="Q63" s="54"/>
      <c r="R63" s="54"/>
      <c r="S63" s="54"/>
      <c r="T63" s="54"/>
      <c r="U63" s="54"/>
      <c r="V63" s="54"/>
      <c r="W63" s="54"/>
    </row>
    <row r="64" spans="1:23" s="80" customFormat="1" ht="15.75" customHeight="1">
      <c r="A64" s="210" t="s">
        <v>1</v>
      </c>
      <c r="B64" s="210"/>
      <c r="C64" s="210"/>
      <c r="D64" s="210"/>
      <c r="E64" s="210"/>
      <c r="F64" s="210"/>
      <c r="G64" s="54"/>
      <c r="H64" s="54"/>
      <c r="I64" s="54"/>
      <c r="J64" s="54"/>
      <c r="K64" s="54"/>
      <c r="L64" s="54"/>
      <c r="M64" s="54"/>
      <c r="N64" s="54"/>
      <c r="O64" s="54"/>
      <c r="P64" s="54"/>
      <c r="Q64" s="54"/>
      <c r="R64" s="54"/>
      <c r="S64" s="54"/>
      <c r="T64" s="54"/>
      <c r="U64" s="54"/>
      <c r="V64" s="54"/>
      <c r="W64" s="54"/>
    </row>
    <row r="65" spans="1:23" s="80" customFormat="1" ht="15.75" customHeight="1">
      <c r="A65" s="210" t="s">
        <v>24</v>
      </c>
      <c r="B65" s="210"/>
      <c r="C65" s="210"/>
      <c r="D65" s="210"/>
      <c r="E65" s="210"/>
      <c r="F65" s="210"/>
      <c r="G65" s="54"/>
      <c r="H65" s="54"/>
      <c r="I65" s="54"/>
      <c r="J65" s="54"/>
      <c r="K65" s="54"/>
      <c r="L65" s="54"/>
      <c r="M65" s="54"/>
      <c r="N65" s="54"/>
      <c r="O65" s="54"/>
      <c r="P65" s="54"/>
      <c r="Q65" s="54"/>
      <c r="R65" s="54"/>
      <c r="S65" s="54"/>
      <c r="T65" s="54"/>
      <c r="U65" s="54"/>
      <c r="V65" s="54"/>
      <c r="W65" s="54"/>
    </row>
    <row r="66" spans="1:23" s="80" customFormat="1" ht="15.75" customHeight="1">
      <c r="A66" s="211"/>
      <c r="B66" s="211"/>
      <c r="C66" s="211"/>
      <c r="D66" s="211"/>
      <c r="E66" s="211"/>
      <c r="F66" s="211"/>
      <c r="G66" s="54"/>
      <c r="H66" s="82"/>
      <c r="I66" s="54"/>
      <c r="J66" s="82"/>
      <c r="K66" s="82"/>
      <c r="L66" s="54"/>
      <c r="M66" s="82"/>
      <c r="N66" s="54"/>
      <c r="O66" s="82"/>
      <c r="P66" s="82"/>
      <c r="Q66" s="54"/>
      <c r="R66" s="82"/>
      <c r="S66" s="54"/>
      <c r="T66" s="82"/>
      <c r="U66" s="82"/>
      <c r="V66" s="54"/>
      <c r="W66" s="82"/>
    </row>
    <row r="67" spans="1:6" s="3" customFormat="1" ht="12.75">
      <c r="A67" s="14" t="s">
        <v>25</v>
      </c>
      <c r="B67" s="1" t="s">
        <v>134</v>
      </c>
      <c r="C67" s="1">
        <v>2010</v>
      </c>
      <c r="D67" s="228" t="str">
        <f>+D5</f>
        <v>ene - mar</v>
      </c>
      <c r="E67" s="228"/>
      <c r="F67" s="18" t="s">
        <v>27</v>
      </c>
    </row>
    <row r="68" spans="1:6" s="3" customFormat="1" ht="12.75">
      <c r="A68" s="18"/>
      <c r="B68" s="18"/>
      <c r="C68" s="18"/>
      <c r="D68" s="17">
        <v>2010</v>
      </c>
      <c r="E68" s="16">
        <v>2011</v>
      </c>
      <c r="F68" s="39">
        <v>2011</v>
      </c>
    </row>
    <row r="69" spans="1:23" ht="12.75">
      <c r="A69" s="216" t="s">
        <v>155</v>
      </c>
      <c r="B69" s="3" t="s">
        <v>208</v>
      </c>
      <c r="C69" s="55">
        <v>269868.018</v>
      </c>
      <c r="D69" s="55">
        <v>102529.382</v>
      </c>
      <c r="E69" s="55">
        <v>132438.915</v>
      </c>
      <c r="F69" s="50">
        <f aca="true" t="shared" si="8" ref="F69:F74">+E69/$E$75</f>
        <v>0.3066013077949329</v>
      </c>
      <c r="G69"/>
      <c r="H69"/>
      <c r="I69"/>
      <c r="J69"/>
      <c r="K69"/>
      <c r="L69"/>
      <c r="M69"/>
      <c r="N69"/>
      <c r="O69"/>
      <c r="P69"/>
      <c r="Q69"/>
      <c r="R69"/>
      <c r="S69"/>
      <c r="T69"/>
      <c r="U69"/>
      <c r="V69"/>
      <c r="W69"/>
    </row>
    <row r="70" spans="1:23" ht="12.75">
      <c r="A70" s="224"/>
      <c r="B70" s="3" t="s">
        <v>142</v>
      </c>
      <c r="C70" s="55">
        <v>146213.235</v>
      </c>
      <c r="D70" s="55">
        <v>55004.463</v>
      </c>
      <c r="E70" s="55">
        <v>53977.704</v>
      </c>
      <c r="F70" s="51">
        <f t="shared" si="8"/>
        <v>0.12496051208338409</v>
      </c>
      <c r="G70"/>
      <c r="H70"/>
      <c r="I70"/>
      <c r="J70"/>
      <c r="K70"/>
      <c r="L70"/>
      <c r="M70"/>
      <c r="N70"/>
      <c r="O70"/>
      <c r="P70"/>
      <c r="Q70"/>
      <c r="R70"/>
      <c r="S70"/>
      <c r="T70"/>
      <c r="U70"/>
      <c r="V70"/>
      <c r="W70"/>
    </row>
    <row r="71" spans="1:23" ht="12.75">
      <c r="A71" s="224"/>
      <c r="B71" s="3" t="s">
        <v>185</v>
      </c>
      <c r="C71" s="55">
        <v>74958.31</v>
      </c>
      <c r="D71" s="55">
        <v>14054.258</v>
      </c>
      <c r="E71" s="55">
        <v>21061.082</v>
      </c>
      <c r="F71" s="51">
        <f t="shared" si="8"/>
        <v>0.04875723487145995</v>
      </c>
      <c r="G71" s="3"/>
      <c r="H71" s="3"/>
      <c r="I71" s="3"/>
      <c r="J71" s="3"/>
      <c r="K71" s="3"/>
      <c r="L71" s="3"/>
      <c r="M71" s="3"/>
      <c r="N71" s="3"/>
      <c r="O71" s="3"/>
      <c r="P71" s="3"/>
      <c r="Q71" s="3"/>
      <c r="R71" s="3"/>
      <c r="S71" s="3"/>
      <c r="T71" s="3"/>
      <c r="U71" s="3"/>
      <c r="V71" s="3"/>
      <c r="W71" s="3"/>
    </row>
    <row r="72" spans="1:23" ht="12.75">
      <c r="A72" s="224"/>
      <c r="B72" t="s">
        <v>184</v>
      </c>
      <c r="C72" s="55">
        <v>76742.216</v>
      </c>
      <c r="D72" s="55">
        <v>17463.283</v>
      </c>
      <c r="E72" s="55">
        <v>17870.635</v>
      </c>
      <c r="F72" s="51">
        <f t="shared" si="8"/>
        <v>0.041371224327274955</v>
      </c>
      <c r="G72" s="3"/>
      <c r="H72" s="3"/>
      <c r="I72" s="3"/>
      <c r="J72" s="3"/>
      <c r="K72" s="3"/>
      <c r="L72" s="3"/>
      <c r="M72" s="3"/>
      <c r="N72" s="3"/>
      <c r="O72" s="3"/>
      <c r="P72" s="3"/>
      <c r="Q72" s="3"/>
      <c r="R72" s="3"/>
      <c r="S72" s="3"/>
      <c r="T72" s="3"/>
      <c r="U72" s="3"/>
      <c r="V72" s="3"/>
      <c r="W72" s="3"/>
    </row>
    <row r="73" spans="1:23" ht="12.75">
      <c r="A73" s="224"/>
      <c r="B73" t="s">
        <v>137</v>
      </c>
      <c r="C73" s="55">
        <v>56619.453</v>
      </c>
      <c r="D73" s="55">
        <v>13663.508</v>
      </c>
      <c r="E73" s="55">
        <v>17365.976</v>
      </c>
      <c r="F73" s="51">
        <f t="shared" si="8"/>
        <v>0.040202918853083455</v>
      </c>
      <c r="G73"/>
      <c r="H73" s="52"/>
      <c r="I73"/>
      <c r="J73" s="52"/>
      <c r="K73" s="52"/>
      <c r="L73"/>
      <c r="M73" s="52"/>
      <c r="N73"/>
      <c r="O73" s="52"/>
      <c r="P73" s="52"/>
      <c r="Q73"/>
      <c r="R73" s="52"/>
      <c r="S73"/>
      <c r="T73" s="52"/>
      <c r="U73" s="52"/>
      <c r="V73"/>
      <c r="W73" s="52"/>
    </row>
    <row r="74" spans="1:23" ht="12.75">
      <c r="A74" s="224"/>
      <c r="B74" s="3" t="s">
        <v>158</v>
      </c>
      <c r="C74" s="55">
        <f>+C75-(C69+C70+C71+C72+C73)</f>
        <v>738038.7370000001</v>
      </c>
      <c r="D74" s="55">
        <f>+D75-(D69+D70+D71+D72+D73)</f>
        <v>146448.54400000002</v>
      </c>
      <c r="E74" s="55">
        <f>+E75-(E69+E70+E71+E72+E73)</f>
        <v>189243.77699999997</v>
      </c>
      <c r="F74" s="51">
        <f t="shared" si="8"/>
        <v>0.43810680206986463</v>
      </c>
      <c r="G74" s="24"/>
      <c r="H74" s="52"/>
      <c r="I74"/>
      <c r="J74" s="52"/>
      <c r="K74" s="52"/>
      <c r="L74"/>
      <c r="M74" s="52"/>
      <c r="N74"/>
      <c r="O74" s="52"/>
      <c r="P74" s="52"/>
      <c r="Q74"/>
      <c r="R74" s="52"/>
      <c r="S74"/>
      <c r="T74" s="52"/>
      <c r="U74" s="52"/>
      <c r="V74"/>
      <c r="W74" s="52"/>
    </row>
    <row r="75" spans="1:23" s="44" customFormat="1" ht="12.75">
      <c r="A75" s="225"/>
      <c r="B75" s="41" t="s">
        <v>161</v>
      </c>
      <c r="C75" s="71">
        <v>1362439.969</v>
      </c>
      <c r="D75" s="71">
        <v>349163.438</v>
      </c>
      <c r="E75" s="71">
        <v>431958.089</v>
      </c>
      <c r="F75" s="43">
        <f>SUM(F69:F74)</f>
        <v>1</v>
      </c>
      <c r="G75"/>
      <c r="H75"/>
      <c r="I75"/>
      <c r="J75"/>
      <c r="K75"/>
      <c r="L75"/>
      <c r="M75"/>
      <c r="N75"/>
      <c r="O75"/>
      <c r="P75"/>
      <c r="Q75"/>
      <c r="R75"/>
      <c r="S75"/>
      <c r="T75"/>
      <c r="U75"/>
      <c r="V75"/>
      <c r="W75"/>
    </row>
    <row r="76" spans="1:23" ht="12.75">
      <c r="A76" s="216" t="s">
        <v>339</v>
      </c>
      <c r="B76" s="3" t="s">
        <v>208</v>
      </c>
      <c r="C76" s="55">
        <v>616205.176</v>
      </c>
      <c r="D76" s="55">
        <v>162239.822</v>
      </c>
      <c r="E76" s="55">
        <v>197382.877</v>
      </c>
      <c r="F76" s="40">
        <f aca="true" t="shared" si="9" ref="F76:F81">+E76/$E$82</f>
        <v>0.18419653014835316</v>
      </c>
      <c r="G76"/>
      <c r="H76"/>
      <c r="I76"/>
      <c r="J76"/>
      <c r="K76"/>
      <c r="L76"/>
      <c r="M76"/>
      <c r="N76"/>
      <c r="O76"/>
      <c r="P76"/>
      <c r="Q76"/>
      <c r="R76"/>
      <c r="S76"/>
      <c r="T76"/>
      <c r="U76"/>
      <c r="V76"/>
      <c r="W76"/>
    </row>
    <row r="77" spans="1:23" ht="12.75">
      <c r="A77" s="224"/>
      <c r="B77" s="3" t="s">
        <v>142</v>
      </c>
      <c r="C77" s="55">
        <v>593622.273</v>
      </c>
      <c r="D77" s="55">
        <v>140678.601</v>
      </c>
      <c r="E77" s="55">
        <v>134906.865</v>
      </c>
      <c r="F77" s="40">
        <f t="shared" si="9"/>
        <v>0.12589428629207947</v>
      </c>
      <c r="G77"/>
      <c r="H77"/>
      <c r="I77"/>
      <c r="J77"/>
      <c r="K77"/>
      <c r="L77"/>
      <c r="M77"/>
      <c r="N77"/>
      <c r="O77"/>
      <c r="P77"/>
      <c r="Q77"/>
      <c r="R77"/>
      <c r="S77"/>
      <c r="T77"/>
      <c r="U77"/>
      <c r="V77"/>
      <c r="W77"/>
    </row>
    <row r="78" spans="1:23" ht="12.75">
      <c r="A78" s="224"/>
      <c r="B78" s="3" t="s">
        <v>141</v>
      </c>
      <c r="C78" s="55">
        <v>290037.471</v>
      </c>
      <c r="D78" s="55">
        <v>51512.481</v>
      </c>
      <c r="E78" s="55">
        <v>96323.734</v>
      </c>
      <c r="F78" s="40">
        <f t="shared" si="9"/>
        <v>0.08988873727751445</v>
      </c>
      <c r="G78" s="3"/>
      <c r="H78" s="3"/>
      <c r="I78" s="3"/>
      <c r="J78" s="3"/>
      <c r="K78" s="3"/>
      <c r="L78" s="3"/>
      <c r="M78" s="3"/>
      <c r="N78" s="3"/>
      <c r="O78" s="3"/>
      <c r="P78" s="3"/>
      <c r="Q78" s="3"/>
      <c r="R78" s="3"/>
      <c r="S78" s="3"/>
      <c r="T78" s="3"/>
      <c r="U78" s="3"/>
      <c r="V78" s="3"/>
      <c r="W78" s="3"/>
    </row>
    <row r="79" spans="1:23" ht="12.75">
      <c r="A79" s="224"/>
      <c r="B79" t="s">
        <v>143</v>
      </c>
      <c r="C79" s="55">
        <v>256592.517</v>
      </c>
      <c r="D79" s="55">
        <v>56207.072</v>
      </c>
      <c r="E79" s="55">
        <v>88412.937</v>
      </c>
      <c r="F79" s="40">
        <f t="shared" si="9"/>
        <v>0.08250642843565884</v>
      </c>
      <c r="G79" s="3"/>
      <c r="H79" s="3"/>
      <c r="I79" s="3"/>
      <c r="J79" s="3"/>
      <c r="K79" s="3"/>
      <c r="L79" s="3"/>
      <c r="M79" s="3"/>
      <c r="N79" s="3"/>
      <c r="O79" s="3"/>
      <c r="P79" s="3"/>
      <c r="Q79" s="3"/>
      <c r="R79" s="3"/>
      <c r="S79" s="3"/>
      <c r="T79" s="3"/>
      <c r="U79" s="3"/>
      <c r="V79" s="3"/>
      <c r="W79" s="3"/>
    </row>
    <row r="80" spans="1:23" ht="12.75">
      <c r="A80" s="224"/>
      <c r="B80" t="s">
        <v>138</v>
      </c>
      <c r="C80" s="55">
        <v>285985.726</v>
      </c>
      <c r="D80" s="55">
        <v>48966.692</v>
      </c>
      <c r="E80" s="55">
        <v>76747.585</v>
      </c>
      <c r="F80" s="40">
        <f t="shared" si="9"/>
        <v>0.07162039113588256</v>
      </c>
      <c r="G80"/>
      <c r="H80" s="52"/>
      <c r="I80"/>
      <c r="J80" s="52"/>
      <c r="K80" s="52"/>
      <c r="L80"/>
      <c r="M80" s="52"/>
      <c r="N80"/>
      <c r="O80" s="52"/>
      <c r="P80" s="52"/>
      <c r="Q80"/>
      <c r="R80" s="52"/>
      <c r="S80"/>
      <c r="T80" s="52"/>
      <c r="U80" s="52"/>
      <c r="V80"/>
      <c r="W80" s="52"/>
    </row>
    <row r="81" spans="1:23" ht="12.75">
      <c r="A81" s="224"/>
      <c r="B81" s="3" t="s">
        <v>158</v>
      </c>
      <c r="C81" s="55">
        <f>+C82-(C76+C77+C78+C79+C80)</f>
        <v>1909962.095</v>
      </c>
      <c r="D81" s="55">
        <f>+D82-(D76+D77+D78+D79+D80)</f>
        <v>453707.2840000001</v>
      </c>
      <c r="E81" s="55">
        <f>+E82-(E76+E77+E78+E79+E80)</f>
        <v>477814.4670000002</v>
      </c>
      <c r="F81" s="40">
        <f t="shared" si="9"/>
        <v>0.44589362671051164</v>
      </c>
      <c r="G81" s="24"/>
      <c r="H81" s="52"/>
      <c r="I81"/>
      <c r="J81" s="52"/>
      <c r="K81" s="52"/>
      <c r="L81"/>
      <c r="M81" s="52"/>
      <c r="N81"/>
      <c r="O81" s="52"/>
      <c r="P81" s="52"/>
      <c r="Q81"/>
      <c r="R81" s="52"/>
      <c r="S81"/>
      <c r="T81" s="52"/>
      <c r="U81" s="52"/>
      <c r="V81"/>
      <c r="W81" s="52"/>
    </row>
    <row r="82" spans="1:23" s="44" customFormat="1" ht="12.75">
      <c r="A82" s="225"/>
      <c r="B82" s="41" t="s">
        <v>161</v>
      </c>
      <c r="C82" s="71">
        <v>3952405.258</v>
      </c>
      <c r="D82" s="71">
        <v>913311.952</v>
      </c>
      <c r="E82" s="71">
        <v>1071588.465</v>
      </c>
      <c r="F82" s="43">
        <f>SUM(F76:F81)</f>
        <v>1.0000000000000002</v>
      </c>
      <c r="G82"/>
      <c r="H82"/>
      <c r="I82"/>
      <c r="J82"/>
      <c r="K82"/>
      <c r="L82"/>
      <c r="M82"/>
      <c r="N82"/>
      <c r="O82"/>
      <c r="P82"/>
      <c r="Q82"/>
      <c r="R82"/>
      <c r="S82"/>
      <c r="T82"/>
      <c r="U82"/>
      <c r="V82"/>
      <c r="W82"/>
    </row>
    <row r="83" spans="1:23" ht="12.75">
      <c r="A83" s="216" t="s">
        <v>242</v>
      </c>
      <c r="B83" s="3" t="s">
        <v>142</v>
      </c>
      <c r="C83" s="55">
        <v>72829.923</v>
      </c>
      <c r="D83" s="55">
        <v>16914.022</v>
      </c>
      <c r="E83" s="55">
        <v>25629.21</v>
      </c>
      <c r="F83" s="40">
        <f aca="true" t="shared" si="10" ref="F83:F88">+E83/$E$89</f>
        <v>0.20299998072113992</v>
      </c>
      <c r="G83"/>
      <c r="H83"/>
      <c r="I83"/>
      <c r="J83"/>
      <c r="K83"/>
      <c r="L83"/>
      <c r="M83"/>
      <c r="N83"/>
      <c r="O83"/>
      <c r="P83"/>
      <c r="Q83"/>
      <c r="R83"/>
      <c r="S83"/>
      <c r="T83"/>
      <c r="U83"/>
      <c r="V83"/>
      <c r="W83"/>
    </row>
    <row r="84" spans="1:23" ht="12.75">
      <c r="A84" s="224"/>
      <c r="B84" s="3" t="s">
        <v>143</v>
      </c>
      <c r="C84" s="55">
        <v>40822.233</v>
      </c>
      <c r="D84" s="55">
        <v>8516.028</v>
      </c>
      <c r="E84" s="55">
        <v>14231.148</v>
      </c>
      <c r="F84" s="40">
        <f t="shared" si="10"/>
        <v>0.11271993048711564</v>
      </c>
      <c r="G84"/>
      <c r="H84"/>
      <c r="I84"/>
      <c r="J84"/>
      <c r="K84"/>
      <c r="L84"/>
      <c r="M84"/>
      <c r="N84"/>
      <c r="O84"/>
      <c r="P84"/>
      <c r="Q84"/>
      <c r="R84"/>
      <c r="S84"/>
      <c r="T84"/>
      <c r="U84"/>
      <c r="V84"/>
      <c r="W84"/>
    </row>
    <row r="85" spans="1:23" ht="12.75">
      <c r="A85" s="224"/>
      <c r="B85" s="3" t="s">
        <v>277</v>
      </c>
      <c r="C85" s="55">
        <v>34501.02</v>
      </c>
      <c r="D85" s="55">
        <v>2936.587</v>
      </c>
      <c r="E85" s="55">
        <v>8462.427</v>
      </c>
      <c r="F85" s="40">
        <f t="shared" si="10"/>
        <v>0.06702791532997131</v>
      </c>
      <c r="G85"/>
      <c r="H85"/>
      <c r="I85"/>
      <c r="J85"/>
      <c r="K85"/>
      <c r="L85"/>
      <c r="M85"/>
      <c r="N85"/>
      <c r="O85"/>
      <c r="P85"/>
      <c r="Q85"/>
      <c r="R85"/>
      <c r="S85"/>
      <c r="T85"/>
      <c r="U85"/>
      <c r="V85"/>
      <c r="W85"/>
    </row>
    <row r="86" spans="1:23" ht="12.75">
      <c r="A86" s="224"/>
      <c r="B86" t="s">
        <v>344</v>
      </c>
      <c r="C86" s="55">
        <v>18107.391</v>
      </c>
      <c r="D86" s="55">
        <v>512.491</v>
      </c>
      <c r="E86" s="55">
        <v>7546.915</v>
      </c>
      <c r="F86" s="40">
        <f t="shared" si="10"/>
        <v>0.05977646597394464</v>
      </c>
      <c r="G86"/>
      <c r="H86" s="52"/>
      <c r="I86"/>
      <c r="J86" s="52"/>
      <c r="K86" s="52"/>
      <c r="L86"/>
      <c r="M86" s="52"/>
      <c r="N86"/>
      <c r="O86" s="52"/>
      <c r="P86" s="52"/>
      <c r="Q86"/>
      <c r="R86" s="52"/>
      <c r="S86"/>
      <c r="T86" s="52"/>
      <c r="U86" s="52"/>
      <c r="V86"/>
      <c r="W86" s="52"/>
    </row>
    <row r="87" spans="1:23" ht="12.75">
      <c r="A87" s="224"/>
      <c r="B87" t="s">
        <v>141</v>
      </c>
      <c r="C87" s="55">
        <v>17829.471</v>
      </c>
      <c r="D87" s="55">
        <v>4129.413</v>
      </c>
      <c r="E87" s="55">
        <v>7072.118</v>
      </c>
      <c r="F87" s="40">
        <f t="shared" si="10"/>
        <v>0.05601576551355374</v>
      </c>
      <c r="G87" s="1"/>
      <c r="H87" s="1"/>
      <c r="I87" s="1"/>
      <c r="J87" s="1"/>
      <c r="K87" s="1"/>
      <c r="L87" s="1"/>
      <c r="M87" s="1"/>
      <c r="N87" s="1"/>
      <c r="O87" s="1"/>
      <c r="P87" s="1"/>
      <c r="Q87" s="1"/>
      <c r="R87" s="1"/>
      <c r="S87" s="1"/>
      <c r="T87" s="1"/>
      <c r="U87" s="1"/>
      <c r="V87" s="1"/>
      <c r="W87" s="1"/>
    </row>
    <row r="88" spans="1:23" ht="12.75">
      <c r="A88" s="224"/>
      <c r="B88" s="3" t="s">
        <v>158</v>
      </c>
      <c r="C88" s="55">
        <f>+C89-(C83+C84+C85+C86+C87)</f>
        <v>266553.6390000001</v>
      </c>
      <c r="D88" s="55">
        <f>+D89-(D83+D84+D85+D86+D87)</f>
        <v>59834.83599999999</v>
      </c>
      <c r="E88" s="55">
        <f>+E89-(E83+E84+E85+E86+E87)</f>
        <v>63310.46</v>
      </c>
      <c r="F88" s="40">
        <f t="shared" si="10"/>
        <v>0.5014599419742747</v>
      </c>
      <c r="G88" s="24"/>
      <c r="H88" s="1"/>
      <c r="I88" s="1"/>
      <c r="J88" s="1"/>
      <c r="K88" s="1"/>
      <c r="L88" s="1"/>
      <c r="M88" s="1"/>
      <c r="N88" s="1"/>
      <c r="O88" s="1"/>
      <c r="P88" s="1"/>
      <c r="Q88" s="1"/>
      <c r="R88" s="1"/>
      <c r="S88" s="1"/>
      <c r="T88" s="1"/>
      <c r="U88" s="1"/>
      <c r="V88" s="1"/>
      <c r="W88" s="1"/>
    </row>
    <row r="89" spans="1:23" s="44" customFormat="1" ht="12.75">
      <c r="A89" s="225"/>
      <c r="B89" s="41" t="s">
        <v>161</v>
      </c>
      <c r="C89" s="71">
        <v>450643.677</v>
      </c>
      <c r="D89" s="71">
        <v>92843.377</v>
      </c>
      <c r="E89" s="71">
        <v>126252.278</v>
      </c>
      <c r="F89" s="43">
        <f>SUM(F83:F88)</f>
        <v>1</v>
      </c>
      <c r="G89"/>
      <c r="H89" s="52"/>
      <c r="I89"/>
      <c r="J89" s="52"/>
      <c r="K89" s="52"/>
      <c r="L89"/>
      <c r="M89" s="52"/>
      <c r="N89"/>
      <c r="O89" s="52"/>
      <c r="P89" s="52"/>
      <c r="Q89"/>
      <c r="R89" s="52"/>
      <c r="S89"/>
      <c r="T89" s="52"/>
      <c r="U89" s="52"/>
      <c r="V89"/>
      <c r="W89" s="52"/>
    </row>
    <row r="90" spans="1:23" ht="12.75">
      <c r="A90" s="226" t="s">
        <v>272</v>
      </c>
      <c r="B90" s="3" t="s">
        <v>142</v>
      </c>
      <c r="C90" s="55">
        <v>0</v>
      </c>
      <c r="D90" s="55">
        <v>0</v>
      </c>
      <c r="E90" s="55">
        <v>21680.97</v>
      </c>
      <c r="F90" s="40">
        <f aca="true" t="shared" si="11" ref="F90:F95">+E90/$E$96</f>
        <v>0.45590446621295555</v>
      </c>
      <c r="G90"/>
      <c r="H90"/>
      <c r="I90"/>
      <c r="J90"/>
      <c r="K90"/>
      <c r="L90"/>
      <c r="M90"/>
      <c r="N90"/>
      <c r="O90"/>
      <c r="P90"/>
      <c r="Q90"/>
      <c r="R90"/>
      <c r="S90"/>
      <c r="T90"/>
      <c r="U90"/>
      <c r="V90"/>
      <c r="W90"/>
    </row>
    <row r="91" spans="1:23" ht="12.75">
      <c r="A91" s="224"/>
      <c r="B91" s="3" t="s">
        <v>138</v>
      </c>
      <c r="C91" s="55">
        <v>1232.658</v>
      </c>
      <c r="D91" s="55">
        <v>24.262</v>
      </c>
      <c r="E91" s="55">
        <v>7144.793</v>
      </c>
      <c r="F91" s="40">
        <f t="shared" si="11"/>
        <v>0.15023972815178752</v>
      </c>
      <c r="G91"/>
      <c r="H91"/>
      <c r="I91"/>
      <c r="J91"/>
      <c r="K91"/>
      <c r="L91"/>
      <c r="M91"/>
      <c r="N91"/>
      <c r="O91"/>
      <c r="P91"/>
      <c r="Q91"/>
      <c r="R91"/>
      <c r="S91"/>
      <c r="T91"/>
      <c r="U91"/>
      <c r="V91"/>
      <c r="W91"/>
    </row>
    <row r="92" spans="1:23" ht="12.75">
      <c r="A92" s="224"/>
      <c r="B92" s="3" t="s">
        <v>141</v>
      </c>
      <c r="C92" s="55">
        <v>8551.176</v>
      </c>
      <c r="D92" s="55">
        <v>3306.848</v>
      </c>
      <c r="E92" s="55">
        <v>3660.88</v>
      </c>
      <c r="F92" s="40">
        <f t="shared" si="11"/>
        <v>0.07698048298898456</v>
      </c>
      <c r="G92" s="3"/>
      <c r="H92" s="3"/>
      <c r="I92" s="3"/>
      <c r="J92" s="3"/>
      <c r="K92" s="3"/>
      <c r="L92" s="3"/>
      <c r="M92" s="3"/>
      <c r="N92" s="3"/>
      <c r="O92" s="3"/>
      <c r="P92" s="3"/>
      <c r="Q92" s="3"/>
      <c r="R92" s="3"/>
      <c r="S92" s="3"/>
      <c r="T92" s="3"/>
      <c r="U92" s="3"/>
      <c r="V92" s="3"/>
      <c r="W92" s="3"/>
    </row>
    <row r="93" spans="1:23" ht="12.75">
      <c r="A93" s="224"/>
      <c r="B93" s="3" t="s">
        <v>160</v>
      </c>
      <c r="C93" s="55">
        <v>385.488</v>
      </c>
      <c r="D93" s="55">
        <v>84.794</v>
      </c>
      <c r="E93" s="55">
        <v>2952.998</v>
      </c>
      <c r="F93" s="40">
        <f t="shared" si="11"/>
        <v>0.06209523729417665</v>
      </c>
      <c r="G93" s="3"/>
      <c r="H93" s="3"/>
      <c r="I93" s="3"/>
      <c r="J93" s="3"/>
      <c r="K93" s="3"/>
      <c r="L93" s="3"/>
      <c r="M93" s="3"/>
      <c r="N93" s="3"/>
      <c r="O93" s="3"/>
      <c r="P93" s="3"/>
      <c r="Q93" s="3"/>
      <c r="R93" s="3"/>
      <c r="S93" s="3"/>
      <c r="T93" s="3"/>
      <c r="U93" s="3"/>
      <c r="V93" s="3"/>
      <c r="W93" s="3"/>
    </row>
    <row r="94" spans="1:23" ht="12.75">
      <c r="A94" s="224"/>
      <c r="B94" t="s">
        <v>137</v>
      </c>
      <c r="C94" s="55">
        <v>205.799</v>
      </c>
      <c r="D94" s="55">
        <v>133.631</v>
      </c>
      <c r="E94" s="55">
        <v>2315.802</v>
      </c>
      <c r="F94" s="40">
        <f t="shared" si="11"/>
        <v>0.048696367121254025</v>
      </c>
      <c r="G94"/>
      <c r="H94" s="52"/>
      <c r="I94"/>
      <c r="J94" s="52"/>
      <c r="K94" s="52"/>
      <c r="L94"/>
      <c r="M94" s="52"/>
      <c r="N94"/>
      <c r="O94" s="52"/>
      <c r="P94" s="52"/>
      <c r="Q94"/>
      <c r="R94" s="52"/>
      <c r="S94"/>
      <c r="T94" s="52"/>
      <c r="U94" s="52"/>
      <c r="V94"/>
      <c r="W94" s="52"/>
    </row>
    <row r="95" spans="1:23" ht="12.75">
      <c r="A95" s="224"/>
      <c r="B95" s="3" t="s">
        <v>158</v>
      </c>
      <c r="C95" s="55">
        <f>+C96-(C90+C91+C92+C93+C94)</f>
        <v>8436.389</v>
      </c>
      <c r="D95" s="55">
        <f>+D96-(D90+D91+D92+D93+D94)</f>
        <v>1689.1279999999997</v>
      </c>
      <c r="E95" s="55">
        <f>+E96-(E90+E91+E92+E93+E94)</f>
        <v>9800.50699999999</v>
      </c>
      <c r="F95" s="40">
        <f t="shared" si="11"/>
        <v>0.2060837182308416</v>
      </c>
      <c r="G95" s="24"/>
      <c r="H95" s="52"/>
      <c r="I95"/>
      <c r="J95" s="52"/>
      <c r="K95" s="52"/>
      <c r="L95"/>
      <c r="M95" s="52"/>
      <c r="N95"/>
      <c r="O95" s="52"/>
      <c r="P95" s="52"/>
      <c r="Q95"/>
      <c r="R95" s="52"/>
      <c r="S95"/>
      <c r="T95" s="52"/>
      <c r="U95" s="52"/>
      <c r="V95"/>
      <c r="W95" s="52"/>
    </row>
    <row r="96" spans="1:23" s="44" customFormat="1" ht="12.75">
      <c r="A96" s="225"/>
      <c r="B96" s="41" t="s">
        <v>161</v>
      </c>
      <c r="C96" s="71">
        <v>18811.51</v>
      </c>
      <c r="D96" s="71">
        <v>5238.663</v>
      </c>
      <c r="E96" s="71">
        <v>47555.95</v>
      </c>
      <c r="F96" s="43">
        <f>SUM(F90:F95)</f>
        <v>0.9999999999999999</v>
      </c>
      <c r="G96" s="24"/>
      <c r="H96"/>
      <c r="I96"/>
      <c r="J96"/>
      <c r="K96"/>
      <c r="L96"/>
      <c r="M96"/>
      <c r="N96"/>
      <c r="O96"/>
      <c r="P96"/>
      <c r="Q96"/>
      <c r="R96"/>
      <c r="S96"/>
      <c r="T96"/>
      <c r="U96"/>
      <c r="V96"/>
      <c r="W96"/>
    </row>
    <row r="97" spans="1:23" ht="12.75">
      <c r="A97" s="216" t="s">
        <v>267</v>
      </c>
      <c r="B97" s="3" t="s">
        <v>142</v>
      </c>
      <c r="C97" s="55">
        <v>12594.706</v>
      </c>
      <c r="D97" s="55">
        <v>547.072</v>
      </c>
      <c r="E97" s="55">
        <v>30083.86</v>
      </c>
      <c r="F97" s="40">
        <f aca="true" t="shared" si="12" ref="F97:F102">+E97/$E$103</f>
        <v>0.22129526833000018</v>
      </c>
      <c r="G97"/>
      <c r="H97"/>
      <c r="I97"/>
      <c r="J97"/>
      <c r="K97"/>
      <c r="L97"/>
      <c r="M97"/>
      <c r="N97"/>
      <c r="O97"/>
      <c r="P97"/>
      <c r="Q97"/>
      <c r="R97"/>
      <c r="S97"/>
      <c r="T97"/>
      <c r="U97"/>
      <c r="V97"/>
      <c r="W97"/>
    </row>
    <row r="98" spans="1:23" ht="12.75">
      <c r="A98" s="224"/>
      <c r="B98" s="3" t="s">
        <v>141</v>
      </c>
      <c r="C98" s="55">
        <v>81203.604</v>
      </c>
      <c r="D98" s="55">
        <v>21897.449</v>
      </c>
      <c r="E98" s="55">
        <v>17821.042</v>
      </c>
      <c r="F98" s="40">
        <f t="shared" si="12"/>
        <v>0.13109063369229226</v>
      </c>
      <c r="G98"/>
      <c r="H98"/>
      <c r="I98"/>
      <c r="J98"/>
      <c r="K98"/>
      <c r="L98"/>
      <c r="M98"/>
      <c r="N98"/>
      <c r="O98"/>
      <c r="P98"/>
      <c r="Q98"/>
      <c r="R98"/>
      <c r="S98"/>
      <c r="T98"/>
      <c r="U98"/>
      <c r="V98"/>
      <c r="W98"/>
    </row>
    <row r="99" spans="1:23" ht="12.75">
      <c r="A99" s="224"/>
      <c r="B99" s="3" t="s">
        <v>140</v>
      </c>
      <c r="C99" s="55">
        <v>3601.056</v>
      </c>
      <c r="D99" s="55">
        <v>1076.426</v>
      </c>
      <c r="E99" s="55">
        <v>14558.834</v>
      </c>
      <c r="F99" s="40">
        <f t="shared" si="12"/>
        <v>0.10709400577591871</v>
      </c>
      <c r="G99"/>
      <c r="H99"/>
      <c r="I99"/>
      <c r="J99"/>
      <c r="K99"/>
      <c r="L99"/>
      <c r="M99"/>
      <c r="N99"/>
      <c r="O99"/>
      <c r="P99"/>
      <c r="Q99"/>
      <c r="R99"/>
      <c r="S99"/>
      <c r="T99"/>
      <c r="U99"/>
      <c r="V99"/>
      <c r="W99"/>
    </row>
    <row r="100" spans="1:23" ht="12.75">
      <c r="A100" s="224"/>
      <c r="B100" s="3" t="s">
        <v>208</v>
      </c>
      <c r="C100" s="55">
        <v>28648.529</v>
      </c>
      <c r="D100" s="55">
        <v>11327.803</v>
      </c>
      <c r="E100" s="55">
        <v>13462.734</v>
      </c>
      <c r="F100" s="40">
        <f t="shared" si="12"/>
        <v>0.09903115268404442</v>
      </c>
      <c r="G100"/>
      <c r="H100" s="52"/>
      <c r="I100"/>
      <c r="J100" s="52"/>
      <c r="K100" s="52"/>
      <c r="L100"/>
      <c r="M100" s="52"/>
      <c r="N100"/>
      <c r="O100" s="52"/>
      <c r="P100" s="52"/>
      <c r="Q100"/>
      <c r="R100" s="52"/>
      <c r="S100"/>
      <c r="T100" s="52"/>
      <c r="U100" s="52"/>
      <c r="V100"/>
      <c r="W100" s="52"/>
    </row>
    <row r="101" spans="1:23" ht="12.75">
      <c r="A101" s="224"/>
      <c r="B101" s="3" t="s">
        <v>143</v>
      </c>
      <c r="C101" s="55">
        <v>1956.775</v>
      </c>
      <c r="D101" s="55">
        <v>360.86</v>
      </c>
      <c r="E101" s="55">
        <v>13414.691</v>
      </c>
      <c r="F101" s="40">
        <f t="shared" si="12"/>
        <v>0.09867775094050558</v>
      </c>
      <c r="G101" s="1"/>
      <c r="H101" s="1"/>
      <c r="I101" s="1"/>
      <c r="J101" s="1"/>
      <c r="K101" s="1"/>
      <c r="L101" s="1"/>
      <c r="M101" s="1"/>
      <c r="N101" s="1"/>
      <c r="O101" s="1"/>
      <c r="P101" s="1"/>
      <c r="Q101" s="1"/>
      <c r="R101" s="1"/>
      <c r="S101" s="1"/>
      <c r="T101" s="1"/>
      <c r="U101" s="1"/>
      <c r="V101" s="1"/>
      <c r="W101" s="1"/>
    </row>
    <row r="102" spans="1:23" ht="12.75">
      <c r="A102" s="224"/>
      <c r="B102" s="3" t="s">
        <v>158</v>
      </c>
      <c r="C102" s="55">
        <f>+C103-(C97+C98+C99+C100+C101)</f>
        <v>167799.033</v>
      </c>
      <c r="D102" s="55">
        <f>+D103-(D97+D98+D99+D100+D101)</f>
        <v>36756.365000000005</v>
      </c>
      <c r="E102" s="55">
        <f>+E103-(E97+E98+E99+E100+E101)</f>
        <v>46603.273</v>
      </c>
      <c r="F102" s="40">
        <f t="shared" si="12"/>
        <v>0.34281118857723886</v>
      </c>
      <c r="G102" s="24"/>
      <c r="H102" s="1"/>
      <c r="I102" s="1"/>
      <c r="J102" s="1"/>
      <c r="K102" s="1"/>
      <c r="L102" s="1"/>
      <c r="M102" s="1"/>
      <c r="N102" s="1"/>
      <c r="O102" s="1"/>
      <c r="P102" s="1"/>
      <c r="Q102" s="1"/>
      <c r="R102" s="1"/>
      <c r="S102" s="1"/>
      <c r="T102" s="1"/>
      <c r="U102" s="1"/>
      <c r="V102" s="1"/>
      <c r="W102" s="1"/>
    </row>
    <row r="103" spans="1:23" s="44" customFormat="1" ht="12.75">
      <c r="A103" s="225"/>
      <c r="B103" s="41" t="s">
        <v>161</v>
      </c>
      <c r="C103" s="71">
        <v>295803.703</v>
      </c>
      <c r="D103" s="71">
        <v>71965.975</v>
      </c>
      <c r="E103" s="71">
        <v>135944.434</v>
      </c>
      <c r="F103" s="43">
        <f>SUM(F97:F102)</f>
        <v>1</v>
      </c>
      <c r="G103" s="24"/>
      <c r="H103" s="52"/>
      <c r="I103"/>
      <c r="J103" s="52"/>
      <c r="K103" s="52"/>
      <c r="L103"/>
      <c r="M103" s="52"/>
      <c r="N103"/>
      <c r="O103" s="52"/>
      <c r="P103" s="52"/>
      <c r="Q103"/>
      <c r="R103" s="52"/>
      <c r="S103"/>
      <c r="T103" s="52"/>
      <c r="U103" s="52"/>
      <c r="V103"/>
      <c r="W103" s="52"/>
    </row>
    <row r="104" spans="1:23" ht="12.75" customHeight="1">
      <c r="A104" s="213" t="s">
        <v>343</v>
      </c>
      <c r="B104" s="3" t="s">
        <v>135</v>
      </c>
      <c r="C104" s="55">
        <v>96.498</v>
      </c>
      <c r="D104" s="55">
        <v>96.498</v>
      </c>
      <c r="E104" s="55">
        <v>487.111</v>
      </c>
      <c r="F104" s="40">
        <f aca="true" t="shared" si="13" ref="F104:F109">+E104/$E$110</f>
        <v>0.4426129109932896</v>
      </c>
      <c r="G104"/>
      <c r="H104"/>
      <c r="I104"/>
      <c r="J104"/>
      <c r="K104"/>
      <c r="L104"/>
      <c r="M104"/>
      <c r="N104"/>
      <c r="O104"/>
      <c r="P104"/>
      <c r="Q104"/>
      <c r="R104"/>
      <c r="S104"/>
      <c r="T104"/>
      <c r="U104"/>
      <c r="V104"/>
      <c r="W104"/>
    </row>
    <row r="105" spans="1:23" ht="12.75" customHeight="1">
      <c r="A105" s="222"/>
      <c r="B105" s="3" t="s">
        <v>222</v>
      </c>
      <c r="C105" s="55">
        <v>584.816</v>
      </c>
      <c r="D105" s="55">
        <v>132.937</v>
      </c>
      <c r="E105" s="55">
        <v>208.296</v>
      </c>
      <c r="F105" s="40">
        <f t="shared" si="13"/>
        <v>0.1892679469530728</v>
      </c>
      <c r="G105"/>
      <c r="H105"/>
      <c r="I105"/>
      <c r="J105"/>
      <c r="K105"/>
      <c r="L105"/>
      <c r="M105"/>
      <c r="N105"/>
      <c r="O105"/>
      <c r="P105"/>
      <c r="Q105"/>
      <c r="R105"/>
      <c r="S105"/>
      <c r="T105"/>
      <c r="U105"/>
      <c r="V105"/>
      <c r="W105"/>
    </row>
    <row r="106" spans="1:23" ht="12.75" customHeight="1">
      <c r="A106" s="222"/>
      <c r="B106" s="3" t="s">
        <v>223</v>
      </c>
      <c r="C106" s="55">
        <v>0</v>
      </c>
      <c r="D106" s="55">
        <v>0</v>
      </c>
      <c r="E106" s="55">
        <v>115.692</v>
      </c>
      <c r="F106" s="40">
        <f t="shared" si="13"/>
        <v>0.10512341724706618</v>
      </c>
      <c r="G106"/>
      <c r="H106"/>
      <c r="I106"/>
      <c r="J106"/>
      <c r="K106"/>
      <c r="L106"/>
      <c r="M106"/>
      <c r="N106"/>
      <c r="O106"/>
      <c r="P106"/>
      <c r="Q106"/>
      <c r="R106"/>
      <c r="S106"/>
      <c r="T106"/>
      <c r="U106"/>
      <c r="V106"/>
      <c r="W106"/>
    </row>
    <row r="107" spans="1:23" ht="12.75" customHeight="1">
      <c r="A107" s="222"/>
      <c r="B107" s="3" t="s">
        <v>229</v>
      </c>
      <c r="C107" s="55">
        <v>145.492</v>
      </c>
      <c r="D107" s="55">
        <v>139.229</v>
      </c>
      <c r="E107" s="55">
        <v>104.551</v>
      </c>
      <c r="F107" s="40">
        <f t="shared" si="13"/>
        <v>0.09500015901357067</v>
      </c>
      <c r="G107"/>
      <c r="H107"/>
      <c r="I107"/>
      <c r="J107"/>
      <c r="K107"/>
      <c r="L107"/>
      <c r="M107"/>
      <c r="N107"/>
      <c r="O107"/>
      <c r="P107"/>
      <c r="Q107"/>
      <c r="R107"/>
      <c r="S107"/>
      <c r="T107"/>
      <c r="U107"/>
      <c r="V107"/>
      <c r="W107"/>
    </row>
    <row r="108" spans="1:23" ht="12.75" customHeight="1">
      <c r="A108" s="222"/>
      <c r="B108" s="3" t="s">
        <v>142</v>
      </c>
      <c r="C108" s="55">
        <v>392.34</v>
      </c>
      <c r="D108" s="55">
        <v>0</v>
      </c>
      <c r="E108" s="55">
        <v>95.727</v>
      </c>
      <c r="F108" s="40">
        <f t="shared" si="13"/>
        <v>0.08698224045577832</v>
      </c>
      <c r="G108"/>
      <c r="H108"/>
      <c r="I108"/>
      <c r="J108"/>
      <c r="K108"/>
      <c r="L108"/>
      <c r="M108"/>
      <c r="N108"/>
      <c r="O108"/>
      <c r="P108"/>
      <c r="Q108"/>
      <c r="R108"/>
      <c r="S108"/>
      <c r="T108"/>
      <c r="U108"/>
      <c r="V108"/>
      <c r="W108"/>
    </row>
    <row r="109" spans="1:23" ht="12.75">
      <c r="A109" s="222"/>
      <c r="B109" s="3" t="s">
        <v>158</v>
      </c>
      <c r="C109" s="55">
        <f>+C110-(C104+C105+C106+C107+C108)</f>
        <v>1087.081</v>
      </c>
      <c r="D109" s="55">
        <f>+D110-(D104+D105+D106+D107+D108)</f>
        <v>251.71799999999996</v>
      </c>
      <c r="E109" s="55">
        <f>+E110-(E104+E105+E106+E107+E108)</f>
        <v>89.15800000000013</v>
      </c>
      <c r="F109" s="40">
        <f t="shared" si="13"/>
        <v>0.08101332533722246</v>
      </c>
      <c r="G109"/>
      <c r="H109"/>
      <c r="I109"/>
      <c r="J109"/>
      <c r="K109"/>
      <c r="L109"/>
      <c r="M109"/>
      <c r="N109"/>
      <c r="O109"/>
      <c r="P109"/>
      <c r="Q109"/>
      <c r="R109"/>
      <c r="S109"/>
      <c r="T109"/>
      <c r="U109"/>
      <c r="V109"/>
      <c r="W109"/>
    </row>
    <row r="110" spans="1:23" s="44" customFormat="1" ht="12.75">
      <c r="A110" s="223"/>
      <c r="B110" s="41" t="s">
        <v>161</v>
      </c>
      <c r="C110" s="71">
        <v>2306.227</v>
      </c>
      <c r="D110" s="71">
        <v>620.382</v>
      </c>
      <c r="E110" s="71">
        <v>1100.535</v>
      </c>
      <c r="F110" s="43">
        <f>SUM(F104:F109)</f>
        <v>1</v>
      </c>
      <c r="G110" s="24"/>
      <c r="H110"/>
      <c r="I110"/>
      <c r="J110"/>
      <c r="K110"/>
      <c r="L110"/>
      <c r="M110"/>
      <c r="N110"/>
      <c r="O110"/>
      <c r="P110"/>
      <c r="Q110"/>
      <c r="R110"/>
      <c r="S110"/>
      <c r="T110"/>
      <c r="U110"/>
      <c r="V110"/>
      <c r="W110"/>
    </row>
    <row r="111" spans="1:23" ht="12.75">
      <c r="A111" s="213" t="s">
        <v>342</v>
      </c>
      <c r="B111" s="3" t="s">
        <v>142</v>
      </c>
      <c r="C111" s="55">
        <v>11814.542</v>
      </c>
      <c r="D111" s="55">
        <v>3813.234</v>
      </c>
      <c r="E111" s="55">
        <v>5421.134</v>
      </c>
      <c r="F111" s="40">
        <f aca="true" t="shared" si="14" ref="F111:F116">+E111/$E$117</f>
        <v>0.3518330463984343</v>
      </c>
      <c r="G111"/>
      <c r="H111"/>
      <c r="I111"/>
      <c r="J111"/>
      <c r="K111"/>
      <c r="L111"/>
      <c r="M111"/>
      <c r="N111"/>
      <c r="O111"/>
      <c r="P111"/>
      <c r="Q111"/>
      <c r="R111"/>
      <c r="S111"/>
      <c r="T111"/>
      <c r="U111"/>
      <c r="V111"/>
      <c r="W111"/>
    </row>
    <row r="112" spans="1:23" ht="12.75">
      <c r="A112" s="214"/>
      <c r="B112" s="3" t="s">
        <v>137</v>
      </c>
      <c r="C112" s="55">
        <v>3665.016</v>
      </c>
      <c r="D112" s="55">
        <v>1279.073</v>
      </c>
      <c r="E112" s="55">
        <v>1922.217</v>
      </c>
      <c r="F112" s="40">
        <f t="shared" si="14"/>
        <v>0.12475239736720384</v>
      </c>
      <c r="G112"/>
      <c r="H112"/>
      <c r="I112"/>
      <c r="J112"/>
      <c r="K112"/>
      <c r="L112"/>
      <c r="M112"/>
      <c r="N112"/>
      <c r="O112"/>
      <c r="P112"/>
      <c r="Q112"/>
      <c r="R112"/>
      <c r="S112"/>
      <c r="T112"/>
      <c r="U112"/>
      <c r="V112"/>
      <c r="W112"/>
    </row>
    <row r="113" spans="1:23" ht="12.75">
      <c r="A113" s="214"/>
      <c r="B113" s="3" t="s">
        <v>143</v>
      </c>
      <c r="C113" s="55">
        <v>8169.565</v>
      </c>
      <c r="D113" s="55">
        <v>1589.094</v>
      </c>
      <c r="E113" s="55">
        <v>1725.161</v>
      </c>
      <c r="F113" s="40">
        <f t="shared" si="14"/>
        <v>0.1119634102676247</v>
      </c>
      <c r="G113"/>
      <c r="H113"/>
      <c r="I113"/>
      <c r="J113"/>
      <c r="K113"/>
      <c r="L113"/>
      <c r="M113"/>
      <c r="N113"/>
      <c r="O113"/>
      <c r="P113"/>
      <c r="Q113"/>
      <c r="R113"/>
      <c r="S113"/>
      <c r="T113"/>
      <c r="U113"/>
      <c r="V113"/>
      <c r="W113"/>
    </row>
    <row r="114" spans="1:23" ht="12.75">
      <c r="A114" s="214"/>
      <c r="B114" s="3" t="s">
        <v>345</v>
      </c>
      <c r="C114" s="55">
        <v>2700.626</v>
      </c>
      <c r="D114" s="55">
        <v>472.448</v>
      </c>
      <c r="E114" s="55">
        <v>1537.518</v>
      </c>
      <c r="F114" s="40">
        <f t="shared" si="14"/>
        <v>0.09978532938540681</v>
      </c>
      <c r="G114"/>
      <c r="H114" s="52"/>
      <c r="I114"/>
      <c r="J114" s="52"/>
      <c r="K114" s="52"/>
      <c r="L114"/>
      <c r="M114" s="52"/>
      <c r="N114"/>
      <c r="O114" s="52"/>
      <c r="P114" s="52"/>
      <c r="Q114"/>
      <c r="R114" s="52"/>
      <c r="S114"/>
      <c r="T114" s="52"/>
      <c r="U114" s="52"/>
      <c r="V114"/>
      <c r="W114" s="52"/>
    </row>
    <row r="115" spans="1:23" ht="12.75">
      <c r="A115" s="214"/>
      <c r="B115" s="3" t="s">
        <v>160</v>
      </c>
      <c r="C115" s="55">
        <v>12163.545</v>
      </c>
      <c r="D115" s="55">
        <v>3551.219</v>
      </c>
      <c r="E115" s="55">
        <v>688.134</v>
      </c>
      <c r="F115" s="40">
        <f t="shared" si="14"/>
        <v>0.044660080630794255</v>
      </c>
      <c r="G115" s="1"/>
      <c r="H115" s="1"/>
      <c r="I115" s="1"/>
      <c r="J115" s="1"/>
      <c r="K115" s="1"/>
      <c r="L115" s="1"/>
      <c r="M115" s="1"/>
      <c r="N115" s="1"/>
      <c r="O115" s="1"/>
      <c r="P115" s="1"/>
      <c r="Q115" s="1"/>
      <c r="R115" s="1"/>
      <c r="S115" s="1"/>
      <c r="T115" s="1"/>
      <c r="U115" s="1"/>
      <c r="V115" s="1"/>
      <c r="W115" s="1"/>
    </row>
    <row r="116" spans="1:23" ht="12.75">
      <c r="A116" s="214"/>
      <c r="B116" s="3" t="s">
        <v>158</v>
      </c>
      <c r="C116" s="55">
        <f>+C117-(C111+C112+C113+C114+C115)</f>
        <v>25303.191</v>
      </c>
      <c r="D116" s="55">
        <f>+D117-(D111+D112+D113+D114+D115)</f>
        <v>5897.875</v>
      </c>
      <c r="E116" s="55">
        <f>+E117-(E111+E112+E113+E114+E115)</f>
        <v>4114.092999999999</v>
      </c>
      <c r="F116" s="40">
        <f t="shared" si="14"/>
        <v>0.26700573595053606</v>
      </c>
      <c r="G116" s="24"/>
      <c r="H116" s="1"/>
      <c r="I116" s="1"/>
      <c r="J116" s="1"/>
      <c r="K116" s="1"/>
      <c r="L116" s="1"/>
      <c r="M116" s="1"/>
      <c r="N116" s="1"/>
      <c r="O116" s="1"/>
      <c r="P116" s="1"/>
      <c r="Q116" s="1"/>
      <c r="R116" s="1"/>
      <c r="S116" s="1"/>
      <c r="T116" s="1"/>
      <c r="U116" s="1"/>
      <c r="V116" s="1"/>
      <c r="W116" s="1"/>
    </row>
    <row r="117" spans="1:23" s="44" customFormat="1" ht="12.75">
      <c r="A117" s="215"/>
      <c r="B117" s="41" t="s">
        <v>161</v>
      </c>
      <c r="C117" s="71">
        <v>63816.485</v>
      </c>
      <c r="D117" s="71">
        <v>16602.943</v>
      </c>
      <c r="E117" s="71">
        <v>15408.257</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12874.699000003293</v>
      </c>
      <c r="D118" s="27">
        <f>+'Exportacion_regional '!C22</f>
        <v>2899.5719999995267</v>
      </c>
      <c r="E118" s="27">
        <f>+'Exportacion_regional '!D22</f>
        <v>4007.11599999908</v>
      </c>
      <c r="F118" s="43"/>
      <c r="G118"/>
      <c r="H118"/>
      <c r="I118"/>
      <c r="J118"/>
      <c r="K118"/>
      <c r="L118"/>
      <c r="M118"/>
      <c r="N118"/>
      <c r="O118"/>
      <c r="P118"/>
      <c r="Q118"/>
      <c r="R118"/>
      <c r="S118"/>
      <c r="T118"/>
      <c r="U118"/>
      <c r="V118"/>
      <c r="W118"/>
    </row>
    <row r="119" spans="1:23" s="44" customFormat="1" ht="12.75">
      <c r="A119" s="41" t="s">
        <v>144</v>
      </c>
      <c r="B119" s="41"/>
      <c r="C119" s="42">
        <f>+C118+C117+C110+C103+C96+C89+C82+C75+C62+C55+C48+C41+C34+C27+C20+C13</f>
        <v>12250942.000000004</v>
      </c>
      <c r="D119" s="42">
        <f>+D118+D117+D110+D103+D96+D89+D82+D75+D62+D55+D48+D41+D34+D27+D20+D13</f>
        <v>3219764.999999999</v>
      </c>
      <c r="E119" s="42">
        <f>+E118+E117+E110+E103+E96+E89+E82+E75+E62+E55+E48+E41+E34+E27+E20+E13</f>
        <v>3519543.999999999</v>
      </c>
      <c r="F119" s="43"/>
      <c r="G119"/>
      <c r="H119"/>
      <c r="I119"/>
      <c r="J119"/>
      <c r="K119"/>
      <c r="L119"/>
      <c r="M119"/>
      <c r="N119"/>
      <c r="O119"/>
      <c r="P119"/>
      <c r="Q119"/>
      <c r="R119"/>
      <c r="S119"/>
      <c r="T119"/>
      <c r="U119"/>
      <c r="V119"/>
      <c r="W119"/>
    </row>
    <row r="120" spans="1:23" s="31" customFormat="1" ht="12.75">
      <c r="A120" s="32" t="s">
        <v>44</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D67:E67"/>
    <mergeCell ref="A2:F2"/>
    <mergeCell ref="A1:F1"/>
    <mergeCell ref="A14:A20"/>
    <mergeCell ref="A4:F4"/>
    <mergeCell ref="A3:F3"/>
    <mergeCell ref="A7:A13"/>
    <mergeCell ref="D5:E5"/>
    <mergeCell ref="A97:A103"/>
    <mergeCell ref="A21:A27"/>
    <mergeCell ref="A28:A34"/>
    <mergeCell ref="A35:A41"/>
    <mergeCell ref="A42:A48"/>
    <mergeCell ref="A49:A55"/>
    <mergeCell ref="A56:A62"/>
    <mergeCell ref="A104:A110"/>
    <mergeCell ref="A69:A75"/>
    <mergeCell ref="A76:A82"/>
    <mergeCell ref="A111:A117"/>
    <mergeCell ref="A63:F63"/>
    <mergeCell ref="A64:F64"/>
    <mergeCell ref="A65:F65"/>
    <mergeCell ref="A66:F66"/>
    <mergeCell ref="A83:A89"/>
    <mergeCell ref="A90:A96"/>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4"/>
  <sheetViews>
    <sheetView view="pageBreakPreview" zoomScale="90" zoomScaleNormal="87" zoomScaleSheetLayoutView="90"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4" width="11.140625" style="33" bestFit="1" customWidth="1"/>
    <col min="5" max="5" width="10.00390625" style="33" bestFit="1" customWidth="1"/>
    <col min="6" max="6" width="11.7109375" style="33" bestFit="1" customWidth="1"/>
    <col min="7" max="7" width="13.00390625" style="33" bestFit="1" customWidth="1"/>
    <col min="8" max="8" width="38.28125" style="33" bestFit="1" customWidth="1"/>
    <col min="9" max="9" width="18.8515625" style="33" customWidth="1"/>
    <col min="10" max="10" width="15.8515625" style="132" customWidth="1"/>
    <col min="11" max="11" width="13.00390625" style="33" bestFit="1" customWidth="1"/>
    <col min="12" max="12" width="16.57421875" style="33" bestFit="1" customWidth="1"/>
    <col min="13" max="14" width="11.421875" style="33" customWidth="1"/>
    <col min="15" max="17" width="13.00390625" style="33" bestFit="1" customWidth="1"/>
    <col min="18" max="16384" width="11.421875" style="33" customWidth="1"/>
  </cols>
  <sheetData>
    <row r="1" spans="1:21" s="80" customFormat="1" ht="15.75" customHeight="1">
      <c r="A1" s="210" t="s">
        <v>166</v>
      </c>
      <c r="B1" s="210"/>
      <c r="C1" s="210"/>
      <c r="D1" s="210"/>
      <c r="E1" s="210"/>
      <c r="F1" s="210"/>
      <c r="G1" s="210"/>
      <c r="H1" s="79"/>
      <c r="J1" s="137"/>
      <c r="K1" s="79"/>
      <c r="M1" s="79"/>
      <c r="N1" s="79"/>
      <c r="P1" s="79"/>
      <c r="R1" s="79"/>
      <c r="S1" s="79"/>
      <c r="U1" s="79"/>
    </row>
    <row r="2" spans="1:21" s="80" customFormat="1" ht="15.75" customHeight="1">
      <c r="A2" s="210" t="s">
        <v>169</v>
      </c>
      <c r="B2" s="210"/>
      <c r="C2" s="210"/>
      <c r="D2" s="210"/>
      <c r="E2" s="210"/>
      <c r="F2" s="210"/>
      <c r="G2" s="210"/>
      <c r="H2" s="79"/>
      <c r="J2" s="137"/>
      <c r="K2" s="79"/>
      <c r="M2" s="79"/>
      <c r="N2" s="79"/>
      <c r="P2" s="79"/>
      <c r="R2" s="79"/>
      <c r="S2" s="79"/>
      <c r="U2" s="79"/>
    </row>
    <row r="3" spans="1:21" s="80" customFormat="1" ht="15.75" customHeight="1">
      <c r="A3" s="210" t="s">
        <v>24</v>
      </c>
      <c r="B3" s="210"/>
      <c r="C3" s="210"/>
      <c r="D3" s="210"/>
      <c r="E3" s="210"/>
      <c r="F3" s="210"/>
      <c r="G3" s="210"/>
      <c r="H3" s="79"/>
      <c r="I3" s="140"/>
      <c r="J3" s="141"/>
      <c r="K3" s="79"/>
      <c r="M3" s="79"/>
      <c r="N3" s="79"/>
      <c r="P3" s="79"/>
      <c r="R3" s="79"/>
      <c r="S3" s="79"/>
      <c r="U3" s="79"/>
    </row>
    <row r="4" spans="1:21" s="80" customFormat="1" ht="15.75" customHeight="1">
      <c r="A4" s="170"/>
      <c r="B4" s="170"/>
      <c r="C4" s="170"/>
      <c r="D4" s="170"/>
      <c r="E4" s="170"/>
      <c r="F4" s="170"/>
      <c r="G4" s="170"/>
      <c r="H4" s="79"/>
      <c r="I4" s="140"/>
      <c r="J4" s="141"/>
      <c r="K4" s="79"/>
      <c r="M4" s="79"/>
      <c r="N4" s="79"/>
      <c r="P4" s="79"/>
      <c r="R4" s="79"/>
      <c r="S4" s="79"/>
      <c r="U4" s="79"/>
    </row>
    <row r="5" spans="1:7" s="3" customFormat="1" ht="12.75">
      <c r="A5" s="133" t="s">
        <v>25</v>
      </c>
      <c r="B5" s="134" t="s">
        <v>162</v>
      </c>
      <c r="C5" s="134">
        <v>2010</v>
      </c>
      <c r="D5" s="228" t="str">
        <f>+Principales_destinos!D5</f>
        <v>ene - mar</v>
      </c>
      <c r="E5" s="228"/>
      <c r="F5" s="135" t="s">
        <v>173</v>
      </c>
      <c r="G5" s="135" t="s">
        <v>27</v>
      </c>
    </row>
    <row r="6" spans="1:7" s="3" customFormat="1" ht="12.75">
      <c r="A6" s="18"/>
      <c r="B6" s="18"/>
      <c r="C6" s="18"/>
      <c r="D6" s="17">
        <v>2010</v>
      </c>
      <c r="E6" s="16">
        <v>2011</v>
      </c>
      <c r="F6" s="18">
        <v>2011</v>
      </c>
      <c r="G6" s="39">
        <v>2011</v>
      </c>
    </row>
    <row r="7" spans="1:21" ht="12.75">
      <c r="A7" s="233" t="s">
        <v>271</v>
      </c>
      <c r="B7" t="s">
        <v>244</v>
      </c>
      <c r="C7" s="55">
        <v>2138.909</v>
      </c>
      <c r="D7" s="55">
        <v>642.727</v>
      </c>
      <c r="E7" s="55">
        <v>735.404</v>
      </c>
      <c r="F7" s="67">
        <v>0.0006222013228542419</v>
      </c>
      <c r="G7" s="67">
        <f>+E7/$E$11</f>
        <v>0.5387815865763964</v>
      </c>
      <c r="K7" s="128"/>
      <c r="M7" s="52"/>
      <c r="N7" s="52"/>
      <c r="P7" s="52"/>
      <c r="R7" s="52"/>
      <c r="S7" s="52"/>
      <c r="U7" s="52"/>
    </row>
    <row r="8" spans="1:21" ht="12.75">
      <c r="A8" s="222"/>
      <c r="B8" t="s">
        <v>245</v>
      </c>
      <c r="C8" s="55">
        <v>1466.991</v>
      </c>
      <c r="D8" s="55">
        <v>386.861</v>
      </c>
      <c r="E8" s="55">
        <v>401.15</v>
      </c>
      <c r="F8" s="67">
        <v>0.0018236580285193383</v>
      </c>
      <c r="G8" s="67">
        <f>+E8/$E$11</f>
        <v>0.2938959176930251</v>
      </c>
      <c r="K8" s="128"/>
      <c r="M8" s="52"/>
      <c r="N8" s="52"/>
      <c r="P8" s="52"/>
      <c r="R8" s="52"/>
      <c r="S8" s="52"/>
      <c r="U8" s="52"/>
    </row>
    <row r="9" spans="1:21" ht="12.75">
      <c r="A9" s="222"/>
      <c r="B9" s="3" t="s">
        <v>243</v>
      </c>
      <c r="C9" s="55">
        <v>2053.232</v>
      </c>
      <c r="D9" s="55">
        <v>76.045</v>
      </c>
      <c r="E9" s="55">
        <v>131.832</v>
      </c>
      <c r="F9" s="67">
        <v>0.002090944341977443</v>
      </c>
      <c r="G9" s="67">
        <f>+E9/$E$11</f>
        <v>0.09658453601223203</v>
      </c>
      <c r="K9" s="128"/>
      <c r="M9" s="52"/>
      <c r="N9" s="52"/>
      <c r="P9" s="52"/>
      <c r="R9" s="52"/>
      <c r="S9" s="52"/>
      <c r="U9" s="52"/>
    </row>
    <row r="10" spans="1:21" ht="12.75">
      <c r="A10" s="222"/>
      <c r="B10" s="3" t="s">
        <v>158</v>
      </c>
      <c r="C10" s="55">
        <f>+C11-SUM(C7:C9)</f>
        <v>2136.71</v>
      </c>
      <c r="D10" s="55">
        <f>+D11-SUM(D7:D9)</f>
        <v>366.69399999999996</v>
      </c>
      <c r="E10" s="55">
        <f>+E11-SUM(E7:E9)</f>
        <v>96.55300000000011</v>
      </c>
      <c r="F10" s="67"/>
      <c r="G10" s="67">
        <f>+E10/$E$11</f>
        <v>0.07073795971834647</v>
      </c>
      <c r="K10" s="128"/>
      <c r="M10" s="52"/>
      <c r="N10" s="52"/>
      <c r="P10" s="52"/>
      <c r="R10" s="52"/>
      <c r="S10" s="52"/>
      <c r="U10" s="52"/>
    </row>
    <row r="11" spans="1:12" s="1" customFormat="1" ht="12.75">
      <c r="A11" s="223"/>
      <c r="B11" s="41" t="s">
        <v>161</v>
      </c>
      <c r="C11" s="42">
        <f>+'Exportacion_regional '!B7</f>
        <v>7795.842</v>
      </c>
      <c r="D11" s="42">
        <f>+'Exportacion_regional '!C7</f>
        <v>1472.327</v>
      </c>
      <c r="E11" s="42">
        <f>+'Exportacion_regional '!D7</f>
        <v>1364.939</v>
      </c>
      <c r="F11" s="66"/>
      <c r="G11" s="66">
        <f>SUM(G7:G10)</f>
        <v>1</v>
      </c>
      <c r="K11" s="128"/>
      <c r="L11" s="130"/>
    </row>
    <row r="12" spans="1:21" ht="12.75">
      <c r="A12" s="226" t="s">
        <v>263</v>
      </c>
      <c r="B12" t="s">
        <v>246</v>
      </c>
      <c r="C12" s="55">
        <v>1207.933</v>
      </c>
      <c r="D12" s="55">
        <v>260.353</v>
      </c>
      <c r="E12" s="55">
        <v>547.819</v>
      </c>
      <c r="F12" s="67">
        <v>0.009268924785842474</v>
      </c>
      <c r="G12" s="67">
        <f aca="true" t="shared" si="0" ref="G12:G17">+E12/$E$18</f>
        <v>0.26032545731200235</v>
      </c>
      <c r="K12" s="128"/>
      <c r="M12" s="52"/>
      <c r="N12" s="52"/>
      <c r="P12" s="52"/>
      <c r="R12" s="52"/>
      <c r="S12" s="52"/>
      <c r="U12" s="52"/>
    </row>
    <row r="13" spans="1:21" ht="12.75">
      <c r="A13" s="224"/>
      <c r="B13" s="3" t="s">
        <v>244</v>
      </c>
      <c r="C13" s="55">
        <v>330.245</v>
      </c>
      <c r="D13" s="55">
        <v>46.349</v>
      </c>
      <c r="E13" s="55">
        <v>425.428</v>
      </c>
      <c r="F13" s="67">
        <v>0.00035994074601067495</v>
      </c>
      <c r="G13" s="67">
        <f t="shared" si="0"/>
        <v>0.2021648366583316</v>
      </c>
      <c r="K13" s="128"/>
      <c r="M13" s="52"/>
      <c r="N13" s="52"/>
      <c r="P13" s="52"/>
      <c r="R13" s="52"/>
      <c r="S13" s="52"/>
      <c r="U13" s="52"/>
    </row>
    <row r="14" spans="1:21" ht="12.75">
      <c r="A14" s="224"/>
      <c r="B14" t="s">
        <v>249</v>
      </c>
      <c r="C14" s="55">
        <v>1332.471</v>
      </c>
      <c r="D14" s="55">
        <v>332.094</v>
      </c>
      <c r="E14" s="55">
        <v>405.739</v>
      </c>
      <c r="F14" s="67">
        <v>0.011452979143891227</v>
      </c>
      <c r="G14" s="67">
        <f t="shared" si="0"/>
        <v>0.19280855670269656</v>
      </c>
      <c r="K14" s="128"/>
      <c r="M14" s="52"/>
      <c r="N14" s="52"/>
      <c r="P14" s="52"/>
      <c r="R14" s="52"/>
      <c r="S14" s="52"/>
      <c r="U14" s="52"/>
    </row>
    <row r="15" spans="1:21" ht="12.75">
      <c r="A15" s="224"/>
      <c r="B15" s="3" t="s">
        <v>243</v>
      </c>
      <c r="C15" s="55">
        <v>1321.679</v>
      </c>
      <c r="D15" s="55">
        <v>465.733</v>
      </c>
      <c r="E15" s="55">
        <v>199.628</v>
      </c>
      <c r="F15" s="67">
        <v>0.003166234579618552</v>
      </c>
      <c r="G15" s="67">
        <f t="shared" si="0"/>
        <v>0.09486390649517525</v>
      </c>
      <c r="K15" s="128"/>
      <c r="M15" s="52"/>
      <c r="N15" s="52"/>
      <c r="P15" s="52"/>
      <c r="R15" s="52"/>
      <c r="S15" s="52"/>
      <c r="U15" s="52"/>
    </row>
    <row r="16" spans="1:21" ht="12.75">
      <c r="A16" s="224"/>
      <c r="B16" t="s">
        <v>245</v>
      </c>
      <c r="C16" s="55">
        <v>474.795</v>
      </c>
      <c r="D16" s="55">
        <v>84.103</v>
      </c>
      <c r="E16" s="55">
        <v>138.724</v>
      </c>
      <c r="F16" s="67">
        <v>0.0006306497229174042</v>
      </c>
      <c r="G16" s="67">
        <f t="shared" si="0"/>
        <v>0.06592211796259388</v>
      </c>
      <c r="K16" s="128"/>
      <c r="M16" s="52"/>
      <c r="N16" s="52"/>
      <c r="P16" s="52"/>
      <c r="R16" s="52"/>
      <c r="S16" s="52"/>
      <c r="U16" s="52"/>
    </row>
    <row r="17" spans="1:11" ht="12.75">
      <c r="A17" s="224"/>
      <c r="B17" t="s">
        <v>158</v>
      </c>
      <c r="C17" s="55">
        <f>+C18-SUM(C12:C16)</f>
        <v>1768.4080000000004</v>
      </c>
      <c r="D17" s="55">
        <f>+D18-SUM(D12:D16)</f>
        <v>291.77599999999984</v>
      </c>
      <c r="E17" s="55">
        <f>+E18-SUM(E12:E16)</f>
        <v>387.02400000000034</v>
      </c>
      <c r="F17" s="67"/>
      <c r="G17" s="67">
        <f t="shared" si="0"/>
        <v>0.18391512486920042</v>
      </c>
      <c r="K17" s="128"/>
    </row>
    <row r="18" spans="1:11" s="1" customFormat="1" ht="12.75">
      <c r="A18" s="234"/>
      <c r="B18" s="41" t="s">
        <v>161</v>
      </c>
      <c r="C18" s="42">
        <f>+'Exportacion_regional '!B8</f>
        <v>6435.531</v>
      </c>
      <c r="D18" s="42">
        <f>+'Exportacion_regional '!C8</f>
        <v>1480.408</v>
      </c>
      <c r="E18" s="42">
        <f>+'Exportacion_regional '!D8</f>
        <v>2104.362</v>
      </c>
      <c r="F18" s="66"/>
      <c r="G18" s="66">
        <f>SUM(G12:G17)</f>
        <v>1</v>
      </c>
      <c r="K18" s="128"/>
    </row>
    <row r="19" spans="1:11" ht="12.75">
      <c r="A19" s="226" t="s">
        <v>264</v>
      </c>
      <c r="B19" t="s">
        <v>251</v>
      </c>
      <c r="C19" s="55">
        <v>222.046</v>
      </c>
      <c r="D19" s="55">
        <v>68.031</v>
      </c>
      <c r="E19" s="24">
        <v>254.608</v>
      </c>
      <c r="F19" s="67">
        <v>0.0029812086948423177</v>
      </c>
      <c r="G19" s="67">
        <f>+E19/$E$24</f>
        <v>0.24222635750954224</v>
      </c>
      <c r="K19" s="128"/>
    </row>
    <row r="20" spans="1:11" ht="12.75">
      <c r="A20" s="224"/>
      <c r="B20" t="s">
        <v>244</v>
      </c>
      <c r="C20" s="55">
        <v>494.397</v>
      </c>
      <c r="D20" s="55">
        <v>114.566</v>
      </c>
      <c r="E20" s="55">
        <v>226.47</v>
      </c>
      <c r="F20" s="67">
        <v>0.0001916088756476714</v>
      </c>
      <c r="G20" s="67">
        <f>+E20/$E$24</f>
        <v>0.2154567145776489</v>
      </c>
      <c r="K20" s="128"/>
    </row>
    <row r="21" spans="1:11" ht="12.75">
      <c r="A21" s="224"/>
      <c r="B21" s="3" t="s">
        <v>246</v>
      </c>
      <c r="C21" s="55">
        <v>700.709</v>
      </c>
      <c r="D21" s="55">
        <v>361.87</v>
      </c>
      <c r="E21" s="24">
        <v>179.67</v>
      </c>
      <c r="F21" s="67">
        <v>0.003039959760928915</v>
      </c>
      <c r="G21" s="67">
        <f>+E21/$E$24</f>
        <v>0.1709326087701072</v>
      </c>
      <c r="K21" s="128"/>
    </row>
    <row r="22" spans="1:11" ht="12.75">
      <c r="A22" s="224"/>
      <c r="B22" s="3" t="s">
        <v>243</v>
      </c>
      <c r="C22" s="55">
        <v>46.75</v>
      </c>
      <c r="D22" s="55">
        <v>0</v>
      </c>
      <c r="E22" s="24">
        <v>104.141</v>
      </c>
      <c r="F22" s="67">
        <v>0.001651746425131022</v>
      </c>
      <c r="G22" s="67">
        <f>+E22/$E$24</f>
        <v>0.09907660048938462</v>
      </c>
      <c r="K22" s="128"/>
    </row>
    <row r="23" spans="1:11" ht="12.75">
      <c r="A23" s="224"/>
      <c r="B23" s="3" t="s">
        <v>158</v>
      </c>
      <c r="C23" s="55">
        <f>+C24-SUM(C19:C22)</f>
        <v>1836.051</v>
      </c>
      <c r="D23" s="55">
        <f>+D24-SUM(D19:D22)</f>
        <v>446.44100000000003</v>
      </c>
      <c r="E23" s="24">
        <f>+E24-SUM(E19:E22)</f>
        <v>286.2270000000001</v>
      </c>
      <c r="F23" s="67"/>
      <c r="G23" s="67">
        <f>+E23/$E$24</f>
        <v>0.27230771865331715</v>
      </c>
      <c r="H23" s="136"/>
      <c r="K23" s="128"/>
    </row>
    <row r="24" spans="1:21" s="1" customFormat="1" ht="12.75">
      <c r="A24" s="234"/>
      <c r="B24" s="41" t="s">
        <v>161</v>
      </c>
      <c r="C24" s="42">
        <f>+'Exportacion_regional '!B9</f>
        <v>3299.953</v>
      </c>
      <c r="D24" s="42">
        <f>+'Exportacion_regional '!C9</f>
        <v>990.908</v>
      </c>
      <c r="E24" s="42">
        <f>+'Exportacion_regional '!D9</f>
        <v>1051.116</v>
      </c>
      <c r="F24" s="66"/>
      <c r="G24" s="66">
        <f>SUM(G19:G23)</f>
        <v>1</v>
      </c>
      <c r="H24" s="136"/>
      <c r="K24" s="128"/>
      <c r="L24"/>
      <c r="M24" s="52"/>
      <c r="N24" s="52"/>
      <c r="O24"/>
      <c r="P24" s="52"/>
      <c r="Q24"/>
      <c r="R24" s="52"/>
      <c r="S24" s="52"/>
      <c r="T24"/>
      <c r="U24" s="52"/>
    </row>
    <row r="25" spans="1:11" ht="12.75">
      <c r="A25" s="226" t="s">
        <v>265</v>
      </c>
      <c r="B25" t="s">
        <v>244</v>
      </c>
      <c r="C25" s="55">
        <v>209836.22</v>
      </c>
      <c r="D25" s="55">
        <v>158727.757</v>
      </c>
      <c r="E25" s="24">
        <v>107058.438</v>
      </c>
      <c r="F25" s="67">
        <v>0.09057865030147896</v>
      </c>
      <c r="G25" s="67">
        <f>+E25/$E$28</f>
        <v>0.9897993704909894</v>
      </c>
      <c r="H25" s="136"/>
      <c r="K25" s="128"/>
    </row>
    <row r="26" spans="1:11" ht="12.75">
      <c r="A26" s="224"/>
      <c r="B26" t="s">
        <v>245</v>
      </c>
      <c r="C26" s="55">
        <v>4630.093</v>
      </c>
      <c r="D26" s="55">
        <v>953.595</v>
      </c>
      <c r="E26" s="24">
        <v>876.628</v>
      </c>
      <c r="F26" s="67">
        <v>0.003985216727470649</v>
      </c>
      <c r="G26" s="67">
        <f>+E26/$E$28</f>
        <v>0.008104787056156892</v>
      </c>
      <c r="H26" s="204"/>
      <c r="K26" s="128"/>
    </row>
    <row r="27" spans="1:21" ht="12.75">
      <c r="A27" s="224"/>
      <c r="B27" s="3" t="s">
        <v>158</v>
      </c>
      <c r="C27" s="55">
        <f>+C28-SUM(C25:C26)</f>
        <v>438.38000000000466</v>
      </c>
      <c r="D27" s="55">
        <f>+D28-SUM(D25:D26)</f>
        <v>34.39999999999418</v>
      </c>
      <c r="E27" s="24">
        <f>+E28-SUM(E25:E26)</f>
        <v>226.69000000000233</v>
      </c>
      <c r="F27" s="67"/>
      <c r="G27" s="67">
        <f>+E27/$E$28</f>
        <v>0.00209584245285369</v>
      </c>
      <c r="H27" s="136"/>
      <c r="K27" s="128"/>
      <c r="L27" s="1"/>
      <c r="M27" s="1"/>
      <c r="N27" s="1"/>
      <c r="O27" s="1"/>
      <c r="P27" s="1"/>
      <c r="Q27" s="1"/>
      <c r="R27" s="1"/>
      <c r="S27" s="1"/>
      <c r="T27" s="1"/>
      <c r="U27" s="1"/>
    </row>
    <row r="28" spans="1:21" s="44" customFormat="1" ht="16.5" customHeight="1">
      <c r="A28" s="234"/>
      <c r="B28" s="41" t="s">
        <v>161</v>
      </c>
      <c r="C28" s="42">
        <f>+'Exportacion_regional '!B10</f>
        <v>214904.693</v>
      </c>
      <c r="D28" s="42">
        <f>+'Exportacion_regional '!C10</f>
        <v>159715.752</v>
      </c>
      <c r="E28" s="42">
        <f>+'Exportacion_regional '!D10</f>
        <v>108161.756</v>
      </c>
      <c r="F28" s="66"/>
      <c r="G28" s="66">
        <f>SUM(G25:G27)</f>
        <v>1</v>
      </c>
      <c r="H28" s="136"/>
      <c r="K28" s="128"/>
      <c r="L28"/>
      <c r="M28" s="52"/>
      <c r="N28" s="52"/>
      <c r="O28"/>
      <c r="P28" s="52"/>
      <c r="Q28"/>
      <c r="R28" s="52"/>
      <c r="S28" s="52"/>
      <c r="T28"/>
      <c r="U28" s="52"/>
    </row>
    <row r="29" spans="1:21" ht="12.75">
      <c r="A29" s="226" t="s">
        <v>157</v>
      </c>
      <c r="B29" t="s">
        <v>244</v>
      </c>
      <c r="C29" s="55">
        <v>471988.508</v>
      </c>
      <c r="D29" s="55">
        <v>254982.123</v>
      </c>
      <c r="E29" s="24">
        <v>238156.247</v>
      </c>
      <c r="F29" s="67">
        <v>0.20149622782769958</v>
      </c>
      <c r="G29" s="67">
        <f aca="true" t="shared" si="1" ref="G29:G34">+E29/$E$35</f>
        <v>0.968551338692559</v>
      </c>
      <c r="K29" s="128"/>
      <c r="L29"/>
      <c r="M29"/>
      <c r="N29"/>
      <c r="O29"/>
      <c r="P29"/>
      <c r="Q29"/>
      <c r="R29"/>
      <c r="S29"/>
      <c r="T29"/>
      <c r="U29"/>
    </row>
    <row r="30" spans="1:21" ht="12.75">
      <c r="A30" s="224"/>
      <c r="B30" t="s">
        <v>245</v>
      </c>
      <c r="C30" s="55">
        <v>27653.94</v>
      </c>
      <c r="D30" s="55">
        <v>4485.967</v>
      </c>
      <c r="E30" s="24">
        <v>3428.379</v>
      </c>
      <c r="F30" s="67">
        <v>0.015585668423674686</v>
      </c>
      <c r="G30" s="67">
        <f t="shared" si="1"/>
        <v>0.013942783831303223</v>
      </c>
      <c r="K30" s="128"/>
      <c r="L30"/>
      <c r="M30"/>
      <c r="N30"/>
      <c r="O30"/>
      <c r="P30"/>
      <c r="Q30"/>
      <c r="R30"/>
      <c r="S30"/>
      <c r="T30"/>
      <c r="U30"/>
    </row>
    <row r="31" spans="1:21" ht="12.75">
      <c r="A31" s="224"/>
      <c r="B31" t="s">
        <v>163</v>
      </c>
      <c r="C31" s="55">
        <v>13019.188</v>
      </c>
      <c r="D31" s="55">
        <v>2590.628</v>
      </c>
      <c r="E31" s="24">
        <v>2590.169</v>
      </c>
      <c r="F31" s="67">
        <v>0.007096269416492743</v>
      </c>
      <c r="G31" s="67">
        <f t="shared" si="1"/>
        <v>0.010533889763512971</v>
      </c>
      <c r="K31" s="128"/>
      <c r="L31"/>
      <c r="M31"/>
      <c r="N31"/>
      <c r="O31"/>
      <c r="P31"/>
      <c r="Q31"/>
      <c r="R31"/>
      <c r="S31"/>
      <c r="T31"/>
      <c r="U31"/>
    </row>
    <row r="32" spans="1:21" ht="12.75">
      <c r="A32" s="224"/>
      <c r="B32" s="54" t="s">
        <v>249</v>
      </c>
      <c r="C32" s="55">
        <v>1652.829</v>
      </c>
      <c r="D32" s="55">
        <v>1274.397</v>
      </c>
      <c r="E32" s="24">
        <v>467.546</v>
      </c>
      <c r="F32" s="67">
        <v>0.013197633421509316</v>
      </c>
      <c r="G32" s="67">
        <f t="shared" si="1"/>
        <v>0.0019014504549206774</v>
      </c>
      <c r="K32" s="128"/>
      <c r="L32"/>
      <c r="M32"/>
      <c r="N32"/>
      <c r="O32"/>
      <c r="P32"/>
      <c r="Q32"/>
      <c r="R32"/>
      <c r="S32"/>
      <c r="T32"/>
      <c r="U32"/>
    </row>
    <row r="33" spans="1:21" ht="12.75">
      <c r="A33" s="224"/>
      <c r="B33" s="54" t="s">
        <v>256</v>
      </c>
      <c r="C33" s="55">
        <v>4672.489</v>
      </c>
      <c r="D33" s="55">
        <v>407.009</v>
      </c>
      <c r="E33" s="24">
        <v>314.912</v>
      </c>
      <c r="F33" s="67">
        <v>0.011471682453198484</v>
      </c>
      <c r="G33" s="67">
        <f t="shared" si="1"/>
        <v>0.001280707279412037</v>
      </c>
      <c r="K33" s="128"/>
      <c r="L33"/>
      <c r="M33"/>
      <c r="N33"/>
      <c r="O33"/>
      <c r="P33"/>
      <c r="Q33"/>
      <c r="R33"/>
      <c r="S33"/>
      <c r="T33"/>
      <c r="U33"/>
    </row>
    <row r="34" spans="1:21" ht="12.75">
      <c r="A34" s="224"/>
      <c r="B34" s="3" t="s">
        <v>158</v>
      </c>
      <c r="C34" s="55">
        <f>+C35-SUM(C29:C33)</f>
        <v>10074.103999999934</v>
      </c>
      <c r="D34" s="55">
        <f>+D35-SUM(D29:D33)</f>
        <v>1114.5179999999818</v>
      </c>
      <c r="E34" s="24">
        <f>+E35-SUM(E29:E33)</f>
        <v>931.877999999997</v>
      </c>
      <c r="F34" s="67"/>
      <c r="G34" s="67">
        <f t="shared" si="1"/>
        <v>0.003789829978292115</v>
      </c>
      <c r="J34" s="129"/>
      <c r="K34" s="52"/>
      <c r="L34"/>
      <c r="M34" s="52"/>
      <c r="N34" s="52"/>
      <c r="O34"/>
      <c r="P34" s="52"/>
      <c r="Q34"/>
      <c r="R34" s="52"/>
      <c r="S34" s="52"/>
      <c r="T34"/>
      <c r="U34" s="52"/>
    </row>
    <row r="35" spans="1:21" s="44" customFormat="1" ht="12.75">
      <c r="A35" s="234"/>
      <c r="B35" s="41" t="s">
        <v>161</v>
      </c>
      <c r="C35" s="42">
        <f>+'Exportacion_regional '!B11</f>
        <v>529061.058</v>
      </c>
      <c r="D35" s="42">
        <f>+'Exportacion_regional '!C11</f>
        <v>264854.642</v>
      </c>
      <c r="E35" s="42">
        <f>+'Exportacion_regional '!D11</f>
        <v>245889.131</v>
      </c>
      <c r="F35" s="66"/>
      <c r="G35" s="66">
        <f>SUM(G29:G34)</f>
        <v>1</v>
      </c>
      <c r="J35" s="129"/>
      <c r="K35"/>
      <c r="L35"/>
      <c r="M35"/>
      <c r="N35"/>
      <c r="O35"/>
      <c r="P35"/>
      <c r="Q35"/>
      <c r="R35"/>
      <c r="S35"/>
      <c r="T35"/>
      <c r="U35"/>
    </row>
    <row r="36" spans="1:21" ht="12.75">
      <c r="A36" s="226" t="s">
        <v>156</v>
      </c>
      <c r="B36" s="54" t="s">
        <v>244</v>
      </c>
      <c r="C36" s="55">
        <v>755488.375</v>
      </c>
      <c r="D36" s="55">
        <v>260307.809</v>
      </c>
      <c r="E36" s="24">
        <v>165262.756</v>
      </c>
      <c r="F36" s="67">
        <v>0.13982342413386084</v>
      </c>
      <c r="G36" s="67">
        <f aca="true" t="shared" si="2" ref="G36:G45">+E36/$E$46</f>
        <v>0.5994902806982813</v>
      </c>
      <c r="J36" s="129"/>
      <c r="K36"/>
      <c r="L36"/>
      <c r="M36"/>
      <c r="N36"/>
      <c r="O36"/>
      <c r="P36"/>
      <c r="Q36"/>
      <c r="R36"/>
      <c r="S36"/>
      <c r="T36"/>
      <c r="U36"/>
    </row>
    <row r="37" spans="1:21" ht="12.75">
      <c r="A37" s="224"/>
      <c r="B37" s="54" t="s">
        <v>245</v>
      </c>
      <c r="C37" s="55">
        <v>183066.875</v>
      </c>
      <c r="D37" s="55">
        <v>16313.738</v>
      </c>
      <c r="E37" s="24">
        <v>25588.446</v>
      </c>
      <c r="F37" s="67">
        <v>0.11632699734571494</v>
      </c>
      <c r="G37" s="67">
        <f t="shared" si="2"/>
        <v>0.09282203108831619</v>
      </c>
      <c r="J37" s="129"/>
      <c r="K37"/>
      <c r="L37"/>
      <c r="M37"/>
      <c r="N37"/>
      <c r="O37"/>
      <c r="P37"/>
      <c r="Q37"/>
      <c r="R37"/>
      <c r="S37"/>
      <c r="T37"/>
      <c r="U37"/>
    </row>
    <row r="38" spans="1:21" ht="12.75">
      <c r="A38" s="224"/>
      <c r="B38" t="s">
        <v>243</v>
      </c>
      <c r="C38" s="55">
        <v>30118.964</v>
      </c>
      <c r="D38" s="55">
        <v>8060.065</v>
      </c>
      <c r="E38" s="24">
        <v>18557.318</v>
      </c>
      <c r="F38" s="67">
        <v>0.29433156649657255</v>
      </c>
      <c r="G38" s="67">
        <f t="shared" si="2"/>
        <v>0.06731662986926872</v>
      </c>
      <c r="J38" s="129"/>
      <c r="K38"/>
      <c r="L38"/>
      <c r="M38"/>
      <c r="N38"/>
      <c r="O38"/>
      <c r="P38"/>
      <c r="Q38"/>
      <c r="R38"/>
      <c r="S38"/>
      <c r="T38"/>
      <c r="U38"/>
    </row>
    <row r="39" spans="1:21" ht="15">
      <c r="A39" s="224"/>
      <c r="B39" t="s">
        <v>163</v>
      </c>
      <c r="C39" s="55">
        <v>79024.758</v>
      </c>
      <c r="D39" s="55">
        <v>20490.219</v>
      </c>
      <c r="E39" s="24">
        <v>18083.373</v>
      </c>
      <c r="F39" s="67">
        <v>0.04954290116472347</v>
      </c>
      <c r="G39" s="67">
        <f t="shared" si="2"/>
        <v>0.06559739543337714</v>
      </c>
      <c r="J39" s="148"/>
      <c r="K39" s="148"/>
      <c r="L39"/>
      <c r="M39"/>
      <c r="N39"/>
      <c r="O39"/>
      <c r="P39"/>
      <c r="Q39"/>
      <c r="R39"/>
      <c r="S39"/>
      <c r="T39"/>
      <c r="U39"/>
    </row>
    <row r="40" spans="1:21" ht="15">
      <c r="A40" s="224"/>
      <c r="B40" s="3" t="s">
        <v>249</v>
      </c>
      <c r="C40" s="55">
        <v>17728.227</v>
      </c>
      <c r="D40" s="55">
        <v>9671.434</v>
      </c>
      <c r="E40" s="24">
        <v>12712.9</v>
      </c>
      <c r="F40" s="67">
        <v>0.3588528057652205</v>
      </c>
      <c r="G40" s="67">
        <f t="shared" si="2"/>
        <v>0.04611601654210087</v>
      </c>
      <c r="J40" s="148"/>
      <c r="K40" s="148"/>
      <c r="L40"/>
      <c r="M40"/>
      <c r="N40"/>
      <c r="O40"/>
      <c r="P40"/>
      <c r="Q40"/>
      <c r="R40"/>
      <c r="S40"/>
      <c r="T40"/>
      <c r="U40"/>
    </row>
    <row r="41" spans="1:21" ht="12.75">
      <c r="A41" s="224"/>
      <c r="B41" s="3" t="s">
        <v>246</v>
      </c>
      <c r="C41" s="55">
        <v>28451.802</v>
      </c>
      <c r="D41" s="55">
        <v>3451.049</v>
      </c>
      <c r="E41" s="24">
        <v>9356.388</v>
      </c>
      <c r="F41" s="67">
        <v>0.1583071354574396</v>
      </c>
      <c r="G41" s="67">
        <f t="shared" si="2"/>
        <v>0.033940276709666095</v>
      </c>
      <c r="J41" s="129"/>
      <c r="K41"/>
      <c r="L41"/>
      <c r="M41"/>
      <c r="N41"/>
      <c r="O41"/>
      <c r="P41"/>
      <c r="Q41"/>
      <c r="R41"/>
      <c r="S41"/>
      <c r="T41"/>
      <c r="U41"/>
    </row>
    <row r="42" spans="1:21" ht="12.75">
      <c r="A42" s="224"/>
      <c r="B42" t="s">
        <v>257</v>
      </c>
      <c r="C42" s="55">
        <v>27002.08</v>
      </c>
      <c r="D42" s="55">
        <v>12883.809</v>
      </c>
      <c r="E42" s="24">
        <v>8778.404</v>
      </c>
      <c r="F42" s="67">
        <v>0.07990989258876957</v>
      </c>
      <c r="G42" s="67">
        <f t="shared" si="2"/>
        <v>0.03184364103212048</v>
      </c>
      <c r="J42" s="129"/>
      <c r="K42"/>
      <c r="L42"/>
      <c r="M42"/>
      <c r="N42"/>
      <c r="O42"/>
      <c r="P42"/>
      <c r="Q42"/>
      <c r="R42"/>
      <c r="S42"/>
      <c r="T42"/>
      <c r="U42"/>
    </row>
    <row r="43" spans="1:21" ht="12.75">
      <c r="A43" s="224"/>
      <c r="B43" s="54" t="s">
        <v>256</v>
      </c>
      <c r="C43" s="55">
        <v>11894.646</v>
      </c>
      <c r="D43" s="55">
        <v>1128.794</v>
      </c>
      <c r="E43" s="24">
        <v>749.337</v>
      </c>
      <c r="F43" s="67">
        <v>0.02729701032171652</v>
      </c>
      <c r="G43" s="67">
        <f t="shared" si="2"/>
        <v>0.002718218304840614</v>
      </c>
      <c r="J43" s="129"/>
      <c r="K43"/>
      <c r="L43"/>
      <c r="M43"/>
      <c r="N43"/>
      <c r="O43"/>
      <c r="P43"/>
      <c r="Q43"/>
      <c r="R43"/>
      <c r="S43"/>
      <c r="T43"/>
      <c r="U43"/>
    </row>
    <row r="44" spans="1:21" ht="12.75">
      <c r="A44" s="224"/>
      <c r="B44" s="54" t="s">
        <v>164</v>
      </c>
      <c r="C44" s="55">
        <v>2767.191</v>
      </c>
      <c r="D44" s="55">
        <v>683.005</v>
      </c>
      <c r="E44" s="24">
        <v>213.639</v>
      </c>
      <c r="F44" s="67">
        <v>0.015526008875534954</v>
      </c>
      <c r="G44" s="67">
        <f t="shared" si="2"/>
        <v>0.0007749749984691052</v>
      </c>
      <c r="J44" s="129"/>
      <c r="K44"/>
      <c r="L44"/>
      <c r="M44"/>
      <c r="N44"/>
      <c r="O44"/>
      <c r="P44"/>
      <c r="Q44"/>
      <c r="R44"/>
      <c r="S44"/>
      <c r="T44"/>
      <c r="U44"/>
    </row>
    <row r="45" spans="1:21" ht="12.75">
      <c r="A45" s="224"/>
      <c r="B45" s="54" t="s">
        <v>158</v>
      </c>
      <c r="C45" s="55">
        <f>+C46-SUM(C36:C44)</f>
        <v>67509.55099999998</v>
      </c>
      <c r="D45" s="55">
        <f>+D46-SUM(D36:D44)</f>
        <v>11983.343999999983</v>
      </c>
      <c r="E45" s="24">
        <f>+E46-SUM(E36:E44)</f>
        <v>16369.55800000002</v>
      </c>
      <c r="F45" s="67"/>
      <c r="G45" s="67">
        <f t="shared" si="2"/>
        <v>0.05938053532355957</v>
      </c>
      <c r="H45" s="136"/>
      <c r="I45" s="1"/>
      <c r="J45" s="130"/>
      <c r="K45" s="1"/>
      <c r="L45" s="1"/>
      <c r="M45" s="1"/>
      <c r="N45" s="1"/>
      <c r="O45" s="1"/>
      <c r="P45" s="1"/>
      <c r="Q45" s="1"/>
      <c r="R45" s="1"/>
      <c r="S45" s="1"/>
      <c r="T45" s="1"/>
      <c r="U45" s="1"/>
    </row>
    <row r="46" spans="1:21" s="44" customFormat="1" ht="12.75">
      <c r="A46" s="234"/>
      <c r="B46" s="70" t="s">
        <v>161</v>
      </c>
      <c r="C46" s="71">
        <f>+'Exportacion_regional '!B12</f>
        <v>1203052.469</v>
      </c>
      <c r="D46" s="71">
        <f>+'Exportacion_regional '!C12</f>
        <v>344973.266</v>
      </c>
      <c r="E46" s="71">
        <f>+'Exportacion_regional '!D12</f>
        <v>275672.119</v>
      </c>
      <c r="F46" s="66"/>
      <c r="G46" s="66">
        <f>SUM(G36:G45)</f>
        <v>1</v>
      </c>
      <c r="H46" s="136"/>
      <c r="I46"/>
      <c r="J46" s="129"/>
      <c r="K46" s="52"/>
      <c r="L46"/>
      <c r="M46" s="52"/>
      <c r="N46" s="52"/>
      <c r="O46"/>
      <c r="P46" s="52"/>
      <c r="Q46"/>
      <c r="R46" s="52"/>
      <c r="S46" s="52"/>
      <c r="T46"/>
      <c r="U46" s="52"/>
    </row>
    <row r="47" spans="1:21" s="80" customFormat="1" ht="15.75" customHeight="1">
      <c r="A47" s="210" t="s">
        <v>166</v>
      </c>
      <c r="B47" s="210"/>
      <c r="C47" s="210"/>
      <c r="D47" s="210"/>
      <c r="E47" s="210"/>
      <c r="F47" s="210"/>
      <c r="G47" s="210"/>
      <c r="H47" s="79"/>
      <c r="J47" s="137"/>
      <c r="K47" s="79"/>
      <c r="M47" s="79"/>
      <c r="N47" s="79"/>
      <c r="P47" s="79"/>
      <c r="R47" s="79"/>
      <c r="S47" s="79"/>
      <c r="U47" s="79"/>
    </row>
    <row r="48" spans="1:21" s="80" customFormat="1" ht="15.75" customHeight="1">
      <c r="A48" s="210" t="s">
        <v>169</v>
      </c>
      <c r="B48" s="210"/>
      <c r="C48" s="210"/>
      <c r="D48" s="210"/>
      <c r="E48" s="210"/>
      <c r="F48" s="210"/>
      <c r="G48" s="210"/>
      <c r="H48" s="79"/>
      <c r="J48" s="137"/>
      <c r="K48" s="79"/>
      <c r="M48" s="79"/>
      <c r="N48" s="79"/>
      <c r="P48" s="79"/>
      <c r="R48" s="79"/>
      <c r="S48" s="79"/>
      <c r="U48" s="79"/>
    </row>
    <row r="49" spans="1:21" s="80" customFormat="1" ht="15.75" customHeight="1">
      <c r="A49" s="210" t="s">
        <v>24</v>
      </c>
      <c r="B49" s="210"/>
      <c r="C49" s="210"/>
      <c r="D49" s="210"/>
      <c r="E49" s="210"/>
      <c r="F49" s="210"/>
      <c r="G49" s="210"/>
      <c r="H49" s="79"/>
      <c r="I49" s="140"/>
      <c r="J49" s="141"/>
      <c r="K49" s="79"/>
      <c r="M49" s="79"/>
      <c r="N49" s="79"/>
      <c r="P49" s="79"/>
      <c r="R49" s="79"/>
      <c r="S49" s="79"/>
      <c r="U49" s="79"/>
    </row>
    <row r="50" spans="1:21" s="80" customFormat="1" ht="15.75" customHeight="1">
      <c r="A50" s="194"/>
      <c r="B50" s="194"/>
      <c r="C50" s="194"/>
      <c r="D50" s="194"/>
      <c r="E50" s="194"/>
      <c r="F50" s="170"/>
      <c r="G50" s="194"/>
      <c r="H50" s="136"/>
      <c r="I50" s="54"/>
      <c r="J50" s="131"/>
      <c r="K50" s="82"/>
      <c r="L50" s="54"/>
      <c r="M50" s="82"/>
      <c r="N50" s="82"/>
      <c r="O50" s="54"/>
      <c r="P50" s="82"/>
      <c r="Q50" s="54"/>
      <c r="R50" s="82"/>
      <c r="S50" s="82"/>
      <c r="T50" s="54"/>
      <c r="U50" s="82"/>
    </row>
    <row r="51" spans="1:21" s="3" customFormat="1" ht="12.75">
      <c r="A51" s="14" t="s">
        <v>25</v>
      </c>
      <c r="B51" s="1" t="s">
        <v>162</v>
      </c>
      <c r="C51" s="1">
        <f>+C5</f>
        <v>2010</v>
      </c>
      <c r="D51" s="228" t="str">
        <f>+D5</f>
        <v>ene - mar</v>
      </c>
      <c r="E51" s="228"/>
      <c r="F51" s="135" t="s">
        <v>173</v>
      </c>
      <c r="G51" s="18" t="s">
        <v>27</v>
      </c>
      <c r="H51" s="136"/>
      <c r="I51" s="1"/>
      <c r="J51" s="130"/>
      <c r="K51" s="1"/>
      <c r="L51" s="1"/>
      <c r="M51" s="1"/>
      <c r="N51" s="1"/>
      <c r="O51" s="1"/>
      <c r="P51" s="1"/>
      <c r="Q51" s="1"/>
      <c r="R51" s="1"/>
      <c r="S51" s="1"/>
      <c r="T51" s="1"/>
      <c r="U51" s="1"/>
    </row>
    <row r="52" spans="1:21" s="3" customFormat="1" ht="12.75">
      <c r="A52" s="18"/>
      <c r="B52" s="18"/>
      <c r="C52" s="18"/>
      <c r="D52" s="17">
        <f>+D6</f>
        <v>2010</v>
      </c>
      <c r="E52" s="16">
        <f>+E6</f>
        <v>2011</v>
      </c>
      <c r="F52" s="18">
        <f>+F6</f>
        <v>2011</v>
      </c>
      <c r="G52" s="39">
        <v>2011</v>
      </c>
      <c r="H52" s="136"/>
      <c r="I52" s="130"/>
      <c r="J52" s="130"/>
      <c r="K52" s="52"/>
      <c r="L52"/>
      <c r="M52" s="52"/>
      <c r="N52" s="52"/>
      <c r="O52"/>
      <c r="P52" s="52"/>
      <c r="Q52"/>
      <c r="R52" s="52"/>
      <c r="S52" s="52"/>
      <c r="T52"/>
      <c r="U52" s="52"/>
    </row>
    <row r="53" spans="1:21" ht="12.75" customHeight="1">
      <c r="A53" s="233" t="s">
        <v>266</v>
      </c>
      <c r="B53" t="s">
        <v>163</v>
      </c>
      <c r="C53" s="55">
        <v>921071.323</v>
      </c>
      <c r="D53" s="55">
        <v>166794.585</v>
      </c>
      <c r="E53" s="24">
        <v>192781.211</v>
      </c>
      <c r="F53" s="67">
        <v>0.5281614488065198</v>
      </c>
      <c r="G53" s="67">
        <f aca="true" t="shared" si="3" ref="G53:G66">+E53/$E$67</f>
        <v>0.43358210687022436</v>
      </c>
      <c r="J53" s="129"/>
      <c r="K53"/>
      <c r="L53"/>
      <c r="M53"/>
      <c r="N53"/>
      <c r="O53"/>
      <c r="P53"/>
      <c r="Q53"/>
      <c r="R53"/>
      <c r="S53"/>
      <c r="T53"/>
      <c r="U53"/>
    </row>
    <row r="54" spans="1:21" ht="12.75">
      <c r="A54" s="222"/>
      <c r="B54" t="s">
        <v>244</v>
      </c>
      <c r="C54" s="55">
        <v>320317.995</v>
      </c>
      <c r="D54" s="55">
        <v>91243.444</v>
      </c>
      <c r="E54" s="24">
        <v>91260.535</v>
      </c>
      <c r="F54" s="67">
        <v>0.0772125601728925</v>
      </c>
      <c r="G54" s="67">
        <f t="shared" si="3"/>
        <v>0.2052530681499031</v>
      </c>
      <c r="J54" s="129"/>
      <c r="K54"/>
      <c r="L54"/>
      <c r="M54"/>
      <c r="N54"/>
      <c r="O54"/>
      <c r="P54"/>
      <c r="Q54"/>
      <c r="R54"/>
      <c r="S54"/>
      <c r="T54"/>
      <c r="U54"/>
    </row>
    <row r="55" spans="1:21" ht="12.75">
      <c r="A55" s="222"/>
      <c r="B55" t="s">
        <v>245</v>
      </c>
      <c r="C55" s="55">
        <v>218911.403</v>
      </c>
      <c r="D55" s="55">
        <v>33477.298</v>
      </c>
      <c r="E55" s="24">
        <v>48327.377</v>
      </c>
      <c r="F55" s="67">
        <v>0.21969988548755034</v>
      </c>
      <c r="G55" s="67">
        <f t="shared" si="3"/>
        <v>0.10869257346439028</v>
      </c>
      <c r="J55" s="129"/>
      <c r="K55"/>
      <c r="L55"/>
      <c r="M55"/>
      <c r="N55"/>
      <c r="O55"/>
      <c r="P55"/>
      <c r="Q55"/>
      <c r="R55"/>
      <c r="S55"/>
      <c r="T55"/>
      <c r="U55"/>
    </row>
    <row r="56" spans="1:21" ht="12.75">
      <c r="A56" s="222"/>
      <c r="B56" s="3" t="s">
        <v>243</v>
      </c>
      <c r="C56" s="55">
        <v>194570.227</v>
      </c>
      <c r="D56" s="55">
        <v>23894.107</v>
      </c>
      <c r="E56" s="24">
        <v>20635.197</v>
      </c>
      <c r="F56" s="67">
        <v>0.327288127410188</v>
      </c>
      <c r="G56" s="67">
        <f t="shared" si="3"/>
        <v>0.04641039520673066</v>
      </c>
      <c r="J56" s="129"/>
      <c r="K56"/>
      <c r="L56"/>
      <c r="M56"/>
      <c r="N56"/>
      <c r="O56"/>
      <c r="P56"/>
      <c r="Q56"/>
      <c r="R56"/>
      <c r="S56"/>
      <c r="T56"/>
      <c r="U56"/>
    </row>
    <row r="57" spans="1:21" ht="12.75">
      <c r="A57" s="222"/>
      <c r="B57" t="s">
        <v>246</v>
      </c>
      <c r="C57" s="55">
        <v>58137.746</v>
      </c>
      <c r="D57" s="55">
        <v>11921.536</v>
      </c>
      <c r="E57" s="24">
        <v>13394.043</v>
      </c>
      <c r="F57" s="67">
        <v>0.22662298522931823</v>
      </c>
      <c r="G57" s="67">
        <f t="shared" si="3"/>
        <v>0.030124395180038475</v>
      </c>
      <c r="J57" s="129"/>
      <c r="K57"/>
      <c r="L57"/>
      <c r="M57"/>
      <c r="N57"/>
      <c r="O57"/>
      <c r="P57"/>
      <c r="Q57"/>
      <c r="R57"/>
      <c r="S57"/>
      <c r="T57"/>
      <c r="U57"/>
    </row>
    <row r="58" spans="1:21" ht="12.75">
      <c r="A58" s="222"/>
      <c r="B58" s="3" t="s">
        <v>248</v>
      </c>
      <c r="C58" s="55">
        <v>47235.001</v>
      </c>
      <c r="D58" s="55">
        <v>8858.765</v>
      </c>
      <c r="E58" s="24">
        <v>11038.564</v>
      </c>
      <c r="F58" s="67">
        <v>0.042855913972549994</v>
      </c>
      <c r="G58" s="67">
        <f t="shared" si="3"/>
        <v>0.02482671320049863</v>
      </c>
      <c r="J58" s="129"/>
      <c r="K58"/>
      <c r="L58"/>
      <c r="M58"/>
      <c r="N58"/>
      <c r="O58"/>
      <c r="P58"/>
      <c r="Q58"/>
      <c r="R58"/>
      <c r="S58"/>
      <c r="T58"/>
      <c r="U58"/>
    </row>
    <row r="59" spans="1:21" ht="12.75">
      <c r="A59" s="222"/>
      <c r="B59" s="3" t="s">
        <v>251</v>
      </c>
      <c r="C59" s="55">
        <v>23177.18</v>
      </c>
      <c r="D59" s="55">
        <v>4974.538</v>
      </c>
      <c r="E59" s="24">
        <v>6795.847</v>
      </c>
      <c r="F59" s="67">
        <v>0.07957266922177653</v>
      </c>
      <c r="G59" s="67">
        <f t="shared" si="3"/>
        <v>0.01528446493796376</v>
      </c>
      <c r="J59" s="129"/>
      <c r="K59"/>
      <c r="L59"/>
      <c r="M59"/>
      <c r="N59"/>
      <c r="O59"/>
      <c r="P59"/>
      <c r="Q59"/>
      <c r="R59"/>
      <c r="S59"/>
      <c r="T59"/>
      <c r="U59"/>
    </row>
    <row r="60" spans="1:21" ht="12.75">
      <c r="A60" s="222"/>
      <c r="B60" s="3" t="s">
        <v>257</v>
      </c>
      <c r="C60" s="55">
        <v>13616.157</v>
      </c>
      <c r="D60" s="55">
        <v>295.375</v>
      </c>
      <c r="E60" s="24">
        <v>5238.646</v>
      </c>
      <c r="F60" s="67">
        <v>0.04768744286211791</v>
      </c>
      <c r="G60" s="67">
        <f t="shared" si="3"/>
        <v>0.011782181251197106</v>
      </c>
      <c r="J60" s="129"/>
      <c r="K60"/>
      <c r="L60"/>
      <c r="M60"/>
      <c r="N60"/>
      <c r="O60"/>
      <c r="P60"/>
      <c r="Q60"/>
      <c r="R60"/>
      <c r="S60"/>
      <c r="T60"/>
      <c r="U60"/>
    </row>
    <row r="61" spans="1:21" ht="12.75">
      <c r="A61" s="222"/>
      <c r="B61" s="3" t="s">
        <v>234</v>
      </c>
      <c r="C61" s="55">
        <v>16797.628</v>
      </c>
      <c r="D61" s="55">
        <v>2182.749</v>
      </c>
      <c r="E61" s="24">
        <v>4680.417</v>
      </c>
      <c r="F61" s="67">
        <v>0.5377085660946364</v>
      </c>
      <c r="G61" s="67">
        <f t="shared" si="3"/>
        <v>0.010526674531011297</v>
      </c>
      <c r="J61" s="129"/>
      <c r="K61"/>
      <c r="L61"/>
      <c r="M61"/>
      <c r="N61"/>
      <c r="O61"/>
      <c r="P61"/>
      <c r="Q61"/>
      <c r="R61"/>
      <c r="S61"/>
      <c r="T61"/>
      <c r="U61"/>
    </row>
    <row r="62" spans="1:21" ht="15">
      <c r="A62" s="222"/>
      <c r="B62" s="80" t="s">
        <v>164</v>
      </c>
      <c r="C62" s="55">
        <v>14082.138</v>
      </c>
      <c r="D62" s="55">
        <v>4411.771</v>
      </c>
      <c r="E62" s="24">
        <v>4383.287</v>
      </c>
      <c r="F62" s="67">
        <v>0.3185511674648214</v>
      </c>
      <c r="G62" s="67">
        <f t="shared" si="3"/>
        <v>0.009858402707496558</v>
      </c>
      <c r="J62" s="149"/>
      <c r="K62" s="149"/>
      <c r="L62" s="149"/>
      <c r="M62"/>
      <c r="N62"/>
      <c r="O62"/>
      <c r="P62"/>
      <c r="Q62"/>
      <c r="R62"/>
      <c r="S62"/>
      <c r="T62"/>
      <c r="U62"/>
    </row>
    <row r="63" spans="1:21" ht="15">
      <c r="A63" s="222"/>
      <c r="B63" s="13" t="s">
        <v>256</v>
      </c>
      <c r="C63" s="55">
        <v>25829.027</v>
      </c>
      <c r="D63" s="55">
        <v>5730.319</v>
      </c>
      <c r="E63" s="24">
        <v>4188.674</v>
      </c>
      <c r="F63" s="67">
        <v>0.15258592250523548</v>
      </c>
      <c r="G63" s="67">
        <f t="shared" si="3"/>
        <v>0.009420700744080968</v>
      </c>
      <c r="J63" s="149"/>
      <c r="K63" s="149"/>
      <c r="L63" s="149"/>
      <c r="M63"/>
      <c r="N63"/>
      <c r="O63"/>
      <c r="P63"/>
      <c r="Q63"/>
      <c r="R63"/>
      <c r="S63"/>
      <c r="T63"/>
      <c r="U63"/>
    </row>
    <row r="64" spans="1:21" ht="12.75">
      <c r="A64" s="222"/>
      <c r="B64" s="3" t="s">
        <v>249</v>
      </c>
      <c r="C64" s="55">
        <v>13090.239</v>
      </c>
      <c r="D64" s="55">
        <v>5546.947</v>
      </c>
      <c r="E64" s="24">
        <v>3604.47</v>
      </c>
      <c r="F64" s="67">
        <v>0.1017450127662897</v>
      </c>
      <c r="G64" s="67">
        <f t="shared" si="3"/>
        <v>0.008106773936338211</v>
      </c>
      <c r="J64" s="129"/>
      <c r="K64"/>
      <c r="L64"/>
      <c r="M64"/>
      <c r="N64"/>
      <c r="O64"/>
      <c r="P64"/>
      <c r="Q64"/>
      <c r="R64"/>
      <c r="S64"/>
      <c r="T64"/>
      <c r="U64"/>
    </row>
    <row r="65" spans="1:21" ht="15">
      <c r="A65" s="222"/>
      <c r="B65" s="3" t="s">
        <v>258</v>
      </c>
      <c r="C65" s="55">
        <v>14646.44</v>
      </c>
      <c r="D65" s="55">
        <v>2637.429</v>
      </c>
      <c r="E65" s="24">
        <v>3270.652</v>
      </c>
      <c r="F65" s="67">
        <v>0.287476419766911</v>
      </c>
      <c r="G65" s="67">
        <f t="shared" si="3"/>
        <v>0.007355987534487025</v>
      </c>
      <c r="J65" s="150"/>
      <c r="K65" s="150"/>
      <c r="L65" s="150"/>
      <c r="M65"/>
      <c r="N65"/>
      <c r="O65"/>
      <c r="P65"/>
      <c r="Q65"/>
      <c r="R65"/>
      <c r="S65"/>
      <c r="T65"/>
      <c r="U65"/>
    </row>
    <row r="66" spans="1:21" ht="12.75">
      <c r="A66" s="222"/>
      <c r="B66" s="3" t="s">
        <v>158</v>
      </c>
      <c r="C66" s="55">
        <f>+C67-SUM(C53:C65)</f>
        <v>146528.48800000036</v>
      </c>
      <c r="D66" s="55">
        <f>+D67-SUM(D53:D65)</f>
        <v>25107.00299999991</v>
      </c>
      <c r="E66" s="128">
        <f>+E67-SUM(E53:E65)</f>
        <v>35025.54199999996</v>
      </c>
      <c r="F66" s="67"/>
      <c r="G66" s="67">
        <f t="shared" si="3"/>
        <v>0.0787755622856395</v>
      </c>
      <c r="J66" s="128"/>
      <c r="K66" s="3"/>
      <c r="L66" s="3"/>
      <c r="M66" s="3"/>
      <c r="N66" s="3"/>
      <c r="O66" s="3"/>
      <c r="P66" s="3"/>
      <c r="Q66" s="3"/>
      <c r="R66" s="3"/>
      <c r="S66" s="3"/>
      <c r="T66" s="3"/>
      <c r="U66" s="3"/>
    </row>
    <row r="67" spans="1:21" s="44" customFormat="1" ht="12.75">
      <c r="A67" s="223"/>
      <c r="B67" s="41" t="s">
        <v>161</v>
      </c>
      <c r="C67" s="42">
        <f>+'Exportacion_regional '!B13</f>
        <v>2028010.992</v>
      </c>
      <c r="D67" s="42">
        <f>+'Exportacion_regional '!C13</f>
        <v>387075.866</v>
      </c>
      <c r="E67" s="42">
        <f>+'Exportacion_regional '!D13</f>
        <v>444624.462</v>
      </c>
      <c r="F67" s="66"/>
      <c r="G67" s="66">
        <f>SUM(G53:G66)</f>
        <v>1</v>
      </c>
      <c r="J67" s="129"/>
      <c r="K67"/>
      <c r="L67"/>
      <c r="M67"/>
      <c r="N67"/>
      <c r="O67"/>
      <c r="P67"/>
      <c r="Q67"/>
      <c r="R67"/>
      <c r="S67"/>
      <c r="T67"/>
      <c r="U67"/>
    </row>
    <row r="68" spans="1:21" ht="15">
      <c r="A68" s="226" t="s">
        <v>153</v>
      </c>
      <c r="B68" s="49" t="s">
        <v>244</v>
      </c>
      <c r="C68" s="55">
        <v>1018395.795</v>
      </c>
      <c r="D68" s="55">
        <v>388585.124</v>
      </c>
      <c r="E68" s="24">
        <v>339109.92</v>
      </c>
      <c r="F68" s="69">
        <v>0.2869098357052669</v>
      </c>
      <c r="G68" s="68">
        <f aca="true" t="shared" si="4" ref="G68:G80">+E68/$E$81</f>
        <v>0.5587934057867298</v>
      </c>
      <c r="J68" s="168"/>
      <c r="K68" s="168"/>
      <c r="L68"/>
      <c r="M68"/>
      <c r="N68"/>
      <c r="O68"/>
      <c r="P68"/>
      <c r="Q68"/>
      <c r="R68"/>
      <c r="S68"/>
      <c r="T68"/>
      <c r="U68"/>
    </row>
    <row r="69" spans="1:21" ht="15">
      <c r="A69" s="224"/>
      <c r="B69" s="2" t="s">
        <v>251</v>
      </c>
      <c r="C69" s="55">
        <v>281051.918</v>
      </c>
      <c r="D69" s="55">
        <v>62870.847</v>
      </c>
      <c r="E69" s="24">
        <v>74645.27</v>
      </c>
      <c r="F69" s="69">
        <v>0.8740225285649014</v>
      </c>
      <c r="G69" s="69">
        <f t="shared" si="4"/>
        <v>0.12300225439931102</v>
      </c>
      <c r="J69" s="168"/>
      <c r="K69" s="168"/>
      <c r="L69"/>
      <c r="M69"/>
      <c r="N69"/>
      <c r="O69"/>
      <c r="P69"/>
      <c r="Q69"/>
      <c r="R69"/>
      <c r="S69"/>
      <c r="T69"/>
      <c r="U69"/>
    </row>
    <row r="70" spans="1:21" ht="15">
      <c r="A70" s="224"/>
      <c r="B70" s="2" t="s">
        <v>163</v>
      </c>
      <c r="C70" s="55">
        <v>251826.845</v>
      </c>
      <c r="D70" s="55">
        <v>59439.253</v>
      </c>
      <c r="E70" s="24">
        <v>56394.247</v>
      </c>
      <c r="F70" s="69">
        <v>0.1545029572403336</v>
      </c>
      <c r="G70" s="69">
        <f t="shared" si="4"/>
        <v>0.09292778385223313</v>
      </c>
      <c r="J70" s="168"/>
      <c r="K70" s="168"/>
      <c r="L70"/>
      <c r="M70"/>
      <c r="N70"/>
      <c r="O70"/>
      <c r="P70"/>
      <c r="Q70"/>
      <c r="R70"/>
      <c r="S70"/>
      <c r="T70"/>
      <c r="U70"/>
    </row>
    <row r="71" spans="1:21" ht="15">
      <c r="A71" s="224"/>
      <c r="B71" s="2" t="s">
        <v>246</v>
      </c>
      <c r="C71" s="55">
        <v>118374.456</v>
      </c>
      <c r="D71" s="55">
        <v>22855.453</v>
      </c>
      <c r="E71" s="24">
        <v>35599.138</v>
      </c>
      <c r="F71" s="69">
        <v>0.602326192707494</v>
      </c>
      <c r="G71" s="69">
        <f t="shared" si="4"/>
        <v>0.05866110777912894</v>
      </c>
      <c r="J71" s="168"/>
      <c r="K71" s="168"/>
      <c r="L71"/>
      <c r="M71"/>
      <c r="N71"/>
      <c r="O71"/>
      <c r="P71"/>
      <c r="Q71"/>
      <c r="R71"/>
      <c r="S71"/>
      <c r="T71"/>
      <c r="U71"/>
    </row>
    <row r="72" spans="1:21" ht="15">
      <c r="A72" s="224"/>
      <c r="B72" s="13" t="s">
        <v>278</v>
      </c>
      <c r="C72" s="55">
        <v>149371.055</v>
      </c>
      <c r="D72" s="55">
        <v>19927.111</v>
      </c>
      <c r="E72" s="24">
        <v>24848.839</v>
      </c>
      <c r="F72" s="69">
        <v>0.11296468837525725</v>
      </c>
      <c r="G72" s="69">
        <f t="shared" si="4"/>
        <v>0.04094650895100951</v>
      </c>
      <c r="H72" s="167"/>
      <c r="I72" s="168"/>
      <c r="J72" s="168"/>
      <c r="K72" s="168"/>
      <c r="L72"/>
      <c r="M72"/>
      <c r="N72"/>
      <c r="O72"/>
      <c r="P72"/>
      <c r="Q72"/>
      <c r="R72"/>
      <c r="S72"/>
      <c r="T72"/>
      <c r="U72"/>
    </row>
    <row r="73" spans="1:21" ht="15">
      <c r="A73" s="224"/>
      <c r="B73" t="s">
        <v>249</v>
      </c>
      <c r="C73" s="55">
        <v>28525.703</v>
      </c>
      <c r="D73" s="55">
        <v>10058.608</v>
      </c>
      <c r="E73" s="24">
        <v>17298.248</v>
      </c>
      <c r="F73" s="69">
        <v>0.4882855076042928</v>
      </c>
      <c r="G73" s="69">
        <f t="shared" si="4"/>
        <v>0.02850446520132318</v>
      </c>
      <c r="H73" s="167"/>
      <c r="I73" s="168"/>
      <c r="J73" s="168"/>
      <c r="K73" s="168"/>
      <c r="L73"/>
      <c r="M73"/>
      <c r="N73"/>
      <c r="O73"/>
      <c r="P73"/>
      <c r="Q73"/>
      <c r="R73"/>
      <c r="S73"/>
      <c r="T73"/>
      <c r="U73"/>
    </row>
    <row r="74" spans="1:21" ht="15">
      <c r="A74" s="224"/>
      <c r="B74" s="13" t="s">
        <v>243</v>
      </c>
      <c r="C74" s="55">
        <v>85075.771</v>
      </c>
      <c r="D74" s="55">
        <v>11910.46</v>
      </c>
      <c r="E74" s="24">
        <v>11611.365</v>
      </c>
      <c r="F74" s="69">
        <v>0.18416407207191662</v>
      </c>
      <c r="G74" s="69">
        <f t="shared" si="4"/>
        <v>0.01913348389862152</v>
      </c>
      <c r="H74" s="167"/>
      <c r="I74" s="168"/>
      <c r="J74" s="168"/>
      <c r="K74" s="168"/>
      <c r="L74"/>
      <c r="M74"/>
      <c r="N74"/>
      <c r="O74"/>
      <c r="P74"/>
      <c r="Q74"/>
      <c r="R74"/>
      <c r="S74"/>
      <c r="T74"/>
      <c r="U74"/>
    </row>
    <row r="75" spans="1:21" ht="15">
      <c r="A75" s="224"/>
      <c r="B75" s="13" t="s">
        <v>256</v>
      </c>
      <c r="C75" s="55">
        <v>37733.486</v>
      </c>
      <c r="D75" s="55">
        <v>4227.343</v>
      </c>
      <c r="E75" s="24">
        <v>6700.427</v>
      </c>
      <c r="F75" s="69">
        <v>0.24408460409523092</v>
      </c>
      <c r="G75" s="69">
        <f t="shared" si="4"/>
        <v>0.011041123254534577</v>
      </c>
      <c r="H75" s="167"/>
      <c r="I75" s="169"/>
      <c r="J75" s="169"/>
      <c r="K75" s="169"/>
      <c r="L75"/>
      <c r="M75"/>
      <c r="N75"/>
      <c r="O75"/>
      <c r="P75"/>
      <c r="Q75"/>
      <c r="R75"/>
      <c r="S75"/>
      <c r="T75"/>
      <c r="U75"/>
    </row>
    <row r="76" spans="1:21" ht="15">
      <c r="A76" s="224"/>
      <c r="B76" s="3" t="s">
        <v>255</v>
      </c>
      <c r="C76" s="55">
        <v>18323.591</v>
      </c>
      <c r="D76" s="55">
        <v>4528.445</v>
      </c>
      <c r="E76" s="24">
        <v>5322.017</v>
      </c>
      <c r="F76" s="69">
        <v>0.7465795557094285</v>
      </c>
      <c r="G76" s="69">
        <f t="shared" si="4"/>
        <v>0.008769746414628254</v>
      </c>
      <c r="H76" s="167"/>
      <c r="I76" s="168"/>
      <c r="J76" s="168"/>
      <c r="K76" s="168"/>
      <c r="M76"/>
      <c r="N76"/>
      <c r="O76"/>
      <c r="P76"/>
      <c r="Q76"/>
      <c r="R76"/>
      <c r="S76"/>
      <c r="T76"/>
      <c r="U76"/>
    </row>
    <row r="77" spans="1:21" ht="15">
      <c r="A77" s="224"/>
      <c r="B77" s="13" t="s">
        <v>234</v>
      </c>
      <c r="C77" s="55">
        <v>5251.563</v>
      </c>
      <c r="D77" s="55">
        <v>2524.223</v>
      </c>
      <c r="E77" s="24">
        <v>2720.772</v>
      </c>
      <c r="F77" s="69">
        <v>0.31257522797443815</v>
      </c>
      <c r="G77" s="69">
        <f t="shared" si="4"/>
        <v>0.004483352926535362</v>
      </c>
      <c r="H77" s="167"/>
      <c r="I77" s="168"/>
      <c r="J77" s="168"/>
      <c r="K77" s="168"/>
      <c r="L77"/>
      <c r="M77"/>
      <c r="N77"/>
      <c r="O77"/>
      <c r="P77"/>
      <c r="Q77"/>
      <c r="R77"/>
      <c r="S77"/>
      <c r="T77"/>
      <c r="U77"/>
    </row>
    <row r="78" spans="1:21" ht="15">
      <c r="A78" s="224"/>
      <c r="B78" s="13" t="s">
        <v>258</v>
      </c>
      <c r="C78" s="55">
        <v>9998.894</v>
      </c>
      <c r="D78" s="55">
        <v>1218.01</v>
      </c>
      <c r="E78" s="24">
        <v>2190.123</v>
      </c>
      <c r="F78" s="69">
        <v>0.19250250986322193</v>
      </c>
      <c r="G78" s="69">
        <f t="shared" si="4"/>
        <v>0.0036089368611270647</v>
      </c>
      <c r="H78" s="167"/>
      <c r="I78" s="168"/>
      <c r="J78" s="168"/>
      <c r="K78" s="168"/>
      <c r="L78"/>
      <c r="M78"/>
      <c r="N78"/>
      <c r="O78"/>
      <c r="P78"/>
      <c r="Q78"/>
      <c r="R78"/>
      <c r="S78"/>
      <c r="T78"/>
      <c r="U78"/>
    </row>
    <row r="79" spans="1:21" ht="15">
      <c r="A79" s="224"/>
      <c r="B79" s="13" t="s">
        <v>165</v>
      </c>
      <c r="C79" s="55">
        <v>3141.999</v>
      </c>
      <c r="D79" s="55">
        <v>271.203</v>
      </c>
      <c r="E79" s="24">
        <v>805.08</v>
      </c>
      <c r="F79" s="69">
        <v>0.014349925540199175</v>
      </c>
      <c r="G79" s="69">
        <f t="shared" si="4"/>
        <v>0.001326630005783318</v>
      </c>
      <c r="H79" s="167"/>
      <c r="I79" s="168"/>
      <c r="J79" s="168"/>
      <c r="K79" s="168"/>
      <c r="L79"/>
      <c r="M79"/>
      <c r="N79"/>
      <c r="O79"/>
      <c r="P79"/>
      <c r="Q79"/>
      <c r="R79"/>
      <c r="S79"/>
      <c r="T79"/>
      <c r="U79"/>
    </row>
    <row r="80" spans="1:21" ht="15">
      <c r="A80" s="224"/>
      <c r="B80" s="53" t="s">
        <v>158</v>
      </c>
      <c r="C80" s="55">
        <f>+C81-SUM(C68:C79)</f>
        <v>92208.85799999977</v>
      </c>
      <c r="D80" s="55">
        <f>+D81-SUM(D68:D79)</f>
        <v>18139.449000000022</v>
      </c>
      <c r="E80" s="24">
        <f>+E81-SUM(E68:E79)</f>
        <v>29615.545000000042</v>
      </c>
      <c r="F80" s="69"/>
      <c r="G80" s="69">
        <f t="shared" si="4"/>
        <v>0.04880120066903434</v>
      </c>
      <c r="H80" s="167"/>
      <c r="I80" s="168"/>
      <c r="J80" s="168"/>
      <c r="K80" s="168"/>
      <c r="L80"/>
      <c r="M80" s="52"/>
      <c r="N80" s="52"/>
      <c r="O80"/>
      <c r="P80" s="52"/>
      <c r="Q80"/>
      <c r="R80" s="52"/>
      <c r="S80" s="52"/>
      <c r="T80"/>
      <c r="U80" s="52"/>
    </row>
    <row r="81" spans="1:21" s="44" customFormat="1" ht="15">
      <c r="A81" s="234"/>
      <c r="B81" s="41" t="s">
        <v>161</v>
      </c>
      <c r="C81" s="42">
        <f>+'Exportacion_regional '!B14</f>
        <v>2099279.934</v>
      </c>
      <c r="D81" s="42">
        <f>+'Exportacion_regional '!C14</f>
        <v>606555.529</v>
      </c>
      <c r="E81" s="42">
        <f>+'Exportacion_regional '!D14</f>
        <v>606860.991</v>
      </c>
      <c r="F81" s="66"/>
      <c r="G81" s="66">
        <f>SUM(G68:G80)</f>
        <v>1</v>
      </c>
      <c r="J81" s="142"/>
      <c r="K81"/>
      <c r="L81"/>
      <c r="M81"/>
      <c r="N81"/>
      <c r="O81"/>
      <c r="P81"/>
      <c r="Q81"/>
      <c r="R81"/>
      <c r="S81"/>
      <c r="T81"/>
      <c r="U81"/>
    </row>
    <row r="82" spans="1:21" ht="15">
      <c r="A82" s="226" t="s">
        <v>155</v>
      </c>
      <c r="B82" s="49" t="s">
        <v>244</v>
      </c>
      <c r="C82" s="55">
        <v>512016.445</v>
      </c>
      <c r="D82" s="55">
        <v>150611.046</v>
      </c>
      <c r="E82" s="24">
        <v>167541.299</v>
      </c>
      <c r="F82" s="69">
        <v>0.14175122500084045</v>
      </c>
      <c r="G82" s="68">
        <f aca="true" t="shared" si="5" ref="G82:G92">+E82/$E$93</f>
        <v>0.38786471018025087</v>
      </c>
      <c r="J82" s="142"/>
      <c r="K82"/>
      <c r="L82"/>
      <c r="M82"/>
      <c r="N82"/>
      <c r="O82"/>
      <c r="P82"/>
      <c r="Q82"/>
      <c r="R82"/>
      <c r="S82"/>
      <c r="T82"/>
      <c r="U82"/>
    </row>
    <row r="83" spans="1:21" ht="15">
      <c r="A83" s="224"/>
      <c r="B83" s="13" t="s">
        <v>163</v>
      </c>
      <c r="C83" s="55">
        <v>286245.761</v>
      </c>
      <c r="D83" s="55">
        <v>67986.028</v>
      </c>
      <c r="E83" s="24">
        <v>93904.518</v>
      </c>
      <c r="F83" s="69">
        <v>0.2572696064055636</v>
      </c>
      <c r="G83" s="69">
        <f t="shared" si="5"/>
        <v>0.21739266005503605</v>
      </c>
      <c r="J83" s="142"/>
      <c r="K83"/>
      <c r="L83"/>
      <c r="M83"/>
      <c r="N83"/>
      <c r="O83"/>
      <c r="P83"/>
      <c r="Q83"/>
      <c r="R83"/>
      <c r="S83"/>
      <c r="T83"/>
      <c r="U83"/>
    </row>
    <row r="84" spans="1:21" ht="15">
      <c r="A84" s="224"/>
      <c r="B84" s="13" t="s">
        <v>252</v>
      </c>
      <c r="C84" s="55">
        <v>194532.079</v>
      </c>
      <c r="D84" s="55">
        <v>44828.577</v>
      </c>
      <c r="E84" s="24">
        <v>74456.527</v>
      </c>
      <c r="F84" s="69">
        <v>0.109369780534158</v>
      </c>
      <c r="G84" s="69">
        <f t="shared" si="5"/>
        <v>0.17236979442234732</v>
      </c>
      <c r="J84" s="142"/>
      <c r="K84"/>
      <c r="L84"/>
      <c r="M84"/>
      <c r="N84"/>
      <c r="O84"/>
      <c r="P84"/>
      <c r="Q84"/>
      <c r="R84"/>
      <c r="S84"/>
      <c r="T84"/>
      <c r="U84"/>
    </row>
    <row r="85" spans="1:21" ht="15">
      <c r="A85" s="224"/>
      <c r="B85" s="13" t="s">
        <v>245</v>
      </c>
      <c r="C85" s="55">
        <v>205015.381</v>
      </c>
      <c r="D85" s="55">
        <v>53374.462</v>
      </c>
      <c r="E85" s="24">
        <v>69567.528</v>
      </c>
      <c r="F85" s="69">
        <v>0.3162592071829587</v>
      </c>
      <c r="G85" s="69">
        <f t="shared" si="5"/>
        <v>0.16105156905627482</v>
      </c>
      <c r="J85" s="142"/>
      <c r="K85"/>
      <c r="L85"/>
      <c r="M85"/>
      <c r="N85"/>
      <c r="O85"/>
      <c r="P85"/>
      <c r="Q85"/>
      <c r="R85"/>
      <c r="S85"/>
      <c r="T85"/>
      <c r="U85"/>
    </row>
    <row r="86" spans="1:21" ht="15">
      <c r="A86" s="224"/>
      <c r="B86" s="2" t="s">
        <v>256</v>
      </c>
      <c r="C86" s="55">
        <v>72131.247</v>
      </c>
      <c r="D86" s="55">
        <v>17574.871</v>
      </c>
      <c r="E86" s="24">
        <v>9754.708</v>
      </c>
      <c r="F86" s="69">
        <v>0.3553466130210182</v>
      </c>
      <c r="G86" s="69">
        <f t="shared" si="5"/>
        <v>0.02258253346425931</v>
      </c>
      <c r="J86" s="142"/>
      <c r="K86"/>
      <c r="L86"/>
      <c r="M86"/>
      <c r="N86"/>
      <c r="O86"/>
      <c r="P86"/>
      <c r="Q86"/>
      <c r="R86"/>
      <c r="S86"/>
      <c r="T86"/>
      <c r="U86"/>
    </row>
    <row r="87" spans="1:21" ht="15">
      <c r="A87" s="224"/>
      <c r="B87" s="2" t="s">
        <v>248</v>
      </c>
      <c r="C87" s="55">
        <v>19753.942</v>
      </c>
      <c r="D87" s="55">
        <v>3212.695</v>
      </c>
      <c r="E87" s="24">
        <v>4661.631</v>
      </c>
      <c r="F87" s="69">
        <v>0.0180982288192352</v>
      </c>
      <c r="G87" s="69">
        <f t="shared" si="5"/>
        <v>0.010791859485238163</v>
      </c>
      <c r="J87" s="142"/>
      <c r="K87"/>
      <c r="L87"/>
      <c r="M87"/>
      <c r="N87"/>
      <c r="O87"/>
      <c r="P87"/>
      <c r="Q87"/>
      <c r="R87"/>
      <c r="S87"/>
      <c r="T87"/>
      <c r="U87"/>
    </row>
    <row r="88" spans="1:21" ht="15">
      <c r="A88" s="224"/>
      <c r="B88" s="2" t="s">
        <v>251</v>
      </c>
      <c r="C88" s="55">
        <v>17212.904</v>
      </c>
      <c r="D88" s="55">
        <v>2515.297</v>
      </c>
      <c r="E88" s="24">
        <v>3637.236</v>
      </c>
      <c r="F88" s="69">
        <v>0.04258844807858941</v>
      </c>
      <c r="G88" s="69">
        <f t="shared" si="5"/>
        <v>0.00842034468765325</v>
      </c>
      <c r="J88" s="142"/>
      <c r="K88"/>
      <c r="L88"/>
      <c r="M88"/>
      <c r="N88"/>
      <c r="O88"/>
      <c r="P88"/>
      <c r="Q88"/>
      <c r="R88"/>
      <c r="S88"/>
      <c r="T88"/>
      <c r="U88"/>
    </row>
    <row r="89" spans="1:21" ht="15.75">
      <c r="A89" s="224"/>
      <c r="B89" s="13" t="s">
        <v>247</v>
      </c>
      <c r="C89" s="55">
        <v>2788.515</v>
      </c>
      <c r="D89" s="55">
        <v>435.766</v>
      </c>
      <c r="E89" s="24">
        <v>1056.316</v>
      </c>
      <c r="F89" s="69">
        <v>0.006645166840104384</v>
      </c>
      <c r="G89" s="69">
        <f t="shared" si="5"/>
        <v>0.0024454131706282277</v>
      </c>
      <c r="J89" s="142"/>
      <c r="K89" s="151"/>
      <c r="L89" s="152"/>
      <c r="M89" s="152"/>
      <c r="N89" s="152"/>
      <c r="O89"/>
      <c r="P89"/>
      <c r="Q89"/>
      <c r="R89"/>
      <c r="S89"/>
      <c r="T89"/>
      <c r="U89"/>
    </row>
    <row r="90" spans="1:21" ht="12.75">
      <c r="A90" s="224"/>
      <c r="B90" s="3" t="s">
        <v>243</v>
      </c>
      <c r="C90" s="55">
        <v>18871.438</v>
      </c>
      <c r="D90" s="55">
        <v>1522.916</v>
      </c>
      <c r="E90" s="24">
        <v>782.302</v>
      </c>
      <c r="F90" s="69">
        <v>0.01240783679696612</v>
      </c>
      <c r="G90" s="69">
        <f t="shared" si="5"/>
        <v>0.0018110599614213963</v>
      </c>
      <c r="J90" s="33"/>
      <c r="M90"/>
      <c r="N90"/>
      <c r="O90"/>
      <c r="P90"/>
      <c r="Q90"/>
      <c r="R90"/>
      <c r="S90"/>
      <c r="T90"/>
      <c r="U90"/>
    </row>
    <row r="91" spans="1:21" ht="15">
      <c r="A91" s="224"/>
      <c r="B91" t="s">
        <v>249</v>
      </c>
      <c r="C91" s="55">
        <v>1586.856</v>
      </c>
      <c r="D91" s="55">
        <v>230.923</v>
      </c>
      <c r="E91" s="24">
        <v>378.181</v>
      </c>
      <c r="F91" s="69">
        <v>0.010675086953967768</v>
      </c>
      <c r="G91" s="69">
        <f t="shared" si="5"/>
        <v>0.0008755039195480838</v>
      </c>
      <c r="J91" s="142"/>
      <c r="K91"/>
      <c r="L91"/>
      <c r="M91"/>
      <c r="N91"/>
      <c r="O91"/>
      <c r="P91"/>
      <c r="Q91"/>
      <c r="R91"/>
      <c r="S91"/>
      <c r="T91"/>
      <c r="U91"/>
    </row>
    <row r="92" spans="1:21" ht="15">
      <c r="A92" s="224"/>
      <c r="B92" s="53" t="s">
        <v>158</v>
      </c>
      <c r="C92" s="55">
        <f>+C93-SUM(C82:C91)</f>
        <v>32285.40100000007</v>
      </c>
      <c r="D92" s="55">
        <f>+D93-SUM(D82:D91)</f>
        <v>6870.85699999996</v>
      </c>
      <c r="E92" s="24">
        <f>+E93-SUM(E82:E91)</f>
        <v>6217.843000000052</v>
      </c>
      <c r="F92" s="69"/>
      <c r="G92" s="69">
        <f t="shared" si="5"/>
        <v>0.014394551597342705</v>
      </c>
      <c r="J92" s="142"/>
      <c r="K92" s="52"/>
      <c r="L92"/>
      <c r="M92" s="52"/>
      <c r="N92" s="52"/>
      <c r="O92"/>
      <c r="P92" s="52"/>
      <c r="Q92"/>
      <c r="R92" s="52"/>
      <c r="S92" s="52"/>
      <c r="T92"/>
      <c r="U92" s="52"/>
    </row>
    <row r="93" spans="1:21" s="44" customFormat="1" ht="15">
      <c r="A93" s="234"/>
      <c r="B93" s="41" t="s">
        <v>161</v>
      </c>
      <c r="C93" s="42">
        <f>+'Exportacion_regional '!B15</f>
        <v>1362439.969</v>
      </c>
      <c r="D93" s="42">
        <f>+'Exportacion_regional '!C15</f>
        <v>349163.438</v>
      </c>
      <c r="E93" s="42">
        <f>+'Exportacion_regional '!D15</f>
        <v>431958.089</v>
      </c>
      <c r="F93" s="66"/>
      <c r="G93" s="66">
        <f>SUM(G82:G92)</f>
        <v>1.0000000000000002</v>
      </c>
      <c r="J93" s="142"/>
      <c r="K93"/>
      <c r="L93"/>
      <c r="M93"/>
      <c r="N93"/>
      <c r="O93"/>
      <c r="P93"/>
      <c r="Q93"/>
      <c r="R93"/>
      <c r="S93"/>
      <c r="T93"/>
      <c r="U93"/>
    </row>
    <row r="94" spans="1:21" s="80" customFormat="1" ht="15.75" customHeight="1">
      <c r="A94" s="210" t="s">
        <v>166</v>
      </c>
      <c r="B94" s="210"/>
      <c r="C94" s="210"/>
      <c r="D94" s="210"/>
      <c r="E94" s="210"/>
      <c r="F94" s="210"/>
      <c r="G94" s="210"/>
      <c r="H94" s="79"/>
      <c r="J94" s="137"/>
      <c r="K94" s="79"/>
      <c r="M94" s="79"/>
      <c r="N94" s="79"/>
      <c r="P94" s="79"/>
      <c r="R94" s="79"/>
      <c r="S94" s="79"/>
      <c r="U94" s="79"/>
    </row>
    <row r="95" spans="1:21" s="80" customFormat="1" ht="15.75" customHeight="1">
      <c r="A95" s="210" t="s">
        <v>169</v>
      </c>
      <c r="B95" s="210"/>
      <c r="C95" s="210"/>
      <c r="D95" s="210"/>
      <c r="E95" s="210"/>
      <c r="F95" s="210"/>
      <c r="G95" s="210"/>
      <c r="H95" s="79"/>
      <c r="J95" s="137"/>
      <c r="K95" s="79"/>
      <c r="M95" s="79"/>
      <c r="N95" s="79"/>
      <c r="P95" s="79"/>
      <c r="R95" s="79"/>
      <c r="S95" s="79"/>
      <c r="U95" s="79"/>
    </row>
    <row r="96" spans="1:21" s="80" customFormat="1" ht="15.75" customHeight="1">
      <c r="A96" s="210" t="s">
        <v>24</v>
      </c>
      <c r="B96" s="210"/>
      <c r="C96" s="210"/>
      <c r="D96" s="210"/>
      <c r="E96" s="210"/>
      <c r="F96" s="210"/>
      <c r="G96" s="210"/>
      <c r="H96" s="79"/>
      <c r="I96" s="140"/>
      <c r="J96" s="141"/>
      <c r="K96" s="79"/>
      <c r="M96" s="79"/>
      <c r="N96" s="79"/>
      <c r="P96" s="79"/>
      <c r="R96" s="79"/>
      <c r="S96" s="79"/>
      <c r="U96" s="79"/>
    </row>
    <row r="97" spans="1:21" s="80" customFormat="1" ht="15.75" customHeight="1">
      <c r="A97" s="194"/>
      <c r="B97" s="194"/>
      <c r="C97" s="194"/>
      <c r="D97" s="194"/>
      <c r="E97" s="194"/>
      <c r="F97" s="170"/>
      <c r="G97" s="194"/>
      <c r="J97" s="131"/>
      <c r="K97" s="82"/>
      <c r="L97" s="54"/>
      <c r="M97" s="82"/>
      <c r="N97" s="82"/>
      <c r="O97" s="54"/>
      <c r="P97" s="82"/>
      <c r="Q97" s="54"/>
      <c r="R97" s="82"/>
      <c r="S97" s="82"/>
      <c r="T97" s="54"/>
      <c r="U97" s="82"/>
    </row>
    <row r="98" spans="1:21" s="3" customFormat="1" ht="12.75">
      <c r="A98" s="14" t="s">
        <v>25</v>
      </c>
      <c r="B98" s="1" t="s">
        <v>162</v>
      </c>
      <c r="C98" s="1">
        <v>2010</v>
      </c>
      <c r="D98" s="228" t="str">
        <f>+D5</f>
        <v>ene - mar</v>
      </c>
      <c r="E98" s="228"/>
      <c r="F98" s="135" t="s">
        <v>173</v>
      </c>
      <c r="G98" s="18" t="s">
        <v>27</v>
      </c>
      <c r="J98" s="130"/>
      <c r="K98" s="1"/>
      <c r="L98" s="1"/>
      <c r="M98" s="1"/>
      <c r="N98" s="1"/>
      <c r="O98" s="1"/>
      <c r="P98" s="1"/>
      <c r="Q98" s="1"/>
      <c r="R98" s="1"/>
      <c r="S98" s="1"/>
      <c r="T98" s="1"/>
      <c r="U98" s="1"/>
    </row>
    <row r="99" spans="1:21" s="3" customFormat="1" ht="12.75">
      <c r="A99" s="18"/>
      <c r="B99" s="18"/>
      <c r="C99" s="18"/>
      <c r="D99" s="17">
        <v>2010</v>
      </c>
      <c r="E99" s="16">
        <v>2011</v>
      </c>
      <c r="F99" s="18">
        <f>+F52</f>
        <v>2011</v>
      </c>
      <c r="G99" s="39">
        <v>2011</v>
      </c>
      <c r="J99" s="130"/>
      <c r="K99" s="52"/>
      <c r="L99"/>
      <c r="M99" s="52"/>
      <c r="N99" s="52"/>
      <c r="O99"/>
      <c r="P99" s="52"/>
      <c r="Q99"/>
      <c r="R99" s="52"/>
      <c r="S99" s="52"/>
      <c r="T99"/>
      <c r="U99" s="52"/>
    </row>
    <row r="100" spans="1:21" s="44" customFormat="1" ht="15">
      <c r="A100" s="216" t="s">
        <v>339</v>
      </c>
      <c r="B100" s="13" t="s">
        <v>252</v>
      </c>
      <c r="C100" s="55">
        <v>1881365.215</v>
      </c>
      <c r="D100" s="55">
        <v>467278.723</v>
      </c>
      <c r="E100" s="24">
        <v>432513.435</v>
      </c>
      <c r="F100" s="69">
        <v>0.6353224004663125</v>
      </c>
      <c r="G100" s="69">
        <f aca="true" t="shared" si="6" ref="G100:G112">+E100/$E$113</f>
        <v>0.4036189723262838</v>
      </c>
      <c r="J100" s="142"/>
      <c r="K100"/>
      <c r="L100"/>
      <c r="M100"/>
      <c r="N100"/>
      <c r="O100"/>
      <c r="P100"/>
      <c r="Q100"/>
      <c r="R100"/>
      <c r="S100"/>
      <c r="T100"/>
      <c r="U100"/>
    </row>
    <row r="101" spans="1:21" s="44" customFormat="1" ht="15">
      <c r="A101" s="217"/>
      <c r="B101" s="13" t="s">
        <v>248</v>
      </c>
      <c r="C101" s="55">
        <v>819898.671</v>
      </c>
      <c r="D101" s="55">
        <v>165261.743</v>
      </c>
      <c r="E101" s="24">
        <v>231575.147</v>
      </c>
      <c r="F101" s="69">
        <v>0.8990630101897872</v>
      </c>
      <c r="G101" s="69">
        <f t="shared" si="6"/>
        <v>0.21610455371969683</v>
      </c>
      <c r="J101" s="142"/>
      <c r="K101"/>
      <c r="L101"/>
      <c r="M101"/>
      <c r="N101"/>
      <c r="O101"/>
      <c r="P101"/>
      <c r="Q101"/>
      <c r="R101"/>
      <c r="S101"/>
      <c r="T101"/>
      <c r="U101"/>
    </row>
    <row r="102" spans="1:21" s="44" customFormat="1" ht="15">
      <c r="A102" s="217"/>
      <c r="B102" s="13" t="s">
        <v>247</v>
      </c>
      <c r="C102" s="55">
        <v>530603.058</v>
      </c>
      <c r="D102" s="55">
        <v>99276.785</v>
      </c>
      <c r="E102" s="24">
        <v>155085.075</v>
      </c>
      <c r="F102" s="69">
        <v>0.9756230122284444</v>
      </c>
      <c r="G102" s="69">
        <f t="shared" si="6"/>
        <v>0.1447244721881175</v>
      </c>
      <c r="J102" s="142"/>
      <c r="K102"/>
      <c r="L102"/>
      <c r="M102"/>
      <c r="N102"/>
      <c r="O102"/>
      <c r="P102"/>
      <c r="Q102"/>
      <c r="R102"/>
      <c r="S102"/>
      <c r="T102"/>
      <c r="U102"/>
    </row>
    <row r="103" spans="1:21" s="44" customFormat="1" ht="15">
      <c r="A103" s="217"/>
      <c r="B103" s="13" t="s">
        <v>257</v>
      </c>
      <c r="C103" s="55">
        <v>210870.93</v>
      </c>
      <c r="D103" s="55">
        <v>35055.795</v>
      </c>
      <c r="E103" s="24">
        <v>73013.834</v>
      </c>
      <c r="F103" s="69">
        <v>0.664645604421288</v>
      </c>
      <c r="G103" s="69">
        <f t="shared" si="6"/>
        <v>0.06813607684737442</v>
      </c>
      <c r="J103" s="153"/>
      <c r="K103" s="153"/>
      <c r="L103"/>
      <c r="M103"/>
      <c r="N103"/>
      <c r="O103"/>
      <c r="P103"/>
      <c r="Q103"/>
      <c r="R103"/>
      <c r="S103"/>
      <c r="T103"/>
      <c r="U103"/>
    </row>
    <row r="104" spans="1:21" s="44" customFormat="1" ht="15">
      <c r="A104" s="217"/>
      <c r="B104" s="13" t="s">
        <v>245</v>
      </c>
      <c r="C104" s="55">
        <v>109848.469</v>
      </c>
      <c r="D104" s="55">
        <v>30946.556</v>
      </c>
      <c r="E104" s="24">
        <v>41839.885</v>
      </c>
      <c r="F104" s="69">
        <v>0.19020725961006069</v>
      </c>
      <c r="G104" s="69">
        <f t="shared" si="6"/>
        <v>0.039044732531718696</v>
      </c>
      <c r="J104" s="142"/>
      <c r="K104"/>
      <c r="L104"/>
      <c r="M104"/>
      <c r="N104"/>
      <c r="O104"/>
      <c r="P104"/>
      <c r="Q104"/>
      <c r="R104"/>
      <c r="S104"/>
      <c r="T104"/>
      <c r="U104"/>
    </row>
    <row r="105" spans="1:21" s="44" customFormat="1" ht="15">
      <c r="A105" s="217"/>
      <c r="B105" s="13" t="s">
        <v>244</v>
      </c>
      <c r="C105" s="55">
        <v>82241.026</v>
      </c>
      <c r="D105" s="55">
        <v>52452.452</v>
      </c>
      <c r="E105" s="24">
        <v>39127.941</v>
      </c>
      <c r="F105" s="69">
        <v>0.03310487385268876</v>
      </c>
      <c r="G105" s="69">
        <f t="shared" si="6"/>
        <v>0.03651396247532395</v>
      </c>
      <c r="J105" s="142"/>
      <c r="K105"/>
      <c r="L105"/>
      <c r="M105"/>
      <c r="N105"/>
      <c r="O105"/>
      <c r="P105"/>
      <c r="Q105"/>
      <c r="R105"/>
      <c r="S105"/>
      <c r="T105"/>
      <c r="U105"/>
    </row>
    <row r="106" spans="1:21" s="44" customFormat="1" ht="15">
      <c r="A106" s="217"/>
      <c r="B106" s="13" t="s">
        <v>165</v>
      </c>
      <c r="C106" s="55">
        <v>59611.157</v>
      </c>
      <c r="D106" s="55">
        <v>15253.296</v>
      </c>
      <c r="E106" s="24">
        <v>22145.269</v>
      </c>
      <c r="F106" s="69">
        <v>0.3947222154539686</v>
      </c>
      <c r="G106" s="69">
        <f t="shared" si="6"/>
        <v>0.02066583368830869</v>
      </c>
      <c r="J106" s="142"/>
      <c r="K106"/>
      <c r="L106"/>
      <c r="M106"/>
      <c r="N106"/>
      <c r="O106"/>
      <c r="P106"/>
      <c r="Q106"/>
      <c r="R106"/>
      <c r="S106"/>
      <c r="T106"/>
      <c r="U106"/>
    </row>
    <row r="107" spans="1:21" s="44" customFormat="1" ht="15">
      <c r="A107" s="217"/>
      <c r="B107" s="79" t="s">
        <v>243</v>
      </c>
      <c r="C107" s="55">
        <v>15601.12</v>
      </c>
      <c r="D107" s="55">
        <v>907.998</v>
      </c>
      <c r="E107" s="24">
        <v>5335.276</v>
      </c>
      <c r="F107" s="69">
        <v>0.08462107200898146</v>
      </c>
      <c r="G107" s="69">
        <f t="shared" si="6"/>
        <v>0.004978847919942848</v>
      </c>
      <c r="J107" s="142"/>
      <c r="K107"/>
      <c r="L107"/>
      <c r="M107"/>
      <c r="N107"/>
      <c r="O107"/>
      <c r="P107"/>
      <c r="Q107"/>
      <c r="R107"/>
      <c r="S107"/>
      <c r="T107"/>
      <c r="U107"/>
    </row>
    <row r="108" spans="1:21" s="44" customFormat="1" ht="15">
      <c r="A108" s="217"/>
      <c r="B108" s="13" t="s">
        <v>256</v>
      </c>
      <c r="C108" s="55">
        <v>16140.826</v>
      </c>
      <c r="D108" s="55">
        <v>2715.659</v>
      </c>
      <c r="E108" s="24">
        <v>4947.389</v>
      </c>
      <c r="F108" s="69">
        <v>0.180224556639465</v>
      </c>
      <c r="G108" s="69">
        <f t="shared" si="6"/>
        <v>0.004616874072081394</v>
      </c>
      <c r="J108" s="142"/>
      <c r="K108"/>
      <c r="L108"/>
      <c r="M108"/>
      <c r="N108"/>
      <c r="O108"/>
      <c r="P108"/>
      <c r="Q108"/>
      <c r="R108"/>
      <c r="S108"/>
      <c r="T108"/>
      <c r="U108"/>
    </row>
    <row r="109" spans="1:21" s="44" customFormat="1" ht="15">
      <c r="A109" s="217"/>
      <c r="B109" s="13" t="s">
        <v>164</v>
      </c>
      <c r="C109" s="55">
        <v>4897.547</v>
      </c>
      <c r="D109" s="55">
        <v>154.403</v>
      </c>
      <c r="E109" s="24">
        <v>2773.648</v>
      </c>
      <c r="F109" s="69">
        <v>0.20157220107569204</v>
      </c>
      <c r="G109" s="69">
        <f t="shared" si="6"/>
        <v>0.0025883518632313757</v>
      </c>
      <c r="J109" s="142"/>
      <c r="K109"/>
      <c r="L109"/>
      <c r="M109"/>
      <c r="N109"/>
      <c r="O109"/>
      <c r="P109"/>
      <c r="Q109"/>
      <c r="R109"/>
      <c r="S109"/>
      <c r="T109"/>
      <c r="U109"/>
    </row>
    <row r="110" spans="1:21" s="44" customFormat="1" ht="15">
      <c r="A110" s="217"/>
      <c r="B110" s="79" t="s">
        <v>253</v>
      </c>
      <c r="C110" s="55">
        <v>702.932</v>
      </c>
      <c r="D110" s="55">
        <v>225.115</v>
      </c>
      <c r="E110" s="24">
        <v>1419.453</v>
      </c>
      <c r="F110" s="69">
        <v>0.1637135357689301</v>
      </c>
      <c r="G110" s="69">
        <f t="shared" si="6"/>
        <v>0.0013246251208947084</v>
      </c>
      <c r="J110" s="154"/>
      <c r="K110" s="154"/>
      <c r="L110"/>
      <c r="M110"/>
      <c r="N110"/>
      <c r="O110"/>
      <c r="P110"/>
      <c r="Q110"/>
      <c r="R110"/>
      <c r="S110"/>
      <c r="T110"/>
      <c r="U110"/>
    </row>
    <row r="111" spans="1:21" s="44" customFormat="1" ht="15">
      <c r="A111" s="217"/>
      <c r="B111" s="13" t="s">
        <v>260</v>
      </c>
      <c r="C111" s="55">
        <v>2994.186</v>
      </c>
      <c r="D111" s="55">
        <v>223.201</v>
      </c>
      <c r="E111" s="24">
        <v>511.596</v>
      </c>
      <c r="F111" s="69">
        <v>0.5912374595081227</v>
      </c>
      <c r="G111" s="69">
        <f t="shared" si="6"/>
        <v>0.0004774183529495159</v>
      </c>
      <c r="J111" s="142"/>
      <c r="K111"/>
      <c r="L111"/>
      <c r="M111"/>
      <c r="N111"/>
      <c r="O111"/>
      <c r="P111"/>
      <c r="Q111"/>
      <c r="R111"/>
      <c r="S111"/>
      <c r="T111"/>
      <c r="U111"/>
    </row>
    <row r="112" spans="1:21" s="44" customFormat="1" ht="15">
      <c r="A112" s="217"/>
      <c r="B112" s="79" t="s">
        <v>158</v>
      </c>
      <c r="C112" s="55">
        <f>+C113-SUM(C100:C111)</f>
        <v>217630.12099999934</v>
      </c>
      <c r="D112" s="55">
        <f>+D113-SUM(D100:D111)</f>
        <v>43560.22599999991</v>
      </c>
      <c r="E112" s="24">
        <f>+E113-SUM(E100:E111)</f>
        <v>61300.517000000225</v>
      </c>
      <c r="F112" s="69"/>
      <c r="G112" s="69">
        <f t="shared" si="6"/>
        <v>0.057205278894076395</v>
      </c>
      <c r="J112" s="142"/>
      <c r="K112"/>
      <c r="L112"/>
      <c r="M112"/>
      <c r="N112"/>
      <c r="O112"/>
      <c r="P112"/>
      <c r="Q112"/>
      <c r="R112"/>
      <c r="S112"/>
      <c r="T112"/>
      <c r="U112"/>
    </row>
    <row r="113" spans="1:21" s="44" customFormat="1" ht="15">
      <c r="A113" s="218"/>
      <c r="B113" s="41" t="s">
        <v>161</v>
      </c>
      <c r="C113" s="42">
        <f>+'Exportacion_regional '!B16</f>
        <v>3952405.258</v>
      </c>
      <c r="D113" s="42">
        <f>+'Exportacion_regional '!C16</f>
        <v>913311.952</v>
      </c>
      <c r="E113" s="42">
        <f>+'Exportacion_regional '!D16</f>
        <v>1071588.465</v>
      </c>
      <c r="F113" s="66"/>
      <c r="G113" s="66">
        <f>SUM(G100:G112)</f>
        <v>1</v>
      </c>
      <c r="J113" s="142"/>
      <c r="K113"/>
      <c r="L113"/>
      <c r="M113"/>
      <c r="N113"/>
      <c r="O113"/>
      <c r="P113"/>
      <c r="Q113"/>
      <c r="R113"/>
      <c r="S113"/>
      <c r="T113"/>
      <c r="U113"/>
    </row>
    <row r="114" spans="1:21" s="44" customFormat="1" ht="15">
      <c r="A114" s="226" t="s">
        <v>242</v>
      </c>
      <c r="B114" s="13" t="s">
        <v>252</v>
      </c>
      <c r="C114" s="55">
        <v>311738.038</v>
      </c>
      <c r="D114" s="55">
        <v>59993.077</v>
      </c>
      <c r="E114" s="24">
        <v>86872.621</v>
      </c>
      <c r="F114" s="69">
        <v>0.12760787906743332</v>
      </c>
      <c r="G114" s="69">
        <f aca="true" t="shared" si="7" ref="G114:G122">+E114/$E$123</f>
        <v>0.6880875527647905</v>
      </c>
      <c r="J114" s="142"/>
      <c r="K114"/>
      <c r="L114"/>
      <c r="M114"/>
      <c r="N114"/>
      <c r="O114"/>
      <c r="P114"/>
      <c r="Q114"/>
      <c r="R114"/>
      <c r="S114"/>
      <c r="T114"/>
      <c r="U114"/>
    </row>
    <row r="115" spans="1:21" s="44" customFormat="1" ht="15">
      <c r="A115" s="224"/>
      <c r="B115" s="13" t="s">
        <v>244</v>
      </c>
      <c r="C115" s="55">
        <v>46060.63</v>
      </c>
      <c r="D115" s="55">
        <v>18845.758</v>
      </c>
      <c r="E115" s="24">
        <v>14503.331</v>
      </c>
      <c r="F115" s="69">
        <v>0.012270795010624003</v>
      </c>
      <c r="G115" s="69">
        <f t="shared" si="7"/>
        <v>0.11487579653810286</v>
      </c>
      <c r="J115" s="142"/>
      <c r="K115"/>
      <c r="L115"/>
      <c r="M115"/>
      <c r="N115"/>
      <c r="O115"/>
      <c r="P115"/>
      <c r="Q115"/>
      <c r="R115"/>
      <c r="S115"/>
      <c r="T115"/>
      <c r="U115"/>
    </row>
    <row r="116" spans="1:21" s="44" customFormat="1" ht="15">
      <c r="A116" s="224"/>
      <c r="B116" s="13" t="s">
        <v>248</v>
      </c>
      <c r="C116" s="55">
        <v>27531.627</v>
      </c>
      <c r="D116" s="55">
        <v>4969.991</v>
      </c>
      <c r="E116" s="24">
        <v>8471.897</v>
      </c>
      <c r="F116" s="69">
        <v>0.03289113412000912</v>
      </c>
      <c r="G116" s="69">
        <f t="shared" si="7"/>
        <v>0.06710292387753986</v>
      </c>
      <c r="J116" s="142"/>
      <c r="K116"/>
      <c r="L116"/>
      <c r="M116"/>
      <c r="N116"/>
      <c r="O116"/>
      <c r="P116"/>
      <c r="Q116"/>
      <c r="R116"/>
      <c r="S116"/>
      <c r="T116"/>
      <c r="U116"/>
    </row>
    <row r="117" spans="1:21" s="44" customFormat="1" ht="15">
      <c r="A117" s="224"/>
      <c r="B117" s="3" t="s">
        <v>164</v>
      </c>
      <c r="C117" s="55">
        <v>14368.596</v>
      </c>
      <c r="D117" s="55">
        <v>2433.389</v>
      </c>
      <c r="E117" s="24">
        <v>6245.031</v>
      </c>
      <c r="F117" s="69">
        <v>0.4538516222880229</v>
      </c>
      <c r="G117" s="69">
        <f t="shared" si="7"/>
        <v>0.049464699559718044</v>
      </c>
      <c r="J117" s="142"/>
      <c r="K117"/>
      <c r="L117"/>
      <c r="M117"/>
      <c r="N117"/>
      <c r="O117"/>
      <c r="P117"/>
      <c r="Q117"/>
      <c r="R117"/>
      <c r="S117"/>
      <c r="T117"/>
      <c r="U117"/>
    </row>
    <row r="118" spans="1:21" s="44" customFormat="1" ht="15">
      <c r="A118" s="224"/>
      <c r="B118" s="13" t="s">
        <v>243</v>
      </c>
      <c r="C118" s="55">
        <v>7606.346</v>
      </c>
      <c r="D118" s="55">
        <v>399.013</v>
      </c>
      <c r="E118" s="24">
        <v>4858.446</v>
      </c>
      <c r="F118" s="69">
        <v>0.07705822694416332</v>
      </c>
      <c r="G118" s="69">
        <f t="shared" si="7"/>
        <v>0.03848204624078149</v>
      </c>
      <c r="J118" s="142"/>
      <c r="K118"/>
      <c r="L118"/>
      <c r="M118"/>
      <c r="N118"/>
      <c r="O118"/>
      <c r="P118"/>
      <c r="Q118"/>
      <c r="R118"/>
      <c r="S118"/>
      <c r="T118"/>
      <c r="U118"/>
    </row>
    <row r="119" spans="1:21" s="44" customFormat="1" ht="15">
      <c r="A119" s="224"/>
      <c r="B119" s="13" t="s">
        <v>259</v>
      </c>
      <c r="C119" s="55">
        <v>4558.448</v>
      </c>
      <c r="D119" s="55">
        <v>262.756</v>
      </c>
      <c r="E119" s="24">
        <v>1352.253</v>
      </c>
      <c r="F119" s="69">
        <v>0.31520093796691473</v>
      </c>
      <c r="G119" s="69">
        <f t="shared" si="7"/>
        <v>0.0107107215918908</v>
      </c>
      <c r="J119" s="142"/>
      <c r="K119"/>
      <c r="L119"/>
      <c r="M119"/>
      <c r="N119"/>
      <c r="O119"/>
      <c r="P119"/>
      <c r="Q119"/>
      <c r="R119"/>
      <c r="S119"/>
      <c r="T119"/>
      <c r="U119"/>
    </row>
    <row r="120" spans="1:21" s="44" customFormat="1" ht="15">
      <c r="A120" s="224"/>
      <c r="B120" s="13" t="s">
        <v>247</v>
      </c>
      <c r="C120" s="55">
        <v>5745.309</v>
      </c>
      <c r="D120" s="55">
        <v>1177.836</v>
      </c>
      <c r="E120" s="24">
        <v>1186.226</v>
      </c>
      <c r="F120" s="69">
        <v>0.007462416246719413</v>
      </c>
      <c r="G120" s="69">
        <f t="shared" si="7"/>
        <v>0.009395679973394223</v>
      </c>
      <c r="J120" s="142"/>
      <c r="K120"/>
      <c r="L120"/>
      <c r="M120"/>
      <c r="N120"/>
      <c r="O120"/>
      <c r="P120"/>
      <c r="Q120"/>
      <c r="R120"/>
      <c r="S120"/>
      <c r="T120"/>
      <c r="U120"/>
    </row>
    <row r="121" spans="1:21" ht="15">
      <c r="A121" s="224"/>
      <c r="B121" s="3" t="s">
        <v>165</v>
      </c>
      <c r="C121" s="55">
        <v>7333.349</v>
      </c>
      <c r="D121" s="55">
        <v>3179.138</v>
      </c>
      <c r="E121" s="24">
        <v>893.869</v>
      </c>
      <c r="F121" s="69">
        <v>0.015932520485780664</v>
      </c>
      <c r="G121" s="69">
        <f t="shared" si="7"/>
        <v>0.0070800227462034385</v>
      </c>
      <c r="J121" s="142"/>
      <c r="K121"/>
      <c r="L121"/>
      <c r="M121"/>
      <c r="N121"/>
      <c r="O121"/>
      <c r="P121"/>
      <c r="Q121"/>
      <c r="R121"/>
      <c r="S121"/>
      <c r="T121"/>
      <c r="U121"/>
    </row>
    <row r="122" spans="1:21" ht="15">
      <c r="A122" s="224"/>
      <c r="B122" t="s">
        <v>158</v>
      </c>
      <c r="C122" s="55">
        <f>+C123-SUM(C114:C121)</f>
        <v>25701.33400000003</v>
      </c>
      <c r="D122" s="55">
        <f>+D123-SUM(D114:D121)</f>
        <v>1582.419000000009</v>
      </c>
      <c r="E122" s="24">
        <f>+E123-SUM(E114:E121)</f>
        <v>1868.6040000000066</v>
      </c>
      <c r="F122" s="69"/>
      <c r="G122" s="69">
        <f t="shared" si="7"/>
        <v>0.014800556707578825</v>
      </c>
      <c r="J122" s="142"/>
      <c r="K122" s="1"/>
      <c r="L122" s="1"/>
      <c r="M122" s="1"/>
      <c r="N122" s="1"/>
      <c r="O122" s="1"/>
      <c r="P122" s="1"/>
      <c r="Q122" s="1"/>
      <c r="R122" s="1"/>
      <c r="S122" s="1"/>
      <c r="T122" s="1"/>
      <c r="U122" s="1"/>
    </row>
    <row r="123" spans="1:21" s="44" customFormat="1" ht="15">
      <c r="A123" s="234"/>
      <c r="B123" s="41" t="s">
        <v>161</v>
      </c>
      <c r="C123" s="42">
        <f>+'Exportacion_regional '!B17</f>
        <v>450643.677</v>
      </c>
      <c r="D123" s="42">
        <f>+'Exportacion_regional '!C17</f>
        <v>92843.377</v>
      </c>
      <c r="E123" s="42">
        <f>+'Exportacion_regional '!D17</f>
        <v>126252.278</v>
      </c>
      <c r="F123" s="66"/>
      <c r="G123" s="66">
        <f>SUM(G114:G122)</f>
        <v>0.9999999999999999</v>
      </c>
      <c r="J123" s="142"/>
      <c r="K123" s="52"/>
      <c r="L123"/>
      <c r="M123" s="52"/>
      <c r="N123" s="52"/>
      <c r="O123"/>
      <c r="P123" s="52"/>
      <c r="Q123"/>
      <c r="R123" s="52"/>
      <c r="S123" s="52"/>
      <c r="T123"/>
      <c r="U123" s="52"/>
    </row>
    <row r="124" spans="1:21" s="3" customFormat="1" ht="12.75">
      <c r="A124" s="233" t="s">
        <v>272</v>
      </c>
      <c r="B124" s="3" t="s">
        <v>252</v>
      </c>
      <c r="C124" s="129">
        <v>0</v>
      </c>
      <c r="D124" s="55">
        <v>0</v>
      </c>
      <c r="E124" s="24">
        <v>23319.478</v>
      </c>
      <c r="F124" s="67">
        <v>0.034254165400853645</v>
      </c>
      <c r="G124" s="67">
        <f aca="true" t="shared" si="8" ref="G124:G131">+E124/$E$132</f>
        <v>0.4903587879119227</v>
      </c>
      <c r="J124" s="130"/>
      <c r="K124" s="52"/>
      <c r="L124"/>
      <c r="M124" s="52"/>
      <c r="N124" s="52"/>
      <c r="O124"/>
      <c r="P124" s="52"/>
      <c r="Q124"/>
      <c r="R124" s="52"/>
      <c r="S124" s="52"/>
      <c r="T124"/>
      <c r="U124" s="52"/>
    </row>
    <row r="125" spans="1:21" ht="15">
      <c r="A125" s="222"/>
      <c r="B125" s="3" t="s">
        <v>165</v>
      </c>
      <c r="C125" s="55">
        <v>1904.755</v>
      </c>
      <c r="D125" s="55">
        <v>3.385</v>
      </c>
      <c r="E125" s="24">
        <v>12410.385</v>
      </c>
      <c r="F125" s="67">
        <v>0.22120547110250502</v>
      </c>
      <c r="G125" s="67">
        <f t="shared" si="8"/>
        <v>0.260963875182811</v>
      </c>
      <c r="J125" s="142"/>
      <c r="K125"/>
      <c r="L125"/>
      <c r="M125"/>
      <c r="N125"/>
      <c r="O125"/>
      <c r="P125"/>
      <c r="Q125"/>
      <c r="R125"/>
      <c r="S125"/>
      <c r="T125"/>
      <c r="U125"/>
    </row>
    <row r="126" spans="1:21" ht="15">
      <c r="A126" s="222"/>
      <c r="B126" s="13" t="s">
        <v>257</v>
      </c>
      <c r="C126" s="55">
        <v>8408.897</v>
      </c>
      <c r="D126" s="55">
        <v>3199.029</v>
      </c>
      <c r="E126" s="24">
        <v>6350.705</v>
      </c>
      <c r="F126" s="67">
        <v>0.057810526197354536</v>
      </c>
      <c r="G126" s="67">
        <f t="shared" si="8"/>
        <v>0.1335417545018026</v>
      </c>
      <c r="J126" s="142"/>
      <c r="K126"/>
      <c r="L126"/>
      <c r="M126"/>
      <c r="N126"/>
      <c r="O126"/>
      <c r="P126"/>
      <c r="Q126"/>
      <c r="R126"/>
      <c r="S126"/>
      <c r="T126"/>
      <c r="U126"/>
    </row>
    <row r="127" spans="1:21" ht="15">
      <c r="A127" s="222"/>
      <c r="B127" s="2" t="s">
        <v>258</v>
      </c>
      <c r="C127" s="55">
        <v>597.424</v>
      </c>
      <c r="D127" s="55">
        <v>0</v>
      </c>
      <c r="E127" s="24">
        <v>2634.714</v>
      </c>
      <c r="F127" s="67">
        <v>0.231580170507213</v>
      </c>
      <c r="G127" s="67">
        <f t="shared" si="8"/>
        <v>0.05540240495668786</v>
      </c>
      <c r="J127" s="142"/>
      <c r="K127"/>
      <c r="L127"/>
      <c r="M127"/>
      <c r="N127"/>
      <c r="O127"/>
      <c r="P127"/>
      <c r="Q127"/>
      <c r="R127"/>
      <c r="S127"/>
      <c r="T127"/>
      <c r="U127"/>
    </row>
    <row r="128" spans="1:21" ht="15">
      <c r="A128" s="222"/>
      <c r="B128" s="13" t="s">
        <v>248</v>
      </c>
      <c r="C128" s="55">
        <v>3302.615</v>
      </c>
      <c r="D128" s="55">
        <v>616.964</v>
      </c>
      <c r="E128" s="24">
        <v>842.337</v>
      </c>
      <c r="F128" s="67">
        <v>0.0032702733804773738</v>
      </c>
      <c r="G128" s="67">
        <f t="shared" si="8"/>
        <v>0.017712547010416153</v>
      </c>
      <c r="J128" s="142"/>
      <c r="K128"/>
      <c r="L128"/>
      <c r="M128"/>
      <c r="N128"/>
      <c r="O128"/>
      <c r="P128"/>
      <c r="Q128"/>
      <c r="R128"/>
      <c r="S128"/>
      <c r="T128"/>
      <c r="U128"/>
    </row>
    <row r="129" spans="1:21" ht="15">
      <c r="A129" s="222"/>
      <c r="B129" s="3" t="s">
        <v>234</v>
      </c>
      <c r="C129" s="55">
        <v>806.024</v>
      </c>
      <c r="D129" s="55">
        <v>0</v>
      </c>
      <c r="E129" s="24">
        <v>793.234</v>
      </c>
      <c r="F129" s="67">
        <v>0.09113049472248151</v>
      </c>
      <c r="G129" s="67">
        <f t="shared" si="8"/>
        <v>0.01668001585500868</v>
      </c>
      <c r="J129" s="142"/>
      <c r="K129"/>
      <c r="L129"/>
      <c r="M129"/>
      <c r="N129"/>
      <c r="O129"/>
      <c r="P129"/>
      <c r="Q129"/>
      <c r="R129"/>
      <c r="S129"/>
      <c r="T129"/>
      <c r="U129"/>
    </row>
    <row r="130" spans="1:21" ht="15">
      <c r="A130" s="222"/>
      <c r="B130" s="3" t="s">
        <v>245</v>
      </c>
      <c r="C130" s="55">
        <v>215.997</v>
      </c>
      <c r="D130" s="55">
        <v>62.37</v>
      </c>
      <c r="E130" s="24">
        <v>513.685</v>
      </c>
      <c r="F130" s="67">
        <v>0.0023352505905021967</v>
      </c>
      <c r="G130" s="67">
        <f t="shared" si="8"/>
        <v>0.010801697789656183</v>
      </c>
      <c r="J130" s="142"/>
      <c r="K130"/>
      <c r="L130"/>
      <c r="M130"/>
      <c r="N130"/>
      <c r="O130"/>
      <c r="P130"/>
      <c r="Q130"/>
      <c r="R130"/>
      <c r="S130"/>
      <c r="T130"/>
      <c r="U130"/>
    </row>
    <row r="131" spans="1:21" ht="12.75">
      <c r="A131" s="222"/>
      <c r="B131" s="3" t="s">
        <v>158</v>
      </c>
      <c r="C131" s="55">
        <f>+C132-SUM(C124:C130)</f>
        <v>3575.797999999999</v>
      </c>
      <c r="D131" s="55">
        <f>+D132-SUM(D124:D130)</f>
        <v>1356.9149999999995</v>
      </c>
      <c r="E131" s="24">
        <f>+E132-SUM(E124:E130)</f>
        <v>691.4120000000039</v>
      </c>
      <c r="F131" s="67"/>
      <c r="G131" s="67">
        <f t="shared" si="8"/>
        <v>0.014538916791694919</v>
      </c>
      <c r="H131" s="136"/>
      <c r="I131" s="54"/>
      <c r="J131" s="54"/>
      <c r="K131" s="54"/>
      <c r="L131" s="55"/>
      <c r="M131" s="55"/>
      <c r="N131"/>
      <c r="O131"/>
      <c r="P131"/>
      <c r="Q131"/>
      <c r="R131"/>
      <c r="S131"/>
      <c r="T131"/>
      <c r="U131"/>
    </row>
    <row r="132" spans="1:21" s="44" customFormat="1" ht="12.75">
      <c r="A132" s="223"/>
      <c r="B132" s="41" t="s">
        <v>161</v>
      </c>
      <c r="C132" s="42">
        <f>+'Exportacion_regional '!B18</f>
        <v>18811.51</v>
      </c>
      <c r="D132" s="42">
        <f>+'Exportacion_regional '!C18</f>
        <v>5238.663</v>
      </c>
      <c r="E132" s="42">
        <f>+'Exportacion_regional '!D18</f>
        <v>47555.95</v>
      </c>
      <c r="F132" s="66"/>
      <c r="G132" s="66">
        <f>SUM(G124:G131)</f>
        <v>1.0000000000000002</v>
      </c>
      <c r="H132" s="136"/>
      <c r="I132" s="54"/>
      <c r="J132" s="144"/>
      <c r="K132" s="144"/>
      <c r="L132" s="144"/>
      <c r="M132" s="55"/>
      <c r="N132"/>
      <c r="O132"/>
      <c r="P132"/>
      <c r="Q132"/>
      <c r="R132"/>
      <c r="S132"/>
      <c r="T132"/>
      <c r="U132"/>
    </row>
    <row r="133" spans="1:21" s="80" customFormat="1" ht="15.75" customHeight="1">
      <c r="A133" s="210" t="s">
        <v>166</v>
      </c>
      <c r="B133" s="210"/>
      <c r="C133" s="210"/>
      <c r="D133" s="210"/>
      <c r="E133" s="210"/>
      <c r="F133" s="210"/>
      <c r="G133" s="210"/>
      <c r="H133" s="79"/>
      <c r="J133" s="137"/>
      <c r="K133" s="79"/>
      <c r="M133" s="79"/>
      <c r="N133" s="79"/>
      <c r="P133" s="79"/>
      <c r="R133" s="79"/>
      <c r="S133" s="79"/>
      <c r="U133" s="79"/>
    </row>
    <row r="134" spans="1:21" s="80" customFormat="1" ht="15.75" customHeight="1">
      <c r="A134" s="210" t="s">
        <v>169</v>
      </c>
      <c r="B134" s="210"/>
      <c r="C134" s="210"/>
      <c r="D134" s="210"/>
      <c r="E134" s="210"/>
      <c r="F134" s="210"/>
      <c r="G134" s="210"/>
      <c r="H134" s="79"/>
      <c r="J134" s="137"/>
      <c r="K134" s="79"/>
      <c r="M134" s="79"/>
      <c r="N134" s="79"/>
      <c r="P134" s="79"/>
      <c r="R134" s="79"/>
      <c r="S134" s="79"/>
      <c r="U134" s="79"/>
    </row>
    <row r="135" spans="1:21" s="80" customFormat="1" ht="15.75" customHeight="1">
      <c r="A135" s="210" t="s">
        <v>24</v>
      </c>
      <c r="B135" s="210"/>
      <c r="C135" s="210"/>
      <c r="D135" s="210"/>
      <c r="E135" s="210"/>
      <c r="F135" s="210"/>
      <c r="G135" s="210"/>
      <c r="H135" s="79"/>
      <c r="I135" s="140"/>
      <c r="J135" s="141"/>
      <c r="K135" s="79"/>
      <c r="M135" s="79"/>
      <c r="N135" s="79"/>
      <c r="P135" s="79"/>
      <c r="R135" s="79"/>
      <c r="S135" s="79"/>
      <c r="U135" s="79"/>
    </row>
    <row r="136" spans="1:21" s="80" customFormat="1" ht="15.75" customHeight="1">
      <c r="A136" s="194"/>
      <c r="B136" s="194"/>
      <c r="C136" s="194"/>
      <c r="D136" s="194"/>
      <c r="E136" s="194"/>
      <c r="F136" s="170"/>
      <c r="G136" s="194"/>
      <c r="H136" s="136"/>
      <c r="I136" s="54"/>
      <c r="J136" s="131"/>
      <c r="K136" s="82"/>
      <c r="L136" s="54"/>
      <c r="M136" s="82"/>
      <c r="N136" s="82"/>
      <c r="O136" s="54"/>
      <c r="P136" s="82"/>
      <c r="Q136" s="54"/>
      <c r="R136" s="82"/>
      <c r="S136" s="82"/>
      <c r="T136" s="54"/>
      <c r="U136" s="82"/>
    </row>
    <row r="137" spans="1:21" s="3" customFormat="1" ht="12.75">
      <c r="A137" s="14" t="s">
        <v>25</v>
      </c>
      <c r="B137" s="1" t="s">
        <v>162</v>
      </c>
      <c r="C137" s="1">
        <v>2010</v>
      </c>
      <c r="D137" s="228" t="str">
        <f>+D98</f>
        <v>ene - mar</v>
      </c>
      <c r="E137" s="228"/>
      <c r="F137" s="135" t="s">
        <v>173</v>
      </c>
      <c r="G137" s="18" t="s">
        <v>27</v>
      </c>
      <c r="H137" s="136"/>
      <c r="I137" s="1"/>
      <c r="J137" s="130"/>
      <c r="K137" s="1"/>
      <c r="L137" s="1"/>
      <c r="M137" s="1"/>
      <c r="N137" s="1"/>
      <c r="O137" s="1"/>
      <c r="P137" s="1"/>
      <c r="Q137" s="1"/>
      <c r="R137" s="1"/>
      <c r="S137" s="1"/>
      <c r="T137" s="1"/>
      <c r="U137" s="1"/>
    </row>
    <row r="138" spans="1:21" s="3" customFormat="1" ht="12.75">
      <c r="A138" s="18"/>
      <c r="B138" s="18"/>
      <c r="C138" s="18"/>
      <c r="D138" s="17">
        <v>2010</v>
      </c>
      <c r="E138" s="16">
        <v>2011</v>
      </c>
      <c r="F138" s="18">
        <f>+F99</f>
        <v>2011</v>
      </c>
      <c r="G138" s="39">
        <v>2011</v>
      </c>
      <c r="H138" s="136"/>
      <c r="I138" s="130"/>
      <c r="J138" s="130"/>
      <c r="K138" s="52"/>
      <c r="L138"/>
      <c r="M138" s="52"/>
      <c r="N138" s="52"/>
      <c r="O138"/>
      <c r="P138" s="52"/>
      <c r="Q138"/>
      <c r="R138" s="52"/>
      <c r="S138" s="52"/>
      <c r="T138"/>
      <c r="U138" s="52"/>
    </row>
    <row r="139" spans="1:20" ht="12.75">
      <c r="A139" s="230" t="s">
        <v>267</v>
      </c>
      <c r="B139" s="3" t="s">
        <v>252</v>
      </c>
      <c r="C139" s="55">
        <v>3543.776</v>
      </c>
      <c r="D139" s="55">
        <v>0</v>
      </c>
      <c r="E139" s="24">
        <v>63419.583</v>
      </c>
      <c r="F139" s="145">
        <v>0.09315752632778342</v>
      </c>
      <c r="G139" s="145">
        <f>+E139/$E$152</f>
        <v>0.466511067308574</v>
      </c>
      <c r="J139" s="54"/>
      <c r="K139" s="54"/>
      <c r="L139" s="55"/>
      <c r="M139" s="55"/>
      <c r="N139"/>
      <c r="O139"/>
      <c r="P139"/>
      <c r="Q139"/>
      <c r="R139"/>
      <c r="S139"/>
      <c r="T139"/>
    </row>
    <row r="140" spans="1:20" ht="12.75">
      <c r="A140" s="231"/>
      <c r="B140" s="3" t="s">
        <v>244</v>
      </c>
      <c r="C140" s="55">
        <v>16302.475</v>
      </c>
      <c r="D140" s="55">
        <v>11298.578</v>
      </c>
      <c r="E140" s="24">
        <v>17450.195</v>
      </c>
      <c r="F140" s="145">
        <v>0.014764040463560814</v>
      </c>
      <c r="G140" s="145">
        <f>+E140/$E$152</f>
        <v>0.12836270295553254</v>
      </c>
      <c r="J140" s="54"/>
      <c r="K140" s="54"/>
      <c r="L140" s="55"/>
      <c r="M140" s="55"/>
      <c r="N140"/>
      <c r="O140"/>
      <c r="P140"/>
      <c r="Q140"/>
      <c r="R140"/>
      <c r="S140"/>
      <c r="T140"/>
    </row>
    <row r="141" spans="1:20" ht="12.75">
      <c r="A141" s="231"/>
      <c r="B141" s="3" t="s">
        <v>165</v>
      </c>
      <c r="C141" s="55">
        <v>75042.348</v>
      </c>
      <c r="D141" s="55">
        <v>20935.795</v>
      </c>
      <c r="E141" s="24">
        <v>17051.523</v>
      </c>
      <c r="F141" s="145">
        <v>0.3039301502918886</v>
      </c>
      <c r="G141" s="145">
        <f>+E141/$E$152</f>
        <v>0.1254300930040284</v>
      </c>
      <c r="H141" s="171"/>
      <c r="J141" s="54"/>
      <c r="K141" s="54"/>
      <c r="L141" s="55"/>
      <c r="M141" s="55"/>
      <c r="N141"/>
      <c r="O141"/>
      <c r="P141"/>
      <c r="Q141"/>
      <c r="R141"/>
      <c r="S141"/>
      <c r="T141"/>
    </row>
    <row r="142" spans="1:20" ht="12.75">
      <c r="A142" s="231"/>
      <c r="B142" s="3" t="s">
        <v>257</v>
      </c>
      <c r="C142" s="55">
        <v>74757.34</v>
      </c>
      <c r="D142" s="55">
        <v>20864.144</v>
      </c>
      <c r="E142" s="24">
        <v>16467.002</v>
      </c>
      <c r="F142" s="145">
        <v>0.14989927110657628</v>
      </c>
      <c r="G142" s="145">
        <f>+E142/$E$152</f>
        <v>0.12113038772885693</v>
      </c>
      <c r="J142" s="54"/>
      <c r="K142" s="54"/>
      <c r="L142" s="55"/>
      <c r="M142" s="55"/>
      <c r="N142"/>
      <c r="O142"/>
      <c r="P142"/>
      <c r="Q142"/>
      <c r="R142"/>
      <c r="S142"/>
      <c r="T142"/>
    </row>
    <row r="143" spans="1:20" ht="12.75">
      <c r="A143" s="231"/>
      <c r="B143" s="13" t="s">
        <v>245</v>
      </c>
      <c r="C143" s="55">
        <v>6086.631</v>
      </c>
      <c r="D143" s="55">
        <v>2812.717</v>
      </c>
      <c r="E143" s="24">
        <v>3792.77</v>
      </c>
      <c r="F143" s="145">
        <v>0.017242217277395715</v>
      </c>
      <c r="G143" s="145">
        <f aca="true" t="shared" si="9" ref="G143:G148">+E143/$E$152</f>
        <v>0.02789941366779312</v>
      </c>
      <c r="J143"/>
      <c r="K143"/>
      <c r="L143"/>
      <c r="M143"/>
      <c r="N143"/>
      <c r="O143"/>
      <c r="P143"/>
      <c r="Q143"/>
      <c r="R143"/>
      <c r="S143"/>
      <c r="T143"/>
    </row>
    <row r="144" spans="1:20" ht="15">
      <c r="A144" s="231"/>
      <c r="B144" s="2" t="s">
        <v>258</v>
      </c>
      <c r="C144" s="55">
        <v>16529.266</v>
      </c>
      <c r="D144" s="55">
        <v>4197.106</v>
      </c>
      <c r="E144" s="24">
        <v>2919.011</v>
      </c>
      <c r="F144" s="145">
        <v>0.2565686693479559</v>
      </c>
      <c r="G144" s="145">
        <f t="shared" si="9"/>
        <v>0.021472089103699528</v>
      </c>
      <c r="J144" s="155"/>
      <c r="K144" s="155"/>
      <c r="L144"/>
      <c r="M144"/>
      <c r="N144"/>
      <c r="O144"/>
      <c r="P144"/>
      <c r="Q144"/>
      <c r="R144"/>
      <c r="S144"/>
      <c r="T144"/>
    </row>
    <row r="145" spans="1:20" ht="15">
      <c r="A145" s="231"/>
      <c r="B145" s="3" t="s">
        <v>254</v>
      </c>
      <c r="C145" s="55">
        <v>8416.588</v>
      </c>
      <c r="D145" s="55">
        <v>392.922</v>
      </c>
      <c r="E145" s="24">
        <v>1792.808</v>
      </c>
      <c r="F145" s="145">
        <v>0.5155978584723555</v>
      </c>
      <c r="G145" s="145">
        <f t="shared" si="9"/>
        <v>0.013187799950676905</v>
      </c>
      <c r="J145" s="155"/>
      <c r="K145" s="155"/>
      <c r="L145"/>
      <c r="M145"/>
      <c r="N145"/>
      <c r="O145"/>
      <c r="P145"/>
      <c r="Q145"/>
      <c r="R145"/>
      <c r="S145"/>
      <c r="T145"/>
    </row>
    <row r="146" spans="1:20" ht="12.75">
      <c r="A146" s="231"/>
      <c r="B146" s="3" t="s">
        <v>250</v>
      </c>
      <c r="C146" s="55">
        <v>28298.432</v>
      </c>
      <c r="D146" s="55">
        <v>1161.835</v>
      </c>
      <c r="E146" s="24">
        <v>738.944</v>
      </c>
      <c r="F146" s="145">
        <v>0.5302430046032025</v>
      </c>
      <c r="G146" s="145">
        <f t="shared" si="9"/>
        <v>0.005435632620310147</v>
      </c>
      <c r="J146"/>
      <c r="K146"/>
      <c r="L146"/>
      <c r="M146"/>
      <c r="N146"/>
      <c r="O146"/>
      <c r="P146"/>
      <c r="Q146"/>
      <c r="R146"/>
      <c r="S146"/>
      <c r="T146"/>
    </row>
    <row r="147" spans="1:20" ht="12.75">
      <c r="A147" s="231"/>
      <c r="B147" s="3" t="s">
        <v>247</v>
      </c>
      <c r="C147" s="55">
        <v>4064.498</v>
      </c>
      <c r="D147" s="55">
        <v>669.568</v>
      </c>
      <c r="E147" s="24">
        <v>661.623</v>
      </c>
      <c r="F147" s="145">
        <v>0.004162196937517166</v>
      </c>
      <c r="G147" s="145">
        <f t="shared" si="9"/>
        <v>0.004866863471585751</v>
      </c>
      <c r="J147"/>
      <c r="K147"/>
      <c r="L147"/>
      <c r="M147"/>
      <c r="N147"/>
      <c r="O147"/>
      <c r="P147"/>
      <c r="Q147"/>
      <c r="R147"/>
      <c r="S147"/>
      <c r="T147"/>
    </row>
    <row r="148" spans="1:20" ht="12.75">
      <c r="A148" s="231"/>
      <c r="B148" s="3" t="s">
        <v>253</v>
      </c>
      <c r="C148" s="55">
        <v>752.991</v>
      </c>
      <c r="D148" s="55">
        <v>46.143</v>
      </c>
      <c r="E148" s="24">
        <v>567.534</v>
      </c>
      <c r="F148" s="145">
        <v>0.06545690333465354</v>
      </c>
      <c r="G148" s="145">
        <f t="shared" si="9"/>
        <v>0.004174749809911305</v>
      </c>
      <c r="J148"/>
      <c r="K148"/>
      <c r="L148"/>
      <c r="M148"/>
      <c r="N148"/>
      <c r="O148"/>
      <c r="P148"/>
      <c r="Q148"/>
      <c r="R148"/>
      <c r="S148"/>
      <c r="T148"/>
    </row>
    <row r="149" spans="1:20" ht="12.75">
      <c r="A149" s="231"/>
      <c r="B149" s="3" t="s">
        <v>248</v>
      </c>
      <c r="C149" s="55">
        <v>4505.164</v>
      </c>
      <c r="D149" s="55">
        <v>926.632</v>
      </c>
      <c r="E149" s="24">
        <v>534.46</v>
      </c>
      <c r="F149" s="145">
        <v>0.002074977486362272</v>
      </c>
      <c r="G149" s="145">
        <f>+E149/$E$152</f>
        <v>0.003931459231350362</v>
      </c>
      <c r="J149"/>
      <c r="K149"/>
      <c r="L149"/>
      <c r="M149"/>
      <c r="N149"/>
      <c r="O149"/>
      <c r="P149"/>
      <c r="Q149"/>
      <c r="R149"/>
      <c r="S149"/>
      <c r="T149"/>
    </row>
    <row r="150" spans="1:20" ht="12.75">
      <c r="A150" s="231"/>
      <c r="B150" s="3" t="s">
        <v>255</v>
      </c>
      <c r="C150" s="55">
        <v>1929.779</v>
      </c>
      <c r="D150" s="55">
        <v>500.932</v>
      </c>
      <c r="E150" s="24">
        <v>454.793</v>
      </c>
      <c r="F150" s="145">
        <v>0.06379896116073251</v>
      </c>
      <c r="G150" s="145">
        <f>+E150/$E$152</f>
        <v>0.0033454330318518225</v>
      </c>
      <c r="J150"/>
      <c r="K150"/>
      <c r="L150"/>
      <c r="M150"/>
      <c r="N150"/>
      <c r="O150"/>
      <c r="P150"/>
      <c r="Q150"/>
      <c r="R150"/>
      <c r="S150"/>
      <c r="T150"/>
    </row>
    <row r="151" spans="1:20" ht="12.75">
      <c r="A151" s="231"/>
      <c r="B151" s="3" t="s">
        <v>158</v>
      </c>
      <c r="C151" s="55">
        <f>+C152-SUM(C139:C150)</f>
        <v>55574.41499999998</v>
      </c>
      <c r="D151" s="55">
        <f>+D152-SUM(D139:D150)</f>
        <v>8159.603000000017</v>
      </c>
      <c r="E151" s="24">
        <f>+E152-SUM(E139:E150)</f>
        <v>10094.187999999995</v>
      </c>
      <c r="F151" s="145"/>
      <c r="G151" s="145">
        <f>+E151/$E$152</f>
        <v>0.0742523081158291</v>
      </c>
      <c r="J151" s="143"/>
      <c r="K151" s="143"/>
      <c r="L151" s="143"/>
      <c r="M151" s="1"/>
      <c r="N151" s="1"/>
      <c r="O151" s="1"/>
      <c r="P151" s="1"/>
      <c r="Q151" s="1"/>
      <c r="R151" s="1"/>
      <c r="S151" s="1"/>
      <c r="T151" s="1"/>
    </row>
    <row r="152" spans="1:20" s="44" customFormat="1" ht="12.75">
      <c r="A152" s="232"/>
      <c r="B152" s="41" t="s">
        <v>161</v>
      </c>
      <c r="C152" s="42">
        <f>+'Exportacion_regional '!B19</f>
        <v>295803.703</v>
      </c>
      <c r="D152" s="42">
        <f>+'Exportacion_regional '!C19</f>
        <v>71965.975</v>
      </c>
      <c r="E152" s="42">
        <f>+'Exportacion_regional '!D19</f>
        <v>135944.434</v>
      </c>
      <c r="F152" s="146"/>
      <c r="G152" s="66">
        <f>SUM(G139:G151)</f>
        <v>0.9999999999999999</v>
      </c>
      <c r="J152" s="143"/>
      <c r="K152" s="143"/>
      <c r="L152" s="143"/>
      <c r="M152" s="52"/>
      <c r="N152"/>
      <c r="O152" s="52"/>
      <c r="P152"/>
      <c r="Q152" s="52"/>
      <c r="R152" s="52"/>
      <c r="S152"/>
      <c r="T152" s="52"/>
    </row>
    <row r="153" spans="1:18" ht="12.75" customHeight="1">
      <c r="A153" s="213" t="s">
        <v>343</v>
      </c>
      <c r="B153" s="3" t="s">
        <v>244</v>
      </c>
      <c r="C153" s="55">
        <v>123.644</v>
      </c>
      <c r="D153" s="55">
        <v>96.498</v>
      </c>
      <c r="E153" s="24">
        <v>602.803</v>
      </c>
      <c r="F153" s="67">
        <v>0.000510011944482904</v>
      </c>
      <c r="G153" s="67">
        <f>+E153/$E$158</f>
        <v>0.5477363282403558</v>
      </c>
      <c r="J153" s="33"/>
      <c r="M153"/>
      <c r="N153"/>
      <c r="O153" s="158"/>
      <c r="P153" s="158"/>
      <c r="Q153" s="159"/>
      <c r="R153"/>
    </row>
    <row r="154" spans="1:18" ht="12.75">
      <c r="A154" s="214"/>
      <c r="B154" s="3" t="s">
        <v>261</v>
      </c>
      <c r="C154" s="55">
        <v>1005.413</v>
      </c>
      <c r="D154" s="55">
        <v>132.937</v>
      </c>
      <c r="E154" s="24">
        <v>361.841</v>
      </c>
      <c r="F154" s="67">
        <v>0.05028213446681825</v>
      </c>
      <c r="G154" s="67">
        <f>+E154/$E$158</f>
        <v>0.32878645386107663</v>
      </c>
      <c r="J154" s="33"/>
      <c r="M154"/>
      <c r="N154"/>
      <c r="O154" s="158"/>
      <c r="P154" s="158"/>
      <c r="Q154" s="159"/>
      <c r="R154"/>
    </row>
    <row r="155" spans="1:18" ht="12.75">
      <c r="A155" s="214"/>
      <c r="B155" s="3" t="s">
        <v>253</v>
      </c>
      <c r="C155" s="55">
        <v>591.535</v>
      </c>
      <c r="D155" s="55">
        <v>273.674</v>
      </c>
      <c r="E155" s="24">
        <v>93.101</v>
      </c>
      <c r="F155" s="67">
        <v>0.01073786444047331</v>
      </c>
      <c r="G155" s="67">
        <f>+E155/$E$158</f>
        <v>0.08459612824671636</v>
      </c>
      <c r="H155" s="3"/>
      <c r="I155" s="3"/>
      <c r="J155" s="128"/>
      <c r="K155" s="3"/>
      <c r="L155" s="3"/>
      <c r="M155" s="3"/>
      <c r="N155" s="3"/>
      <c r="O155" s="160"/>
      <c r="P155" s="160"/>
      <c r="Q155" s="160"/>
      <c r="R155" s="3"/>
    </row>
    <row r="156" spans="1:18" ht="12.75">
      <c r="A156" s="214"/>
      <c r="B156" s="3" t="s">
        <v>250</v>
      </c>
      <c r="C156" s="55">
        <v>21.708</v>
      </c>
      <c r="D156" s="55">
        <v>9.049</v>
      </c>
      <c r="E156" s="24">
        <v>10.633</v>
      </c>
      <c r="F156" s="67">
        <v>0.0076299068237185115</v>
      </c>
      <c r="G156" s="67">
        <f>+E156/$E$158</f>
        <v>0.009661664554057798</v>
      </c>
      <c r="H156"/>
      <c r="I156"/>
      <c r="J156" s="129"/>
      <c r="K156"/>
      <c r="L156"/>
      <c r="M156"/>
      <c r="N156"/>
      <c r="O156" s="158"/>
      <c r="P156" s="158"/>
      <c r="Q156" s="158"/>
      <c r="R156" s="24"/>
    </row>
    <row r="157" spans="1:18" ht="12.75">
      <c r="A157" s="214"/>
      <c r="B157" s="3" t="s">
        <v>158</v>
      </c>
      <c r="C157" s="55">
        <f>+C158-SUM(C153:C156)</f>
        <v>563.9269999999997</v>
      </c>
      <c r="D157" s="55">
        <f>+D158-SUM(D153:D156)</f>
        <v>108.22399999999993</v>
      </c>
      <c r="E157" s="24">
        <f>+E158-SUM(E153:E156)</f>
        <v>32.15700000000015</v>
      </c>
      <c r="F157" s="67"/>
      <c r="G157" s="67">
        <f>+E157/$E$158</f>
        <v>0.029219425097793482</v>
      </c>
      <c r="H157"/>
      <c r="I157"/>
      <c r="J157" s="129"/>
      <c r="K157"/>
      <c r="L157"/>
      <c r="M157"/>
      <c r="N157"/>
      <c r="O157" s="158"/>
      <c r="P157" s="158"/>
      <c r="Q157" s="158"/>
      <c r="R157" s="24"/>
    </row>
    <row r="158" spans="1:18" s="44" customFormat="1" ht="12.75">
      <c r="A158" s="215"/>
      <c r="B158" s="41" t="s">
        <v>161</v>
      </c>
      <c r="C158" s="42">
        <f>+'Exportacion_regional '!B20</f>
        <v>2306.227</v>
      </c>
      <c r="D158" s="42">
        <f>+'Exportacion_regional '!C20</f>
        <v>620.382</v>
      </c>
      <c r="E158" s="42">
        <f>+'Exportacion_regional '!D20</f>
        <v>1100.535</v>
      </c>
      <c r="F158" s="66"/>
      <c r="G158" s="66">
        <f>SUM(G153:G157)</f>
        <v>1</v>
      </c>
      <c r="H158"/>
      <c r="I158" s="171"/>
      <c r="J158" s="33"/>
      <c r="K158" s="33"/>
      <c r="L158" s="33"/>
      <c r="M158"/>
      <c r="N158"/>
      <c r="O158" s="158"/>
      <c r="P158" s="158"/>
      <c r="Q158" s="159"/>
      <c r="R158" s="24"/>
    </row>
    <row r="159" spans="1:18" s="44" customFormat="1" ht="12.75">
      <c r="A159" s="233" t="s">
        <v>268</v>
      </c>
      <c r="B159" s="13" t="s">
        <v>261</v>
      </c>
      <c r="C159" s="55">
        <v>19620.997</v>
      </c>
      <c r="D159" s="55">
        <v>5476.181</v>
      </c>
      <c r="E159" s="24">
        <v>6790.614</v>
      </c>
      <c r="F159" s="145">
        <v>0.9436370291378215</v>
      </c>
      <c r="G159" s="145">
        <f aca="true" t="shared" si="10" ref="G159:G165">+E159/$E$166</f>
        <v>0.4407126646446772</v>
      </c>
      <c r="H159"/>
      <c r="I159" s="171"/>
      <c r="J159" s="33"/>
      <c r="K159" s="33"/>
      <c r="L159" s="33"/>
      <c r="M159"/>
      <c r="N159"/>
      <c r="O159" s="158"/>
      <c r="P159" s="158"/>
      <c r="Q159" s="159"/>
      <c r="R159" s="24"/>
    </row>
    <row r="160" spans="1:18" s="44" customFormat="1" ht="12.75">
      <c r="A160" s="222"/>
      <c r="B160" s="13" t="s">
        <v>253</v>
      </c>
      <c r="C160" s="55">
        <v>29625.342</v>
      </c>
      <c r="D160" s="55">
        <v>8549.012</v>
      </c>
      <c r="E160" s="24">
        <v>6179.484</v>
      </c>
      <c r="F160" s="145">
        <v>0.7127148097665308</v>
      </c>
      <c r="G160" s="145">
        <f t="shared" si="10"/>
        <v>0.4010501642074117</v>
      </c>
      <c r="H160"/>
      <c r="I160" s="171"/>
      <c r="J160" s="33"/>
      <c r="K160" s="33"/>
      <c r="L160" s="33"/>
      <c r="M160"/>
      <c r="N160"/>
      <c r="O160" s="158"/>
      <c r="P160" s="158"/>
      <c r="Q160" s="159"/>
      <c r="R160" s="24"/>
    </row>
    <row r="161" spans="1:18" s="44" customFormat="1" ht="12.75">
      <c r="A161" s="222"/>
      <c r="B161" t="s">
        <v>247</v>
      </c>
      <c r="C161" s="55">
        <v>2265.542</v>
      </c>
      <c r="D161" s="55">
        <v>801.576</v>
      </c>
      <c r="E161" s="24">
        <v>582.899</v>
      </c>
      <c r="F161" s="145">
        <v>0.0036669529818065855</v>
      </c>
      <c r="G161" s="145">
        <f t="shared" si="10"/>
        <v>0.03783030098732128</v>
      </c>
      <c r="H161" s="24"/>
      <c r="I161" s="171"/>
      <c r="J161" s="33"/>
      <c r="K161" s="33"/>
      <c r="L161" s="33"/>
      <c r="M161"/>
      <c r="N161"/>
      <c r="O161" s="158"/>
      <c r="P161" s="158"/>
      <c r="Q161" s="159"/>
      <c r="R161" s="24"/>
    </row>
    <row r="162" spans="1:18" ht="12.75">
      <c r="A162" s="222"/>
      <c r="B162" s="3" t="s">
        <v>163</v>
      </c>
      <c r="C162" s="55">
        <v>453.194</v>
      </c>
      <c r="D162" s="55">
        <v>123.162</v>
      </c>
      <c r="E162" s="24">
        <v>89.77</v>
      </c>
      <c r="F162" s="145">
        <v>0.00024594229392698065</v>
      </c>
      <c r="G162" s="145">
        <f t="shared" si="10"/>
        <v>0.005826097007597939</v>
      </c>
      <c r="H162"/>
      <c r="I162" s="171"/>
      <c r="J162" s="129"/>
      <c r="K162"/>
      <c r="L162"/>
      <c r="M162"/>
      <c r="N162"/>
      <c r="O162" s="158"/>
      <c r="P162" s="158"/>
      <c r="Q162" s="158"/>
      <c r="R162" s="24"/>
    </row>
    <row r="163" spans="1:18" ht="12.75">
      <c r="A163" s="222"/>
      <c r="B163" s="3" t="s">
        <v>248</v>
      </c>
      <c r="C163" s="55">
        <v>896.424</v>
      </c>
      <c r="D163" s="55">
        <v>455.073</v>
      </c>
      <c r="E163" s="24">
        <v>38.508</v>
      </c>
      <c r="F163" s="145">
        <v>0.00014950273742625898</v>
      </c>
      <c r="G163" s="145">
        <f t="shared" si="10"/>
        <v>0.002499179498368959</v>
      </c>
      <c r="H163"/>
      <c r="I163" s="171"/>
      <c r="J163" s="143"/>
      <c r="K163" s="143"/>
      <c r="L163" s="143"/>
      <c r="M163"/>
      <c r="N163"/>
      <c r="O163" s="158"/>
      <c r="P163" s="158"/>
      <c r="Q163" s="158"/>
      <c r="R163"/>
    </row>
    <row r="164" spans="1:18" ht="12.75">
      <c r="A164" s="222"/>
      <c r="B164" s="3" t="s">
        <v>254</v>
      </c>
      <c r="C164" s="55">
        <v>2409.055</v>
      </c>
      <c r="D164" s="55">
        <v>48.443</v>
      </c>
      <c r="E164" s="24">
        <v>32.257</v>
      </c>
      <c r="F164" s="145">
        <v>0.009276866301769498</v>
      </c>
      <c r="G164" s="145">
        <f t="shared" si="10"/>
        <v>0.0020934879266356994</v>
      </c>
      <c r="H164"/>
      <c r="I164" s="171"/>
      <c r="J164" s="33"/>
      <c r="M164" s="1"/>
      <c r="N164" s="1"/>
      <c r="O164" s="161"/>
      <c r="P164" s="161"/>
      <c r="Q164" s="159"/>
      <c r="R164" s="1"/>
    </row>
    <row r="165" spans="1:20" ht="12.75">
      <c r="A165" s="222"/>
      <c r="B165" t="s">
        <v>158</v>
      </c>
      <c r="C165" s="55">
        <f>+C166-SUM(C159:C164)</f>
        <v>8545.930999999997</v>
      </c>
      <c r="D165" s="55">
        <f>+D166-SUM(D159:D164)</f>
        <v>1149.4959999999992</v>
      </c>
      <c r="E165" s="24">
        <f>+E166-SUM(E159:E164)</f>
        <v>1694.7250000000004</v>
      </c>
      <c r="F165" s="145"/>
      <c r="G165" s="145">
        <f t="shared" si="10"/>
        <v>0.1099881057279873</v>
      </c>
      <c r="H165"/>
      <c r="I165" s="171"/>
      <c r="J165" s="163"/>
      <c r="K165" s="163"/>
      <c r="L165" s="163"/>
      <c r="M165" s="164"/>
      <c r="N165" s="162"/>
      <c r="O165" s="165"/>
      <c r="P165" s="165"/>
      <c r="Q165" s="166"/>
      <c r="R165" s="157"/>
      <c r="S165" s="157"/>
      <c r="T165" s="157"/>
    </row>
    <row r="166" spans="1:20" s="44" customFormat="1" ht="12.75">
      <c r="A166" s="223"/>
      <c r="B166" s="41" t="s">
        <v>161</v>
      </c>
      <c r="C166" s="42">
        <f>+'Exportacion_regional '!B21</f>
        <v>63816.485</v>
      </c>
      <c r="D166" s="42">
        <f>+'Exportacion_regional '!C21</f>
        <v>16602.943</v>
      </c>
      <c r="E166" s="42">
        <f>+'Exportacion_regional '!D21</f>
        <v>15408.257</v>
      </c>
      <c r="F166" s="146"/>
      <c r="G166" s="66">
        <f>SUM(G159:G165)</f>
        <v>1</v>
      </c>
      <c r="H166"/>
      <c r="I166" s="171"/>
      <c r="J166" s="163"/>
      <c r="K166" s="163"/>
      <c r="L166" s="163"/>
      <c r="M166" s="162"/>
      <c r="N166" s="162"/>
      <c r="O166" s="165"/>
      <c r="P166" s="165"/>
      <c r="Q166" s="165"/>
      <c r="R166" s="157"/>
      <c r="S166" s="157"/>
      <c r="T166" s="157"/>
    </row>
    <row r="167" spans="1:20" s="44" customFormat="1" ht="12.75">
      <c r="A167" s="45" t="s">
        <v>42</v>
      </c>
      <c r="B167" s="46"/>
      <c r="C167" s="48">
        <f>+'Exportacion_regional '!B22</f>
        <v>12874.699000003293</v>
      </c>
      <c r="D167" s="48">
        <f>+'Exportacion_regional '!C22</f>
        <v>2899.5719999995267</v>
      </c>
      <c r="E167" s="48">
        <f>+'Exportacion_regional '!D22</f>
        <v>4007.11599999908</v>
      </c>
      <c r="F167" s="43"/>
      <c r="G167" s="43"/>
      <c r="H167"/>
      <c r="I167" s="171"/>
      <c r="J167" s="165"/>
      <c r="K167" s="162"/>
      <c r="L167" s="162"/>
      <c r="M167" s="162"/>
      <c r="N167" s="162"/>
      <c r="O167" s="165"/>
      <c r="P167" s="165"/>
      <c r="Q167" s="165"/>
      <c r="R167" s="157"/>
      <c r="S167" s="157"/>
      <c r="T167" s="157"/>
    </row>
    <row r="168" spans="1:20" s="44" customFormat="1" ht="12.75">
      <c r="A168" s="41" t="s">
        <v>144</v>
      </c>
      <c r="B168" s="41"/>
      <c r="C168" s="42">
        <f>+'Exportacion_regional '!B23</f>
        <v>12250942</v>
      </c>
      <c r="D168" s="42">
        <f>+'Exportacion_regional '!C23</f>
        <v>3219765</v>
      </c>
      <c r="E168" s="42">
        <f>+'Exportacion_regional '!D23</f>
        <v>3519544</v>
      </c>
      <c r="F168" s="43"/>
      <c r="G168" s="43"/>
      <c r="H168"/>
      <c r="I168" s="171"/>
      <c r="J168" s="165"/>
      <c r="K168" s="162"/>
      <c r="L168" s="162"/>
      <c r="M168" s="162"/>
      <c r="N168" s="162"/>
      <c r="O168" s="165"/>
      <c r="P168" s="165"/>
      <c r="Q168" s="165"/>
      <c r="R168" s="157"/>
      <c r="S168" s="157"/>
      <c r="T168" s="157"/>
    </row>
    <row r="169" spans="1:20" s="31" customFormat="1" ht="15">
      <c r="A169" s="32" t="s">
        <v>44</v>
      </c>
      <c r="B169" s="32"/>
      <c r="C169" s="32"/>
      <c r="D169" s="32"/>
      <c r="E169" s="32"/>
      <c r="F169" s="32"/>
      <c r="G169" s="32"/>
      <c r="H169"/>
      <c r="I169" s="171"/>
      <c r="J169" s="156"/>
      <c r="K169" s="156"/>
      <c r="L169" s="143"/>
      <c r="M169"/>
      <c r="N169"/>
      <c r="O169" s="158"/>
      <c r="P169" s="158"/>
      <c r="Q169" s="158"/>
      <c r="R169" s="157"/>
      <c r="S169" s="157"/>
      <c r="T169" s="157"/>
    </row>
    <row r="170" spans="1:18" ht="12.75">
      <c r="A170" s="52"/>
      <c r="B170"/>
      <c r="C170"/>
      <c r="D170"/>
      <c r="E170"/>
      <c r="F170" s="52"/>
      <c r="G170" s="52"/>
      <c r="H170"/>
      <c r="I170" s="171"/>
      <c r="J170" s="143"/>
      <c r="K170" s="143"/>
      <c r="L170" s="143"/>
      <c r="M170"/>
      <c r="N170"/>
      <c r="O170" s="158"/>
      <c r="P170" s="158"/>
      <c r="Q170" s="158"/>
      <c r="R170"/>
    </row>
    <row r="171" spans="1:17" ht="12.75">
      <c r="A171" s="2"/>
      <c r="B171" s="2"/>
      <c r="C171" s="2"/>
      <c r="D171" s="2"/>
      <c r="E171" s="147"/>
      <c r="F171" s="147"/>
      <c r="G171" s="147"/>
      <c r="I171" s="171"/>
      <c r="J171" s="33"/>
      <c r="O171" s="158"/>
      <c r="P171" s="158"/>
      <c r="Q171" s="159"/>
    </row>
    <row r="172" spans="1:18" ht="12.75">
      <c r="A172" s="2"/>
      <c r="B172" s="2"/>
      <c r="D172" s="2"/>
      <c r="E172" s="2"/>
      <c r="F172" s="2"/>
      <c r="G172" s="2"/>
      <c r="H172"/>
      <c r="I172" s="171"/>
      <c r="J172" s="129"/>
      <c r="K172"/>
      <c r="L172"/>
      <c r="M172"/>
      <c r="N172"/>
      <c r="O172" s="158"/>
      <c r="P172" s="158"/>
      <c r="Q172" s="158"/>
      <c r="R172"/>
    </row>
    <row r="173" spans="1:18" ht="12.75">
      <c r="A173"/>
      <c r="B173" s="3"/>
      <c r="C173" s="3"/>
      <c r="D173" s="3"/>
      <c r="E173" s="3"/>
      <c r="F173"/>
      <c r="G173" s="3"/>
      <c r="H173"/>
      <c r="I173" s="171"/>
      <c r="J173" s="129"/>
      <c r="K173"/>
      <c r="L173"/>
      <c r="M173"/>
      <c r="N173"/>
      <c r="O173" s="158"/>
      <c r="P173" s="158"/>
      <c r="Q173" s="158"/>
      <c r="R173"/>
    </row>
    <row r="174" spans="1:18" ht="12.75">
      <c r="A174"/>
      <c r="B174"/>
      <c r="C174"/>
      <c r="D174"/>
      <c r="E174"/>
      <c r="F174"/>
      <c r="G174"/>
      <c r="H174"/>
      <c r="I174" s="171"/>
      <c r="J174" s="143"/>
      <c r="K174" s="143"/>
      <c r="L174" s="143"/>
      <c r="M174"/>
      <c r="N174"/>
      <c r="O174" s="158"/>
      <c r="P174" s="158"/>
      <c r="Q174" s="158"/>
      <c r="R174"/>
    </row>
    <row r="175" spans="1:18" ht="12.75">
      <c r="A175"/>
      <c r="B175"/>
      <c r="D175"/>
      <c r="E175"/>
      <c r="F175"/>
      <c r="G175"/>
      <c r="H175" s="136"/>
      <c r="I175" s="54"/>
      <c r="J175" s="143"/>
      <c r="K175" s="143"/>
      <c r="L175" s="143"/>
      <c r="M175"/>
      <c r="N175"/>
      <c r="O175" s="158"/>
      <c r="P175" s="158"/>
      <c r="Q175" s="158"/>
      <c r="R175" s="24"/>
    </row>
    <row r="176" spans="1:18" ht="12.75">
      <c r="A176"/>
      <c r="B176"/>
      <c r="C176"/>
      <c r="D176"/>
      <c r="E176"/>
      <c r="F176"/>
      <c r="G176"/>
      <c r="H176" s="136"/>
      <c r="I176" s="44"/>
      <c r="J176" s="44"/>
      <c r="K176" s="44"/>
      <c r="L176" s="44"/>
      <c r="M176"/>
      <c r="N176"/>
      <c r="O176" s="158"/>
      <c r="P176" s="158"/>
      <c r="Q176" s="158"/>
      <c r="R176" s="24"/>
    </row>
    <row r="177" spans="1:18" ht="12.75">
      <c r="A177"/>
      <c r="B177"/>
      <c r="C177"/>
      <c r="D177"/>
      <c r="E177"/>
      <c r="F177"/>
      <c r="G177"/>
      <c r="H177"/>
      <c r="J177" s="33"/>
      <c r="M177"/>
      <c r="N177"/>
      <c r="O177" s="158"/>
      <c r="P177" s="158"/>
      <c r="Q177" s="159"/>
      <c r="R177"/>
    </row>
    <row r="178" spans="1:18" ht="12.75">
      <c r="A178"/>
      <c r="B178"/>
      <c r="C178"/>
      <c r="D178"/>
      <c r="E178"/>
      <c r="F178"/>
      <c r="G178"/>
      <c r="H178"/>
      <c r="J178" s="33"/>
      <c r="M178"/>
      <c r="N178"/>
      <c r="O178" s="158"/>
      <c r="P178" s="158"/>
      <c r="Q178" s="159"/>
      <c r="R178"/>
    </row>
    <row r="179" spans="1:18" ht="12.75">
      <c r="A179"/>
      <c r="B179"/>
      <c r="C179"/>
      <c r="D179"/>
      <c r="E179"/>
      <c r="F179"/>
      <c r="G179"/>
      <c r="H179"/>
      <c r="J179" s="33"/>
      <c r="M179" s="52"/>
      <c r="N179"/>
      <c r="O179" s="158"/>
      <c r="P179" s="158"/>
      <c r="Q179" s="159"/>
      <c r="R179" s="52"/>
    </row>
    <row r="180" spans="1:18" ht="12.75">
      <c r="A180"/>
      <c r="B180"/>
      <c r="C180"/>
      <c r="D180"/>
      <c r="E180"/>
      <c r="F180"/>
      <c r="G180"/>
      <c r="H180" s="3"/>
      <c r="I180" s="31"/>
      <c r="J180" s="31"/>
      <c r="K180" s="31"/>
      <c r="L180" s="31"/>
      <c r="M180" s="3"/>
      <c r="N180" s="3"/>
      <c r="O180" s="160"/>
      <c r="P180" s="160"/>
      <c r="Q180" s="160"/>
      <c r="R180" s="3"/>
    </row>
    <row r="181" spans="1:18" ht="12.75">
      <c r="A181"/>
      <c r="B181"/>
      <c r="C181"/>
      <c r="D181"/>
      <c r="E181"/>
      <c r="F181"/>
      <c r="G181"/>
      <c r="H181"/>
      <c r="I181"/>
      <c r="J181" s="129"/>
      <c r="K181"/>
      <c r="L181"/>
      <c r="M181"/>
      <c r="N181"/>
      <c r="O181" s="158"/>
      <c r="P181" s="158"/>
      <c r="Q181" s="158"/>
      <c r="R181"/>
    </row>
    <row r="182" spans="1:18" ht="12.75">
      <c r="A182"/>
      <c r="B182"/>
      <c r="C182"/>
      <c r="D182"/>
      <c r="E182"/>
      <c r="F182"/>
      <c r="G182"/>
      <c r="H182"/>
      <c r="I182"/>
      <c r="J182" s="129"/>
      <c r="K182"/>
      <c r="L182"/>
      <c r="M182"/>
      <c r="N182"/>
      <c r="O182" s="158"/>
      <c r="P182" s="158"/>
      <c r="Q182" s="158"/>
      <c r="R182"/>
    </row>
    <row r="183" spans="1:18" ht="12.75">
      <c r="A183"/>
      <c r="B183"/>
      <c r="C183"/>
      <c r="D183"/>
      <c r="E183"/>
      <c r="F183"/>
      <c r="G183"/>
      <c r="H183"/>
      <c r="I183"/>
      <c r="J183" s="129"/>
      <c r="K183"/>
      <c r="L183"/>
      <c r="M183"/>
      <c r="N183"/>
      <c r="O183" s="158"/>
      <c r="P183" s="158"/>
      <c r="Q183" s="158"/>
      <c r="R183" s="24"/>
    </row>
    <row r="184" spans="1:18" ht="12.75">
      <c r="A184"/>
      <c r="B184"/>
      <c r="C184"/>
      <c r="D184"/>
      <c r="E184"/>
      <c r="F184"/>
      <c r="G184"/>
      <c r="H184"/>
      <c r="I184"/>
      <c r="J184" s="129"/>
      <c r="K184"/>
      <c r="L184"/>
      <c r="M184"/>
      <c r="N184"/>
      <c r="O184" s="158"/>
      <c r="P184" s="158"/>
      <c r="Q184" s="158"/>
      <c r="R184" s="24"/>
    </row>
    <row r="185" spans="1:18" ht="12.75">
      <c r="A185"/>
      <c r="B185"/>
      <c r="C185"/>
      <c r="D185"/>
      <c r="E185"/>
      <c r="F185"/>
      <c r="G185"/>
      <c r="H185" s="136"/>
      <c r="I185"/>
      <c r="J185" s="143"/>
      <c r="K185" s="143"/>
      <c r="L185" s="143"/>
      <c r="M185"/>
      <c r="N185"/>
      <c r="O185" s="158"/>
      <c r="P185" s="158"/>
      <c r="Q185" s="158"/>
      <c r="R185" s="24"/>
    </row>
    <row r="186" spans="1:18" ht="12.75">
      <c r="A186"/>
      <c r="B186"/>
      <c r="C186"/>
      <c r="D186"/>
      <c r="E186"/>
      <c r="F186"/>
      <c r="G186"/>
      <c r="H186"/>
      <c r="I186" s="44"/>
      <c r="J186" s="44"/>
      <c r="K186" s="44"/>
      <c r="L186" s="44"/>
      <c r="M186"/>
      <c r="N186"/>
      <c r="O186" s="158"/>
      <c r="P186" s="158"/>
      <c r="Q186" s="158"/>
      <c r="R186"/>
    </row>
    <row r="187" spans="1:18" ht="12.75">
      <c r="A187"/>
      <c r="B187"/>
      <c r="C187"/>
      <c r="D187"/>
      <c r="E187"/>
      <c r="F187"/>
      <c r="G187"/>
      <c r="H187"/>
      <c r="I187"/>
      <c r="J187" s="129"/>
      <c r="K187"/>
      <c r="L187"/>
      <c r="M187"/>
      <c r="N187"/>
      <c r="O187" s="158"/>
      <c r="P187" s="158"/>
      <c r="Q187" s="158"/>
      <c r="R187"/>
    </row>
    <row r="188" spans="1:18" ht="12.75">
      <c r="A188"/>
      <c r="B188"/>
      <c r="C188"/>
      <c r="D188"/>
      <c r="E188"/>
      <c r="F188"/>
      <c r="G188"/>
      <c r="H188"/>
      <c r="I188"/>
      <c r="J188" s="129"/>
      <c r="K188"/>
      <c r="L188"/>
      <c r="M188"/>
      <c r="N188"/>
      <c r="O188" s="158"/>
      <c r="P188" s="158"/>
      <c r="Q188" s="158"/>
      <c r="R188"/>
    </row>
    <row r="189" spans="1:18" ht="12.75">
      <c r="A189"/>
      <c r="B189"/>
      <c r="C189"/>
      <c r="D189"/>
      <c r="E189"/>
      <c r="F189"/>
      <c r="G189"/>
      <c r="H189"/>
      <c r="I189"/>
      <c r="J189" s="129"/>
      <c r="K189"/>
      <c r="L189"/>
      <c r="M189"/>
      <c r="N189"/>
      <c r="O189" s="158"/>
      <c r="P189" s="158"/>
      <c r="Q189" s="158"/>
      <c r="R189"/>
    </row>
    <row r="190" spans="1:18" ht="12.75">
      <c r="A190"/>
      <c r="B190"/>
      <c r="C190"/>
      <c r="D190"/>
      <c r="E190"/>
      <c r="F190"/>
      <c r="G190"/>
      <c r="H190"/>
      <c r="I190"/>
      <c r="J190" s="129"/>
      <c r="K190"/>
      <c r="L190"/>
      <c r="M190"/>
      <c r="N190"/>
      <c r="O190"/>
      <c r="P190"/>
      <c r="Q190"/>
      <c r="R190"/>
    </row>
    <row r="191" spans="1:21" ht="12.75">
      <c r="A191"/>
      <c r="B191"/>
      <c r="C191"/>
      <c r="D191"/>
      <c r="E191"/>
      <c r="F191"/>
      <c r="G191"/>
      <c r="H191"/>
      <c r="I191"/>
      <c r="J191" s="129"/>
      <c r="K191"/>
      <c r="L191"/>
      <c r="M191"/>
      <c r="N191"/>
      <c r="O191"/>
      <c r="P191"/>
      <c r="Q191"/>
      <c r="R191"/>
      <c r="S191"/>
      <c r="T191"/>
      <c r="U191"/>
    </row>
    <row r="192" spans="1:21" ht="12.75">
      <c r="A192"/>
      <c r="B192"/>
      <c r="C192"/>
      <c r="D192"/>
      <c r="E192"/>
      <c r="F192"/>
      <c r="G192"/>
      <c r="H192"/>
      <c r="I192"/>
      <c r="J192" s="129"/>
      <c r="K192"/>
      <c r="L192"/>
      <c r="M192"/>
      <c r="N192"/>
      <c r="O192"/>
      <c r="P192"/>
      <c r="Q192"/>
      <c r="R192"/>
      <c r="S192"/>
      <c r="T192"/>
      <c r="U192"/>
    </row>
    <row r="193" spans="1:21" ht="12.75">
      <c r="A193"/>
      <c r="B193"/>
      <c r="C193"/>
      <c r="D193"/>
      <c r="E193"/>
      <c r="F193"/>
      <c r="G193"/>
      <c r="H193"/>
      <c r="I193"/>
      <c r="J193" s="129"/>
      <c r="K193"/>
      <c r="L193"/>
      <c r="M193"/>
      <c r="N193"/>
      <c r="O193"/>
      <c r="P193"/>
      <c r="Q193"/>
      <c r="R193"/>
      <c r="S193"/>
      <c r="T193"/>
      <c r="U193"/>
    </row>
    <row r="194" spans="1:21" ht="12.75">
      <c r="A194"/>
      <c r="B194"/>
      <c r="C194"/>
      <c r="D194"/>
      <c r="E194"/>
      <c r="F194"/>
      <c r="G194"/>
      <c r="H194"/>
      <c r="I194"/>
      <c r="J194" s="129"/>
      <c r="K194"/>
      <c r="L194"/>
      <c r="M194"/>
      <c r="N194"/>
      <c r="O194"/>
      <c r="P194"/>
      <c r="Q194"/>
      <c r="R194"/>
      <c r="S194"/>
      <c r="T194"/>
      <c r="U194"/>
    </row>
    <row r="195" spans="1:21" ht="12.75">
      <c r="A195"/>
      <c r="B195"/>
      <c r="C195"/>
      <c r="D195"/>
      <c r="E195"/>
      <c r="F195"/>
      <c r="G195"/>
      <c r="H195"/>
      <c r="I195"/>
      <c r="J195" s="129"/>
      <c r="K195"/>
      <c r="L195"/>
      <c r="M195"/>
      <c r="N195"/>
      <c r="O195"/>
      <c r="P195"/>
      <c r="Q195"/>
      <c r="R195"/>
      <c r="S195"/>
      <c r="T195"/>
      <c r="U195"/>
    </row>
    <row r="196" spans="1:21" ht="12.75">
      <c r="A196"/>
      <c r="B196"/>
      <c r="C196"/>
      <c r="D196"/>
      <c r="E196"/>
      <c r="F196"/>
      <c r="G196"/>
      <c r="H196"/>
      <c r="I196"/>
      <c r="J196" s="129"/>
      <c r="K196"/>
      <c r="L196"/>
      <c r="M196"/>
      <c r="N196"/>
      <c r="O196"/>
      <c r="P196"/>
      <c r="Q196"/>
      <c r="R196"/>
      <c r="S196"/>
      <c r="T196"/>
      <c r="U196"/>
    </row>
    <row r="197" spans="1:21" ht="12.75">
      <c r="A197"/>
      <c r="B197"/>
      <c r="C197"/>
      <c r="D197"/>
      <c r="E197"/>
      <c r="F197"/>
      <c r="G197"/>
      <c r="H197"/>
      <c r="I197"/>
      <c r="J197" s="129"/>
      <c r="K197"/>
      <c r="L197"/>
      <c r="M197"/>
      <c r="N197"/>
      <c r="O197"/>
      <c r="P197"/>
      <c r="Q197"/>
      <c r="R197"/>
      <c r="S197"/>
      <c r="T197"/>
      <c r="U197"/>
    </row>
    <row r="198" spans="1:21" ht="12.75">
      <c r="A198"/>
      <c r="B198"/>
      <c r="C198"/>
      <c r="D198"/>
      <c r="E198"/>
      <c r="F198"/>
      <c r="G198"/>
      <c r="H198"/>
      <c r="I198"/>
      <c r="J198" s="129"/>
      <c r="K198"/>
      <c r="L198"/>
      <c r="M198"/>
      <c r="N198"/>
      <c r="O198"/>
      <c r="P198"/>
      <c r="Q198"/>
      <c r="R198"/>
      <c r="S198"/>
      <c r="T198"/>
      <c r="U198"/>
    </row>
    <row r="199" spans="1:21" ht="12.75">
      <c r="A199"/>
      <c r="B199"/>
      <c r="C199"/>
      <c r="D199"/>
      <c r="E199"/>
      <c r="F199"/>
      <c r="G199"/>
      <c r="H199"/>
      <c r="I199"/>
      <c r="J199" s="129"/>
      <c r="K199"/>
      <c r="L199"/>
      <c r="M199"/>
      <c r="N199"/>
      <c r="O199"/>
      <c r="P199"/>
      <c r="Q199"/>
      <c r="R199"/>
      <c r="S199"/>
      <c r="T199"/>
      <c r="U199"/>
    </row>
    <row r="200" spans="1:21" ht="12.75">
      <c r="A200"/>
      <c r="B200"/>
      <c r="C200"/>
      <c r="D200"/>
      <c r="E200"/>
      <c r="F200"/>
      <c r="G200"/>
      <c r="H200"/>
      <c r="I200"/>
      <c r="J200" s="129"/>
      <c r="K200"/>
      <c r="L200"/>
      <c r="M200"/>
      <c r="N200"/>
      <c r="O200"/>
      <c r="P200"/>
      <c r="Q200"/>
      <c r="R200"/>
      <c r="S200"/>
      <c r="T200"/>
      <c r="U200"/>
    </row>
    <row r="201" spans="1:21" ht="12.75">
      <c r="A201"/>
      <c r="B201"/>
      <c r="C201"/>
      <c r="D201"/>
      <c r="E201"/>
      <c r="F201"/>
      <c r="G201"/>
      <c r="H201"/>
      <c r="I201"/>
      <c r="J201" s="129"/>
      <c r="K201"/>
      <c r="L201"/>
      <c r="M201"/>
      <c r="N201"/>
      <c r="O201"/>
      <c r="P201"/>
      <c r="Q201"/>
      <c r="R201"/>
      <c r="S201"/>
      <c r="T201"/>
      <c r="U201"/>
    </row>
    <row r="202" spans="1:21" ht="12.75">
      <c r="A202"/>
      <c r="B202"/>
      <c r="C202"/>
      <c r="D202"/>
      <c r="E202"/>
      <c r="F202"/>
      <c r="G202"/>
      <c r="H202"/>
      <c r="I202"/>
      <c r="J202" s="129"/>
      <c r="K202"/>
      <c r="L202"/>
      <c r="M202"/>
      <c r="N202"/>
      <c r="O202"/>
      <c r="P202"/>
      <c r="Q202"/>
      <c r="R202"/>
      <c r="S202"/>
      <c r="T202"/>
      <c r="U202"/>
    </row>
    <row r="203" spans="1:21" ht="12.75">
      <c r="A203"/>
      <c r="B203"/>
      <c r="C203"/>
      <c r="D203"/>
      <c r="E203"/>
      <c r="F203"/>
      <c r="G203"/>
      <c r="H203"/>
      <c r="I203"/>
      <c r="J203" s="129"/>
      <c r="K203"/>
      <c r="L203"/>
      <c r="M203"/>
      <c r="N203"/>
      <c r="O203"/>
      <c r="P203"/>
      <c r="Q203"/>
      <c r="R203"/>
      <c r="S203"/>
      <c r="T203"/>
      <c r="U203"/>
    </row>
    <row r="204" spans="1:21" ht="12.75">
      <c r="A204"/>
      <c r="B204"/>
      <c r="C204"/>
      <c r="D204"/>
      <c r="E204"/>
      <c r="F204"/>
      <c r="G204"/>
      <c r="H204"/>
      <c r="I204"/>
      <c r="J204" s="129"/>
      <c r="K204"/>
      <c r="L204"/>
      <c r="M204"/>
      <c r="N204"/>
      <c r="O204"/>
      <c r="P204"/>
      <c r="Q204"/>
      <c r="R204"/>
      <c r="S204"/>
      <c r="T204"/>
      <c r="U204"/>
    </row>
    <row r="205" spans="1:21" ht="12.75">
      <c r="A205"/>
      <c r="B205"/>
      <c r="C205"/>
      <c r="D205"/>
      <c r="E205"/>
      <c r="F205"/>
      <c r="G205"/>
      <c r="H205"/>
      <c r="I205"/>
      <c r="J205" s="129"/>
      <c r="K205"/>
      <c r="L205"/>
      <c r="M205"/>
      <c r="N205"/>
      <c r="O205"/>
      <c r="P205"/>
      <c r="Q205"/>
      <c r="R205"/>
      <c r="S205"/>
      <c r="T205"/>
      <c r="U205"/>
    </row>
    <row r="206" spans="1:21" ht="12.75">
      <c r="A206"/>
      <c r="B206"/>
      <c r="C206"/>
      <c r="D206"/>
      <c r="E206"/>
      <c r="F206"/>
      <c r="G206"/>
      <c r="H206"/>
      <c r="I206"/>
      <c r="J206" s="129"/>
      <c r="K206"/>
      <c r="L206"/>
      <c r="M206"/>
      <c r="N206"/>
      <c r="O206"/>
      <c r="P206"/>
      <c r="Q206"/>
      <c r="R206"/>
      <c r="S206"/>
      <c r="T206"/>
      <c r="U206"/>
    </row>
    <row r="207" spans="1:21" ht="12.75">
      <c r="A207"/>
      <c r="B207"/>
      <c r="C207"/>
      <c r="D207"/>
      <c r="E207"/>
      <c r="F207"/>
      <c r="G207"/>
      <c r="H207"/>
      <c r="I207"/>
      <c r="J207" s="129"/>
      <c r="K207"/>
      <c r="L207"/>
      <c r="M207"/>
      <c r="N207"/>
      <c r="O207"/>
      <c r="P207"/>
      <c r="Q207"/>
      <c r="R207"/>
      <c r="S207"/>
      <c r="T207"/>
      <c r="U207"/>
    </row>
    <row r="208" spans="1:21" ht="12.75">
      <c r="A208"/>
      <c r="B208"/>
      <c r="C208"/>
      <c r="D208"/>
      <c r="E208"/>
      <c r="F208"/>
      <c r="G208"/>
      <c r="H208"/>
      <c r="I208"/>
      <c r="J208" s="129"/>
      <c r="K208"/>
      <c r="L208"/>
      <c r="M208"/>
      <c r="N208"/>
      <c r="O208"/>
      <c r="P208"/>
      <c r="Q208"/>
      <c r="R208"/>
      <c r="S208"/>
      <c r="T208"/>
      <c r="U208"/>
    </row>
    <row r="209" spans="1:21" ht="12.75">
      <c r="A209"/>
      <c r="B209"/>
      <c r="C209"/>
      <c r="D209"/>
      <c r="E209"/>
      <c r="F209"/>
      <c r="G209"/>
      <c r="H209"/>
      <c r="I209"/>
      <c r="J209" s="129"/>
      <c r="K209"/>
      <c r="L209"/>
      <c r="M209"/>
      <c r="N209"/>
      <c r="O209"/>
      <c r="P209"/>
      <c r="Q209"/>
      <c r="R209"/>
      <c r="S209"/>
      <c r="T209"/>
      <c r="U209"/>
    </row>
    <row r="210" spans="1:21" ht="12.75">
      <c r="A210"/>
      <c r="B210"/>
      <c r="C210"/>
      <c r="D210"/>
      <c r="E210"/>
      <c r="F210"/>
      <c r="G210"/>
      <c r="H210"/>
      <c r="I210"/>
      <c r="J210" s="129"/>
      <c r="K210"/>
      <c r="L210"/>
      <c r="M210"/>
      <c r="N210"/>
      <c r="O210"/>
      <c r="P210"/>
      <c r="Q210"/>
      <c r="R210"/>
      <c r="S210"/>
      <c r="T210"/>
      <c r="U210"/>
    </row>
    <row r="211" spans="1:21" ht="12.75">
      <c r="A211"/>
      <c r="B211"/>
      <c r="C211"/>
      <c r="D211"/>
      <c r="E211"/>
      <c r="F211"/>
      <c r="G211"/>
      <c r="H211"/>
      <c r="I211"/>
      <c r="J211" s="129"/>
      <c r="K211"/>
      <c r="L211"/>
      <c r="M211"/>
      <c r="N211"/>
      <c r="O211"/>
      <c r="P211"/>
      <c r="Q211"/>
      <c r="R211"/>
      <c r="S211"/>
      <c r="T211"/>
      <c r="U211"/>
    </row>
    <row r="212" spans="1:21" ht="12.75">
      <c r="A212"/>
      <c r="B212"/>
      <c r="C212"/>
      <c r="D212"/>
      <c r="E212"/>
      <c r="F212"/>
      <c r="G212"/>
      <c r="H212"/>
      <c r="I212"/>
      <c r="J212" s="129"/>
      <c r="K212"/>
      <c r="L212"/>
      <c r="M212"/>
      <c r="N212"/>
      <c r="O212"/>
      <c r="P212"/>
      <c r="Q212"/>
      <c r="R212"/>
      <c r="S212"/>
      <c r="T212"/>
      <c r="U212"/>
    </row>
    <row r="213" spans="1:21" ht="12.75">
      <c r="A213"/>
      <c r="B213"/>
      <c r="C213"/>
      <c r="D213"/>
      <c r="E213"/>
      <c r="F213"/>
      <c r="G213"/>
      <c r="H213"/>
      <c r="I213"/>
      <c r="J213" s="129"/>
      <c r="K213"/>
      <c r="L213"/>
      <c r="M213"/>
      <c r="N213"/>
      <c r="O213"/>
      <c r="P213"/>
      <c r="Q213"/>
      <c r="R213"/>
      <c r="S213"/>
      <c r="T213"/>
      <c r="U213"/>
    </row>
    <row r="214" spans="1:21" ht="12.75">
      <c r="A214"/>
      <c r="B214"/>
      <c r="C214"/>
      <c r="D214"/>
      <c r="E214"/>
      <c r="F214"/>
      <c r="G214"/>
      <c r="H214"/>
      <c r="I214"/>
      <c r="J214" s="129"/>
      <c r="K214"/>
      <c r="L214"/>
      <c r="M214"/>
      <c r="N214"/>
      <c r="O214"/>
      <c r="P214"/>
      <c r="Q214"/>
      <c r="R214"/>
      <c r="S214"/>
      <c r="T214"/>
      <c r="U214"/>
    </row>
    <row r="215" spans="1:21" ht="12.75">
      <c r="A215"/>
      <c r="B215"/>
      <c r="C215"/>
      <c r="D215"/>
      <c r="E215"/>
      <c r="F215"/>
      <c r="G215"/>
      <c r="H215"/>
      <c r="I215"/>
      <c r="J215" s="129"/>
      <c r="K215"/>
      <c r="L215"/>
      <c r="M215"/>
      <c r="N215"/>
      <c r="O215"/>
      <c r="P215"/>
      <c r="Q215"/>
      <c r="R215"/>
      <c r="S215"/>
      <c r="T215"/>
      <c r="U215"/>
    </row>
    <row r="216" spans="1:21" ht="12.75">
      <c r="A216"/>
      <c r="B216"/>
      <c r="C216"/>
      <c r="D216"/>
      <c r="E216"/>
      <c r="F216"/>
      <c r="G216"/>
      <c r="H216"/>
      <c r="I216"/>
      <c r="J216" s="129"/>
      <c r="K216"/>
      <c r="L216"/>
      <c r="M216"/>
      <c r="N216"/>
      <c r="O216"/>
      <c r="P216"/>
      <c r="Q216"/>
      <c r="R216"/>
      <c r="S216"/>
      <c r="T216"/>
      <c r="U216"/>
    </row>
    <row r="217" spans="1:21" ht="12.75">
      <c r="A217"/>
      <c r="B217"/>
      <c r="C217"/>
      <c r="D217"/>
      <c r="E217"/>
      <c r="F217"/>
      <c r="G217"/>
      <c r="H217"/>
      <c r="I217"/>
      <c r="J217" s="129"/>
      <c r="K217"/>
      <c r="L217"/>
      <c r="M217"/>
      <c r="N217"/>
      <c r="O217"/>
      <c r="P217"/>
      <c r="Q217"/>
      <c r="R217"/>
      <c r="S217"/>
      <c r="T217"/>
      <c r="U217"/>
    </row>
    <row r="218" spans="1:21" ht="12.75">
      <c r="A218"/>
      <c r="B218"/>
      <c r="C218"/>
      <c r="D218"/>
      <c r="E218"/>
      <c r="F218"/>
      <c r="G218"/>
      <c r="H218"/>
      <c r="I218"/>
      <c r="J218" s="129"/>
      <c r="K218"/>
      <c r="L218"/>
      <c r="M218"/>
      <c r="N218"/>
      <c r="O218"/>
      <c r="P218"/>
      <c r="Q218"/>
      <c r="R218"/>
      <c r="S218"/>
      <c r="T218"/>
      <c r="U218"/>
    </row>
    <row r="219" spans="1:21" ht="12.75">
      <c r="A219"/>
      <c r="B219"/>
      <c r="C219"/>
      <c r="D219"/>
      <c r="E219"/>
      <c r="F219"/>
      <c r="G219"/>
      <c r="H219"/>
      <c r="I219"/>
      <c r="J219" s="129"/>
      <c r="K219"/>
      <c r="L219"/>
      <c r="M219"/>
      <c r="N219"/>
      <c r="O219"/>
      <c r="P219"/>
      <c r="Q219"/>
      <c r="R219"/>
      <c r="S219"/>
      <c r="T219"/>
      <c r="U219"/>
    </row>
    <row r="220" spans="1:21" ht="12.75">
      <c r="A220"/>
      <c r="B220"/>
      <c r="C220"/>
      <c r="D220"/>
      <c r="E220"/>
      <c r="F220"/>
      <c r="G220"/>
      <c r="H220"/>
      <c r="I220"/>
      <c r="J220" s="129"/>
      <c r="K220"/>
      <c r="L220"/>
      <c r="M220"/>
      <c r="N220"/>
      <c r="O220"/>
      <c r="P220"/>
      <c r="Q220"/>
      <c r="R220"/>
      <c r="S220"/>
      <c r="T220"/>
      <c r="U220"/>
    </row>
    <row r="221" spans="1:21" ht="12.75">
      <c r="A221"/>
      <c r="B221"/>
      <c r="C221"/>
      <c r="D221"/>
      <c r="E221"/>
      <c r="F221"/>
      <c r="G221"/>
      <c r="H221"/>
      <c r="I221"/>
      <c r="J221" s="129"/>
      <c r="K221"/>
      <c r="L221"/>
      <c r="M221"/>
      <c r="N221"/>
      <c r="O221"/>
      <c r="P221"/>
      <c r="Q221"/>
      <c r="R221"/>
      <c r="S221"/>
      <c r="T221"/>
      <c r="U221"/>
    </row>
    <row r="222" spans="1:21" ht="12.75">
      <c r="A222"/>
      <c r="B222"/>
      <c r="C222"/>
      <c r="D222"/>
      <c r="E222"/>
      <c r="F222"/>
      <c r="G222"/>
      <c r="H222"/>
      <c r="I222"/>
      <c r="J222" s="129"/>
      <c r="K222"/>
      <c r="L222"/>
      <c r="M222"/>
      <c r="N222"/>
      <c r="O222"/>
      <c r="P222"/>
      <c r="Q222"/>
      <c r="R222"/>
      <c r="S222"/>
      <c r="T222"/>
      <c r="U222"/>
    </row>
    <row r="223" spans="1:21" ht="12.75">
      <c r="A223"/>
      <c r="B223"/>
      <c r="C223"/>
      <c r="D223"/>
      <c r="E223"/>
      <c r="F223"/>
      <c r="G223"/>
      <c r="H223"/>
      <c r="I223"/>
      <c r="J223" s="129"/>
      <c r="K223"/>
      <c r="L223"/>
      <c r="M223"/>
      <c r="N223"/>
      <c r="O223"/>
      <c r="P223"/>
      <c r="Q223"/>
      <c r="R223"/>
      <c r="S223"/>
      <c r="T223"/>
      <c r="U223"/>
    </row>
    <row r="224" spans="1:21" ht="12.75">
      <c r="A224"/>
      <c r="B224"/>
      <c r="C224"/>
      <c r="D224"/>
      <c r="E224"/>
      <c r="F224"/>
      <c r="G224"/>
      <c r="H224"/>
      <c r="I224"/>
      <c r="J224" s="129"/>
      <c r="K224"/>
      <c r="L224"/>
      <c r="M224"/>
      <c r="N224"/>
      <c r="O224"/>
      <c r="P224"/>
      <c r="Q224"/>
      <c r="R224"/>
      <c r="S224"/>
      <c r="T224"/>
      <c r="U224"/>
    </row>
    <row r="225" spans="1:21" ht="12.75">
      <c r="A225"/>
      <c r="B225"/>
      <c r="C225"/>
      <c r="D225"/>
      <c r="E225"/>
      <c r="F225"/>
      <c r="G225"/>
      <c r="H225"/>
      <c r="I225"/>
      <c r="J225" s="129"/>
      <c r="K225"/>
      <c r="L225"/>
      <c r="M225"/>
      <c r="N225"/>
      <c r="O225"/>
      <c r="P225"/>
      <c r="Q225"/>
      <c r="R225"/>
      <c r="S225"/>
      <c r="T225"/>
      <c r="U225"/>
    </row>
    <row r="226" spans="1:21" ht="12.75">
      <c r="A226"/>
      <c r="B226"/>
      <c r="C226"/>
      <c r="D226"/>
      <c r="E226"/>
      <c r="F226"/>
      <c r="G226"/>
      <c r="H226"/>
      <c r="I226"/>
      <c r="J226" s="129"/>
      <c r="K226"/>
      <c r="L226"/>
      <c r="M226"/>
      <c r="N226"/>
      <c r="O226"/>
      <c r="P226"/>
      <c r="Q226"/>
      <c r="R226"/>
      <c r="S226"/>
      <c r="T226"/>
      <c r="U226"/>
    </row>
    <row r="227" spans="1:21" ht="12.75">
      <c r="A227"/>
      <c r="B227"/>
      <c r="C227"/>
      <c r="D227"/>
      <c r="E227"/>
      <c r="F227"/>
      <c r="G227"/>
      <c r="H227"/>
      <c r="I227"/>
      <c r="J227" s="129"/>
      <c r="K227"/>
      <c r="L227"/>
      <c r="M227"/>
      <c r="N227"/>
      <c r="O227"/>
      <c r="P227"/>
      <c r="Q227"/>
      <c r="R227"/>
      <c r="S227"/>
      <c r="T227"/>
      <c r="U227"/>
    </row>
    <row r="228" spans="1:21" ht="12.75">
      <c r="A228"/>
      <c r="B228"/>
      <c r="C228"/>
      <c r="D228"/>
      <c r="E228"/>
      <c r="F228"/>
      <c r="G228"/>
      <c r="H228"/>
      <c r="I228"/>
      <c r="J228" s="129"/>
      <c r="K228"/>
      <c r="L228"/>
      <c r="M228"/>
      <c r="N228"/>
      <c r="O228"/>
      <c r="P228"/>
      <c r="Q228"/>
      <c r="R228"/>
      <c r="S228"/>
      <c r="T228"/>
      <c r="U228"/>
    </row>
    <row r="229" spans="1:21" ht="12.75">
      <c r="A229"/>
      <c r="B229"/>
      <c r="C229"/>
      <c r="D229"/>
      <c r="E229"/>
      <c r="F229"/>
      <c r="G229"/>
      <c r="H229"/>
      <c r="I229"/>
      <c r="J229" s="129"/>
      <c r="K229"/>
      <c r="L229"/>
      <c r="M229"/>
      <c r="N229"/>
      <c r="O229"/>
      <c r="P229"/>
      <c r="Q229"/>
      <c r="R229"/>
      <c r="S229"/>
      <c r="T229"/>
      <c r="U229"/>
    </row>
    <row r="230" spans="1:21" ht="12.75">
      <c r="A230"/>
      <c r="B230"/>
      <c r="C230"/>
      <c r="D230"/>
      <c r="E230"/>
      <c r="F230"/>
      <c r="G230"/>
      <c r="H230"/>
      <c r="I230"/>
      <c r="J230" s="129"/>
      <c r="K230"/>
      <c r="L230"/>
      <c r="M230"/>
      <c r="N230"/>
      <c r="O230"/>
      <c r="P230"/>
      <c r="Q230"/>
      <c r="R230"/>
      <c r="S230"/>
      <c r="T230"/>
      <c r="U230"/>
    </row>
    <row r="231" spans="1:21" ht="12.75">
      <c r="A231"/>
      <c r="B231"/>
      <c r="C231"/>
      <c r="D231"/>
      <c r="E231"/>
      <c r="F231"/>
      <c r="G231"/>
      <c r="H231"/>
      <c r="I231"/>
      <c r="J231" s="129"/>
      <c r="K231"/>
      <c r="L231"/>
      <c r="M231"/>
      <c r="N231"/>
      <c r="O231"/>
      <c r="P231"/>
      <c r="Q231"/>
      <c r="R231"/>
      <c r="S231"/>
      <c r="T231"/>
      <c r="U231"/>
    </row>
    <row r="232" spans="1:21" ht="12.75">
      <c r="A232"/>
      <c r="B232"/>
      <c r="C232"/>
      <c r="D232"/>
      <c r="E232"/>
      <c r="F232"/>
      <c r="G232"/>
      <c r="H232"/>
      <c r="I232"/>
      <c r="J232" s="129"/>
      <c r="K232"/>
      <c r="L232"/>
      <c r="M232"/>
      <c r="N232"/>
      <c r="O232"/>
      <c r="P232"/>
      <c r="Q232"/>
      <c r="R232"/>
      <c r="S232"/>
      <c r="T232"/>
      <c r="U232"/>
    </row>
    <row r="233" spans="1:21" ht="12.75">
      <c r="A233"/>
      <c r="B233"/>
      <c r="C233"/>
      <c r="D233"/>
      <c r="E233"/>
      <c r="F233"/>
      <c r="G233"/>
      <c r="H233"/>
      <c r="I233"/>
      <c r="J233" s="129"/>
      <c r="K233"/>
      <c r="L233"/>
      <c r="M233"/>
      <c r="N233"/>
      <c r="O233"/>
      <c r="P233"/>
      <c r="Q233"/>
      <c r="R233"/>
      <c r="S233"/>
      <c r="T233"/>
      <c r="U233"/>
    </row>
    <row r="234" spans="1:21" ht="12.75">
      <c r="A234"/>
      <c r="B234"/>
      <c r="C234"/>
      <c r="D234"/>
      <c r="E234"/>
      <c r="F234"/>
      <c r="G234"/>
      <c r="H234"/>
      <c r="I234"/>
      <c r="J234" s="129"/>
      <c r="K234"/>
      <c r="L234"/>
      <c r="M234"/>
      <c r="N234"/>
      <c r="O234"/>
      <c r="P234"/>
      <c r="Q234"/>
      <c r="R234"/>
      <c r="S234"/>
      <c r="T234"/>
      <c r="U234"/>
    </row>
    <row r="235" spans="1:21" ht="12.75">
      <c r="A235"/>
      <c r="B235"/>
      <c r="C235"/>
      <c r="D235"/>
      <c r="E235"/>
      <c r="F235"/>
      <c r="G235"/>
      <c r="H235"/>
      <c r="I235"/>
      <c r="J235" s="129"/>
      <c r="K235"/>
      <c r="L235"/>
      <c r="M235"/>
      <c r="N235"/>
      <c r="O235"/>
      <c r="P235"/>
      <c r="Q235"/>
      <c r="R235"/>
      <c r="S235"/>
      <c r="T235"/>
      <c r="U235"/>
    </row>
    <row r="236" spans="1:21" ht="12.75">
      <c r="A236"/>
      <c r="B236"/>
      <c r="C236"/>
      <c r="D236"/>
      <c r="E236"/>
      <c r="F236"/>
      <c r="G236"/>
      <c r="H236"/>
      <c r="I236"/>
      <c r="J236" s="129"/>
      <c r="K236"/>
      <c r="L236"/>
      <c r="M236"/>
      <c r="N236"/>
      <c r="O236"/>
      <c r="P236"/>
      <c r="Q236"/>
      <c r="R236"/>
      <c r="S236"/>
      <c r="T236"/>
      <c r="U236"/>
    </row>
    <row r="237" spans="1:21" ht="12.75">
      <c r="A237"/>
      <c r="B237"/>
      <c r="C237"/>
      <c r="D237"/>
      <c r="E237"/>
      <c r="F237"/>
      <c r="G237"/>
      <c r="H237"/>
      <c r="I237"/>
      <c r="J237" s="129"/>
      <c r="K237"/>
      <c r="L237"/>
      <c r="M237"/>
      <c r="N237"/>
      <c r="O237"/>
      <c r="P237"/>
      <c r="Q237"/>
      <c r="R237"/>
      <c r="S237"/>
      <c r="T237"/>
      <c r="U237"/>
    </row>
    <row r="238" spans="1:21" ht="12.75">
      <c r="A238"/>
      <c r="B238"/>
      <c r="C238"/>
      <c r="D238"/>
      <c r="E238"/>
      <c r="F238"/>
      <c r="G238"/>
      <c r="H238"/>
      <c r="I238"/>
      <c r="J238" s="129"/>
      <c r="K238"/>
      <c r="L238"/>
      <c r="M238"/>
      <c r="N238"/>
      <c r="O238"/>
      <c r="P238"/>
      <c r="Q238"/>
      <c r="R238"/>
      <c r="S238"/>
      <c r="T238"/>
      <c r="U238"/>
    </row>
    <row r="239" spans="1:21" ht="12.75">
      <c r="A239"/>
      <c r="B239"/>
      <c r="C239"/>
      <c r="D239"/>
      <c r="E239"/>
      <c r="F239"/>
      <c r="G239"/>
      <c r="H239"/>
      <c r="I239"/>
      <c r="J239" s="129"/>
      <c r="K239"/>
      <c r="L239"/>
      <c r="M239"/>
      <c r="N239"/>
      <c r="O239"/>
      <c r="P239"/>
      <c r="Q239"/>
      <c r="R239"/>
      <c r="S239"/>
      <c r="T239"/>
      <c r="U239"/>
    </row>
    <row r="240" spans="1:21" ht="12.75">
      <c r="A240"/>
      <c r="B240"/>
      <c r="C240"/>
      <c r="D240"/>
      <c r="E240"/>
      <c r="F240"/>
      <c r="G240"/>
      <c r="H240"/>
      <c r="I240"/>
      <c r="J240" s="129"/>
      <c r="K240"/>
      <c r="L240"/>
      <c r="M240"/>
      <c r="N240"/>
      <c r="O240"/>
      <c r="P240"/>
      <c r="Q240"/>
      <c r="R240"/>
      <c r="S240"/>
      <c r="T240"/>
      <c r="U240"/>
    </row>
    <row r="241" spans="1:21" ht="12.75">
      <c r="A241"/>
      <c r="B241"/>
      <c r="C241"/>
      <c r="D241"/>
      <c r="E241"/>
      <c r="F241"/>
      <c r="G241"/>
      <c r="H241"/>
      <c r="I241"/>
      <c r="J241" s="129"/>
      <c r="K241"/>
      <c r="L241"/>
      <c r="M241"/>
      <c r="N241"/>
      <c r="O241"/>
      <c r="P241"/>
      <c r="Q241"/>
      <c r="R241"/>
      <c r="S241"/>
      <c r="T241"/>
      <c r="U241"/>
    </row>
    <row r="242" spans="1:21" ht="12.75">
      <c r="A242"/>
      <c r="B242"/>
      <c r="C242"/>
      <c r="D242"/>
      <c r="E242"/>
      <c r="F242"/>
      <c r="G242"/>
      <c r="H242"/>
      <c r="I242"/>
      <c r="J242" s="129"/>
      <c r="K242"/>
      <c r="L242"/>
      <c r="M242"/>
      <c r="N242"/>
      <c r="O242"/>
      <c r="P242"/>
      <c r="Q242"/>
      <c r="R242"/>
      <c r="S242"/>
      <c r="T242"/>
      <c r="U242"/>
    </row>
    <row r="243" spans="1:21" ht="12.75">
      <c r="A243"/>
      <c r="B243"/>
      <c r="C243"/>
      <c r="D243"/>
      <c r="E243"/>
      <c r="F243"/>
      <c r="G243"/>
      <c r="H243"/>
      <c r="I243"/>
      <c r="J243" s="129"/>
      <c r="K243"/>
      <c r="L243"/>
      <c r="M243"/>
      <c r="N243"/>
      <c r="O243"/>
      <c r="P243"/>
      <c r="Q243"/>
      <c r="R243"/>
      <c r="S243"/>
      <c r="T243"/>
      <c r="U243"/>
    </row>
    <row r="244" spans="1:21" ht="12.75">
      <c r="A244"/>
      <c r="B244"/>
      <c r="C244"/>
      <c r="D244"/>
      <c r="E244"/>
      <c r="F244"/>
      <c r="G244"/>
      <c r="H244"/>
      <c r="I244"/>
      <c r="J244" s="129"/>
      <c r="K244"/>
      <c r="L244"/>
      <c r="M244"/>
      <c r="N244"/>
      <c r="O244"/>
      <c r="P244"/>
      <c r="Q244"/>
      <c r="R244"/>
      <c r="S244"/>
      <c r="T244"/>
      <c r="U244"/>
    </row>
    <row r="245" spans="1:21" ht="12.75">
      <c r="A245"/>
      <c r="B245"/>
      <c r="C245"/>
      <c r="D245"/>
      <c r="E245"/>
      <c r="F245"/>
      <c r="G245"/>
      <c r="H245"/>
      <c r="I245"/>
      <c r="J245" s="129"/>
      <c r="K245"/>
      <c r="L245"/>
      <c r="M245"/>
      <c r="N245"/>
      <c r="O245"/>
      <c r="P245"/>
      <c r="Q245"/>
      <c r="R245"/>
      <c r="S245"/>
      <c r="T245"/>
      <c r="U245"/>
    </row>
    <row r="246" spans="1:21" ht="12.75">
      <c r="A246"/>
      <c r="B246"/>
      <c r="C246"/>
      <c r="D246"/>
      <c r="E246"/>
      <c r="F246"/>
      <c r="G246"/>
      <c r="H246"/>
      <c r="I246"/>
      <c r="J246" s="129"/>
      <c r="K246"/>
      <c r="L246"/>
      <c r="M246"/>
      <c r="N246"/>
      <c r="O246"/>
      <c r="P246"/>
      <c r="Q246"/>
      <c r="R246"/>
      <c r="S246"/>
      <c r="T246"/>
      <c r="U246"/>
    </row>
    <row r="247" spans="1:21" ht="12.75">
      <c r="A247"/>
      <c r="B247"/>
      <c r="C247"/>
      <c r="D247"/>
      <c r="E247"/>
      <c r="F247"/>
      <c r="G247"/>
      <c r="H247"/>
      <c r="I247"/>
      <c r="J247" s="129"/>
      <c r="K247"/>
      <c r="L247"/>
      <c r="M247"/>
      <c r="N247"/>
      <c r="O247"/>
      <c r="P247"/>
      <c r="Q247"/>
      <c r="R247"/>
      <c r="S247"/>
      <c r="T247"/>
      <c r="U247"/>
    </row>
    <row r="248" spans="1:21" ht="12.75">
      <c r="A248"/>
      <c r="B248"/>
      <c r="C248"/>
      <c r="D248"/>
      <c r="E248"/>
      <c r="F248"/>
      <c r="G248"/>
      <c r="H248"/>
      <c r="I248"/>
      <c r="J248" s="129"/>
      <c r="K248"/>
      <c r="L248"/>
      <c r="M248"/>
      <c r="N248"/>
      <c r="O248"/>
      <c r="P248"/>
      <c r="Q248"/>
      <c r="R248"/>
      <c r="S248"/>
      <c r="T248"/>
      <c r="U248"/>
    </row>
    <row r="249" spans="1:21" ht="12.75">
      <c r="A249"/>
      <c r="B249"/>
      <c r="C249"/>
      <c r="D249"/>
      <c r="E249"/>
      <c r="F249"/>
      <c r="G249"/>
      <c r="H249"/>
      <c r="I249"/>
      <c r="J249" s="129"/>
      <c r="K249"/>
      <c r="L249"/>
      <c r="M249"/>
      <c r="N249"/>
      <c r="O249"/>
      <c r="P249"/>
      <c r="Q249"/>
      <c r="R249"/>
      <c r="S249"/>
      <c r="T249"/>
      <c r="U249"/>
    </row>
    <row r="250" spans="1:21" ht="12.75">
      <c r="A250"/>
      <c r="B250"/>
      <c r="C250"/>
      <c r="D250"/>
      <c r="E250"/>
      <c r="F250"/>
      <c r="G250"/>
      <c r="H250"/>
      <c r="I250"/>
      <c r="J250" s="129"/>
      <c r="K250"/>
      <c r="L250"/>
      <c r="M250"/>
      <c r="N250"/>
      <c r="O250"/>
      <c r="P250"/>
      <c r="Q250"/>
      <c r="R250"/>
      <c r="S250"/>
      <c r="T250"/>
      <c r="U250"/>
    </row>
    <row r="251" spans="1:21" ht="12.75">
      <c r="A251"/>
      <c r="B251"/>
      <c r="C251"/>
      <c r="D251"/>
      <c r="E251"/>
      <c r="F251"/>
      <c r="G251"/>
      <c r="H251"/>
      <c r="I251"/>
      <c r="J251" s="129"/>
      <c r="K251"/>
      <c r="L251"/>
      <c r="M251"/>
      <c r="N251"/>
      <c r="O251"/>
      <c r="P251"/>
      <c r="Q251"/>
      <c r="R251"/>
      <c r="S251"/>
      <c r="T251"/>
      <c r="U251"/>
    </row>
    <row r="252" spans="1:21" ht="12.75">
      <c r="A252"/>
      <c r="B252"/>
      <c r="C252"/>
      <c r="D252"/>
      <c r="E252"/>
      <c r="F252"/>
      <c r="G252"/>
      <c r="H252"/>
      <c r="I252"/>
      <c r="J252" s="129"/>
      <c r="K252"/>
      <c r="L252"/>
      <c r="M252"/>
      <c r="N252"/>
      <c r="O252"/>
      <c r="P252"/>
      <c r="Q252"/>
      <c r="R252"/>
      <c r="S252"/>
      <c r="T252"/>
      <c r="U252"/>
    </row>
    <row r="253" spans="1:21" ht="12.75">
      <c r="A253"/>
      <c r="B253"/>
      <c r="C253"/>
      <c r="D253"/>
      <c r="E253"/>
      <c r="F253"/>
      <c r="G253"/>
      <c r="H253"/>
      <c r="I253"/>
      <c r="J253" s="129"/>
      <c r="K253"/>
      <c r="L253"/>
      <c r="M253"/>
      <c r="N253"/>
      <c r="O253"/>
      <c r="P253"/>
      <c r="Q253"/>
      <c r="R253"/>
      <c r="S253"/>
      <c r="T253"/>
      <c r="U253"/>
    </row>
    <row r="254" spans="1:21" ht="12.75">
      <c r="A254"/>
      <c r="B254"/>
      <c r="C254"/>
      <c r="D254"/>
      <c r="E254"/>
      <c r="F254"/>
      <c r="G254"/>
      <c r="H254"/>
      <c r="I254"/>
      <c r="J254" s="129"/>
      <c r="K254"/>
      <c r="L254"/>
      <c r="M254"/>
      <c r="N254"/>
      <c r="O254"/>
      <c r="P254"/>
      <c r="Q254"/>
      <c r="R254"/>
      <c r="S254"/>
      <c r="T254"/>
      <c r="U254"/>
    </row>
    <row r="255" spans="1:21" ht="12.75">
      <c r="A255"/>
      <c r="B255"/>
      <c r="C255"/>
      <c r="D255"/>
      <c r="E255"/>
      <c r="F255"/>
      <c r="G255"/>
      <c r="H255"/>
      <c r="I255"/>
      <c r="J255" s="129"/>
      <c r="K255"/>
      <c r="L255"/>
      <c r="M255"/>
      <c r="N255"/>
      <c r="O255"/>
      <c r="P255"/>
      <c r="Q255"/>
      <c r="R255"/>
      <c r="S255"/>
      <c r="T255"/>
      <c r="U255"/>
    </row>
    <row r="256" spans="1:21" ht="12.75">
      <c r="A256"/>
      <c r="B256"/>
      <c r="C256"/>
      <c r="D256"/>
      <c r="E256"/>
      <c r="F256"/>
      <c r="G256"/>
      <c r="H256"/>
      <c r="I256"/>
      <c r="J256" s="129"/>
      <c r="K256"/>
      <c r="L256"/>
      <c r="M256"/>
      <c r="N256"/>
      <c r="O256"/>
      <c r="P256"/>
      <c r="Q256"/>
      <c r="R256"/>
      <c r="S256"/>
      <c r="T256"/>
      <c r="U256"/>
    </row>
    <row r="257" spans="1:21" ht="12.75">
      <c r="A257"/>
      <c r="B257"/>
      <c r="C257"/>
      <c r="D257"/>
      <c r="E257"/>
      <c r="F257"/>
      <c r="G257"/>
      <c r="H257"/>
      <c r="I257"/>
      <c r="J257" s="129"/>
      <c r="K257"/>
      <c r="L257"/>
      <c r="M257"/>
      <c r="N257"/>
      <c r="O257"/>
      <c r="P257"/>
      <c r="Q257"/>
      <c r="R257"/>
      <c r="S257"/>
      <c r="T257"/>
      <c r="U257"/>
    </row>
    <row r="258" spans="1:21" ht="12.75">
      <c r="A258"/>
      <c r="B258"/>
      <c r="C258"/>
      <c r="D258"/>
      <c r="E258"/>
      <c r="F258"/>
      <c r="G258"/>
      <c r="H258"/>
      <c r="I258"/>
      <c r="J258" s="129"/>
      <c r="K258"/>
      <c r="L258"/>
      <c r="M258"/>
      <c r="N258"/>
      <c r="O258"/>
      <c r="P258"/>
      <c r="Q258"/>
      <c r="R258"/>
      <c r="S258"/>
      <c r="T258"/>
      <c r="U258"/>
    </row>
    <row r="259" spans="1:21" ht="12.75">
      <c r="A259"/>
      <c r="B259"/>
      <c r="C259"/>
      <c r="D259"/>
      <c r="E259"/>
      <c r="F259"/>
      <c r="G259"/>
      <c r="H259"/>
      <c r="I259"/>
      <c r="J259" s="129"/>
      <c r="K259"/>
      <c r="L259"/>
      <c r="M259"/>
      <c r="N259"/>
      <c r="O259"/>
      <c r="P259"/>
      <c r="Q259"/>
      <c r="R259"/>
      <c r="S259"/>
      <c r="T259"/>
      <c r="U259"/>
    </row>
    <row r="260" spans="1:21" ht="12.75">
      <c r="A260"/>
      <c r="B260"/>
      <c r="C260"/>
      <c r="D260"/>
      <c r="E260"/>
      <c r="F260"/>
      <c r="G260"/>
      <c r="H260"/>
      <c r="I260"/>
      <c r="J260" s="129"/>
      <c r="K260"/>
      <c r="L260"/>
      <c r="M260"/>
      <c r="N260"/>
      <c r="O260"/>
      <c r="P260"/>
      <c r="Q260"/>
      <c r="R260"/>
      <c r="S260"/>
      <c r="T260"/>
      <c r="U260"/>
    </row>
    <row r="261" spans="1:21" ht="12.75">
      <c r="A261"/>
      <c r="B261"/>
      <c r="C261"/>
      <c r="D261"/>
      <c r="E261"/>
      <c r="F261"/>
      <c r="G261"/>
      <c r="H261"/>
      <c r="I261"/>
      <c r="J261" s="129"/>
      <c r="K261"/>
      <c r="L261"/>
      <c r="M261"/>
      <c r="N261"/>
      <c r="O261"/>
      <c r="P261"/>
      <c r="Q261"/>
      <c r="R261"/>
      <c r="S261"/>
      <c r="T261"/>
      <c r="U261"/>
    </row>
    <row r="262" spans="1:21" ht="12.75">
      <c r="A262"/>
      <c r="B262"/>
      <c r="C262"/>
      <c r="D262"/>
      <c r="E262"/>
      <c r="F262"/>
      <c r="G262"/>
      <c r="H262"/>
      <c r="I262"/>
      <c r="J262" s="129"/>
      <c r="K262"/>
      <c r="L262"/>
      <c r="M262"/>
      <c r="N262"/>
      <c r="O262"/>
      <c r="P262"/>
      <c r="Q262"/>
      <c r="R262"/>
      <c r="S262"/>
      <c r="T262"/>
      <c r="U262"/>
    </row>
    <row r="263" spans="1:21" ht="12.75">
      <c r="A263"/>
      <c r="B263"/>
      <c r="C263"/>
      <c r="D263"/>
      <c r="E263"/>
      <c r="F263"/>
      <c r="G263"/>
      <c r="H263"/>
      <c r="I263"/>
      <c r="J263" s="129"/>
      <c r="K263"/>
      <c r="L263"/>
      <c r="M263"/>
      <c r="N263"/>
      <c r="O263"/>
      <c r="P263"/>
      <c r="Q263"/>
      <c r="R263"/>
      <c r="S263"/>
      <c r="T263"/>
      <c r="U263"/>
    </row>
    <row r="264" spans="1:21" ht="12.75">
      <c r="A264"/>
      <c r="B264"/>
      <c r="C264"/>
      <c r="D264"/>
      <c r="E264"/>
      <c r="F264"/>
      <c r="G264"/>
      <c r="H264"/>
      <c r="I264"/>
      <c r="J264" s="129"/>
      <c r="K264"/>
      <c r="L264"/>
      <c r="M264"/>
      <c r="N264"/>
      <c r="O264"/>
      <c r="P264"/>
      <c r="Q264"/>
      <c r="R264"/>
      <c r="S264"/>
      <c r="T264"/>
      <c r="U264"/>
    </row>
    <row r="265" spans="1:21" ht="12.75">
      <c r="A265"/>
      <c r="B265"/>
      <c r="C265"/>
      <c r="D265"/>
      <c r="E265"/>
      <c r="F265"/>
      <c r="G265"/>
      <c r="H265"/>
      <c r="I265"/>
      <c r="J265" s="129"/>
      <c r="K265"/>
      <c r="L265"/>
      <c r="M265"/>
      <c r="N265"/>
      <c r="O265"/>
      <c r="P265"/>
      <c r="Q265"/>
      <c r="R265"/>
      <c r="S265"/>
      <c r="T265"/>
      <c r="U265"/>
    </row>
    <row r="266" spans="1:21" ht="12.75">
      <c r="A266"/>
      <c r="B266"/>
      <c r="C266"/>
      <c r="D266"/>
      <c r="E266"/>
      <c r="F266"/>
      <c r="G266"/>
      <c r="H266"/>
      <c r="I266"/>
      <c r="J266" s="129"/>
      <c r="K266"/>
      <c r="L266"/>
      <c r="M266"/>
      <c r="N266"/>
      <c r="O266"/>
      <c r="P266"/>
      <c r="Q266"/>
      <c r="R266"/>
      <c r="S266"/>
      <c r="T266"/>
      <c r="U266"/>
    </row>
    <row r="267" spans="1:21" ht="12.75">
      <c r="A267"/>
      <c r="B267"/>
      <c r="C267"/>
      <c r="D267"/>
      <c r="E267"/>
      <c r="F267"/>
      <c r="G267"/>
      <c r="H267"/>
      <c r="I267"/>
      <c r="J267" s="129"/>
      <c r="K267"/>
      <c r="L267"/>
      <c r="M267"/>
      <c r="N267"/>
      <c r="O267"/>
      <c r="P267"/>
      <c r="Q267"/>
      <c r="R267"/>
      <c r="S267"/>
      <c r="T267"/>
      <c r="U267"/>
    </row>
    <row r="268" spans="1:21" ht="12.75">
      <c r="A268"/>
      <c r="B268"/>
      <c r="C268"/>
      <c r="D268"/>
      <c r="E268"/>
      <c r="F268"/>
      <c r="G268"/>
      <c r="H268"/>
      <c r="I268"/>
      <c r="J268" s="129"/>
      <c r="K268"/>
      <c r="L268"/>
      <c r="M268"/>
      <c r="N268"/>
      <c r="O268"/>
      <c r="P268"/>
      <c r="Q268"/>
      <c r="R268"/>
      <c r="S268"/>
      <c r="T268"/>
      <c r="U268"/>
    </row>
    <row r="269" spans="1:21" ht="12.75">
      <c r="A269"/>
      <c r="B269"/>
      <c r="C269"/>
      <c r="D269"/>
      <c r="E269"/>
      <c r="F269"/>
      <c r="G269"/>
      <c r="H269"/>
      <c r="I269"/>
      <c r="J269" s="129"/>
      <c r="K269"/>
      <c r="L269"/>
      <c r="M269"/>
      <c r="N269"/>
      <c r="O269"/>
      <c r="P269"/>
      <c r="Q269"/>
      <c r="R269"/>
      <c r="S269"/>
      <c r="T269"/>
      <c r="U269"/>
    </row>
    <row r="270" spans="1:21" ht="12.75">
      <c r="A270"/>
      <c r="B270"/>
      <c r="C270"/>
      <c r="D270"/>
      <c r="E270"/>
      <c r="F270"/>
      <c r="G270"/>
      <c r="H270"/>
      <c r="I270"/>
      <c r="J270" s="129"/>
      <c r="K270"/>
      <c r="L270"/>
      <c r="M270"/>
      <c r="N270"/>
      <c r="O270"/>
      <c r="P270"/>
      <c r="Q270"/>
      <c r="R270"/>
      <c r="S270"/>
      <c r="T270"/>
      <c r="U270"/>
    </row>
    <row r="271" spans="1:21" ht="12.75">
      <c r="A271"/>
      <c r="B271"/>
      <c r="C271"/>
      <c r="D271"/>
      <c r="E271"/>
      <c r="F271"/>
      <c r="G271"/>
      <c r="H271"/>
      <c r="I271"/>
      <c r="J271" s="129"/>
      <c r="K271"/>
      <c r="L271"/>
      <c r="M271"/>
      <c r="N271"/>
      <c r="O271"/>
      <c r="P271"/>
      <c r="Q271"/>
      <c r="R271"/>
      <c r="S271"/>
      <c r="T271"/>
      <c r="U271"/>
    </row>
    <row r="272" spans="1:21" ht="12.75">
      <c r="A272"/>
      <c r="B272"/>
      <c r="C272"/>
      <c r="D272"/>
      <c r="E272"/>
      <c r="F272"/>
      <c r="G272"/>
      <c r="H272"/>
      <c r="I272"/>
      <c r="J272" s="129"/>
      <c r="K272"/>
      <c r="L272"/>
      <c r="M272"/>
      <c r="N272"/>
      <c r="O272"/>
      <c r="P272"/>
      <c r="Q272"/>
      <c r="R272"/>
      <c r="S272"/>
      <c r="T272"/>
      <c r="U272"/>
    </row>
    <row r="273" spans="1:21" ht="12.75">
      <c r="A273"/>
      <c r="B273"/>
      <c r="C273"/>
      <c r="D273"/>
      <c r="E273"/>
      <c r="F273"/>
      <c r="G273"/>
      <c r="H273"/>
      <c r="I273"/>
      <c r="J273" s="129"/>
      <c r="K273"/>
      <c r="L273"/>
      <c r="M273"/>
      <c r="N273"/>
      <c r="O273"/>
      <c r="P273"/>
      <c r="Q273"/>
      <c r="R273"/>
      <c r="S273"/>
      <c r="T273"/>
      <c r="U273"/>
    </row>
    <row r="274" spans="1:21" ht="12.75">
      <c r="A274"/>
      <c r="B274"/>
      <c r="C274"/>
      <c r="D274"/>
      <c r="E274"/>
      <c r="F274"/>
      <c r="G274"/>
      <c r="H274"/>
      <c r="I274"/>
      <c r="J274" s="129"/>
      <c r="K274"/>
      <c r="L274"/>
      <c r="M274"/>
      <c r="N274"/>
      <c r="O274"/>
      <c r="P274"/>
      <c r="Q274"/>
      <c r="R274"/>
      <c r="S274"/>
      <c r="T274"/>
      <c r="U274"/>
    </row>
    <row r="275" spans="1:21" ht="12.75">
      <c r="A275"/>
      <c r="B275"/>
      <c r="C275"/>
      <c r="D275"/>
      <c r="E275"/>
      <c r="F275"/>
      <c r="G275"/>
      <c r="H275"/>
      <c r="I275"/>
      <c r="J275" s="129"/>
      <c r="K275"/>
      <c r="L275"/>
      <c r="M275"/>
      <c r="N275"/>
      <c r="O275"/>
      <c r="P275"/>
      <c r="Q275"/>
      <c r="R275"/>
      <c r="S275"/>
      <c r="T275"/>
      <c r="U275"/>
    </row>
    <row r="276" spans="1:21" ht="12.75">
      <c r="A276"/>
      <c r="B276"/>
      <c r="C276"/>
      <c r="D276"/>
      <c r="E276"/>
      <c r="F276"/>
      <c r="G276"/>
      <c r="H276"/>
      <c r="I276"/>
      <c r="J276" s="129"/>
      <c r="K276"/>
      <c r="L276"/>
      <c r="M276"/>
      <c r="N276"/>
      <c r="O276"/>
      <c r="P276"/>
      <c r="Q276"/>
      <c r="R276"/>
      <c r="S276"/>
      <c r="T276"/>
      <c r="U276"/>
    </row>
    <row r="277" spans="1:21" ht="12.75">
      <c r="A277"/>
      <c r="B277"/>
      <c r="C277"/>
      <c r="D277"/>
      <c r="E277"/>
      <c r="F277"/>
      <c r="G277"/>
      <c r="H277"/>
      <c r="I277"/>
      <c r="J277" s="129"/>
      <c r="K277"/>
      <c r="L277"/>
      <c r="M277"/>
      <c r="N277"/>
      <c r="O277"/>
      <c r="P277"/>
      <c r="Q277"/>
      <c r="R277"/>
      <c r="S277"/>
      <c r="T277"/>
      <c r="U277"/>
    </row>
    <row r="278" spans="1:21" ht="12.75">
      <c r="A278"/>
      <c r="B278"/>
      <c r="C278"/>
      <c r="D278"/>
      <c r="E278"/>
      <c r="F278"/>
      <c r="G278"/>
      <c r="H278"/>
      <c r="I278"/>
      <c r="J278" s="129"/>
      <c r="K278"/>
      <c r="L278"/>
      <c r="M278"/>
      <c r="N278"/>
      <c r="O278"/>
      <c r="P278"/>
      <c r="Q278"/>
      <c r="R278"/>
      <c r="S278"/>
      <c r="T278"/>
      <c r="U278"/>
    </row>
    <row r="279" spans="1:21" ht="12.75">
      <c r="A279"/>
      <c r="B279"/>
      <c r="C279"/>
      <c r="D279"/>
      <c r="E279"/>
      <c r="F279"/>
      <c r="G279"/>
      <c r="H279"/>
      <c r="I279"/>
      <c r="J279" s="129"/>
      <c r="K279"/>
      <c r="L279"/>
      <c r="M279"/>
      <c r="N279"/>
      <c r="O279"/>
      <c r="P279"/>
      <c r="Q279"/>
      <c r="R279"/>
      <c r="S279"/>
      <c r="T279"/>
      <c r="U279"/>
    </row>
    <row r="280" spans="1:21" ht="12.75">
      <c r="A280"/>
      <c r="B280"/>
      <c r="C280"/>
      <c r="D280"/>
      <c r="E280"/>
      <c r="F280"/>
      <c r="G280"/>
      <c r="H280"/>
      <c r="I280"/>
      <c r="J280" s="129"/>
      <c r="K280"/>
      <c r="L280"/>
      <c r="M280"/>
      <c r="N280"/>
      <c r="O280"/>
      <c r="P280"/>
      <c r="Q280"/>
      <c r="R280"/>
      <c r="S280"/>
      <c r="T280"/>
      <c r="U280"/>
    </row>
    <row r="281" spans="1:21" ht="12.75">
      <c r="A281"/>
      <c r="B281"/>
      <c r="C281"/>
      <c r="D281"/>
      <c r="E281"/>
      <c r="F281"/>
      <c r="G281"/>
      <c r="H281"/>
      <c r="I281"/>
      <c r="J281" s="129"/>
      <c r="K281"/>
      <c r="L281"/>
      <c r="M281"/>
      <c r="N281"/>
      <c r="O281"/>
      <c r="P281"/>
      <c r="Q281"/>
      <c r="R281"/>
      <c r="S281"/>
      <c r="T281"/>
      <c r="U281"/>
    </row>
    <row r="282" spans="1:21" ht="12.75">
      <c r="A282"/>
      <c r="B282"/>
      <c r="C282"/>
      <c r="D282"/>
      <c r="E282"/>
      <c r="F282"/>
      <c r="G282"/>
      <c r="H282"/>
      <c r="I282"/>
      <c r="J282" s="129"/>
      <c r="K282"/>
      <c r="L282"/>
      <c r="M282"/>
      <c r="N282"/>
      <c r="O282"/>
      <c r="P282"/>
      <c r="Q282"/>
      <c r="R282"/>
      <c r="S282"/>
      <c r="T282"/>
      <c r="U282"/>
    </row>
    <row r="283" spans="1:21" ht="12.75">
      <c r="A283"/>
      <c r="B283"/>
      <c r="C283"/>
      <c r="D283"/>
      <c r="E283"/>
      <c r="F283"/>
      <c r="G283"/>
      <c r="H283"/>
      <c r="I283"/>
      <c r="J283" s="129"/>
      <c r="K283"/>
      <c r="L283"/>
      <c r="M283"/>
      <c r="N283"/>
      <c r="O283"/>
      <c r="P283"/>
      <c r="Q283"/>
      <c r="R283"/>
      <c r="S283"/>
      <c r="T283"/>
      <c r="U283"/>
    </row>
    <row r="284" spans="1:21" ht="12.75">
      <c r="A284"/>
      <c r="B284"/>
      <c r="C284"/>
      <c r="D284"/>
      <c r="E284"/>
      <c r="F284"/>
      <c r="G284"/>
      <c r="H284"/>
      <c r="I284"/>
      <c r="J284" s="129"/>
      <c r="K284"/>
      <c r="L284"/>
      <c r="M284"/>
      <c r="N284"/>
      <c r="O284"/>
      <c r="P284"/>
      <c r="Q284"/>
      <c r="R284"/>
      <c r="S284"/>
      <c r="T284"/>
      <c r="U284"/>
    </row>
    <row r="285" spans="1:21" ht="12.75">
      <c r="A285"/>
      <c r="B285"/>
      <c r="C285"/>
      <c r="D285"/>
      <c r="E285"/>
      <c r="F285"/>
      <c r="G285"/>
      <c r="H285"/>
      <c r="I285"/>
      <c r="J285" s="129"/>
      <c r="K285"/>
      <c r="L285"/>
      <c r="M285"/>
      <c r="N285"/>
      <c r="O285"/>
      <c r="P285"/>
      <c r="Q285"/>
      <c r="R285"/>
      <c r="S285"/>
      <c r="T285"/>
      <c r="U285"/>
    </row>
    <row r="286" spans="1:21" ht="12.75">
      <c r="A286"/>
      <c r="B286"/>
      <c r="C286"/>
      <c r="D286"/>
      <c r="E286"/>
      <c r="F286"/>
      <c r="G286"/>
      <c r="H286"/>
      <c r="I286"/>
      <c r="J286" s="129"/>
      <c r="K286"/>
      <c r="L286"/>
      <c r="M286"/>
      <c r="N286"/>
      <c r="O286"/>
      <c r="P286"/>
      <c r="Q286"/>
      <c r="R286"/>
      <c r="S286"/>
      <c r="T286"/>
      <c r="U286"/>
    </row>
    <row r="287" spans="1:21" ht="12.75">
      <c r="A287"/>
      <c r="B287"/>
      <c r="C287"/>
      <c r="D287"/>
      <c r="E287"/>
      <c r="F287"/>
      <c r="G287"/>
      <c r="H287"/>
      <c r="I287"/>
      <c r="J287" s="129"/>
      <c r="K287"/>
      <c r="L287"/>
      <c r="M287"/>
      <c r="N287"/>
      <c r="O287"/>
      <c r="P287"/>
      <c r="Q287"/>
      <c r="R287"/>
      <c r="S287"/>
      <c r="T287"/>
      <c r="U287"/>
    </row>
    <row r="288" spans="1:21" ht="12.75">
      <c r="A288"/>
      <c r="B288"/>
      <c r="C288"/>
      <c r="D288"/>
      <c r="E288"/>
      <c r="F288"/>
      <c r="G288"/>
      <c r="H288"/>
      <c r="I288"/>
      <c r="J288" s="129"/>
      <c r="K288"/>
      <c r="L288"/>
      <c r="M288"/>
      <c r="N288"/>
      <c r="O288"/>
      <c r="P288"/>
      <c r="Q288"/>
      <c r="R288"/>
      <c r="S288"/>
      <c r="T288"/>
      <c r="U288"/>
    </row>
    <row r="289" spans="1:21" ht="12.75">
      <c r="A289"/>
      <c r="B289"/>
      <c r="C289"/>
      <c r="D289"/>
      <c r="E289"/>
      <c r="F289"/>
      <c r="G289"/>
      <c r="H289"/>
      <c r="I289"/>
      <c r="J289" s="129"/>
      <c r="K289"/>
      <c r="L289"/>
      <c r="M289"/>
      <c r="N289"/>
      <c r="O289"/>
      <c r="P289"/>
      <c r="Q289"/>
      <c r="R289"/>
      <c r="S289"/>
      <c r="T289"/>
      <c r="U289"/>
    </row>
    <row r="290" spans="1:21" ht="12.75">
      <c r="A290"/>
      <c r="B290"/>
      <c r="C290"/>
      <c r="D290"/>
      <c r="E290"/>
      <c r="F290"/>
      <c r="G290"/>
      <c r="H290"/>
      <c r="I290"/>
      <c r="J290" s="129"/>
      <c r="K290"/>
      <c r="L290"/>
      <c r="M290"/>
      <c r="N290"/>
      <c r="O290"/>
      <c r="P290"/>
      <c r="Q290"/>
      <c r="R290"/>
      <c r="S290"/>
      <c r="T290"/>
      <c r="U290"/>
    </row>
    <row r="291" spans="1:21" ht="12.75">
      <c r="A291"/>
      <c r="B291"/>
      <c r="C291"/>
      <c r="D291"/>
      <c r="E291"/>
      <c r="F291"/>
      <c r="G291"/>
      <c r="H291"/>
      <c r="I291"/>
      <c r="J291" s="129"/>
      <c r="K291"/>
      <c r="L291"/>
      <c r="M291"/>
      <c r="N291"/>
      <c r="O291"/>
      <c r="P291"/>
      <c r="Q291"/>
      <c r="R291"/>
      <c r="S291"/>
      <c r="T291"/>
      <c r="U291"/>
    </row>
    <row r="292" spans="1:21" ht="12.75">
      <c r="A292"/>
      <c r="B292"/>
      <c r="C292"/>
      <c r="D292"/>
      <c r="E292"/>
      <c r="F292"/>
      <c r="G292"/>
      <c r="H292"/>
      <c r="I292"/>
      <c r="J292" s="129"/>
      <c r="K292"/>
      <c r="L292"/>
      <c r="M292"/>
      <c r="N292"/>
      <c r="O292"/>
      <c r="P292"/>
      <c r="Q292"/>
      <c r="R292"/>
      <c r="S292"/>
      <c r="T292"/>
      <c r="U292"/>
    </row>
    <row r="293" spans="1:21" ht="12.75">
      <c r="A293"/>
      <c r="B293"/>
      <c r="C293"/>
      <c r="D293"/>
      <c r="E293"/>
      <c r="F293"/>
      <c r="G293"/>
      <c r="H293"/>
      <c r="I293"/>
      <c r="J293" s="129"/>
      <c r="K293"/>
      <c r="L293"/>
      <c r="M293"/>
      <c r="N293"/>
      <c r="O293"/>
      <c r="P293"/>
      <c r="Q293"/>
      <c r="R293"/>
      <c r="S293"/>
      <c r="T293"/>
      <c r="U293"/>
    </row>
    <row r="294" spans="1:21" ht="12.75">
      <c r="A294"/>
      <c r="B294"/>
      <c r="C294"/>
      <c r="D294"/>
      <c r="E294"/>
      <c r="F294"/>
      <c r="G294"/>
      <c r="H294"/>
      <c r="I294"/>
      <c r="J294" s="129"/>
      <c r="K294"/>
      <c r="L294"/>
      <c r="M294"/>
      <c r="N294"/>
      <c r="O294"/>
      <c r="P294"/>
      <c r="Q294"/>
      <c r="R294"/>
      <c r="S294"/>
      <c r="T294"/>
      <c r="U294"/>
    </row>
    <row r="295" spans="1:21" ht="12.75">
      <c r="A295"/>
      <c r="B295"/>
      <c r="C295"/>
      <c r="D295"/>
      <c r="E295"/>
      <c r="F295"/>
      <c r="G295"/>
      <c r="H295"/>
      <c r="I295"/>
      <c r="J295" s="129"/>
      <c r="K295"/>
      <c r="L295"/>
      <c r="M295"/>
      <c r="N295"/>
      <c r="O295"/>
      <c r="P295"/>
      <c r="Q295"/>
      <c r="R295"/>
      <c r="S295"/>
      <c r="T295"/>
      <c r="U295"/>
    </row>
    <row r="296" spans="1:21" ht="12.75">
      <c r="A296"/>
      <c r="B296"/>
      <c r="C296"/>
      <c r="D296"/>
      <c r="E296"/>
      <c r="F296"/>
      <c r="G296"/>
      <c r="H296"/>
      <c r="I296"/>
      <c r="J296" s="129"/>
      <c r="K296"/>
      <c r="L296"/>
      <c r="M296"/>
      <c r="N296"/>
      <c r="O296"/>
      <c r="P296"/>
      <c r="Q296"/>
      <c r="R296"/>
      <c r="S296"/>
      <c r="T296"/>
      <c r="U296"/>
    </row>
    <row r="297" spans="1:21" ht="12.75">
      <c r="A297"/>
      <c r="B297"/>
      <c r="C297"/>
      <c r="D297"/>
      <c r="E297"/>
      <c r="F297"/>
      <c r="G297"/>
      <c r="H297"/>
      <c r="I297"/>
      <c r="J297" s="129"/>
      <c r="K297"/>
      <c r="L297"/>
      <c r="M297"/>
      <c r="N297"/>
      <c r="O297"/>
      <c r="P297"/>
      <c r="Q297"/>
      <c r="R297"/>
      <c r="S297"/>
      <c r="T297"/>
      <c r="U297"/>
    </row>
    <row r="298" spans="1:21" ht="12.75">
      <c r="A298"/>
      <c r="B298"/>
      <c r="C298"/>
      <c r="D298"/>
      <c r="E298"/>
      <c r="F298"/>
      <c r="G298"/>
      <c r="H298"/>
      <c r="I298"/>
      <c r="J298" s="129"/>
      <c r="K298"/>
      <c r="L298"/>
      <c r="M298"/>
      <c r="N298"/>
      <c r="O298"/>
      <c r="P298"/>
      <c r="Q298"/>
      <c r="R298"/>
      <c r="S298"/>
      <c r="T298"/>
      <c r="U298"/>
    </row>
    <row r="299" spans="1:21" ht="12.75">
      <c r="A299"/>
      <c r="B299"/>
      <c r="C299"/>
      <c r="D299"/>
      <c r="E299"/>
      <c r="F299"/>
      <c r="G299"/>
      <c r="H299"/>
      <c r="I299"/>
      <c r="J299" s="129"/>
      <c r="K299"/>
      <c r="L299"/>
      <c r="M299"/>
      <c r="N299"/>
      <c r="O299"/>
      <c r="P299"/>
      <c r="Q299"/>
      <c r="R299"/>
      <c r="S299"/>
      <c r="T299"/>
      <c r="U299"/>
    </row>
    <row r="300" spans="1:21" ht="12.75">
      <c r="A300"/>
      <c r="B300"/>
      <c r="C300"/>
      <c r="D300"/>
      <c r="E300"/>
      <c r="F300"/>
      <c r="G300"/>
      <c r="H300"/>
      <c r="I300"/>
      <c r="J300" s="129"/>
      <c r="K300"/>
      <c r="L300"/>
      <c r="M300"/>
      <c r="N300"/>
      <c r="O300"/>
      <c r="P300"/>
      <c r="Q300"/>
      <c r="R300"/>
      <c r="S300"/>
      <c r="T300"/>
      <c r="U300"/>
    </row>
    <row r="301" spans="1:21" ht="12.75">
      <c r="A301"/>
      <c r="B301"/>
      <c r="C301"/>
      <c r="D301"/>
      <c r="E301"/>
      <c r="F301"/>
      <c r="G301"/>
      <c r="H301"/>
      <c r="I301"/>
      <c r="J301" s="129"/>
      <c r="K301"/>
      <c r="L301"/>
      <c r="M301"/>
      <c r="N301"/>
      <c r="O301"/>
      <c r="P301"/>
      <c r="Q301"/>
      <c r="R301"/>
      <c r="S301"/>
      <c r="T301"/>
      <c r="U301"/>
    </row>
    <row r="302" spans="1:21" ht="12.75">
      <c r="A302"/>
      <c r="B302"/>
      <c r="C302"/>
      <c r="D302"/>
      <c r="E302"/>
      <c r="F302"/>
      <c r="G302"/>
      <c r="H302"/>
      <c r="I302"/>
      <c r="J302" s="129"/>
      <c r="K302"/>
      <c r="L302"/>
      <c r="M302"/>
      <c r="N302"/>
      <c r="O302"/>
      <c r="P302"/>
      <c r="Q302"/>
      <c r="R302"/>
      <c r="S302"/>
      <c r="T302"/>
      <c r="U302"/>
    </row>
    <row r="303" spans="1:21" ht="12.75">
      <c r="A303"/>
      <c r="B303"/>
      <c r="C303"/>
      <c r="D303"/>
      <c r="E303"/>
      <c r="F303"/>
      <c r="G303"/>
      <c r="H303"/>
      <c r="I303"/>
      <c r="J303" s="129"/>
      <c r="K303"/>
      <c r="L303"/>
      <c r="M303"/>
      <c r="N303"/>
      <c r="O303"/>
      <c r="P303"/>
      <c r="Q303"/>
      <c r="R303"/>
      <c r="S303"/>
      <c r="T303"/>
      <c r="U303"/>
    </row>
    <row r="304" spans="1:21" ht="12.75">
      <c r="A304"/>
      <c r="B304"/>
      <c r="C304"/>
      <c r="D304"/>
      <c r="E304"/>
      <c r="F304"/>
      <c r="G304"/>
      <c r="H304"/>
      <c r="I304"/>
      <c r="J304" s="129"/>
      <c r="K304"/>
      <c r="L304"/>
      <c r="M304"/>
      <c r="N304"/>
      <c r="O304"/>
      <c r="P304"/>
      <c r="Q304"/>
      <c r="R304"/>
      <c r="S304"/>
      <c r="T304"/>
      <c r="U304"/>
    </row>
    <row r="305" spans="1:21" ht="12.75">
      <c r="A305"/>
      <c r="B305"/>
      <c r="C305"/>
      <c r="D305"/>
      <c r="E305"/>
      <c r="F305"/>
      <c r="G305"/>
      <c r="H305"/>
      <c r="I305"/>
      <c r="J305" s="129"/>
      <c r="K305"/>
      <c r="L305"/>
      <c r="M305"/>
      <c r="N305"/>
      <c r="O305"/>
      <c r="P305"/>
      <c r="Q305"/>
      <c r="R305"/>
      <c r="S305"/>
      <c r="T305"/>
      <c r="U305"/>
    </row>
    <row r="306" spans="1:21" ht="12.75">
      <c r="A306"/>
      <c r="B306"/>
      <c r="C306"/>
      <c r="D306"/>
      <c r="E306"/>
      <c r="F306"/>
      <c r="G306"/>
      <c r="H306"/>
      <c r="I306"/>
      <c r="J306" s="129"/>
      <c r="K306"/>
      <c r="L306"/>
      <c r="M306"/>
      <c r="N306"/>
      <c r="O306"/>
      <c r="P306"/>
      <c r="Q306"/>
      <c r="R306"/>
      <c r="S306"/>
      <c r="T306"/>
      <c r="U306"/>
    </row>
    <row r="307" spans="1:21" ht="12.75">
      <c r="A307"/>
      <c r="B307"/>
      <c r="C307"/>
      <c r="D307"/>
      <c r="E307"/>
      <c r="F307"/>
      <c r="G307"/>
      <c r="H307"/>
      <c r="I307"/>
      <c r="J307" s="129"/>
      <c r="K307"/>
      <c r="L307"/>
      <c r="M307"/>
      <c r="N307"/>
      <c r="O307"/>
      <c r="P307"/>
      <c r="Q307"/>
      <c r="R307"/>
      <c r="S307"/>
      <c r="T307"/>
      <c r="U307"/>
    </row>
    <row r="308" spans="1:21" ht="12.75">
      <c r="A308"/>
      <c r="B308"/>
      <c r="C308"/>
      <c r="D308"/>
      <c r="E308"/>
      <c r="F308"/>
      <c r="G308"/>
      <c r="H308"/>
      <c r="I308"/>
      <c r="J308" s="129"/>
      <c r="K308"/>
      <c r="L308"/>
      <c r="M308"/>
      <c r="N308"/>
      <c r="O308"/>
      <c r="P308"/>
      <c r="Q308"/>
      <c r="R308"/>
      <c r="S308"/>
      <c r="T308"/>
      <c r="U308"/>
    </row>
    <row r="309" spans="1:21" ht="12.75">
      <c r="A309"/>
      <c r="B309"/>
      <c r="C309"/>
      <c r="D309"/>
      <c r="E309"/>
      <c r="F309"/>
      <c r="G309"/>
      <c r="H309"/>
      <c r="I309"/>
      <c r="J309" s="129"/>
      <c r="K309"/>
      <c r="L309"/>
      <c r="M309"/>
      <c r="N309"/>
      <c r="O309"/>
      <c r="P309"/>
      <c r="Q309"/>
      <c r="R309"/>
      <c r="S309"/>
      <c r="T309"/>
      <c r="U309"/>
    </row>
    <row r="310" spans="1:21" ht="12.75">
      <c r="A310"/>
      <c r="B310"/>
      <c r="C310"/>
      <c r="D310"/>
      <c r="E310"/>
      <c r="F310"/>
      <c r="G310"/>
      <c r="H310"/>
      <c r="I310"/>
      <c r="J310" s="129"/>
      <c r="K310"/>
      <c r="L310"/>
      <c r="M310"/>
      <c r="N310"/>
      <c r="O310"/>
      <c r="P310"/>
      <c r="Q310"/>
      <c r="R310"/>
      <c r="S310"/>
      <c r="T310"/>
      <c r="U310"/>
    </row>
    <row r="311" spans="1:21" ht="12.75">
      <c r="A311"/>
      <c r="B311"/>
      <c r="C311"/>
      <c r="D311"/>
      <c r="E311"/>
      <c r="F311"/>
      <c r="G311"/>
      <c r="H311"/>
      <c r="I311"/>
      <c r="J311" s="129"/>
      <c r="K311"/>
      <c r="L311"/>
      <c r="M311"/>
      <c r="N311"/>
      <c r="O311"/>
      <c r="P311"/>
      <c r="Q311"/>
      <c r="R311"/>
      <c r="S311"/>
      <c r="T311"/>
      <c r="U311"/>
    </row>
    <row r="312" spans="1:21" ht="12.75">
      <c r="A312"/>
      <c r="B312"/>
      <c r="C312"/>
      <c r="D312"/>
      <c r="E312"/>
      <c r="F312"/>
      <c r="G312"/>
      <c r="H312"/>
      <c r="I312"/>
      <c r="J312" s="129"/>
      <c r="K312"/>
      <c r="L312"/>
      <c r="M312"/>
      <c r="N312"/>
      <c r="O312"/>
      <c r="P312"/>
      <c r="Q312"/>
      <c r="R312"/>
      <c r="S312"/>
      <c r="T312"/>
      <c r="U312"/>
    </row>
    <row r="313" spans="1:21" ht="12.75">
      <c r="A313"/>
      <c r="B313"/>
      <c r="C313"/>
      <c r="D313"/>
      <c r="E313"/>
      <c r="F313"/>
      <c r="G313"/>
      <c r="H313"/>
      <c r="I313"/>
      <c r="J313" s="129"/>
      <c r="K313"/>
      <c r="L313"/>
      <c r="M313"/>
      <c r="N313"/>
      <c r="O313"/>
      <c r="P313"/>
      <c r="Q313"/>
      <c r="R313"/>
      <c r="S313"/>
      <c r="T313"/>
      <c r="U313"/>
    </row>
    <row r="314" spans="1:21" ht="12.75">
      <c r="A314"/>
      <c r="B314"/>
      <c r="C314"/>
      <c r="D314"/>
      <c r="E314"/>
      <c r="F314"/>
      <c r="G314"/>
      <c r="H314"/>
      <c r="I314"/>
      <c r="J314" s="129"/>
      <c r="K314"/>
      <c r="L314"/>
      <c r="M314"/>
      <c r="N314"/>
      <c r="O314"/>
      <c r="P314"/>
      <c r="Q314"/>
      <c r="R314"/>
      <c r="S314"/>
      <c r="T314"/>
      <c r="U314"/>
    </row>
    <row r="315" spans="1:21" ht="12.75">
      <c r="A315"/>
      <c r="B315"/>
      <c r="C315"/>
      <c r="D315"/>
      <c r="E315"/>
      <c r="F315"/>
      <c r="G315"/>
      <c r="H315"/>
      <c r="I315"/>
      <c r="J315" s="129"/>
      <c r="K315"/>
      <c r="L315"/>
      <c r="M315"/>
      <c r="N315"/>
      <c r="O315"/>
      <c r="P315"/>
      <c r="Q315"/>
      <c r="R315"/>
      <c r="S315"/>
      <c r="T315"/>
      <c r="U315"/>
    </row>
    <row r="316" spans="1:21" ht="12.75">
      <c r="A316"/>
      <c r="B316"/>
      <c r="C316"/>
      <c r="D316"/>
      <c r="E316"/>
      <c r="F316"/>
      <c r="G316"/>
      <c r="H316"/>
      <c r="I316"/>
      <c r="J316" s="129"/>
      <c r="K316"/>
      <c r="L316"/>
      <c r="M316"/>
      <c r="N316"/>
      <c r="O316"/>
      <c r="P316"/>
      <c r="Q316"/>
      <c r="R316"/>
      <c r="S316"/>
      <c r="T316"/>
      <c r="U316"/>
    </row>
    <row r="317" spans="1:21" ht="12.75">
      <c r="A317"/>
      <c r="B317"/>
      <c r="C317"/>
      <c r="D317"/>
      <c r="E317"/>
      <c r="F317"/>
      <c r="G317"/>
      <c r="H317"/>
      <c r="I317"/>
      <c r="J317" s="129"/>
      <c r="K317"/>
      <c r="L317"/>
      <c r="M317"/>
      <c r="N317"/>
      <c r="O317"/>
      <c r="P317"/>
      <c r="Q317"/>
      <c r="R317"/>
      <c r="S317"/>
      <c r="T317"/>
      <c r="U317"/>
    </row>
    <row r="318" spans="1:21" ht="12.75">
      <c r="A318"/>
      <c r="B318"/>
      <c r="C318"/>
      <c r="D318"/>
      <c r="E318"/>
      <c r="F318"/>
      <c r="G318"/>
      <c r="H318"/>
      <c r="I318"/>
      <c r="J318" s="129"/>
      <c r="K318"/>
      <c r="L318"/>
      <c r="M318"/>
      <c r="N318"/>
      <c r="O318"/>
      <c r="P318"/>
      <c r="Q318"/>
      <c r="R318"/>
      <c r="S318"/>
      <c r="T318"/>
      <c r="U318"/>
    </row>
    <row r="319" spans="1:21" ht="12.75">
      <c r="A319"/>
      <c r="B319"/>
      <c r="C319"/>
      <c r="D319"/>
      <c r="E319"/>
      <c r="F319"/>
      <c r="G319"/>
      <c r="H319"/>
      <c r="I319"/>
      <c r="J319" s="129"/>
      <c r="K319"/>
      <c r="L319"/>
      <c r="M319"/>
      <c r="N319"/>
      <c r="O319"/>
      <c r="P319"/>
      <c r="Q319"/>
      <c r="R319"/>
      <c r="S319"/>
      <c r="T319"/>
      <c r="U319"/>
    </row>
    <row r="320" spans="1:21" ht="12.75">
      <c r="A320"/>
      <c r="B320"/>
      <c r="C320"/>
      <c r="D320"/>
      <c r="E320"/>
      <c r="F320"/>
      <c r="G320"/>
      <c r="H320"/>
      <c r="I320"/>
      <c r="J320" s="129"/>
      <c r="K320"/>
      <c r="L320"/>
      <c r="M320"/>
      <c r="N320"/>
      <c r="O320"/>
      <c r="P320"/>
      <c r="Q320"/>
      <c r="R320"/>
      <c r="S320"/>
      <c r="T320"/>
      <c r="U320"/>
    </row>
    <row r="321" spans="1:21" ht="12.75">
      <c r="A321"/>
      <c r="B321"/>
      <c r="C321"/>
      <c r="D321"/>
      <c r="E321"/>
      <c r="F321"/>
      <c r="G321"/>
      <c r="H321"/>
      <c r="I321"/>
      <c r="J321" s="129"/>
      <c r="K321"/>
      <c r="L321"/>
      <c r="M321"/>
      <c r="N321"/>
      <c r="O321"/>
      <c r="P321"/>
      <c r="Q321"/>
      <c r="R321"/>
      <c r="S321"/>
      <c r="T321"/>
      <c r="U321"/>
    </row>
    <row r="322" spans="1:21" ht="12.75">
      <c r="A322"/>
      <c r="B322"/>
      <c r="C322"/>
      <c r="D322"/>
      <c r="E322"/>
      <c r="F322"/>
      <c r="G322"/>
      <c r="H322"/>
      <c r="I322"/>
      <c r="J322" s="129"/>
      <c r="K322"/>
      <c r="L322"/>
      <c r="M322"/>
      <c r="N322"/>
      <c r="O322"/>
      <c r="P322"/>
      <c r="Q322"/>
      <c r="R322"/>
      <c r="S322"/>
      <c r="T322"/>
      <c r="U322"/>
    </row>
    <row r="323" spans="1:21" ht="12.75">
      <c r="A323"/>
      <c r="B323"/>
      <c r="C323"/>
      <c r="D323"/>
      <c r="E323"/>
      <c r="F323"/>
      <c r="G323"/>
      <c r="H323"/>
      <c r="I323"/>
      <c r="J323" s="129"/>
      <c r="K323"/>
      <c r="L323"/>
      <c r="M323"/>
      <c r="N323"/>
      <c r="O323"/>
      <c r="P323"/>
      <c r="Q323"/>
      <c r="R323"/>
      <c r="S323"/>
      <c r="T323"/>
      <c r="U323"/>
    </row>
    <row r="324" spans="1:21" ht="12.75">
      <c r="A324"/>
      <c r="B324"/>
      <c r="C324"/>
      <c r="D324"/>
      <c r="E324"/>
      <c r="F324"/>
      <c r="G324"/>
      <c r="H324"/>
      <c r="I324"/>
      <c r="J324" s="129"/>
      <c r="K324"/>
      <c r="L324"/>
      <c r="M324"/>
      <c r="N324"/>
      <c r="O324"/>
      <c r="P324"/>
      <c r="Q324"/>
      <c r="R324"/>
      <c r="S324"/>
      <c r="T324"/>
      <c r="U324"/>
    </row>
    <row r="325" spans="1:21" ht="12.75">
      <c r="A325"/>
      <c r="B325"/>
      <c r="C325"/>
      <c r="D325"/>
      <c r="E325"/>
      <c r="F325"/>
      <c r="G325"/>
      <c r="H325"/>
      <c r="I325"/>
      <c r="J325" s="129"/>
      <c r="K325"/>
      <c r="L325"/>
      <c r="M325"/>
      <c r="N325"/>
      <c r="O325"/>
      <c r="P325"/>
      <c r="Q325"/>
      <c r="R325"/>
      <c r="S325"/>
      <c r="T325"/>
      <c r="U325"/>
    </row>
    <row r="326" spans="1:21" ht="12.75">
      <c r="A326"/>
      <c r="B326"/>
      <c r="C326"/>
      <c r="D326"/>
      <c r="E326"/>
      <c r="F326"/>
      <c r="G326"/>
      <c r="H326"/>
      <c r="I326"/>
      <c r="J326" s="129"/>
      <c r="K326"/>
      <c r="L326"/>
      <c r="M326"/>
      <c r="N326"/>
      <c r="O326"/>
      <c r="P326"/>
      <c r="Q326"/>
      <c r="R326"/>
      <c r="S326"/>
      <c r="T326"/>
      <c r="U326"/>
    </row>
    <row r="327" spans="1:21" ht="12.75">
      <c r="A327"/>
      <c r="B327"/>
      <c r="C327"/>
      <c r="D327"/>
      <c r="E327"/>
      <c r="F327"/>
      <c r="G327"/>
      <c r="H327"/>
      <c r="I327"/>
      <c r="J327" s="129"/>
      <c r="K327"/>
      <c r="L327"/>
      <c r="M327"/>
      <c r="N327"/>
      <c r="O327"/>
      <c r="P327"/>
      <c r="Q327"/>
      <c r="R327"/>
      <c r="S327"/>
      <c r="T327"/>
      <c r="U327"/>
    </row>
    <row r="328" spans="1:21" ht="12.75">
      <c r="A328"/>
      <c r="B328"/>
      <c r="C328"/>
      <c r="D328"/>
      <c r="E328"/>
      <c r="F328"/>
      <c r="G328"/>
      <c r="H328"/>
      <c r="I328"/>
      <c r="J328" s="129"/>
      <c r="K328"/>
      <c r="L328"/>
      <c r="M328"/>
      <c r="N328"/>
      <c r="O328"/>
      <c r="P328"/>
      <c r="Q328"/>
      <c r="R328"/>
      <c r="S328"/>
      <c r="T328"/>
      <c r="U328"/>
    </row>
    <row r="329" spans="1:21" ht="12.75">
      <c r="A329"/>
      <c r="B329"/>
      <c r="C329"/>
      <c r="D329"/>
      <c r="E329"/>
      <c r="F329"/>
      <c r="G329"/>
      <c r="H329"/>
      <c r="I329"/>
      <c r="J329" s="129"/>
      <c r="K329"/>
      <c r="L329"/>
      <c r="M329"/>
      <c r="N329"/>
      <c r="O329"/>
      <c r="P329"/>
      <c r="Q329"/>
      <c r="R329"/>
      <c r="S329"/>
      <c r="T329"/>
      <c r="U329"/>
    </row>
    <row r="330" spans="1:21" ht="12.75">
      <c r="A330"/>
      <c r="B330"/>
      <c r="C330"/>
      <c r="D330"/>
      <c r="E330"/>
      <c r="F330"/>
      <c r="G330"/>
      <c r="H330"/>
      <c r="I330"/>
      <c r="J330" s="129"/>
      <c r="K330"/>
      <c r="L330"/>
      <c r="M330"/>
      <c r="N330"/>
      <c r="O330"/>
      <c r="P330"/>
      <c r="Q330"/>
      <c r="R330"/>
      <c r="S330"/>
      <c r="T330"/>
      <c r="U330"/>
    </row>
    <row r="331" spans="1:21" ht="12.75">
      <c r="A331"/>
      <c r="B331"/>
      <c r="C331"/>
      <c r="D331"/>
      <c r="E331"/>
      <c r="F331"/>
      <c r="G331"/>
      <c r="H331"/>
      <c r="I331"/>
      <c r="J331" s="129"/>
      <c r="K331"/>
      <c r="L331"/>
      <c r="M331"/>
      <c r="N331"/>
      <c r="O331"/>
      <c r="P331"/>
      <c r="Q331"/>
      <c r="R331"/>
      <c r="S331"/>
      <c r="T331"/>
      <c r="U331"/>
    </row>
    <row r="332" spans="1:21" ht="12.75">
      <c r="A332"/>
      <c r="B332"/>
      <c r="C332"/>
      <c r="D332"/>
      <c r="E332"/>
      <c r="F332"/>
      <c r="G332"/>
      <c r="H332"/>
      <c r="I332"/>
      <c r="J332" s="129"/>
      <c r="K332"/>
      <c r="L332"/>
      <c r="M332"/>
      <c r="N332"/>
      <c r="O332"/>
      <c r="P332"/>
      <c r="Q332"/>
      <c r="R332"/>
      <c r="S332"/>
      <c r="T332"/>
      <c r="U332"/>
    </row>
    <row r="333" spans="1:21" ht="12.75">
      <c r="A333"/>
      <c r="B333"/>
      <c r="C333"/>
      <c r="D333"/>
      <c r="E333"/>
      <c r="F333"/>
      <c r="G333"/>
      <c r="H333"/>
      <c r="I333"/>
      <c r="J333" s="129"/>
      <c r="K333"/>
      <c r="L333"/>
      <c r="M333"/>
      <c r="N333"/>
      <c r="O333"/>
      <c r="P333"/>
      <c r="Q333"/>
      <c r="R333"/>
      <c r="S333"/>
      <c r="T333"/>
      <c r="U333"/>
    </row>
    <row r="334" spans="1:21" ht="12.75">
      <c r="A334"/>
      <c r="B334"/>
      <c r="C334"/>
      <c r="D334"/>
      <c r="E334"/>
      <c r="F334"/>
      <c r="G334"/>
      <c r="H334"/>
      <c r="I334"/>
      <c r="J334" s="129"/>
      <c r="K334"/>
      <c r="L334"/>
      <c r="M334"/>
      <c r="N334"/>
      <c r="O334"/>
      <c r="P334"/>
      <c r="Q334"/>
      <c r="R334"/>
      <c r="S334"/>
      <c r="T334"/>
      <c r="U334"/>
    </row>
    <row r="335" spans="1:21" ht="12.75">
      <c r="A335"/>
      <c r="B335"/>
      <c r="C335"/>
      <c r="D335"/>
      <c r="E335"/>
      <c r="F335"/>
      <c r="G335"/>
      <c r="H335"/>
      <c r="I335"/>
      <c r="J335" s="129"/>
      <c r="K335"/>
      <c r="L335"/>
      <c r="M335"/>
      <c r="N335"/>
      <c r="O335"/>
      <c r="P335"/>
      <c r="Q335"/>
      <c r="R335"/>
      <c r="S335"/>
      <c r="T335"/>
      <c r="U335"/>
    </row>
    <row r="336" spans="1:21" ht="12.75">
      <c r="A336"/>
      <c r="B336"/>
      <c r="C336"/>
      <c r="D336"/>
      <c r="E336"/>
      <c r="F336"/>
      <c r="G336"/>
      <c r="H336"/>
      <c r="I336"/>
      <c r="J336" s="129"/>
      <c r="K336"/>
      <c r="L336"/>
      <c r="M336"/>
      <c r="N336"/>
      <c r="O336"/>
      <c r="P336"/>
      <c r="Q336"/>
      <c r="R336"/>
      <c r="S336"/>
      <c r="T336"/>
      <c r="U336"/>
    </row>
    <row r="337" spans="1:21" ht="12.75">
      <c r="A337"/>
      <c r="B337"/>
      <c r="C337"/>
      <c r="D337"/>
      <c r="E337"/>
      <c r="F337"/>
      <c r="G337"/>
      <c r="H337"/>
      <c r="I337"/>
      <c r="J337" s="129"/>
      <c r="K337"/>
      <c r="L337"/>
      <c r="M337"/>
      <c r="N337"/>
      <c r="O337"/>
      <c r="P337"/>
      <c r="Q337"/>
      <c r="R337"/>
      <c r="S337"/>
      <c r="T337"/>
      <c r="U337"/>
    </row>
    <row r="338" spans="1:21" ht="12.75">
      <c r="A338"/>
      <c r="B338"/>
      <c r="C338"/>
      <c r="D338"/>
      <c r="E338"/>
      <c r="F338"/>
      <c r="G338"/>
      <c r="H338"/>
      <c r="I338"/>
      <c r="J338" s="129"/>
      <c r="K338"/>
      <c r="L338"/>
      <c r="M338"/>
      <c r="N338"/>
      <c r="O338"/>
      <c r="P338"/>
      <c r="Q338"/>
      <c r="R338"/>
      <c r="S338"/>
      <c r="T338"/>
      <c r="U338"/>
    </row>
    <row r="339" spans="1:21" ht="12.75">
      <c r="A339"/>
      <c r="B339"/>
      <c r="C339"/>
      <c r="D339"/>
      <c r="E339"/>
      <c r="F339"/>
      <c r="G339"/>
      <c r="H339"/>
      <c r="I339"/>
      <c r="J339" s="129"/>
      <c r="K339"/>
      <c r="L339"/>
      <c r="M339"/>
      <c r="N339"/>
      <c r="O339"/>
      <c r="P339"/>
      <c r="Q339"/>
      <c r="R339"/>
      <c r="S339"/>
      <c r="T339"/>
      <c r="U339"/>
    </row>
    <row r="340" spans="1:21" ht="12.75">
      <c r="A340"/>
      <c r="B340"/>
      <c r="C340"/>
      <c r="D340"/>
      <c r="E340"/>
      <c r="F340"/>
      <c r="G340"/>
      <c r="H340"/>
      <c r="I340"/>
      <c r="J340" s="129"/>
      <c r="K340"/>
      <c r="L340"/>
      <c r="M340"/>
      <c r="N340"/>
      <c r="O340"/>
      <c r="P340"/>
      <c r="Q340"/>
      <c r="R340"/>
      <c r="S340"/>
      <c r="T340"/>
      <c r="U340"/>
    </row>
    <row r="341" spans="1:21" ht="12.75">
      <c r="A341"/>
      <c r="B341"/>
      <c r="C341"/>
      <c r="D341"/>
      <c r="E341"/>
      <c r="F341"/>
      <c r="G341"/>
      <c r="H341"/>
      <c r="I341"/>
      <c r="J341" s="129"/>
      <c r="K341"/>
      <c r="L341"/>
      <c r="M341"/>
      <c r="N341"/>
      <c r="O341"/>
      <c r="P341"/>
      <c r="Q341"/>
      <c r="R341"/>
      <c r="S341"/>
      <c r="T341"/>
      <c r="U341"/>
    </row>
    <row r="342" spans="1:21" ht="12.75">
      <c r="A342"/>
      <c r="B342"/>
      <c r="C342"/>
      <c r="D342"/>
      <c r="E342"/>
      <c r="F342"/>
      <c r="G342"/>
      <c r="H342"/>
      <c r="I342"/>
      <c r="J342" s="129"/>
      <c r="K342"/>
      <c r="L342"/>
      <c r="M342"/>
      <c r="N342"/>
      <c r="O342"/>
      <c r="P342"/>
      <c r="Q342"/>
      <c r="R342"/>
      <c r="S342"/>
      <c r="T342"/>
      <c r="U342"/>
    </row>
    <row r="343" spans="1:21" ht="12.75">
      <c r="A343"/>
      <c r="B343"/>
      <c r="C343"/>
      <c r="D343"/>
      <c r="E343"/>
      <c r="F343"/>
      <c r="G343"/>
      <c r="H343"/>
      <c r="I343"/>
      <c r="J343" s="129"/>
      <c r="K343"/>
      <c r="L343"/>
      <c r="M343"/>
      <c r="N343"/>
      <c r="O343"/>
      <c r="P343"/>
      <c r="Q343"/>
      <c r="R343"/>
      <c r="S343"/>
      <c r="T343"/>
      <c r="U343"/>
    </row>
    <row r="344" spans="1:21" ht="12.75">
      <c r="A344"/>
      <c r="B344"/>
      <c r="C344"/>
      <c r="D344"/>
      <c r="E344"/>
      <c r="F344"/>
      <c r="G344"/>
      <c r="H344"/>
      <c r="I344"/>
      <c r="J344" s="129"/>
      <c r="K344"/>
      <c r="L344"/>
      <c r="M344"/>
      <c r="N344"/>
      <c r="O344"/>
      <c r="P344"/>
      <c r="Q344"/>
      <c r="R344"/>
      <c r="S344"/>
      <c r="T344"/>
      <c r="U344"/>
    </row>
    <row r="345" spans="1:21" ht="12.75">
      <c r="A345"/>
      <c r="B345"/>
      <c r="C345"/>
      <c r="D345"/>
      <c r="E345"/>
      <c r="F345"/>
      <c r="G345"/>
      <c r="H345"/>
      <c r="I345"/>
      <c r="J345" s="129"/>
      <c r="K345"/>
      <c r="L345"/>
      <c r="M345"/>
      <c r="N345"/>
      <c r="O345"/>
      <c r="P345"/>
      <c r="Q345"/>
      <c r="R345"/>
      <c r="S345"/>
      <c r="T345"/>
      <c r="U345"/>
    </row>
    <row r="346" spans="1:21" ht="12.75">
      <c r="A346"/>
      <c r="B346"/>
      <c r="C346"/>
      <c r="D346"/>
      <c r="E346"/>
      <c r="F346"/>
      <c r="G346"/>
      <c r="H346"/>
      <c r="I346"/>
      <c r="J346" s="129"/>
      <c r="K346"/>
      <c r="L346"/>
      <c r="M346"/>
      <c r="N346"/>
      <c r="O346"/>
      <c r="P346"/>
      <c r="Q346"/>
      <c r="R346"/>
      <c r="S346"/>
      <c r="T346"/>
      <c r="U346"/>
    </row>
    <row r="347" spans="1:21" ht="12.75">
      <c r="A347"/>
      <c r="B347"/>
      <c r="C347"/>
      <c r="D347"/>
      <c r="E347"/>
      <c r="F347"/>
      <c r="G347"/>
      <c r="H347"/>
      <c r="I347"/>
      <c r="J347" s="129"/>
      <c r="K347"/>
      <c r="L347"/>
      <c r="M347"/>
      <c r="N347"/>
      <c r="O347"/>
      <c r="P347"/>
      <c r="Q347"/>
      <c r="R347"/>
      <c r="S347"/>
      <c r="T347"/>
      <c r="U347"/>
    </row>
    <row r="348" spans="1:21" ht="12.75">
      <c r="A348"/>
      <c r="B348"/>
      <c r="C348"/>
      <c r="D348"/>
      <c r="E348"/>
      <c r="F348"/>
      <c r="G348"/>
      <c r="H348"/>
      <c r="I348"/>
      <c r="J348" s="129"/>
      <c r="K348"/>
      <c r="L348"/>
      <c r="M348"/>
      <c r="N348"/>
      <c r="O348"/>
      <c r="P348"/>
      <c r="Q348"/>
      <c r="R348"/>
      <c r="S348"/>
      <c r="T348"/>
      <c r="U348"/>
    </row>
    <row r="349" spans="1:21" ht="12.75">
      <c r="A349"/>
      <c r="B349"/>
      <c r="C349"/>
      <c r="D349"/>
      <c r="E349"/>
      <c r="F349"/>
      <c r="G349"/>
      <c r="H349"/>
      <c r="I349"/>
      <c r="J349" s="129"/>
      <c r="K349"/>
      <c r="L349"/>
      <c r="M349"/>
      <c r="N349"/>
      <c r="O349"/>
      <c r="P349"/>
      <c r="Q349"/>
      <c r="R349"/>
      <c r="S349"/>
      <c r="T349"/>
      <c r="U349"/>
    </row>
    <row r="350" spans="1:21" ht="12.75">
      <c r="A350"/>
      <c r="B350"/>
      <c r="C350"/>
      <c r="D350"/>
      <c r="E350"/>
      <c r="F350"/>
      <c r="G350"/>
      <c r="H350"/>
      <c r="I350"/>
      <c r="J350" s="129"/>
      <c r="K350"/>
      <c r="L350"/>
      <c r="M350"/>
      <c r="N350"/>
      <c r="O350"/>
      <c r="P350"/>
      <c r="Q350"/>
      <c r="R350"/>
      <c r="S350"/>
      <c r="T350"/>
      <c r="U350"/>
    </row>
    <row r="351" spans="1:21" ht="12.75">
      <c r="A351"/>
      <c r="B351"/>
      <c r="C351"/>
      <c r="D351"/>
      <c r="E351"/>
      <c r="F351"/>
      <c r="G351"/>
      <c r="H351"/>
      <c r="I351"/>
      <c r="J351" s="129"/>
      <c r="K351"/>
      <c r="L351"/>
      <c r="M351"/>
      <c r="N351"/>
      <c r="O351"/>
      <c r="P351"/>
      <c r="Q351"/>
      <c r="R351"/>
      <c r="S351"/>
      <c r="T351"/>
      <c r="U351"/>
    </row>
    <row r="352" spans="1:21" ht="12.75">
      <c r="A352"/>
      <c r="B352"/>
      <c r="C352"/>
      <c r="D352"/>
      <c r="E352"/>
      <c r="F352"/>
      <c r="G352"/>
      <c r="H352"/>
      <c r="I352"/>
      <c r="J352" s="129"/>
      <c r="K352"/>
      <c r="L352"/>
      <c r="M352"/>
      <c r="N352"/>
      <c r="O352"/>
      <c r="P352"/>
      <c r="Q352"/>
      <c r="R352"/>
      <c r="S352"/>
      <c r="T352"/>
      <c r="U352"/>
    </row>
    <row r="353" spans="1:21" ht="12.75">
      <c r="A353"/>
      <c r="B353"/>
      <c r="C353"/>
      <c r="D353"/>
      <c r="E353"/>
      <c r="F353"/>
      <c r="G353"/>
      <c r="H353"/>
      <c r="I353"/>
      <c r="J353" s="129"/>
      <c r="K353"/>
      <c r="L353"/>
      <c r="M353"/>
      <c r="N353"/>
      <c r="O353"/>
      <c r="P353"/>
      <c r="Q353"/>
      <c r="R353"/>
      <c r="S353"/>
      <c r="T353"/>
      <c r="U353"/>
    </row>
    <row r="354" spans="1:21" ht="12.75">
      <c r="A354"/>
      <c r="B354"/>
      <c r="C354"/>
      <c r="D354"/>
      <c r="E354"/>
      <c r="F354"/>
      <c r="G354"/>
      <c r="H354"/>
      <c r="I354"/>
      <c r="J354" s="129"/>
      <c r="K354"/>
      <c r="L354"/>
      <c r="M354"/>
      <c r="N354"/>
      <c r="O354"/>
      <c r="P354"/>
      <c r="Q354"/>
      <c r="R354"/>
      <c r="S354"/>
      <c r="T354"/>
      <c r="U354"/>
    </row>
    <row r="355" spans="8:21" ht="12.75">
      <c r="H355"/>
      <c r="I355"/>
      <c r="J355" s="129"/>
      <c r="K355"/>
      <c r="L355"/>
      <c r="M355"/>
      <c r="N355"/>
      <c r="O355"/>
      <c r="P355"/>
      <c r="Q355"/>
      <c r="R355"/>
      <c r="S355"/>
      <c r="T355"/>
      <c r="U355"/>
    </row>
    <row r="356" spans="8:21" ht="12.75">
      <c r="H356" s="52"/>
      <c r="I356"/>
      <c r="J356" s="129"/>
      <c r="K356" s="52"/>
      <c r="L356"/>
      <c r="M356" s="52"/>
      <c r="N356" s="52"/>
      <c r="O356"/>
      <c r="P356" s="52"/>
      <c r="Q356"/>
      <c r="R356" s="52"/>
      <c r="S356" s="52"/>
      <c r="T356"/>
      <c r="U356" s="52"/>
    </row>
    <row r="357" spans="8:21" ht="12.75">
      <c r="H357" s="1"/>
      <c r="I357" s="1"/>
      <c r="J357" s="130"/>
      <c r="K357" s="1"/>
      <c r="L357" s="1"/>
      <c r="M357" s="1"/>
      <c r="N357" s="1"/>
      <c r="O357" s="1"/>
      <c r="P357" s="1"/>
      <c r="Q357" s="1"/>
      <c r="R357" s="1"/>
      <c r="S357" s="1"/>
      <c r="T357" s="1"/>
      <c r="U357" s="1"/>
    </row>
    <row r="358" spans="8:21" ht="12.75">
      <c r="H358" s="52"/>
      <c r="I358"/>
      <c r="J358" s="129"/>
      <c r="K358" s="52"/>
      <c r="L358"/>
      <c r="M358" s="52"/>
      <c r="N358" s="52"/>
      <c r="O358"/>
      <c r="P358" s="52"/>
      <c r="Q358"/>
      <c r="R358" s="52"/>
      <c r="S358" s="52"/>
      <c r="T358"/>
      <c r="U358" s="52"/>
    </row>
    <row r="359" spans="8:21" ht="12.75">
      <c r="H359"/>
      <c r="I359"/>
      <c r="J359" s="129"/>
      <c r="K359"/>
      <c r="L359"/>
      <c r="M359"/>
      <c r="N359"/>
      <c r="O359"/>
      <c r="P359"/>
      <c r="Q359"/>
      <c r="R359"/>
      <c r="S359"/>
      <c r="T359"/>
      <c r="U359"/>
    </row>
    <row r="360" spans="8:21" ht="12.75">
      <c r="H360"/>
      <c r="I360"/>
      <c r="J360" s="129"/>
      <c r="K360"/>
      <c r="L360"/>
      <c r="M360"/>
      <c r="N360"/>
      <c r="O360"/>
      <c r="P360"/>
      <c r="Q360"/>
      <c r="R360"/>
      <c r="S360"/>
      <c r="T360"/>
      <c r="U360"/>
    </row>
    <row r="361" spans="8:21" ht="12.75">
      <c r="H361" s="3"/>
      <c r="I361" s="3"/>
      <c r="J361" s="128"/>
      <c r="K361" s="3"/>
      <c r="L361" s="3"/>
      <c r="M361" s="3"/>
      <c r="N361" s="3"/>
      <c r="O361" s="3"/>
      <c r="P361" s="3"/>
      <c r="Q361" s="3"/>
      <c r="R361" s="3"/>
      <c r="S361" s="3"/>
      <c r="T361" s="3"/>
      <c r="U361" s="3"/>
    </row>
    <row r="362" spans="8:21" ht="12.75">
      <c r="H362" s="3"/>
      <c r="I362" s="3"/>
      <c r="J362" s="128"/>
      <c r="K362" s="3"/>
      <c r="L362" s="3"/>
      <c r="M362" s="3"/>
      <c r="N362" s="3"/>
      <c r="O362" s="3"/>
      <c r="P362" s="3"/>
      <c r="Q362" s="3"/>
      <c r="R362" s="3"/>
      <c r="S362" s="3"/>
      <c r="T362" s="3"/>
      <c r="U362" s="3"/>
    </row>
    <row r="363" spans="8:21" ht="12.75">
      <c r="H363" s="52"/>
      <c r="I363"/>
      <c r="J363" s="129"/>
      <c r="K363" s="52"/>
      <c r="L363"/>
      <c r="M363" s="52"/>
      <c r="N363" s="52"/>
      <c r="O363"/>
      <c r="P363" s="52"/>
      <c r="Q363"/>
      <c r="R363" s="52"/>
      <c r="S363" s="52"/>
      <c r="T363"/>
      <c r="U363" s="52"/>
    </row>
    <row r="364" spans="8:21" ht="12.75">
      <c r="H364"/>
      <c r="I364"/>
      <c r="J364" s="129"/>
      <c r="K364"/>
      <c r="L364"/>
      <c r="M364"/>
      <c r="N364"/>
      <c r="O364"/>
      <c r="P364"/>
      <c r="Q364"/>
      <c r="R364"/>
      <c r="S364"/>
      <c r="T364"/>
      <c r="U364"/>
    </row>
  </sheetData>
  <sheetProtection/>
  <mergeCells count="31">
    <mergeCell ref="A1:G1"/>
    <mergeCell ref="A2:G2"/>
    <mergeCell ref="A3:G3"/>
    <mergeCell ref="A48:G48"/>
    <mergeCell ref="A47:G47"/>
    <mergeCell ref="D5:E5"/>
    <mergeCell ref="A19:A24"/>
    <mergeCell ref="A7:A11"/>
    <mergeCell ref="A29:A35"/>
    <mergeCell ref="A25:A28"/>
    <mergeCell ref="A36:A46"/>
    <mergeCell ref="A12:A18"/>
    <mergeCell ref="D51:E51"/>
    <mergeCell ref="A53:A67"/>
    <mergeCell ref="A68:A81"/>
    <mergeCell ref="A82:A93"/>
    <mergeCell ref="A94:G94"/>
    <mergeCell ref="A95:G95"/>
    <mergeCell ref="A100:A113"/>
    <mergeCell ref="A114:A123"/>
    <mergeCell ref="A124:A132"/>
    <mergeCell ref="A49:G49"/>
    <mergeCell ref="A96:G96"/>
    <mergeCell ref="D98:E98"/>
    <mergeCell ref="A139:A152"/>
    <mergeCell ref="A159:A166"/>
    <mergeCell ref="D137:E137"/>
    <mergeCell ref="A153:A158"/>
    <mergeCell ref="A133:G133"/>
    <mergeCell ref="A134:G134"/>
    <mergeCell ref="A135:G135"/>
  </mergeCells>
  <printOptions horizontalCentered="1" verticalCentered="1"/>
  <pageMargins left="1.3385826771653544" right="0.7480314960629921" top="1.535433070866142" bottom="0.984251968503937" header="0" footer="0.7874015748031497"/>
  <pageSetup horizontalDpi="300" verticalDpi="300" orientation="portrait" paperSize="119" scale="75" r:id="rId2"/>
  <headerFooter alignWithMargins="0">
    <oddFooter>&amp;CPágina &amp;P</oddFooter>
  </headerFooter>
  <rowBreaks count="3" manualBreakCount="3">
    <brk id="46" max="6" man="1"/>
    <brk id="93" max="6" man="1"/>
    <brk id="132"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Normal="75" zoomScaleSheetLayoutView="100" zoomScalePageLayoutView="0" workbookViewId="0" topLeftCell="B1">
      <selection activeCell="B1" sqref="B1:M1"/>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38" t="s">
        <v>47</v>
      </c>
      <c r="C1" s="238"/>
      <c r="D1" s="238"/>
      <c r="E1" s="238"/>
      <c r="F1" s="238"/>
      <c r="G1" s="238"/>
      <c r="H1" s="238"/>
      <c r="I1" s="238"/>
      <c r="J1" s="238"/>
      <c r="K1" s="238"/>
      <c r="L1" s="238"/>
      <c r="M1" s="238"/>
      <c r="N1" s="58"/>
      <c r="O1" s="58"/>
      <c r="P1" s="58"/>
      <c r="Q1" s="58"/>
      <c r="R1" s="58"/>
      <c r="S1" s="58"/>
      <c r="T1" s="58"/>
      <c r="U1" s="58"/>
      <c r="V1" s="58"/>
      <c r="W1" s="58"/>
      <c r="X1" s="58"/>
      <c r="Y1" s="58"/>
      <c r="Z1" s="58"/>
    </row>
    <row r="2" spans="2:26" s="83" customFormat="1" ht="15.75" customHeight="1">
      <c r="B2" s="239" t="s">
        <v>174</v>
      </c>
      <c r="C2" s="239"/>
      <c r="D2" s="239"/>
      <c r="E2" s="239"/>
      <c r="F2" s="239"/>
      <c r="G2" s="239"/>
      <c r="H2" s="239"/>
      <c r="I2" s="239"/>
      <c r="J2" s="239"/>
      <c r="K2" s="239"/>
      <c r="L2" s="239"/>
      <c r="M2" s="239"/>
      <c r="N2" s="58"/>
      <c r="O2" s="58"/>
      <c r="P2" s="58"/>
      <c r="Q2" s="58"/>
      <c r="R2" s="58"/>
      <c r="S2" s="58"/>
      <c r="T2" s="58"/>
      <c r="U2" s="58"/>
      <c r="V2" s="58"/>
      <c r="W2" s="58"/>
      <c r="X2" s="58"/>
      <c r="Y2" s="58"/>
      <c r="Z2" s="58"/>
    </row>
    <row r="3" spans="2:26" s="84" customFormat="1" ht="15.75" customHeight="1">
      <c r="B3" s="239" t="s">
        <v>175</v>
      </c>
      <c r="C3" s="239"/>
      <c r="D3" s="239"/>
      <c r="E3" s="239"/>
      <c r="F3" s="239"/>
      <c r="G3" s="239"/>
      <c r="H3" s="239"/>
      <c r="I3" s="239"/>
      <c r="J3" s="239"/>
      <c r="K3" s="239"/>
      <c r="L3" s="239"/>
      <c r="M3" s="239"/>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221</v>
      </c>
      <c r="C5" s="87" t="s">
        <v>180</v>
      </c>
      <c r="D5" s="86" t="s">
        <v>52</v>
      </c>
      <c r="E5" s="237" t="s">
        <v>171</v>
      </c>
      <c r="F5" s="237"/>
      <c r="G5" s="237"/>
      <c r="H5" s="237" t="s">
        <v>172</v>
      </c>
      <c r="I5" s="237"/>
      <c r="J5" s="237"/>
      <c r="K5" s="237"/>
      <c r="L5" s="237"/>
      <c r="M5" s="237"/>
    </row>
    <row r="6" spans="2:13" s="58" customFormat="1" ht="15.75" customHeight="1">
      <c r="B6" s="88"/>
      <c r="C6" s="88"/>
      <c r="D6" s="88"/>
      <c r="E6" s="240" t="str">
        <f>+'Exportacion_regional '!C6</f>
        <v>ene - mar</v>
      </c>
      <c r="F6" s="240"/>
      <c r="G6" s="88" t="s">
        <v>125</v>
      </c>
      <c r="H6" s="236" t="str">
        <f>+E6</f>
        <v>ene - mar</v>
      </c>
      <c r="I6" s="236"/>
      <c r="J6" s="88" t="s">
        <v>125</v>
      </c>
      <c r="K6" s="89"/>
      <c r="L6" s="123" t="s">
        <v>214</v>
      </c>
      <c r="M6" s="90" t="s">
        <v>173</v>
      </c>
    </row>
    <row r="7" spans="2:13" s="58" customFormat="1" ht="18.75" customHeight="1">
      <c r="B7" s="91"/>
      <c r="C7" s="91"/>
      <c r="D7" s="91"/>
      <c r="E7" s="92">
        <v>2010</v>
      </c>
      <c r="F7" s="92">
        <v>2011</v>
      </c>
      <c r="G7" s="93" t="s">
        <v>290</v>
      </c>
      <c r="H7" s="92">
        <v>2010</v>
      </c>
      <c r="I7" s="92">
        <v>2011</v>
      </c>
      <c r="J7" s="93" t="str">
        <f>+G7</f>
        <v>11/10</v>
      </c>
      <c r="K7" s="91"/>
      <c r="L7" s="92">
        <v>2011</v>
      </c>
      <c r="M7" s="202">
        <v>2011</v>
      </c>
    </row>
    <row r="8" spans="1:26" s="57" customFormat="1" ht="12.75">
      <c r="A8" s="57">
        <v>1</v>
      </c>
      <c r="B8" s="54" t="s">
        <v>58</v>
      </c>
      <c r="C8" s="126" t="s">
        <v>297</v>
      </c>
      <c r="D8" s="54" t="s">
        <v>53</v>
      </c>
      <c r="E8" s="55">
        <v>224.267</v>
      </c>
      <c r="F8" s="55">
        <v>741.531</v>
      </c>
      <c r="G8" s="56">
        <f>+(F8-E8)/E8</f>
        <v>2.30646506173445</v>
      </c>
      <c r="H8" s="55">
        <v>121.048</v>
      </c>
      <c r="I8" s="55">
        <v>240.671</v>
      </c>
      <c r="J8" s="56">
        <f>+(I8-H8)/H8</f>
        <v>0.9882278104553565</v>
      </c>
      <c r="K8" s="54">
        <v>1</v>
      </c>
      <c r="L8" s="125">
        <f aca="true" t="shared" si="0" ref="L8:L16">+I8/$I$22</f>
        <v>0.17632363057982808</v>
      </c>
      <c r="M8" s="94">
        <v>0.0036078389633596073</v>
      </c>
      <c r="N8" s="58"/>
      <c r="O8" s="58"/>
      <c r="P8" s="58"/>
      <c r="Q8" s="58"/>
      <c r="R8" s="58"/>
      <c r="S8" s="58"/>
      <c r="T8" s="58"/>
      <c r="U8" s="58"/>
      <c r="V8" s="58"/>
      <c r="W8" s="58"/>
      <c r="X8" s="58"/>
      <c r="Y8" s="58"/>
      <c r="Z8" s="58"/>
    </row>
    <row r="9" spans="1:26" s="57" customFormat="1" ht="12.75">
      <c r="A9" s="57">
        <v>2</v>
      </c>
      <c r="B9" s="54" t="s">
        <v>64</v>
      </c>
      <c r="C9" s="77">
        <v>20057000</v>
      </c>
      <c r="D9" s="54" t="s">
        <v>53</v>
      </c>
      <c r="E9" s="55">
        <v>115.393</v>
      </c>
      <c r="F9" s="55">
        <v>75.52</v>
      </c>
      <c r="G9" s="56">
        <f aca="true" t="shared" si="1" ref="G9:G20">+(F9-E9)/E9</f>
        <v>-0.34554089069527616</v>
      </c>
      <c r="H9" s="55">
        <v>156.222</v>
      </c>
      <c r="I9" s="55">
        <v>233.981</v>
      </c>
      <c r="J9" s="56">
        <f aca="true" t="shared" si="2" ref="J9:J21">+(I9-H9)/H9</f>
        <v>0.4977467962258836</v>
      </c>
      <c r="K9" s="54">
        <v>2</v>
      </c>
      <c r="L9" s="125">
        <f t="shared" si="0"/>
        <v>0.17142231264547353</v>
      </c>
      <c r="M9" s="94">
        <v>0.21948716505555635</v>
      </c>
      <c r="N9" s="58"/>
      <c r="O9" s="58"/>
      <c r="P9" s="58"/>
      <c r="Q9" s="58"/>
      <c r="R9" s="58"/>
      <c r="S9" s="58"/>
      <c r="T9" s="58"/>
      <c r="U9" s="58"/>
      <c r="V9" s="58"/>
      <c r="W9" s="58"/>
      <c r="X9" s="58"/>
      <c r="Y9" s="58"/>
      <c r="Z9" s="58"/>
    </row>
    <row r="10" spans="1:26" s="57" customFormat="1" ht="12.75">
      <c r="A10" s="57">
        <v>3</v>
      </c>
      <c r="B10" s="54" t="s">
        <v>68</v>
      </c>
      <c r="C10" s="126" t="s">
        <v>296</v>
      </c>
      <c r="D10" s="54" t="s">
        <v>53</v>
      </c>
      <c r="E10" s="55">
        <v>204.856</v>
      </c>
      <c r="F10" s="55">
        <v>256.052</v>
      </c>
      <c r="G10" s="56">
        <f t="shared" si="1"/>
        <v>0.2499121334010233</v>
      </c>
      <c r="H10" s="55">
        <v>161.122</v>
      </c>
      <c r="I10" s="55">
        <v>207.869</v>
      </c>
      <c r="J10" s="56">
        <f t="shared" si="2"/>
        <v>0.29013418403445823</v>
      </c>
      <c r="K10" s="54">
        <v>3</v>
      </c>
      <c r="L10" s="125">
        <f t="shared" si="0"/>
        <v>0.15229178739855773</v>
      </c>
      <c r="M10" s="94">
        <v>0.0031384997603045527</v>
      </c>
      <c r="N10" s="58"/>
      <c r="O10" s="58"/>
      <c r="P10" s="58"/>
      <c r="Q10" s="58"/>
      <c r="R10" s="58"/>
      <c r="S10" s="58"/>
      <c r="T10" s="58"/>
      <c r="U10" s="58"/>
      <c r="V10" s="58"/>
      <c r="W10" s="58"/>
      <c r="X10" s="58"/>
      <c r="Y10" s="58"/>
      <c r="Z10" s="58"/>
    </row>
    <row r="11" spans="2:26" s="57" customFormat="1" ht="12.75">
      <c r="B11" s="54" t="s">
        <v>59</v>
      </c>
      <c r="C11" s="126" t="s">
        <v>378</v>
      </c>
      <c r="D11" s="54" t="s">
        <v>53</v>
      </c>
      <c r="E11" s="55">
        <v>80.88</v>
      </c>
      <c r="F11" s="55">
        <v>63.212</v>
      </c>
      <c r="G11" s="56">
        <f t="shared" si="1"/>
        <v>-0.21844708209693364</v>
      </c>
      <c r="H11" s="55">
        <v>230.639</v>
      </c>
      <c r="I11" s="55">
        <v>167.169</v>
      </c>
      <c r="J11" s="56">
        <f t="shared" si="2"/>
        <v>-0.2751919666665221</v>
      </c>
      <c r="K11" s="54"/>
      <c r="L11" s="125">
        <f t="shared" si="0"/>
        <v>0.12247360504755157</v>
      </c>
      <c r="M11" s="94">
        <v>1</v>
      </c>
      <c r="N11" s="58"/>
      <c r="O11" s="58"/>
      <c r="P11" s="58"/>
      <c r="Q11" s="58"/>
      <c r="R11" s="58"/>
      <c r="S11" s="58"/>
      <c r="T11" s="58"/>
      <c r="U11" s="58"/>
      <c r="V11" s="58"/>
      <c r="W11" s="58"/>
      <c r="X11" s="58"/>
      <c r="Y11" s="58"/>
      <c r="Z11" s="58"/>
    </row>
    <row r="12" spans="2:26" s="57" customFormat="1" ht="12.75">
      <c r="B12" s="54" t="s">
        <v>67</v>
      </c>
      <c r="C12" s="126" t="s">
        <v>298</v>
      </c>
      <c r="D12" s="54" t="s">
        <v>53</v>
      </c>
      <c r="E12" s="55">
        <v>98.794</v>
      </c>
      <c r="F12" s="55">
        <v>188.574</v>
      </c>
      <c r="G12" s="56">
        <f t="shared" si="1"/>
        <v>0.9087596412737617</v>
      </c>
      <c r="H12" s="55">
        <v>78.347</v>
      </c>
      <c r="I12" s="55">
        <v>126.383</v>
      </c>
      <c r="J12" s="56">
        <f t="shared" si="2"/>
        <v>0.6131185622933871</v>
      </c>
      <c r="K12" s="54"/>
      <c r="L12" s="125">
        <f t="shared" si="0"/>
        <v>0.09259241621786761</v>
      </c>
      <c r="M12" s="94">
        <v>0.004705069716994429</v>
      </c>
      <c r="N12" s="58"/>
      <c r="O12" s="58"/>
      <c r="P12" s="58"/>
      <c r="Q12" s="58"/>
      <c r="R12" s="58"/>
      <c r="S12" s="58"/>
      <c r="T12" s="58"/>
      <c r="U12" s="58"/>
      <c r="V12" s="58"/>
      <c r="W12" s="58"/>
      <c r="X12" s="58"/>
      <c r="Y12" s="58"/>
      <c r="Z12" s="58"/>
    </row>
    <row r="13" spans="2:26" s="57" customFormat="1" ht="12.75">
      <c r="B13" s="54" t="s">
        <v>74</v>
      </c>
      <c r="C13" s="126" t="s">
        <v>299</v>
      </c>
      <c r="D13" s="54" t="s">
        <v>53</v>
      </c>
      <c r="E13" s="55">
        <v>39.78</v>
      </c>
      <c r="F13" s="55">
        <v>125.066</v>
      </c>
      <c r="G13" s="56">
        <f t="shared" si="1"/>
        <v>2.143941679235797</v>
      </c>
      <c r="H13" s="55">
        <v>36.136</v>
      </c>
      <c r="I13" s="55">
        <v>96.587</v>
      </c>
      <c r="J13" s="56">
        <f t="shared" si="2"/>
        <v>1.672874695594421</v>
      </c>
      <c r="K13" s="54"/>
      <c r="L13" s="125">
        <f t="shared" si="0"/>
        <v>0.0707628692564283</v>
      </c>
      <c r="M13" s="94">
        <v>0.0018341785046288477</v>
      </c>
      <c r="N13" s="58"/>
      <c r="O13" s="58"/>
      <c r="P13" s="58"/>
      <c r="Q13" s="58"/>
      <c r="R13" s="58"/>
      <c r="S13" s="58"/>
      <c r="T13" s="58"/>
      <c r="U13" s="58"/>
      <c r="V13" s="58"/>
      <c r="W13" s="58"/>
      <c r="X13" s="58"/>
      <c r="Y13" s="58"/>
      <c r="Z13" s="58"/>
    </row>
    <row r="14" spans="2:26" s="57" customFormat="1" ht="12.75">
      <c r="B14" s="54" t="s">
        <v>364</v>
      </c>
      <c r="C14" s="126">
        <v>12099140</v>
      </c>
      <c r="D14" s="54" t="s">
        <v>53</v>
      </c>
      <c r="E14" s="55">
        <v>0.038</v>
      </c>
      <c r="F14" s="55">
        <v>0.059</v>
      </c>
      <c r="G14" s="56">
        <f t="shared" si="1"/>
        <v>0.5526315789473684</v>
      </c>
      <c r="H14" s="55">
        <v>57.289</v>
      </c>
      <c r="I14" s="55">
        <v>83.866</v>
      </c>
      <c r="J14" s="56">
        <f t="shared" si="2"/>
        <v>0.46391104749602885</v>
      </c>
      <c r="K14" s="54"/>
      <c r="L14" s="125">
        <f t="shared" si="0"/>
        <v>0.06144303884642464</v>
      </c>
      <c r="M14" s="94">
        <v>0.07530083160792497</v>
      </c>
      <c r="N14" s="58"/>
      <c r="O14" s="58"/>
      <c r="P14" s="58"/>
      <c r="Q14" s="58"/>
      <c r="R14" s="58"/>
      <c r="S14" s="58"/>
      <c r="T14" s="58"/>
      <c r="U14" s="58"/>
      <c r="V14" s="58"/>
      <c r="W14" s="58"/>
      <c r="X14" s="58"/>
      <c r="Y14" s="58"/>
      <c r="Z14" s="58"/>
    </row>
    <row r="15" spans="2:26" s="57" customFormat="1" ht="12.75">
      <c r="B15" s="54" t="s">
        <v>57</v>
      </c>
      <c r="C15" s="126">
        <v>16010000</v>
      </c>
      <c r="D15" s="54" t="s">
        <v>53</v>
      </c>
      <c r="E15" s="55">
        <v>75.282</v>
      </c>
      <c r="F15" s="55">
        <v>22.95</v>
      </c>
      <c r="G15" s="56">
        <f t="shared" si="1"/>
        <v>-0.6951462500996254</v>
      </c>
      <c r="H15" s="55">
        <v>135.677</v>
      </c>
      <c r="I15" s="55">
        <v>44.752</v>
      </c>
      <c r="J15" s="56">
        <f t="shared" si="2"/>
        <v>-0.6701578012485535</v>
      </c>
      <c r="K15" s="54"/>
      <c r="L15" s="125">
        <f t="shared" si="0"/>
        <v>0.03278681318359282</v>
      </c>
      <c r="M15" s="94">
        <v>0.01762839892839881</v>
      </c>
      <c r="N15" s="58"/>
      <c r="O15" s="58"/>
      <c r="P15" s="58"/>
      <c r="Q15" s="58"/>
      <c r="R15" s="58"/>
      <c r="S15" s="58"/>
      <c r="T15" s="58"/>
      <c r="U15" s="58"/>
      <c r="V15" s="58"/>
      <c r="W15" s="58"/>
      <c r="X15" s="58"/>
      <c r="Y15" s="58"/>
      <c r="Z15" s="58"/>
    </row>
    <row r="16" spans="2:26" s="57" customFormat="1" ht="12.75">
      <c r="B16" s="54" t="s">
        <v>365</v>
      </c>
      <c r="C16" s="126" t="s">
        <v>379</v>
      </c>
      <c r="D16" s="54" t="s">
        <v>53</v>
      </c>
      <c r="E16" s="55">
        <v>0</v>
      </c>
      <c r="F16" s="55">
        <v>33.09</v>
      </c>
      <c r="G16" s="56"/>
      <c r="H16" s="55">
        <v>0</v>
      </c>
      <c r="I16" s="55">
        <v>23.606</v>
      </c>
      <c r="J16" s="56"/>
      <c r="K16" s="54"/>
      <c r="L16" s="125">
        <f t="shared" si="0"/>
        <v>0.017294545763583573</v>
      </c>
      <c r="M16" s="94">
        <v>0.007833132964495395</v>
      </c>
      <c r="N16" s="58"/>
      <c r="O16" s="58"/>
      <c r="P16" s="58"/>
      <c r="Q16" s="58"/>
      <c r="R16" s="58"/>
      <c r="S16" s="58"/>
      <c r="T16" s="58"/>
      <c r="U16" s="58"/>
      <c r="V16" s="58"/>
      <c r="W16" s="58"/>
      <c r="X16" s="58"/>
      <c r="Y16" s="58"/>
      <c r="Z16" s="58"/>
    </row>
    <row r="17" spans="2:26" s="57" customFormat="1" ht="12.75">
      <c r="B17" s="80" t="s">
        <v>366</v>
      </c>
      <c r="C17" s="126">
        <v>12099120</v>
      </c>
      <c r="D17" s="54" t="s">
        <v>53</v>
      </c>
      <c r="E17" s="55">
        <v>0</v>
      </c>
      <c r="F17" s="55">
        <v>0.159</v>
      </c>
      <c r="G17" s="56"/>
      <c r="H17" s="55">
        <v>0</v>
      </c>
      <c r="I17" s="55">
        <v>20.806</v>
      </c>
      <c r="J17" s="56"/>
      <c r="K17" s="54"/>
      <c r="L17" s="125">
        <f>+I17/$I$22</f>
        <v>0.015243172039190029</v>
      </c>
      <c r="M17" s="94">
        <v>0.02184962551300308</v>
      </c>
      <c r="N17" s="58"/>
      <c r="O17" s="58"/>
      <c r="P17" s="58"/>
      <c r="Q17" s="58"/>
      <c r="R17" s="58"/>
      <c r="S17" s="58"/>
      <c r="T17" s="58"/>
      <c r="U17" s="58"/>
      <c r="V17" s="58"/>
      <c r="W17" s="58"/>
      <c r="X17" s="58"/>
      <c r="Y17" s="58"/>
      <c r="Z17" s="58"/>
    </row>
    <row r="18" spans="2:26" s="57" customFormat="1" ht="12.75">
      <c r="B18" s="54" t="s">
        <v>56</v>
      </c>
      <c r="C18" s="126" t="s">
        <v>303</v>
      </c>
      <c r="D18" s="54" t="s">
        <v>53</v>
      </c>
      <c r="E18" s="55">
        <v>30.287</v>
      </c>
      <c r="F18" s="55">
        <v>43.897</v>
      </c>
      <c r="G18" s="56">
        <f t="shared" si="1"/>
        <v>0.4493677155215109</v>
      </c>
      <c r="H18" s="55">
        <v>22.325</v>
      </c>
      <c r="I18" s="55">
        <v>20.435</v>
      </c>
      <c r="J18" s="56">
        <f t="shared" si="2"/>
        <v>-0.08465845464725646</v>
      </c>
      <c r="K18" s="54"/>
      <c r="L18" s="125">
        <f>+I18/$I$22</f>
        <v>0.014971365020707884</v>
      </c>
      <c r="M18" s="94">
        <v>0.00043812188222734947</v>
      </c>
      <c r="N18" s="58"/>
      <c r="O18" s="58"/>
      <c r="P18" s="58"/>
      <c r="Q18" s="58"/>
      <c r="R18" s="58"/>
      <c r="S18" s="58"/>
      <c r="T18" s="58"/>
      <c r="U18" s="58"/>
      <c r="V18" s="58"/>
      <c r="W18" s="58"/>
      <c r="X18" s="58"/>
      <c r="Y18" s="58"/>
      <c r="Z18" s="58"/>
    </row>
    <row r="19" spans="2:26" s="57" customFormat="1" ht="12.75">
      <c r="B19" s="54" t="s">
        <v>117</v>
      </c>
      <c r="C19" s="126" t="s">
        <v>380</v>
      </c>
      <c r="D19" s="54" t="s">
        <v>53</v>
      </c>
      <c r="E19" s="55">
        <v>0</v>
      </c>
      <c r="F19" s="55">
        <v>0.096</v>
      </c>
      <c r="G19" s="56"/>
      <c r="H19" s="55">
        <v>0</v>
      </c>
      <c r="I19" s="55">
        <v>18.958</v>
      </c>
      <c r="J19" s="56"/>
      <c r="K19" s="54"/>
      <c r="L19" s="125">
        <f>+I19/$I$22</f>
        <v>0.013889265381090289</v>
      </c>
      <c r="M19" s="94">
        <v>0.021627578528028695</v>
      </c>
      <c r="N19" s="58"/>
      <c r="O19" s="58"/>
      <c r="P19" s="58"/>
      <c r="Q19" s="58"/>
      <c r="R19" s="58"/>
      <c r="S19" s="58"/>
      <c r="T19" s="58"/>
      <c r="U19" s="58"/>
      <c r="V19" s="58"/>
      <c r="W19" s="58"/>
      <c r="X19" s="58"/>
      <c r="Y19" s="58"/>
      <c r="Z19" s="58"/>
    </row>
    <row r="20" spans="2:26" s="57" customFormat="1" ht="12.75">
      <c r="B20" s="54" t="s">
        <v>75</v>
      </c>
      <c r="C20" s="126" t="s">
        <v>300</v>
      </c>
      <c r="D20" s="54" t="s">
        <v>53</v>
      </c>
      <c r="E20" s="55">
        <v>1.88</v>
      </c>
      <c r="F20" s="55">
        <v>21.3</v>
      </c>
      <c r="G20" s="56">
        <f t="shared" si="1"/>
        <v>10.329787234042554</v>
      </c>
      <c r="H20" s="55">
        <v>3.384</v>
      </c>
      <c r="I20" s="55">
        <v>18.076</v>
      </c>
      <c r="J20" s="56">
        <f t="shared" si="2"/>
        <v>4.34160756501182</v>
      </c>
      <c r="K20" s="54"/>
      <c r="L20" s="125">
        <f>+I20/$I$22</f>
        <v>0.013243082657906323</v>
      </c>
      <c r="M20" s="94">
        <v>0.00015435074760889548</v>
      </c>
      <c r="N20" s="58"/>
      <c r="O20" s="58"/>
      <c r="P20" s="58"/>
      <c r="Q20" s="58"/>
      <c r="R20" s="58"/>
      <c r="S20" s="58"/>
      <c r="T20" s="58"/>
      <c r="U20" s="58"/>
      <c r="V20" s="58"/>
      <c r="W20" s="58"/>
      <c r="X20" s="58"/>
      <c r="Y20" s="58"/>
      <c r="Z20" s="58"/>
    </row>
    <row r="21" spans="2:26" s="57" customFormat="1" ht="12.75">
      <c r="B21" s="54" t="s">
        <v>158</v>
      </c>
      <c r="C21" s="126"/>
      <c r="D21" s="54"/>
      <c r="E21" s="55"/>
      <c r="F21" s="55"/>
      <c r="G21" s="56"/>
      <c r="H21" s="55">
        <f>+H22-SUM(H8:H20)</f>
        <v>470.13800000000003</v>
      </c>
      <c r="I21" s="55">
        <f>+I22-SUM(I8:I20)</f>
        <v>61.77999999999997</v>
      </c>
      <c r="J21" s="56">
        <f t="shared" si="2"/>
        <v>-0.8685917751809044</v>
      </c>
      <c r="K21" s="54"/>
      <c r="L21" s="125">
        <f>+I21/$I$22</f>
        <v>0.04526209596179754</v>
      </c>
      <c r="M21" s="94"/>
      <c r="N21" s="58"/>
      <c r="O21" s="58"/>
      <c r="P21" s="58"/>
      <c r="Q21" s="58"/>
      <c r="R21" s="58"/>
      <c r="S21" s="58"/>
      <c r="T21" s="58"/>
      <c r="U21" s="58"/>
      <c r="V21" s="58"/>
      <c r="W21" s="58"/>
      <c r="X21" s="58"/>
      <c r="Y21" s="58"/>
      <c r="Z21" s="58"/>
    </row>
    <row r="22" spans="2:26" s="59" customFormat="1" ht="12.75">
      <c r="B22" s="70" t="s">
        <v>161</v>
      </c>
      <c r="C22" s="70"/>
      <c r="D22" s="70"/>
      <c r="E22" s="99"/>
      <c r="F22" s="71"/>
      <c r="G22" s="71"/>
      <c r="H22" s="71">
        <f>+'Exportacion_regional '!C7</f>
        <v>1472.327</v>
      </c>
      <c r="I22" s="71">
        <f>+'Exportacion_regional '!D7</f>
        <v>1364.939</v>
      </c>
      <c r="J22" s="100">
        <f>+(I22-H22)/H22</f>
        <v>-0.07293760149749337</v>
      </c>
      <c r="K22" s="71"/>
      <c r="L22" s="100">
        <f>SUM(L8:L21)</f>
        <v>0.9999999999999998</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35" t="s">
        <v>205</v>
      </c>
      <c r="C24" s="235"/>
      <c r="D24" s="235"/>
      <c r="E24" s="235"/>
      <c r="F24" s="235"/>
      <c r="G24" s="235"/>
      <c r="H24" s="235"/>
      <c r="I24" s="235"/>
      <c r="J24" s="235"/>
      <c r="K24" s="235"/>
      <c r="L24" s="235"/>
      <c r="M24" s="235"/>
    </row>
    <row r="25" spans="13:26" ht="13.5" customHeight="1">
      <c r="M25" s="98"/>
      <c r="N25" s="58"/>
      <c r="O25" s="58"/>
      <c r="P25" s="58"/>
      <c r="Q25" s="58"/>
      <c r="R25" s="58"/>
      <c r="S25" s="58"/>
      <c r="T25" s="58"/>
      <c r="U25" s="58"/>
      <c r="V25" s="58"/>
      <c r="W25" s="58"/>
      <c r="X25" s="58"/>
      <c r="Y25" s="58"/>
      <c r="Z25" s="58"/>
    </row>
    <row r="26" spans="2:26" s="83" customFormat="1" ht="15.75" customHeight="1">
      <c r="B26" s="238" t="s">
        <v>48</v>
      </c>
      <c r="C26" s="238"/>
      <c r="D26" s="238"/>
      <c r="E26" s="238"/>
      <c r="F26" s="238"/>
      <c r="G26" s="238"/>
      <c r="H26" s="238"/>
      <c r="I26" s="238"/>
      <c r="J26" s="238"/>
      <c r="K26" s="238"/>
      <c r="L26" s="238"/>
      <c r="M26" s="238"/>
      <c r="N26" s="58"/>
      <c r="O26" s="58"/>
      <c r="P26" s="58"/>
      <c r="Q26" s="58"/>
      <c r="R26" s="58"/>
      <c r="S26" s="58"/>
      <c r="T26" s="58"/>
      <c r="U26" s="58"/>
      <c r="V26" s="58"/>
      <c r="W26" s="58"/>
      <c r="X26" s="58"/>
      <c r="Y26" s="58"/>
      <c r="Z26" s="58"/>
    </row>
    <row r="27" spans="2:26" s="83" customFormat="1" ht="15.75" customHeight="1">
      <c r="B27" s="239" t="s">
        <v>174</v>
      </c>
      <c r="C27" s="239"/>
      <c r="D27" s="239"/>
      <c r="E27" s="239"/>
      <c r="F27" s="239"/>
      <c r="G27" s="239"/>
      <c r="H27" s="239"/>
      <c r="I27" s="239"/>
      <c r="J27" s="239"/>
      <c r="K27" s="239"/>
      <c r="L27" s="239"/>
      <c r="M27" s="239"/>
      <c r="N27" s="58"/>
      <c r="O27" s="58"/>
      <c r="P27" s="58"/>
      <c r="Q27" s="58"/>
      <c r="R27" s="58"/>
      <c r="S27" s="58"/>
      <c r="T27" s="58"/>
      <c r="U27" s="58"/>
      <c r="V27" s="58"/>
      <c r="W27" s="58"/>
      <c r="X27" s="58"/>
      <c r="Y27" s="58"/>
      <c r="Z27" s="58"/>
    </row>
    <row r="28" spans="2:26" s="84" customFormat="1" ht="15.75" customHeight="1">
      <c r="B28" s="239" t="s">
        <v>124</v>
      </c>
      <c r="C28" s="239"/>
      <c r="D28" s="239"/>
      <c r="E28" s="239"/>
      <c r="F28" s="239"/>
      <c r="G28" s="239"/>
      <c r="H28" s="239"/>
      <c r="I28" s="239"/>
      <c r="J28" s="239"/>
      <c r="K28" s="239"/>
      <c r="L28" s="239"/>
      <c r="M28" s="239"/>
      <c r="N28" s="58"/>
      <c r="O28" s="58"/>
      <c r="P28" s="58"/>
      <c r="Q28" s="58"/>
      <c r="R28" s="58"/>
      <c r="S28" s="58"/>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221</v>
      </c>
      <c r="C30" s="86" t="s">
        <v>180</v>
      </c>
      <c r="D30" s="86" t="s">
        <v>52</v>
      </c>
      <c r="E30" s="237" t="s">
        <v>171</v>
      </c>
      <c r="F30" s="237"/>
      <c r="G30" s="237"/>
      <c r="H30" s="237" t="s">
        <v>172</v>
      </c>
      <c r="I30" s="237"/>
      <c r="J30" s="237"/>
      <c r="K30" s="237"/>
      <c r="L30" s="237"/>
      <c r="M30" s="237"/>
    </row>
    <row r="31" spans="2:13" s="58" customFormat="1" ht="15.75" customHeight="1">
      <c r="B31" s="88"/>
      <c r="C31" s="88"/>
      <c r="D31" s="88"/>
      <c r="E31" s="236" t="str">
        <f>+E6</f>
        <v>ene - mar</v>
      </c>
      <c r="F31" s="236"/>
      <c r="G31" s="88" t="s">
        <v>125</v>
      </c>
      <c r="H31" s="236" t="str">
        <f>+E31</f>
        <v>ene - mar</v>
      </c>
      <c r="I31" s="236"/>
      <c r="J31" s="88" t="s">
        <v>125</v>
      </c>
      <c r="K31" s="89"/>
      <c r="L31" s="123" t="s">
        <v>214</v>
      </c>
      <c r="M31" s="90" t="s">
        <v>173</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202">
        <f>+M7</f>
        <v>2011</v>
      </c>
    </row>
    <row r="33" spans="1:26" s="57" customFormat="1" ht="12.75">
      <c r="A33" s="57">
        <v>1</v>
      </c>
      <c r="B33" s="54" t="s">
        <v>56</v>
      </c>
      <c r="C33" s="126" t="s">
        <v>303</v>
      </c>
      <c r="D33" s="54" t="s">
        <v>53</v>
      </c>
      <c r="E33" s="55">
        <v>69.6</v>
      </c>
      <c r="F33" s="55">
        <v>216.153</v>
      </c>
      <c r="G33" s="56">
        <f>+(F33-E33)/E33</f>
        <v>2.105646551724138</v>
      </c>
      <c r="H33" s="55">
        <v>170.754</v>
      </c>
      <c r="I33" s="131">
        <v>547.819</v>
      </c>
      <c r="J33" s="56">
        <f>+(I33-H33)/H33</f>
        <v>2.2082352389987934</v>
      </c>
      <c r="K33" s="54">
        <v>1</v>
      </c>
      <c r="L33" s="125">
        <f aca="true" t="shared" si="3" ref="L33:L40">+I33/$I$41</f>
        <v>0.26032545731200235</v>
      </c>
      <c r="M33" s="72">
        <v>0.011745118248099063</v>
      </c>
      <c r="N33" s="58"/>
      <c r="O33" s="58"/>
      <c r="P33" s="58"/>
      <c r="Q33" s="58"/>
      <c r="R33" s="58"/>
      <c r="S33" s="58"/>
      <c r="T33" s="58"/>
      <c r="U33" s="58"/>
      <c r="V33" s="58"/>
      <c r="W33" s="58"/>
      <c r="X33" s="58"/>
      <c r="Y33" s="58"/>
      <c r="Z33" s="58"/>
    </row>
    <row r="34" spans="1:26" s="57" customFormat="1" ht="12.75">
      <c r="A34" s="57">
        <v>2</v>
      </c>
      <c r="B34" s="54" t="s">
        <v>62</v>
      </c>
      <c r="C34" s="126">
        <v>12119020</v>
      </c>
      <c r="D34" s="54" t="s">
        <v>53</v>
      </c>
      <c r="E34" s="55">
        <v>151.84</v>
      </c>
      <c r="F34" s="55">
        <v>176.46</v>
      </c>
      <c r="G34" s="56">
        <f aca="true" t="shared" si="4" ref="G34:G39">+(F34-E34)/E34</f>
        <v>0.16214436248682826</v>
      </c>
      <c r="H34" s="55">
        <v>332.094</v>
      </c>
      <c r="I34" s="131">
        <v>405.739</v>
      </c>
      <c r="J34" s="56">
        <f aca="true" t="shared" si="5" ref="J34:J40">+(I34-H34)/H34</f>
        <v>0.2217595018277957</v>
      </c>
      <c r="K34" s="54">
        <v>2</v>
      </c>
      <c r="L34" s="125">
        <f t="shared" si="3"/>
        <v>0.19280855670269656</v>
      </c>
      <c r="M34" s="72">
        <v>0.5270391740685799</v>
      </c>
      <c r="N34" s="58"/>
      <c r="O34" s="58"/>
      <c r="P34" s="58"/>
      <c r="Q34" s="58"/>
      <c r="R34" s="58"/>
      <c r="S34" s="58"/>
      <c r="T34" s="58"/>
      <c r="U34" s="58"/>
      <c r="V34" s="58"/>
      <c r="W34" s="58"/>
      <c r="X34" s="58"/>
      <c r="Y34" s="58"/>
      <c r="Z34" s="58"/>
    </row>
    <row r="35" spans="1:26" s="57" customFormat="1" ht="12.75">
      <c r="A35" s="57">
        <v>3</v>
      </c>
      <c r="B35" s="54" t="s">
        <v>236</v>
      </c>
      <c r="C35" s="126" t="s">
        <v>302</v>
      </c>
      <c r="D35" s="54" t="s">
        <v>53</v>
      </c>
      <c r="E35" s="55">
        <v>0</v>
      </c>
      <c r="F35" s="55">
        <v>32</v>
      </c>
      <c r="G35" s="56"/>
      <c r="H35" s="55">
        <v>0</v>
      </c>
      <c r="I35" s="131">
        <v>343.5</v>
      </c>
      <c r="J35" s="56"/>
      <c r="K35" s="54">
        <v>3</v>
      </c>
      <c r="L35" s="125">
        <f t="shared" si="3"/>
        <v>0.1632323716166705</v>
      </c>
      <c r="M35" s="72">
        <v>0.07370297251490635</v>
      </c>
      <c r="N35" s="58"/>
      <c r="O35" s="58"/>
      <c r="P35" s="58"/>
      <c r="Q35" s="58"/>
      <c r="R35" s="58"/>
      <c r="S35" s="58"/>
      <c r="T35" s="58"/>
      <c r="U35" s="58"/>
      <c r="V35" s="58"/>
      <c r="W35" s="58"/>
      <c r="X35" s="58"/>
      <c r="Y35" s="58"/>
      <c r="Z35" s="58"/>
    </row>
    <row r="36" spans="2:26" s="57" customFormat="1" ht="12.75">
      <c r="B36" s="54" t="s">
        <v>230</v>
      </c>
      <c r="C36" s="126">
        <v>12119010</v>
      </c>
      <c r="D36" s="54" t="s">
        <v>53</v>
      </c>
      <c r="E36" s="55">
        <v>22.134</v>
      </c>
      <c r="F36" s="55">
        <v>110.378</v>
      </c>
      <c r="G36" s="56">
        <f t="shared" si="4"/>
        <v>3.986807626276317</v>
      </c>
      <c r="H36" s="55">
        <v>21.761</v>
      </c>
      <c r="I36" s="131">
        <v>118.792</v>
      </c>
      <c r="J36" s="56">
        <f t="shared" si="5"/>
        <v>4.458940306052112</v>
      </c>
      <c r="K36" s="54"/>
      <c r="L36" s="125">
        <f t="shared" si="3"/>
        <v>0.05645036357812962</v>
      </c>
      <c r="M36" s="72">
        <v>0.1667616579583517</v>
      </c>
      <c r="N36" s="58"/>
      <c r="O36" s="58"/>
      <c r="P36" s="58"/>
      <c r="Q36" s="58"/>
      <c r="R36" s="58"/>
      <c r="S36" s="58"/>
      <c r="T36" s="58"/>
      <c r="U36" s="58"/>
      <c r="V36" s="58"/>
      <c r="W36" s="58"/>
      <c r="X36" s="58"/>
      <c r="Y36" s="58"/>
      <c r="Z36" s="58"/>
    </row>
    <row r="37" spans="2:26" s="57" customFormat="1" ht="12.75">
      <c r="B37" s="54" t="s">
        <v>104</v>
      </c>
      <c r="C37" s="126">
        <v>47032900</v>
      </c>
      <c r="D37" s="54" t="s">
        <v>53</v>
      </c>
      <c r="E37" s="55">
        <v>0</v>
      </c>
      <c r="F37" s="55">
        <v>160.16</v>
      </c>
      <c r="G37" s="56"/>
      <c r="H37" s="55">
        <v>0</v>
      </c>
      <c r="I37" s="131">
        <v>117.385</v>
      </c>
      <c r="J37" s="56"/>
      <c r="K37" s="54"/>
      <c r="L37" s="125">
        <f t="shared" si="3"/>
        <v>0.055781752379105876</v>
      </c>
      <c r="M37" s="72">
        <v>0.0003746329408615645</v>
      </c>
      <c r="N37" s="58"/>
      <c r="O37" s="58"/>
      <c r="P37" s="58"/>
      <c r="Q37" s="58"/>
      <c r="R37" s="58"/>
      <c r="S37" s="58"/>
      <c r="T37" s="58"/>
      <c r="U37" s="58"/>
      <c r="V37" s="58"/>
      <c r="W37" s="58"/>
      <c r="X37" s="58"/>
      <c r="Y37" s="58"/>
      <c r="Z37" s="58"/>
    </row>
    <row r="38" spans="2:26" s="57" customFormat="1" ht="12.75">
      <c r="B38" s="54" t="s">
        <v>367</v>
      </c>
      <c r="C38" s="126">
        <v>10051000</v>
      </c>
      <c r="D38" s="54" t="s">
        <v>53</v>
      </c>
      <c r="E38" s="55">
        <v>11.56</v>
      </c>
      <c r="F38" s="55">
        <v>3.142</v>
      </c>
      <c r="G38" s="56">
        <f t="shared" si="4"/>
        <v>-0.7282006920415226</v>
      </c>
      <c r="H38" s="55">
        <v>294.451</v>
      </c>
      <c r="I38" s="131">
        <v>109.185</v>
      </c>
      <c r="J38" s="56">
        <f t="shared" si="5"/>
        <v>-0.6291912746093578</v>
      </c>
      <c r="K38" s="54"/>
      <c r="L38" s="125">
        <f t="shared" si="3"/>
        <v>0.051885084410381865</v>
      </c>
      <c r="M38" s="72">
        <v>0.004873982215556032</v>
      </c>
      <c r="N38" s="58"/>
      <c r="O38" s="58"/>
      <c r="P38" s="58"/>
      <c r="Q38" s="58"/>
      <c r="R38" s="58"/>
      <c r="S38" s="58"/>
      <c r="T38" s="58"/>
      <c r="U38" s="58"/>
      <c r="V38" s="58"/>
      <c r="W38" s="58"/>
      <c r="X38" s="58"/>
      <c r="Y38" s="58"/>
      <c r="Z38" s="58"/>
    </row>
    <row r="39" spans="2:26" s="57" customFormat="1" ht="12.75">
      <c r="B39" s="54" t="s">
        <v>213</v>
      </c>
      <c r="C39" s="126">
        <v>12099110</v>
      </c>
      <c r="D39" s="54" t="s">
        <v>53</v>
      </c>
      <c r="E39" s="55">
        <v>0.065</v>
      </c>
      <c r="F39" s="55">
        <v>0.071</v>
      </c>
      <c r="G39" s="56">
        <f t="shared" si="4"/>
        <v>0.09230769230769217</v>
      </c>
      <c r="H39" s="55">
        <v>91.581</v>
      </c>
      <c r="I39" s="131">
        <v>90.443</v>
      </c>
      <c r="J39" s="56">
        <f t="shared" si="5"/>
        <v>-0.012426158264268846</v>
      </c>
      <c r="K39" s="54"/>
      <c r="L39" s="125">
        <f t="shared" si="3"/>
        <v>0.042978822084793394</v>
      </c>
      <c r="M39" s="72">
        <v>0.02671083672671385</v>
      </c>
      <c r="N39" s="58"/>
      <c r="O39" s="58"/>
      <c r="P39" s="58"/>
      <c r="Q39" s="58"/>
      <c r="R39" s="58"/>
      <c r="S39" s="58"/>
      <c r="T39" s="58"/>
      <c r="U39" s="58"/>
      <c r="V39" s="58"/>
      <c r="W39" s="58"/>
      <c r="X39" s="58"/>
      <c r="Y39" s="58"/>
      <c r="Z39" s="58"/>
    </row>
    <row r="40" spans="2:26" s="57" customFormat="1" ht="12.75">
      <c r="B40" s="54" t="s">
        <v>158</v>
      </c>
      <c r="C40" s="126"/>
      <c r="D40" s="54"/>
      <c r="E40" s="138"/>
      <c r="F40" s="55"/>
      <c r="G40" s="56"/>
      <c r="H40" s="131">
        <f>+H41-SUM(H33:H39)</f>
        <v>569.7669999999999</v>
      </c>
      <c r="I40" s="55">
        <f>+I41-SUM(I33:I39)</f>
        <v>371.49900000000025</v>
      </c>
      <c r="J40" s="56">
        <f t="shared" si="5"/>
        <v>-0.34798084129126416</v>
      </c>
      <c r="K40" s="54"/>
      <c r="L40" s="125">
        <f t="shared" si="3"/>
        <v>0.17653759191621984</v>
      </c>
      <c r="M40" s="72"/>
      <c r="N40" s="58"/>
      <c r="O40" s="58"/>
      <c r="P40" s="58"/>
      <c r="Q40" s="58"/>
      <c r="R40" s="58"/>
      <c r="S40" s="58"/>
      <c r="T40" s="58"/>
      <c r="U40" s="58"/>
      <c r="V40" s="58"/>
      <c r="W40" s="58"/>
      <c r="X40" s="58"/>
      <c r="Y40" s="58"/>
      <c r="Z40" s="58"/>
    </row>
    <row r="41" spans="1:26" s="59" customFormat="1" ht="12.75">
      <c r="A41" s="57"/>
      <c r="B41" s="70" t="s">
        <v>161</v>
      </c>
      <c r="C41" s="70"/>
      <c r="D41" s="70"/>
      <c r="E41" s="99"/>
      <c r="F41" s="71"/>
      <c r="G41" s="71"/>
      <c r="H41" s="71">
        <f>+'Exportacion_regional '!C8</f>
        <v>1480.408</v>
      </c>
      <c r="I41" s="71">
        <f>+'Exportacion_regional '!D8</f>
        <v>2104.362</v>
      </c>
      <c r="J41" s="100">
        <f>+(I41-H41)/H41</f>
        <v>0.42147435031423786</v>
      </c>
      <c r="K41" s="71"/>
      <c r="L41" s="100">
        <f>SUM(L33:L40)</f>
        <v>1</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35" t="s">
        <v>205</v>
      </c>
      <c r="C43" s="235"/>
      <c r="D43" s="235"/>
      <c r="E43" s="235"/>
      <c r="F43" s="235"/>
      <c r="G43" s="235"/>
      <c r="H43" s="235"/>
      <c r="I43" s="235"/>
      <c r="J43" s="235"/>
      <c r="K43" s="235"/>
      <c r="L43" s="235"/>
      <c r="M43" s="235"/>
    </row>
    <row r="44" spans="13:26" ht="13.5" customHeight="1">
      <c r="M44" s="98"/>
      <c r="N44" s="58"/>
      <c r="O44" s="58"/>
      <c r="P44" s="58"/>
      <c r="Q44" s="58"/>
      <c r="R44" s="58"/>
      <c r="S44" s="58"/>
      <c r="T44" s="58"/>
      <c r="U44" s="58"/>
      <c r="V44" s="58"/>
      <c r="W44" s="58"/>
      <c r="X44" s="58"/>
      <c r="Y44" s="58"/>
      <c r="Z44" s="58"/>
    </row>
    <row r="45" spans="2:26" s="83" customFormat="1" ht="15.75" customHeight="1">
      <c r="B45" s="238" t="s">
        <v>45</v>
      </c>
      <c r="C45" s="238"/>
      <c r="D45" s="238"/>
      <c r="E45" s="238"/>
      <c r="F45" s="238"/>
      <c r="G45" s="238"/>
      <c r="H45" s="238"/>
      <c r="I45" s="238"/>
      <c r="J45" s="238"/>
      <c r="K45" s="238"/>
      <c r="L45" s="238"/>
      <c r="M45" s="238"/>
      <c r="N45" s="58"/>
      <c r="O45" s="58"/>
      <c r="P45" s="58"/>
      <c r="Q45" s="58"/>
      <c r="R45" s="58"/>
      <c r="S45" s="58"/>
      <c r="T45" s="58"/>
      <c r="U45" s="58"/>
      <c r="V45" s="58"/>
      <c r="W45" s="58"/>
      <c r="X45" s="58"/>
      <c r="Y45" s="58"/>
      <c r="Z45" s="58"/>
    </row>
    <row r="46" spans="2:26" s="83" customFormat="1" ht="15.75" customHeight="1">
      <c r="B46" s="239" t="s">
        <v>174</v>
      </c>
      <c r="C46" s="239"/>
      <c r="D46" s="239"/>
      <c r="E46" s="239"/>
      <c r="F46" s="239"/>
      <c r="G46" s="239"/>
      <c r="H46" s="239"/>
      <c r="I46" s="239"/>
      <c r="J46" s="239"/>
      <c r="K46" s="239"/>
      <c r="L46" s="239"/>
      <c r="M46" s="239"/>
      <c r="N46" s="58"/>
      <c r="O46" s="58"/>
      <c r="P46" s="58"/>
      <c r="Q46" s="58"/>
      <c r="R46" s="58"/>
      <c r="S46" s="58"/>
      <c r="T46" s="58"/>
      <c r="U46" s="58"/>
      <c r="V46" s="58"/>
      <c r="W46" s="58"/>
      <c r="X46" s="58"/>
      <c r="Y46" s="58"/>
      <c r="Z46" s="58"/>
    </row>
    <row r="47" spans="2:26" s="84" customFormat="1" ht="15.75" customHeight="1">
      <c r="B47" s="239" t="s">
        <v>31</v>
      </c>
      <c r="C47" s="239"/>
      <c r="D47" s="239"/>
      <c r="E47" s="239"/>
      <c r="F47" s="239"/>
      <c r="G47" s="239"/>
      <c r="H47" s="239"/>
      <c r="I47" s="239"/>
      <c r="J47" s="239"/>
      <c r="K47" s="239"/>
      <c r="L47" s="239"/>
      <c r="M47" s="239"/>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221</v>
      </c>
      <c r="C49" s="86" t="s">
        <v>180</v>
      </c>
      <c r="D49" s="86" t="s">
        <v>52</v>
      </c>
      <c r="E49" s="237" t="s">
        <v>171</v>
      </c>
      <c r="F49" s="237"/>
      <c r="G49" s="237"/>
      <c r="H49" s="237" t="s">
        <v>172</v>
      </c>
      <c r="I49" s="237"/>
      <c r="J49" s="237"/>
      <c r="K49" s="237"/>
      <c r="L49" s="237"/>
      <c r="M49" s="237"/>
    </row>
    <row r="50" spans="2:13" s="58" customFormat="1" ht="15.75" customHeight="1">
      <c r="B50" s="88"/>
      <c r="C50" s="88"/>
      <c r="D50" s="88"/>
      <c r="E50" s="236" t="str">
        <f>+E31</f>
        <v>ene - mar</v>
      </c>
      <c r="F50" s="236"/>
      <c r="G50" s="88" t="s">
        <v>125</v>
      </c>
      <c r="H50" s="236" t="str">
        <f>+E50</f>
        <v>ene - mar</v>
      </c>
      <c r="I50" s="236"/>
      <c r="J50" s="88" t="s">
        <v>125</v>
      </c>
      <c r="K50" s="89"/>
      <c r="L50" s="123" t="s">
        <v>214</v>
      </c>
      <c r="M50" s="90" t="s">
        <v>173</v>
      </c>
    </row>
    <row r="51" spans="2:13" s="58" customFormat="1" ht="15" customHeight="1">
      <c r="B51" s="91"/>
      <c r="C51" s="91"/>
      <c r="D51" s="91"/>
      <c r="E51" s="92">
        <f aca="true" t="shared" si="6" ref="E51:J51">+E32</f>
        <v>2010</v>
      </c>
      <c r="F51" s="92">
        <f t="shared" si="6"/>
        <v>2011</v>
      </c>
      <c r="G51" s="93" t="str">
        <f t="shared" si="6"/>
        <v>11/10</v>
      </c>
      <c r="H51" s="92">
        <f t="shared" si="6"/>
        <v>2010</v>
      </c>
      <c r="I51" s="92">
        <f t="shared" si="6"/>
        <v>2011</v>
      </c>
      <c r="J51" s="93" t="str">
        <f t="shared" si="6"/>
        <v>11/10</v>
      </c>
      <c r="K51" s="91"/>
      <c r="L51" s="92">
        <v>2010</v>
      </c>
      <c r="M51" s="203">
        <f>+M32</f>
        <v>2011</v>
      </c>
    </row>
    <row r="52" spans="1:26" s="57" customFormat="1" ht="12.75">
      <c r="A52" s="57">
        <v>1</v>
      </c>
      <c r="B52" s="54" t="s">
        <v>56</v>
      </c>
      <c r="C52" s="126" t="s">
        <v>303</v>
      </c>
      <c r="D52" s="54" t="s">
        <v>53</v>
      </c>
      <c r="E52" s="55">
        <v>141.9</v>
      </c>
      <c r="F52" s="55">
        <v>61</v>
      </c>
      <c r="G52" s="56">
        <f>+(F52-E52)/E52</f>
        <v>-0.5701198026779423</v>
      </c>
      <c r="H52" s="55">
        <v>361.87</v>
      </c>
      <c r="I52" s="55">
        <v>179.67</v>
      </c>
      <c r="J52" s="56">
        <f>+(I52-H52)/H52</f>
        <v>-0.503495730510957</v>
      </c>
      <c r="K52" s="54">
        <v>1</v>
      </c>
      <c r="L52" s="125">
        <f aca="true" t="shared" si="7" ref="L52:L59">+I52/$I$60</f>
        <v>0.1709326087701072</v>
      </c>
      <c r="M52" s="72">
        <v>0.0038520850785313376</v>
      </c>
      <c r="N52" s="58"/>
      <c r="O52" s="58"/>
      <c r="P52" s="58"/>
      <c r="Q52" s="58"/>
      <c r="R52" s="58"/>
      <c r="S52" s="58"/>
      <c r="T52" s="58"/>
      <c r="U52" s="58"/>
      <c r="V52" s="58"/>
      <c r="W52" s="58"/>
      <c r="X52" s="58"/>
      <c r="Y52" s="58"/>
      <c r="Z52" s="58"/>
    </row>
    <row r="53" spans="1:26" s="57" customFormat="1" ht="12.75">
      <c r="A53" s="57">
        <v>2</v>
      </c>
      <c r="B53" s="54" t="s">
        <v>63</v>
      </c>
      <c r="C53" s="126" t="s">
        <v>305</v>
      </c>
      <c r="D53" s="54" t="s">
        <v>53</v>
      </c>
      <c r="E53" s="55">
        <v>0</v>
      </c>
      <c r="F53" s="55">
        <v>130.978</v>
      </c>
      <c r="G53" s="56"/>
      <c r="H53" s="55">
        <v>0</v>
      </c>
      <c r="I53" s="55">
        <v>172.825</v>
      </c>
      <c r="J53" s="56"/>
      <c r="K53" s="54">
        <v>2</v>
      </c>
      <c r="L53" s="125">
        <f t="shared" si="7"/>
        <v>0.16442048261086312</v>
      </c>
      <c r="M53" s="72">
        <v>0.0003153046262122357</v>
      </c>
      <c r="N53" s="58"/>
      <c r="O53" s="58"/>
      <c r="P53" s="58"/>
      <c r="Q53" s="58"/>
      <c r="R53" s="58"/>
      <c r="S53" s="58"/>
      <c r="T53" s="58"/>
      <c r="U53" s="58"/>
      <c r="V53" s="58"/>
      <c r="W53" s="58"/>
      <c r="X53" s="58"/>
      <c r="Y53" s="58"/>
      <c r="Z53" s="58"/>
    </row>
    <row r="54" spans="1:26" s="57" customFormat="1" ht="12.75">
      <c r="A54" s="57">
        <v>3</v>
      </c>
      <c r="B54" s="54" t="s">
        <v>61</v>
      </c>
      <c r="C54" s="126" t="s">
        <v>306</v>
      </c>
      <c r="D54" s="54" t="s">
        <v>53</v>
      </c>
      <c r="E54" s="55">
        <v>22.011</v>
      </c>
      <c r="F54" s="55">
        <v>43.12</v>
      </c>
      <c r="G54" s="56">
        <f>+(F54-E54)/E54</f>
        <v>0.9590204897551224</v>
      </c>
      <c r="H54" s="55">
        <v>68.031</v>
      </c>
      <c r="I54" s="55">
        <v>140.42</v>
      </c>
      <c r="J54" s="56">
        <f aca="true" t="shared" si="8" ref="J54:J59">+(I54-H54)/H54</f>
        <v>1.064059031911922</v>
      </c>
      <c r="K54" s="54">
        <v>3</v>
      </c>
      <c r="L54" s="125">
        <f t="shared" si="7"/>
        <v>0.13359134481826934</v>
      </c>
      <c r="M54" s="72">
        <v>0.001790398544730606</v>
      </c>
      <c r="N54" s="58"/>
      <c r="O54" s="58"/>
      <c r="P54" s="58"/>
      <c r="Q54" s="58"/>
      <c r="R54" s="58"/>
      <c r="S54" s="58"/>
      <c r="T54" s="58"/>
      <c r="U54" s="58"/>
      <c r="V54" s="58"/>
      <c r="W54" s="58"/>
      <c r="X54" s="58"/>
      <c r="Y54" s="58"/>
      <c r="Z54" s="58"/>
    </row>
    <row r="55" spans="2:26" s="57" customFormat="1" ht="12.75">
      <c r="B55" s="54" t="s">
        <v>291</v>
      </c>
      <c r="C55" s="126" t="s">
        <v>304</v>
      </c>
      <c r="D55" s="54" t="s">
        <v>53</v>
      </c>
      <c r="E55" s="55">
        <v>0</v>
      </c>
      <c r="F55" s="55">
        <v>23</v>
      </c>
      <c r="G55" s="56"/>
      <c r="H55" s="55">
        <v>0</v>
      </c>
      <c r="I55" s="55">
        <v>114.188</v>
      </c>
      <c r="J55" s="56"/>
      <c r="K55" s="54"/>
      <c r="L55" s="125">
        <f t="shared" si="7"/>
        <v>0.1086350126912729</v>
      </c>
      <c r="M55" s="72">
        <v>0.02024376982152231</v>
      </c>
      <c r="N55" s="58"/>
      <c r="O55" s="58"/>
      <c r="P55" s="58"/>
      <c r="Q55" s="58"/>
      <c r="R55" s="58"/>
      <c r="S55" s="58"/>
      <c r="T55" s="58"/>
      <c r="U55" s="58"/>
      <c r="V55" s="58"/>
      <c r="W55" s="58"/>
      <c r="X55" s="58"/>
      <c r="Y55" s="58"/>
      <c r="Z55" s="58"/>
    </row>
    <row r="56" spans="2:26" s="57" customFormat="1" ht="12.75">
      <c r="B56" s="54" t="s">
        <v>231</v>
      </c>
      <c r="C56" s="126">
        <v>41015000</v>
      </c>
      <c r="D56" s="54" t="s">
        <v>53</v>
      </c>
      <c r="E56" s="55">
        <v>0</v>
      </c>
      <c r="F56" s="55">
        <v>74.338</v>
      </c>
      <c r="G56" s="56"/>
      <c r="H56" s="55">
        <v>0</v>
      </c>
      <c r="I56" s="55">
        <v>111.507</v>
      </c>
      <c r="J56" s="56"/>
      <c r="K56" s="54"/>
      <c r="L56" s="125">
        <f t="shared" si="7"/>
        <v>0.10608439030516138</v>
      </c>
      <c r="M56" s="72">
        <v>0.06368455109778991</v>
      </c>
      <c r="N56" s="58"/>
      <c r="O56" s="58"/>
      <c r="P56" s="58"/>
      <c r="Q56" s="58"/>
      <c r="R56" s="58"/>
      <c r="S56" s="58"/>
      <c r="T56" s="58"/>
      <c r="U56" s="58"/>
      <c r="V56" s="58"/>
      <c r="W56" s="58"/>
      <c r="X56" s="58"/>
      <c r="Y56" s="58"/>
      <c r="Z56" s="58"/>
    </row>
    <row r="57" spans="2:26" s="57" customFormat="1" ht="12.75">
      <c r="B57" s="54" t="s">
        <v>69</v>
      </c>
      <c r="C57" s="126">
        <v>22042110</v>
      </c>
      <c r="D57" s="54" t="s">
        <v>70</v>
      </c>
      <c r="E57" s="55">
        <v>26.775</v>
      </c>
      <c r="F57" s="55">
        <v>12.6</v>
      </c>
      <c r="G57" s="56">
        <f>+(F57-E57)/E57</f>
        <v>-0.5294117647058824</v>
      </c>
      <c r="H57" s="55">
        <v>66.496</v>
      </c>
      <c r="I57" s="55">
        <v>68.64</v>
      </c>
      <c r="J57" s="56">
        <f t="shared" si="8"/>
        <v>0.032242540904716156</v>
      </c>
      <c r="K57" s="54"/>
      <c r="L57" s="125">
        <f t="shared" si="7"/>
        <v>0.06530202185106115</v>
      </c>
      <c r="M57" s="72">
        <v>0.00024158717366954346</v>
      </c>
      <c r="N57" s="58"/>
      <c r="O57" s="58"/>
      <c r="P57" s="58"/>
      <c r="Q57" s="58"/>
      <c r="R57" s="58"/>
      <c r="S57" s="58"/>
      <c r="T57" s="58"/>
      <c r="U57" s="58"/>
      <c r="V57" s="58"/>
      <c r="W57" s="58"/>
      <c r="X57" s="58"/>
      <c r="Y57" s="58"/>
      <c r="Z57" s="58"/>
    </row>
    <row r="58" spans="2:26" s="57" customFormat="1" ht="12.75">
      <c r="B58" s="54" t="s">
        <v>346</v>
      </c>
      <c r="C58" s="126">
        <v>15159090</v>
      </c>
      <c r="D58" s="54" t="s">
        <v>53</v>
      </c>
      <c r="E58" s="55">
        <v>0</v>
      </c>
      <c r="F58" s="55">
        <v>13.248</v>
      </c>
      <c r="G58" s="56"/>
      <c r="H58" s="55">
        <v>0</v>
      </c>
      <c r="I58" s="55">
        <v>54.844</v>
      </c>
      <c r="J58" s="56"/>
      <c r="K58" s="54"/>
      <c r="L58" s="125">
        <f t="shared" si="7"/>
        <v>0.05217692433565848</v>
      </c>
      <c r="M58" s="72">
        <v>0.040505738263683165</v>
      </c>
      <c r="N58" s="58"/>
      <c r="O58" s="58"/>
      <c r="P58" s="58"/>
      <c r="Q58" s="58"/>
      <c r="R58" s="58"/>
      <c r="S58" s="58"/>
      <c r="T58" s="58"/>
      <c r="U58" s="58"/>
      <c r="V58" s="58"/>
      <c r="W58" s="58"/>
      <c r="X58" s="58"/>
      <c r="Y58" s="58"/>
      <c r="Z58" s="58"/>
    </row>
    <row r="59" spans="2:26" s="57" customFormat="1" ht="12.75">
      <c r="B59" s="54" t="s">
        <v>158</v>
      </c>
      <c r="C59" s="77"/>
      <c r="D59" s="54"/>
      <c r="E59" s="55"/>
      <c r="F59" s="55"/>
      <c r="G59" s="56"/>
      <c r="H59" s="55">
        <f>+H60-SUM(H52:H58)</f>
        <v>494.511</v>
      </c>
      <c r="I59" s="55">
        <f>+I60-SUM(I52:I58)</f>
        <v>209.02200000000005</v>
      </c>
      <c r="J59" s="56">
        <f t="shared" si="8"/>
        <v>-0.5773157725510655</v>
      </c>
      <c r="K59" s="54"/>
      <c r="L59" s="125">
        <f t="shared" si="7"/>
        <v>0.19885721461760647</v>
      </c>
      <c r="M59" s="72"/>
      <c r="N59" s="58"/>
      <c r="O59" s="58"/>
      <c r="P59" s="58"/>
      <c r="Q59" s="58"/>
      <c r="R59" s="58"/>
      <c r="S59" s="58"/>
      <c r="T59" s="58"/>
      <c r="U59" s="58"/>
      <c r="V59" s="58"/>
      <c r="W59" s="58"/>
      <c r="X59" s="58"/>
      <c r="Y59" s="58"/>
      <c r="Z59" s="58"/>
    </row>
    <row r="60" spans="2:26" s="59" customFormat="1" ht="12.75">
      <c r="B60" s="70" t="s">
        <v>161</v>
      </c>
      <c r="C60" s="70"/>
      <c r="D60" s="70"/>
      <c r="E60" s="99"/>
      <c r="F60" s="71"/>
      <c r="G60" s="71"/>
      <c r="H60" s="71">
        <f>+'Exportacion_regional '!C9</f>
        <v>990.908</v>
      </c>
      <c r="I60" s="71">
        <f>+'Exportacion_regional '!D9</f>
        <v>1051.116</v>
      </c>
      <c r="J60" s="100">
        <f>+(I60-H60)/H60</f>
        <v>0.0607604338646978</v>
      </c>
      <c r="K60" s="71"/>
      <c r="L60" s="100">
        <f>SUM(L52:L59)</f>
        <v>1</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35" t="s">
        <v>205</v>
      </c>
      <c r="C62" s="235"/>
      <c r="D62" s="235"/>
      <c r="E62" s="235"/>
      <c r="F62" s="235"/>
      <c r="G62" s="235"/>
      <c r="H62" s="235"/>
      <c r="I62" s="235"/>
      <c r="J62" s="235"/>
      <c r="K62" s="235"/>
      <c r="L62" s="235"/>
      <c r="M62" s="235"/>
    </row>
    <row r="63" spans="13:26" ht="12.75">
      <c r="M63" s="98"/>
      <c r="N63" s="58"/>
      <c r="O63" s="58"/>
      <c r="P63" s="58"/>
      <c r="Q63" s="58"/>
      <c r="R63" s="58"/>
      <c r="S63" s="58"/>
      <c r="T63" s="58"/>
      <c r="U63" s="58"/>
      <c r="V63" s="58"/>
      <c r="W63" s="58"/>
      <c r="X63" s="58"/>
      <c r="Y63" s="58"/>
      <c r="Z63" s="58"/>
    </row>
    <row r="64" spans="2:26" s="83" customFormat="1" ht="15.75" customHeight="1">
      <c r="B64" s="238" t="s">
        <v>49</v>
      </c>
      <c r="C64" s="238"/>
      <c r="D64" s="238"/>
      <c r="E64" s="238"/>
      <c r="F64" s="238"/>
      <c r="G64" s="238"/>
      <c r="H64" s="238"/>
      <c r="I64" s="238"/>
      <c r="J64" s="238"/>
      <c r="K64" s="238"/>
      <c r="L64" s="238"/>
      <c r="M64" s="238"/>
      <c r="N64" s="58"/>
      <c r="O64" s="58"/>
      <c r="P64" s="58"/>
      <c r="Q64" s="58"/>
      <c r="R64" s="58"/>
      <c r="S64" s="58"/>
      <c r="T64" s="58"/>
      <c r="U64" s="58"/>
      <c r="V64" s="58"/>
      <c r="W64" s="58"/>
      <c r="X64" s="58"/>
      <c r="Y64" s="58"/>
      <c r="Z64" s="58"/>
    </row>
    <row r="65" spans="2:26" s="83" customFormat="1" ht="15.75" customHeight="1">
      <c r="B65" s="239" t="s">
        <v>174</v>
      </c>
      <c r="C65" s="239"/>
      <c r="D65" s="239"/>
      <c r="E65" s="239"/>
      <c r="F65" s="239"/>
      <c r="G65" s="239"/>
      <c r="H65" s="239"/>
      <c r="I65" s="239"/>
      <c r="J65" s="239"/>
      <c r="K65" s="239"/>
      <c r="L65" s="239"/>
      <c r="M65" s="239"/>
      <c r="N65" s="58"/>
      <c r="O65" s="58"/>
      <c r="P65" s="58"/>
      <c r="Q65" s="58"/>
      <c r="R65" s="58"/>
      <c r="S65" s="58"/>
      <c r="T65" s="58"/>
      <c r="U65" s="58"/>
      <c r="V65" s="58"/>
      <c r="W65" s="58"/>
      <c r="X65" s="58"/>
      <c r="Y65" s="58"/>
      <c r="Z65" s="58"/>
    </row>
    <row r="66" spans="2:26" s="84" customFormat="1" ht="15.75" customHeight="1">
      <c r="B66" s="239" t="s">
        <v>32</v>
      </c>
      <c r="C66" s="239"/>
      <c r="D66" s="239"/>
      <c r="E66" s="239"/>
      <c r="F66" s="239"/>
      <c r="G66" s="239"/>
      <c r="H66" s="239"/>
      <c r="I66" s="239"/>
      <c r="J66" s="239"/>
      <c r="K66" s="239"/>
      <c r="L66" s="239"/>
      <c r="M66" s="239"/>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221</v>
      </c>
      <c r="C68" s="86" t="s">
        <v>180</v>
      </c>
      <c r="D68" s="86" t="s">
        <v>52</v>
      </c>
      <c r="E68" s="237" t="s">
        <v>171</v>
      </c>
      <c r="F68" s="237"/>
      <c r="G68" s="237"/>
      <c r="H68" s="237" t="s">
        <v>172</v>
      </c>
      <c r="I68" s="237"/>
      <c r="J68" s="237"/>
      <c r="K68" s="237"/>
      <c r="L68" s="237"/>
      <c r="M68" s="237"/>
    </row>
    <row r="69" spans="2:13" s="58" customFormat="1" ht="15.75" customHeight="1">
      <c r="B69" s="88"/>
      <c r="C69" s="88"/>
      <c r="D69" s="88"/>
      <c r="E69" s="236" t="str">
        <f>+E50</f>
        <v>ene - mar</v>
      </c>
      <c r="F69" s="236"/>
      <c r="G69" s="88" t="s">
        <v>125</v>
      </c>
      <c r="H69" s="236" t="str">
        <f>+E69</f>
        <v>ene - mar</v>
      </c>
      <c r="I69" s="236"/>
      <c r="J69" s="88" t="s">
        <v>125</v>
      </c>
      <c r="K69" s="89"/>
      <c r="L69" s="123" t="s">
        <v>214</v>
      </c>
      <c r="M69" s="90" t="s">
        <v>173</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203">
        <v>2011</v>
      </c>
    </row>
    <row r="71" spans="1:26" s="57" customFormat="1" ht="12.75">
      <c r="A71" s="57">
        <v>1</v>
      </c>
      <c r="B71" s="54" t="s">
        <v>63</v>
      </c>
      <c r="C71" s="126" t="s">
        <v>305</v>
      </c>
      <c r="D71" s="54" t="s">
        <v>53</v>
      </c>
      <c r="E71" s="55">
        <v>82391.686</v>
      </c>
      <c r="F71" s="55">
        <v>81985.96</v>
      </c>
      <c r="G71" s="56">
        <f>+(F71-E71)/E71</f>
        <v>-0.0049243560812676545</v>
      </c>
      <c r="H71" s="55">
        <v>157110.452</v>
      </c>
      <c r="I71" s="55">
        <v>105437.34</v>
      </c>
      <c r="J71" s="56">
        <f>+(I71-H71)/H71</f>
        <v>-0.32889671783262386</v>
      </c>
      <c r="K71" s="54">
        <v>1</v>
      </c>
      <c r="L71" s="125">
        <f aca="true" t="shared" si="9" ref="L71:L79">+I71/$I$80</f>
        <v>0.9748116515416041</v>
      </c>
      <c r="M71" s="72">
        <v>0.19236152800527936</v>
      </c>
      <c r="N71" s="58"/>
      <c r="O71" s="58"/>
      <c r="P71" s="58"/>
      <c r="Q71" s="58"/>
      <c r="R71" s="58"/>
      <c r="S71" s="58"/>
      <c r="T71" s="58"/>
      <c r="U71" s="58"/>
      <c r="V71" s="58"/>
      <c r="W71" s="58"/>
      <c r="X71" s="58"/>
      <c r="Y71" s="58"/>
      <c r="Z71" s="58"/>
    </row>
    <row r="72" spans="1:26" s="57" customFormat="1" ht="12.75">
      <c r="A72" s="57">
        <v>2</v>
      </c>
      <c r="B72" s="54" t="s">
        <v>64</v>
      </c>
      <c r="C72" s="126">
        <v>20057000</v>
      </c>
      <c r="D72" s="54" t="s">
        <v>53</v>
      </c>
      <c r="E72" s="55">
        <v>532.125</v>
      </c>
      <c r="F72" s="55">
        <v>443.644</v>
      </c>
      <c r="G72" s="56">
        <f>+(F72-E72)/E72</f>
        <v>-0.16627859995301855</v>
      </c>
      <c r="H72" s="55">
        <v>950.985</v>
      </c>
      <c r="I72" s="55">
        <v>829.916</v>
      </c>
      <c r="J72" s="56">
        <f>+(I72-H72)/H72</f>
        <v>-0.12730905324479352</v>
      </c>
      <c r="K72" s="54">
        <v>2</v>
      </c>
      <c r="L72" s="125">
        <f t="shared" si="9"/>
        <v>0.007672915369458314</v>
      </c>
      <c r="M72" s="72">
        <v>0.7785072722753005</v>
      </c>
      <c r="N72" s="58"/>
      <c r="O72" s="58"/>
      <c r="P72" s="58"/>
      <c r="Q72" s="58"/>
      <c r="R72" s="58"/>
      <c r="S72" s="58"/>
      <c r="T72" s="58"/>
      <c r="U72" s="58"/>
      <c r="V72" s="58"/>
      <c r="W72" s="58"/>
      <c r="X72" s="58"/>
      <c r="Y72" s="58"/>
      <c r="Z72" s="58"/>
    </row>
    <row r="73" spans="1:26" s="57" customFormat="1" ht="12.75">
      <c r="A73" s="57">
        <v>3</v>
      </c>
      <c r="B73" s="54" t="s">
        <v>68</v>
      </c>
      <c r="C73" s="126" t="s">
        <v>296</v>
      </c>
      <c r="D73" s="54" t="s">
        <v>53</v>
      </c>
      <c r="E73" s="55">
        <v>319.165</v>
      </c>
      <c r="F73" s="55">
        <v>404.493</v>
      </c>
      <c r="G73" s="56">
        <f aca="true" t="shared" si="10" ref="G73:G78">+(F73-E73)/E73</f>
        <v>0.267347610170288</v>
      </c>
      <c r="H73" s="55">
        <v>512.639</v>
      </c>
      <c r="I73" s="55">
        <v>545.926</v>
      </c>
      <c r="J73" s="56">
        <f aca="true" t="shared" si="11" ref="J73:J78">+(I73-H73)/H73</f>
        <v>0.06493263290541694</v>
      </c>
      <c r="K73" s="54">
        <v>3</v>
      </c>
      <c r="L73" s="125">
        <f t="shared" si="9"/>
        <v>0.005047310807343032</v>
      </c>
      <c r="M73" s="72">
        <v>0.008242636565067534</v>
      </c>
      <c r="N73" s="58"/>
      <c r="O73" s="58"/>
      <c r="P73" s="58"/>
      <c r="Q73" s="58"/>
      <c r="R73" s="58"/>
      <c r="S73" s="58"/>
      <c r="T73" s="58"/>
      <c r="U73" s="58"/>
      <c r="V73" s="58"/>
      <c r="W73" s="58"/>
      <c r="X73" s="58"/>
      <c r="Y73" s="58"/>
      <c r="Z73" s="58"/>
    </row>
    <row r="74" spans="2:26" s="57" customFormat="1" ht="12.75">
      <c r="B74" s="54" t="s">
        <v>58</v>
      </c>
      <c r="C74" s="126" t="s">
        <v>297</v>
      </c>
      <c r="D74" s="54" t="s">
        <v>53</v>
      </c>
      <c r="E74" s="55">
        <v>518.334</v>
      </c>
      <c r="F74" s="55">
        <v>421.858</v>
      </c>
      <c r="G74" s="56">
        <f t="shared" si="10"/>
        <v>-0.1861270917979526</v>
      </c>
      <c r="H74" s="55">
        <v>372.258</v>
      </c>
      <c r="I74" s="55">
        <v>332.031</v>
      </c>
      <c r="J74" s="56">
        <f t="shared" si="11"/>
        <v>-0.10806215044404681</v>
      </c>
      <c r="K74" s="54"/>
      <c r="L74" s="125">
        <f t="shared" si="9"/>
        <v>0.003069763401400399</v>
      </c>
      <c r="M74" s="72">
        <v>0.0049773939479341245</v>
      </c>
      <c r="N74" s="58"/>
      <c r="O74" s="58"/>
      <c r="P74" s="58"/>
      <c r="Q74" s="58"/>
      <c r="R74" s="58"/>
      <c r="S74" s="58"/>
      <c r="T74" s="58"/>
      <c r="U74" s="58"/>
      <c r="V74" s="58"/>
      <c r="W74" s="58"/>
      <c r="X74" s="58"/>
      <c r="Y74" s="58"/>
      <c r="Z74" s="58"/>
    </row>
    <row r="75" spans="2:26" s="57" customFormat="1" ht="12.75">
      <c r="B75" s="54" t="s">
        <v>67</v>
      </c>
      <c r="C75" s="126" t="s">
        <v>298</v>
      </c>
      <c r="D75" s="54" t="s">
        <v>53</v>
      </c>
      <c r="E75" s="55">
        <v>136.864</v>
      </c>
      <c r="F75" s="55">
        <v>213.661</v>
      </c>
      <c r="G75" s="56">
        <f t="shared" si="10"/>
        <v>0.5611190671031097</v>
      </c>
      <c r="H75" s="55">
        <v>177.096</v>
      </c>
      <c r="I75" s="55">
        <v>269.634</v>
      </c>
      <c r="J75" s="56">
        <f t="shared" si="11"/>
        <v>0.5225301531372816</v>
      </c>
      <c r="K75" s="54"/>
      <c r="L75" s="125">
        <f t="shared" si="9"/>
        <v>0.0024928774270269803</v>
      </c>
      <c r="M75" s="72">
        <v>0.010038112468228132</v>
      </c>
      <c r="N75" s="58"/>
      <c r="O75" s="58"/>
      <c r="P75" s="58"/>
      <c r="Q75" s="58"/>
      <c r="R75" s="58"/>
      <c r="S75" s="58"/>
      <c r="T75" s="58"/>
      <c r="U75" s="58"/>
      <c r="V75" s="58"/>
      <c r="W75" s="58"/>
      <c r="X75" s="58"/>
      <c r="Y75" s="58"/>
      <c r="Z75" s="58"/>
    </row>
    <row r="76" spans="2:26" s="57" customFormat="1" ht="12.75">
      <c r="B76" s="54" t="s">
        <v>234</v>
      </c>
      <c r="C76" s="126" t="s">
        <v>329</v>
      </c>
      <c r="D76" s="54" t="s">
        <v>53</v>
      </c>
      <c r="E76" s="55">
        <v>0</v>
      </c>
      <c r="F76" s="55">
        <v>62.41</v>
      </c>
      <c r="G76" s="56"/>
      <c r="H76" s="55">
        <v>0</v>
      </c>
      <c r="I76" s="55">
        <v>226.69</v>
      </c>
      <c r="J76" s="56"/>
      <c r="K76" s="54"/>
      <c r="L76" s="125">
        <f t="shared" si="9"/>
        <v>0.0020958424528536687</v>
      </c>
      <c r="M76" s="72">
        <v>0.026043225389531126</v>
      </c>
      <c r="N76" s="58"/>
      <c r="O76" s="58"/>
      <c r="P76" s="58"/>
      <c r="Q76" s="58"/>
      <c r="R76" s="58"/>
      <c r="S76" s="58"/>
      <c r="T76" s="58"/>
      <c r="U76" s="58"/>
      <c r="V76" s="58"/>
      <c r="W76" s="58"/>
      <c r="X76" s="58"/>
      <c r="Y76" s="58"/>
      <c r="Z76" s="58"/>
    </row>
    <row r="77" spans="2:26" s="57" customFormat="1" ht="12.75">
      <c r="B77" s="54" t="s">
        <v>224</v>
      </c>
      <c r="C77" s="126" t="s">
        <v>301</v>
      </c>
      <c r="D77" s="54" t="s">
        <v>53</v>
      </c>
      <c r="E77" s="55">
        <v>262.131</v>
      </c>
      <c r="F77" s="55">
        <v>281.182</v>
      </c>
      <c r="G77" s="56">
        <f t="shared" si="10"/>
        <v>0.07267740175713688</v>
      </c>
      <c r="H77" s="55">
        <v>190.172</v>
      </c>
      <c r="I77" s="55">
        <v>183.578</v>
      </c>
      <c r="J77" s="56">
        <f t="shared" si="11"/>
        <v>-0.034673874177060734</v>
      </c>
      <c r="K77" s="54"/>
      <c r="L77" s="125">
        <f t="shared" si="9"/>
        <v>0.0016972542494594857</v>
      </c>
      <c r="M77" s="72">
        <v>0.004771435285358876</v>
      </c>
      <c r="N77" s="58"/>
      <c r="O77" s="58"/>
      <c r="P77" s="58"/>
      <c r="Q77" s="58"/>
      <c r="R77" s="58"/>
      <c r="S77" s="58"/>
      <c r="T77" s="58"/>
      <c r="U77" s="58"/>
      <c r="V77" s="58"/>
      <c r="W77" s="58"/>
      <c r="X77" s="58"/>
      <c r="Y77" s="58"/>
      <c r="Z77" s="58"/>
    </row>
    <row r="78" spans="2:26" s="57" customFormat="1" ht="12.75">
      <c r="B78" s="54" t="s">
        <v>74</v>
      </c>
      <c r="C78" s="126" t="s">
        <v>299</v>
      </c>
      <c r="D78" s="54" t="s">
        <v>53</v>
      </c>
      <c r="E78" s="55">
        <v>112.069</v>
      </c>
      <c r="F78" s="55">
        <v>143.344</v>
      </c>
      <c r="G78" s="56">
        <f t="shared" si="10"/>
        <v>0.2790691449018015</v>
      </c>
      <c r="H78" s="55">
        <v>178.838</v>
      </c>
      <c r="I78" s="55">
        <v>179.955</v>
      </c>
      <c r="J78" s="56">
        <f t="shared" si="11"/>
        <v>0.006245876156074317</v>
      </c>
      <c r="K78" s="54"/>
      <c r="L78" s="125">
        <f t="shared" si="9"/>
        <v>0.001663758121678424</v>
      </c>
      <c r="M78" s="72">
        <v>0.0034173293797352053</v>
      </c>
      <c r="N78" s="58"/>
      <c r="O78" s="58"/>
      <c r="P78" s="58"/>
      <c r="Q78" s="58"/>
      <c r="R78" s="58"/>
      <c r="S78" s="58"/>
      <c r="T78" s="58"/>
      <c r="U78" s="58"/>
      <c r="V78" s="58"/>
      <c r="W78" s="58"/>
      <c r="X78" s="58"/>
      <c r="Y78" s="58"/>
      <c r="Z78" s="58"/>
    </row>
    <row r="79" spans="2:26" s="57" customFormat="1" ht="12.75">
      <c r="B79" s="54" t="s">
        <v>158</v>
      </c>
      <c r="C79" s="77"/>
      <c r="D79" s="54"/>
      <c r="E79" s="55"/>
      <c r="F79" s="55"/>
      <c r="G79" s="56"/>
      <c r="H79" s="55">
        <f>+H80-SUM(H71:H78)</f>
        <v>223.31200000006356</v>
      </c>
      <c r="I79" s="55">
        <f>+I80-SUM(I71:I78)</f>
        <v>156.68599999998696</v>
      </c>
      <c r="J79" s="56"/>
      <c r="K79" s="54"/>
      <c r="L79" s="125">
        <f t="shared" si="9"/>
        <v>0.0014486266291755376</v>
      </c>
      <c r="M79" s="72"/>
      <c r="N79" s="58"/>
      <c r="O79" s="58"/>
      <c r="P79" s="58"/>
      <c r="Q79" s="58"/>
      <c r="R79" s="58"/>
      <c r="S79" s="58"/>
      <c r="T79" s="58"/>
      <c r="U79" s="58"/>
      <c r="V79" s="58"/>
      <c r="W79" s="58"/>
      <c r="X79" s="58"/>
      <c r="Y79" s="58"/>
      <c r="Z79" s="58"/>
    </row>
    <row r="80" spans="2:26" s="59" customFormat="1" ht="12.75">
      <c r="B80" s="70" t="s">
        <v>161</v>
      </c>
      <c r="C80" s="70"/>
      <c r="D80" s="70"/>
      <c r="E80" s="99"/>
      <c r="F80" s="71"/>
      <c r="G80" s="71"/>
      <c r="H80" s="71">
        <f>+'Exportacion_regional '!C10</f>
        <v>159715.752</v>
      </c>
      <c r="I80" s="71">
        <f>+'Exportacion_regional '!D10</f>
        <v>108161.756</v>
      </c>
      <c r="J80" s="100">
        <f>+(I80-H80)/H80</f>
        <v>-0.32278592032675657</v>
      </c>
      <c r="K80" s="71"/>
      <c r="L80" s="100">
        <f>SUM(L71:L79)</f>
        <v>0.9999999999999999</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35" t="s">
        <v>205</v>
      </c>
      <c r="C82" s="235"/>
      <c r="D82" s="235"/>
      <c r="E82" s="235"/>
      <c r="F82" s="235"/>
      <c r="G82" s="235"/>
      <c r="H82" s="235"/>
      <c r="I82" s="235"/>
      <c r="J82" s="235"/>
      <c r="K82" s="235"/>
      <c r="L82" s="235"/>
      <c r="M82" s="235"/>
    </row>
    <row r="83" spans="13:26" ht="12.75">
      <c r="M83" s="98"/>
      <c r="N83" s="58"/>
      <c r="O83" s="58"/>
      <c r="P83" s="58"/>
      <c r="Q83" s="58"/>
      <c r="R83" s="58"/>
      <c r="S83" s="58"/>
      <c r="T83" s="58"/>
      <c r="U83" s="58"/>
      <c r="V83" s="58"/>
      <c r="W83" s="58"/>
      <c r="X83" s="58"/>
      <c r="Y83" s="58"/>
      <c r="Z83" s="58"/>
    </row>
    <row r="84" spans="2:26" s="83" customFormat="1" ht="15.75" customHeight="1">
      <c r="B84" s="238" t="s">
        <v>126</v>
      </c>
      <c r="C84" s="238"/>
      <c r="D84" s="238"/>
      <c r="E84" s="238"/>
      <c r="F84" s="238"/>
      <c r="G84" s="238"/>
      <c r="H84" s="238"/>
      <c r="I84" s="238"/>
      <c r="J84" s="238"/>
      <c r="K84" s="238"/>
      <c r="L84" s="238"/>
      <c r="M84" s="238"/>
      <c r="N84" s="58"/>
      <c r="O84" s="58"/>
      <c r="P84" s="58"/>
      <c r="Q84" s="58"/>
      <c r="R84" s="58"/>
      <c r="S84" s="58"/>
      <c r="T84" s="58"/>
      <c r="U84" s="58"/>
      <c r="V84" s="58"/>
      <c r="W84" s="58"/>
      <c r="X84" s="58"/>
      <c r="Y84" s="58"/>
      <c r="Z84" s="58"/>
    </row>
    <row r="85" spans="2:26" s="83" customFormat="1" ht="15.75" customHeight="1">
      <c r="B85" s="239" t="s">
        <v>174</v>
      </c>
      <c r="C85" s="239"/>
      <c r="D85" s="239"/>
      <c r="E85" s="239"/>
      <c r="F85" s="239"/>
      <c r="G85" s="239"/>
      <c r="H85" s="239"/>
      <c r="I85" s="239"/>
      <c r="J85" s="239"/>
      <c r="K85" s="239"/>
      <c r="L85" s="239"/>
      <c r="M85" s="239"/>
      <c r="N85" s="58"/>
      <c r="O85" s="58"/>
      <c r="P85" s="58"/>
      <c r="Q85" s="58"/>
      <c r="R85" s="58"/>
      <c r="S85" s="58"/>
      <c r="T85" s="58"/>
      <c r="U85" s="58"/>
      <c r="V85" s="58"/>
      <c r="W85" s="58"/>
      <c r="X85" s="58"/>
      <c r="Y85" s="58"/>
      <c r="Z85" s="58"/>
    </row>
    <row r="86" spans="2:26" s="84" customFormat="1" ht="15.75" customHeight="1">
      <c r="B86" s="239" t="s">
        <v>33</v>
      </c>
      <c r="C86" s="239"/>
      <c r="D86" s="239"/>
      <c r="E86" s="239"/>
      <c r="F86" s="239"/>
      <c r="G86" s="239"/>
      <c r="H86" s="239"/>
      <c r="I86" s="239"/>
      <c r="J86" s="239"/>
      <c r="K86" s="239"/>
      <c r="L86" s="239"/>
      <c r="M86" s="239"/>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221</v>
      </c>
      <c r="C88" s="86" t="s">
        <v>180</v>
      </c>
      <c r="D88" s="86" t="s">
        <v>52</v>
      </c>
      <c r="E88" s="237" t="s">
        <v>171</v>
      </c>
      <c r="F88" s="237"/>
      <c r="G88" s="237"/>
      <c r="H88" s="237" t="s">
        <v>172</v>
      </c>
      <c r="I88" s="237"/>
      <c r="J88" s="237"/>
      <c r="K88" s="237"/>
      <c r="L88" s="237"/>
      <c r="M88" s="237"/>
    </row>
    <row r="89" spans="2:13" s="58" customFormat="1" ht="15.75" customHeight="1">
      <c r="B89" s="88"/>
      <c r="C89" s="88"/>
      <c r="D89" s="88"/>
      <c r="E89" s="236" t="str">
        <f>+E69</f>
        <v>ene - mar</v>
      </c>
      <c r="F89" s="236"/>
      <c r="G89" s="88" t="s">
        <v>125</v>
      </c>
      <c r="H89" s="236" t="str">
        <f>+E89</f>
        <v>ene - mar</v>
      </c>
      <c r="I89" s="236"/>
      <c r="J89" s="88" t="s">
        <v>125</v>
      </c>
      <c r="K89" s="89"/>
      <c r="L89" s="123" t="s">
        <v>214</v>
      </c>
      <c r="M89" s="90" t="s">
        <v>173</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203">
        <f>+M70</f>
        <v>2011</v>
      </c>
    </row>
    <row r="91" spans="1:26" s="57" customFormat="1" ht="15.75">
      <c r="A91" s="57">
        <v>1</v>
      </c>
      <c r="B91" s="54" t="s">
        <v>63</v>
      </c>
      <c r="C91" s="126" t="s">
        <v>305</v>
      </c>
      <c r="D91" s="54" t="s">
        <v>53</v>
      </c>
      <c r="E91" s="55">
        <v>122152.064</v>
      </c>
      <c r="F91" s="55">
        <v>157341.968</v>
      </c>
      <c r="G91" s="56">
        <f>+(F91-E91)/E91</f>
        <v>0.28808276215455514</v>
      </c>
      <c r="H91" s="55">
        <v>224708.116</v>
      </c>
      <c r="I91" s="55">
        <v>219105.428</v>
      </c>
      <c r="J91" s="56">
        <f>+(I91-H91)/H91</f>
        <v>-0.02493318042860541</v>
      </c>
      <c r="K91" s="91"/>
      <c r="L91" s="56">
        <f aca="true" t="shared" si="12" ref="L91:L111">+I91/$I$112</f>
        <v>0.8910740670355211</v>
      </c>
      <c r="M91" s="72">
        <v>0.39973936106820146</v>
      </c>
      <c r="N91" s="58"/>
      <c r="O91" s="58"/>
      <c r="P91" s="58"/>
      <c r="Q91" s="58"/>
      <c r="R91" s="58"/>
      <c r="S91" s="58"/>
      <c r="T91" s="58"/>
      <c r="U91" s="58"/>
      <c r="V91" s="58"/>
      <c r="W91" s="58"/>
      <c r="X91" s="58"/>
      <c r="Y91" s="58"/>
      <c r="Z91" s="58"/>
    </row>
    <row r="92" spans="1:26" s="57" customFormat="1" ht="12.75">
      <c r="A92" s="57">
        <v>2</v>
      </c>
      <c r="B92" s="54" t="s">
        <v>55</v>
      </c>
      <c r="C92" s="126" t="s">
        <v>307</v>
      </c>
      <c r="D92" s="54" t="s">
        <v>53</v>
      </c>
      <c r="E92" s="55">
        <v>14806.7</v>
      </c>
      <c r="F92" s="55">
        <v>7125.715</v>
      </c>
      <c r="G92" s="56">
        <f aca="true" t="shared" si="13" ref="G92:G109">+(F92-E92)/E92</f>
        <v>-0.518750633159313</v>
      </c>
      <c r="H92" s="55">
        <v>20128.778</v>
      </c>
      <c r="I92" s="55">
        <v>6743.725</v>
      </c>
      <c r="J92" s="56">
        <f aca="true" t="shared" si="14" ref="J92:J109">+(I92-H92)/H92</f>
        <v>-0.6649709684313673</v>
      </c>
      <c r="K92" s="54">
        <v>2</v>
      </c>
      <c r="L92" s="56">
        <f t="shared" si="12"/>
        <v>0.027425876746052676</v>
      </c>
      <c r="M92" s="72">
        <v>0.2278914638189976</v>
      </c>
      <c r="N92" s="58"/>
      <c r="O92" s="58"/>
      <c r="P92" s="58"/>
      <c r="Q92" s="58"/>
      <c r="R92" s="58"/>
      <c r="S92" s="58"/>
      <c r="T92" s="58"/>
      <c r="U92" s="58"/>
      <c r="V92" s="58"/>
      <c r="W92" s="58"/>
      <c r="X92" s="58"/>
      <c r="Y92" s="58"/>
      <c r="Z92" s="58"/>
    </row>
    <row r="93" spans="1:26" s="57" customFormat="1" ht="12.75">
      <c r="A93" s="57">
        <v>3</v>
      </c>
      <c r="B93" s="54" t="s">
        <v>54</v>
      </c>
      <c r="C93" s="126" t="s">
        <v>308</v>
      </c>
      <c r="D93" s="54" t="s">
        <v>53</v>
      </c>
      <c r="E93" s="55">
        <v>793.235</v>
      </c>
      <c r="F93" s="55">
        <v>1312.924</v>
      </c>
      <c r="G93" s="56">
        <f t="shared" si="13"/>
        <v>0.6551513738047362</v>
      </c>
      <c r="H93" s="55">
        <v>2991.213</v>
      </c>
      <c r="I93" s="55">
        <v>3850.665</v>
      </c>
      <c r="J93" s="56">
        <f t="shared" si="14"/>
        <v>0.287325576613902</v>
      </c>
      <c r="K93" s="54">
        <v>3</v>
      </c>
      <c r="L93" s="56">
        <f t="shared" si="12"/>
        <v>0.01566016758992084</v>
      </c>
      <c r="M93" s="72">
        <v>0.01789731455946364</v>
      </c>
      <c r="N93" s="58"/>
      <c r="O93" s="58"/>
      <c r="P93" s="58"/>
      <c r="Q93" s="58"/>
      <c r="R93" s="58"/>
      <c r="S93" s="58"/>
      <c r="T93" s="58"/>
      <c r="U93" s="58"/>
      <c r="V93" s="58"/>
      <c r="W93" s="58"/>
      <c r="X93" s="58"/>
      <c r="Y93" s="58"/>
      <c r="Z93" s="58"/>
    </row>
    <row r="94" spans="1:26" s="57" customFormat="1" ht="12.75">
      <c r="A94" s="57">
        <v>4</v>
      </c>
      <c r="B94" s="54" t="s">
        <v>79</v>
      </c>
      <c r="C94" s="126">
        <v>20096000</v>
      </c>
      <c r="D94" s="54" t="s">
        <v>53</v>
      </c>
      <c r="E94" s="55">
        <v>2743.81</v>
      </c>
      <c r="F94" s="55">
        <v>1930.944</v>
      </c>
      <c r="G94" s="56">
        <f t="shared" si="13"/>
        <v>-0.29625447826197876</v>
      </c>
      <c r="H94" s="55">
        <v>4179.473</v>
      </c>
      <c r="I94" s="55">
        <v>3300.597</v>
      </c>
      <c r="J94" s="56">
        <f t="shared" si="14"/>
        <v>-0.21028392814117947</v>
      </c>
      <c r="K94" s="54">
        <v>4</v>
      </c>
      <c r="L94" s="56">
        <f t="shared" si="12"/>
        <v>0.013423110596946232</v>
      </c>
      <c r="M94" s="72">
        <v>0.36606590589748617</v>
      </c>
      <c r="N94" s="58"/>
      <c r="O94" s="58"/>
      <c r="P94" s="58"/>
      <c r="Q94" s="58"/>
      <c r="R94" s="58"/>
      <c r="S94" s="58"/>
      <c r="T94" s="58"/>
      <c r="U94" s="58"/>
      <c r="V94" s="58"/>
      <c r="W94" s="58"/>
      <c r="X94" s="58"/>
      <c r="Y94" s="58"/>
      <c r="Z94" s="58"/>
    </row>
    <row r="95" spans="1:26" s="57" customFormat="1" ht="12.75">
      <c r="A95" s="57">
        <v>5</v>
      </c>
      <c r="B95" s="54" t="s">
        <v>68</v>
      </c>
      <c r="C95" s="126" t="s">
        <v>296</v>
      </c>
      <c r="D95" s="54" t="s">
        <v>53</v>
      </c>
      <c r="E95" s="55">
        <v>1111.233</v>
      </c>
      <c r="F95" s="55">
        <v>2053.615</v>
      </c>
      <c r="G95" s="56">
        <f t="shared" si="13"/>
        <v>0.8480507688306592</v>
      </c>
      <c r="H95" s="55">
        <v>1791.728</v>
      </c>
      <c r="I95" s="55">
        <v>2157.926</v>
      </c>
      <c r="J95" s="56">
        <f t="shared" si="14"/>
        <v>0.20438258485662994</v>
      </c>
      <c r="K95" s="54">
        <v>5</v>
      </c>
      <c r="L95" s="56">
        <f t="shared" si="12"/>
        <v>0.008776012145083388</v>
      </c>
      <c r="M95" s="72">
        <v>0.03258133840906995</v>
      </c>
      <c r="N95" s="58"/>
      <c r="O95" s="58"/>
      <c r="P95" s="58"/>
      <c r="Q95" s="58"/>
      <c r="R95" s="58"/>
      <c r="S95" s="58"/>
      <c r="T95" s="58"/>
      <c r="U95" s="58"/>
      <c r="V95" s="58"/>
      <c r="W95" s="58"/>
      <c r="X95" s="58"/>
      <c r="Y95" s="58"/>
      <c r="Z95" s="58"/>
    </row>
    <row r="96" spans="1:26" s="57" customFormat="1" ht="12.75">
      <c r="A96" s="57">
        <v>6</v>
      </c>
      <c r="B96" s="54" t="s">
        <v>74</v>
      </c>
      <c r="C96" s="126" t="s">
        <v>299</v>
      </c>
      <c r="D96" s="54" t="s">
        <v>53</v>
      </c>
      <c r="E96" s="55">
        <v>1351.803</v>
      </c>
      <c r="F96" s="55">
        <v>1512.617</v>
      </c>
      <c r="G96" s="56">
        <f t="shared" si="13"/>
        <v>0.11896260031972103</v>
      </c>
      <c r="H96" s="55">
        <v>1807.97</v>
      </c>
      <c r="I96" s="55">
        <v>1802.614</v>
      </c>
      <c r="J96" s="56">
        <f t="shared" si="14"/>
        <v>-0.0029624385360376526</v>
      </c>
      <c r="K96" s="54">
        <v>6</v>
      </c>
      <c r="L96" s="56">
        <f t="shared" si="12"/>
        <v>0.007331003174760092</v>
      </c>
      <c r="M96" s="72">
        <v>0.03423147888373203</v>
      </c>
      <c r="N96" s="58"/>
      <c r="O96" s="58"/>
      <c r="P96" s="58"/>
      <c r="Q96" s="58"/>
      <c r="R96" s="58"/>
      <c r="S96" s="58"/>
      <c r="T96" s="58"/>
      <c r="U96" s="58"/>
      <c r="V96" s="58"/>
      <c r="W96" s="58"/>
      <c r="X96" s="58"/>
      <c r="Y96" s="58"/>
      <c r="Z96" s="58"/>
    </row>
    <row r="97" spans="1:26" s="57" customFormat="1" ht="12.75">
      <c r="A97" s="57">
        <v>7</v>
      </c>
      <c r="B97" s="54" t="s">
        <v>69</v>
      </c>
      <c r="C97" s="126">
        <v>22042110</v>
      </c>
      <c r="D97" s="54" t="s">
        <v>70</v>
      </c>
      <c r="E97" s="55">
        <v>442.479</v>
      </c>
      <c r="F97" s="55">
        <v>391.013</v>
      </c>
      <c r="G97" s="56">
        <f t="shared" si="13"/>
        <v>-0.11631286456532403</v>
      </c>
      <c r="H97" s="55">
        <v>1105.244</v>
      </c>
      <c r="I97" s="55">
        <v>1616.789</v>
      </c>
      <c r="J97" s="56">
        <f t="shared" si="14"/>
        <v>0.4628344510352466</v>
      </c>
      <c r="K97" s="54">
        <v>7</v>
      </c>
      <c r="L97" s="56">
        <f t="shared" si="12"/>
        <v>0.0065752763996713625</v>
      </c>
      <c r="M97" s="72">
        <v>0.005690493661567708</v>
      </c>
      <c r="N97" s="58"/>
      <c r="O97" s="58"/>
      <c r="P97" s="58"/>
      <c r="Q97" s="58"/>
      <c r="R97" s="58"/>
      <c r="S97" s="58"/>
      <c r="T97" s="58"/>
      <c r="U97" s="58"/>
      <c r="V97" s="58"/>
      <c r="W97" s="58"/>
      <c r="X97" s="58"/>
      <c r="Y97" s="58"/>
      <c r="Z97" s="58"/>
    </row>
    <row r="98" spans="1:26" s="57" customFormat="1" ht="12.75">
      <c r="A98" s="57">
        <v>8</v>
      </c>
      <c r="B98" s="54" t="s">
        <v>224</v>
      </c>
      <c r="C98" s="126" t="s">
        <v>301</v>
      </c>
      <c r="D98" s="54" t="s">
        <v>53</v>
      </c>
      <c r="E98" s="55">
        <v>973.903</v>
      </c>
      <c r="F98" s="55">
        <v>1744.016</v>
      </c>
      <c r="G98" s="56">
        <f t="shared" si="13"/>
        <v>0.7907491813866474</v>
      </c>
      <c r="H98" s="55">
        <v>1037.883</v>
      </c>
      <c r="I98" s="55">
        <v>1531.974</v>
      </c>
      <c r="J98" s="56">
        <f t="shared" si="14"/>
        <v>0.4760565497267032</v>
      </c>
      <c r="K98" s="54">
        <v>8</v>
      </c>
      <c r="L98" s="56">
        <f t="shared" si="12"/>
        <v>0.006230344520596154</v>
      </c>
      <c r="M98" s="72">
        <v>0.039818032661061674</v>
      </c>
      <c r="N98" s="58"/>
      <c r="O98" s="58"/>
      <c r="P98" s="58"/>
      <c r="Q98" s="58"/>
      <c r="R98" s="58"/>
      <c r="S98" s="58"/>
      <c r="T98" s="58"/>
      <c r="U98" s="58"/>
      <c r="V98" s="58"/>
      <c r="W98" s="58"/>
      <c r="X98" s="58"/>
      <c r="Y98" s="58"/>
      <c r="Z98" s="58"/>
    </row>
    <row r="99" spans="1:26" s="57" customFormat="1" ht="12.75">
      <c r="A99" s="57">
        <v>9</v>
      </c>
      <c r="B99" s="54" t="s">
        <v>67</v>
      </c>
      <c r="C99" s="126" t="s">
        <v>298</v>
      </c>
      <c r="D99" s="54" t="s">
        <v>53</v>
      </c>
      <c r="E99" s="55">
        <v>833.265</v>
      </c>
      <c r="F99" s="55">
        <v>935.326</v>
      </c>
      <c r="G99" s="56">
        <f t="shared" si="13"/>
        <v>0.12248324362597737</v>
      </c>
      <c r="H99" s="55">
        <v>1094.541</v>
      </c>
      <c r="I99" s="55">
        <v>833.665</v>
      </c>
      <c r="J99" s="56">
        <f t="shared" si="14"/>
        <v>-0.2383428304650077</v>
      </c>
      <c r="K99" s="54">
        <v>9</v>
      </c>
      <c r="L99" s="56">
        <f t="shared" si="12"/>
        <v>0.0033904101275627346</v>
      </c>
      <c r="M99" s="72">
        <v>0.031036230708387683</v>
      </c>
      <c r="N99" s="58"/>
      <c r="O99" s="58"/>
      <c r="P99" s="58"/>
      <c r="Q99" s="58"/>
      <c r="R99" s="58"/>
      <c r="S99" s="58"/>
      <c r="T99" s="58"/>
      <c r="U99" s="58"/>
      <c r="V99" s="58"/>
      <c r="W99" s="58"/>
      <c r="X99" s="58"/>
      <c r="Y99" s="58"/>
      <c r="Z99" s="58"/>
    </row>
    <row r="100" spans="1:13" s="58" customFormat="1" ht="12.75">
      <c r="A100" s="57">
        <v>10</v>
      </c>
      <c r="B100" s="54" t="s">
        <v>58</v>
      </c>
      <c r="C100" s="126" t="s">
        <v>297</v>
      </c>
      <c r="D100" s="54" t="s">
        <v>53</v>
      </c>
      <c r="E100" s="55">
        <v>273.804</v>
      </c>
      <c r="F100" s="55">
        <v>689.748</v>
      </c>
      <c r="G100" s="56">
        <f t="shared" si="13"/>
        <v>1.5191304728930188</v>
      </c>
      <c r="H100" s="55">
        <v>348.593</v>
      </c>
      <c r="I100" s="55">
        <v>512.339</v>
      </c>
      <c r="J100" s="56">
        <f t="shared" si="14"/>
        <v>0.4697340451472061</v>
      </c>
      <c r="K100" s="54">
        <v>10</v>
      </c>
      <c r="L100" s="56">
        <f t="shared" si="12"/>
        <v>0.002083617921281767</v>
      </c>
      <c r="M100" s="72">
        <v>0.007680346226378324</v>
      </c>
    </row>
    <row r="101" spans="1:13" s="58" customFormat="1" ht="12.75">
      <c r="A101" s="57">
        <v>11</v>
      </c>
      <c r="B101" s="54" t="s">
        <v>75</v>
      </c>
      <c r="C101" s="126" t="s">
        <v>300</v>
      </c>
      <c r="D101" s="54" t="s">
        <v>53</v>
      </c>
      <c r="E101" s="55">
        <v>16.2</v>
      </c>
      <c r="F101" s="55">
        <v>144.57</v>
      </c>
      <c r="G101" s="56">
        <f t="shared" si="13"/>
        <v>7.924074074074075</v>
      </c>
      <c r="H101" s="55">
        <v>84.114</v>
      </c>
      <c r="I101" s="55">
        <v>463.382</v>
      </c>
      <c r="J101" s="56">
        <f t="shared" si="14"/>
        <v>4.508975913641011</v>
      </c>
      <c r="K101" s="54">
        <v>12</v>
      </c>
      <c r="L101" s="56">
        <f t="shared" si="12"/>
        <v>0.0018845159935109129</v>
      </c>
      <c r="M101" s="72">
        <v>0.0039568133507692635</v>
      </c>
    </row>
    <row r="102" spans="1:13" s="58" customFormat="1" ht="12.75">
      <c r="A102" s="57">
        <v>12</v>
      </c>
      <c r="B102" s="54" t="s">
        <v>77</v>
      </c>
      <c r="C102" s="126" t="s">
        <v>309</v>
      </c>
      <c r="D102" s="54" t="s">
        <v>53</v>
      </c>
      <c r="E102" s="55">
        <v>811.56</v>
      </c>
      <c r="F102" s="55">
        <v>331.029</v>
      </c>
      <c r="G102" s="56">
        <f t="shared" si="13"/>
        <v>-0.5921077923998226</v>
      </c>
      <c r="H102" s="55">
        <v>650.102</v>
      </c>
      <c r="I102" s="55">
        <v>462.211</v>
      </c>
      <c r="J102" s="56">
        <f t="shared" si="14"/>
        <v>-0.2890177233726399</v>
      </c>
      <c r="K102" s="54">
        <v>13</v>
      </c>
      <c r="L102" s="56">
        <f t="shared" si="12"/>
        <v>0.001879753684598609</v>
      </c>
      <c r="M102" s="72">
        <v>0.35264680996512526</v>
      </c>
    </row>
    <row r="103" spans="1:13" s="58" customFormat="1" ht="12.75">
      <c r="A103" s="57">
        <v>13</v>
      </c>
      <c r="B103" s="54" t="s">
        <v>347</v>
      </c>
      <c r="C103" s="126" t="s">
        <v>355</v>
      </c>
      <c r="D103" s="54" t="s">
        <v>53</v>
      </c>
      <c r="E103" s="55">
        <v>131.77</v>
      </c>
      <c r="F103" s="55">
        <v>292.519</v>
      </c>
      <c r="G103" s="56">
        <f t="shared" si="13"/>
        <v>1.2199210745996811</v>
      </c>
      <c r="H103" s="55">
        <v>234.237</v>
      </c>
      <c r="I103" s="55">
        <v>450.194</v>
      </c>
      <c r="J103" s="56">
        <f t="shared" si="14"/>
        <v>0.9219593830180545</v>
      </c>
      <c r="K103" s="54">
        <v>14</v>
      </c>
      <c r="L103" s="56">
        <f t="shared" si="12"/>
        <v>0.0018308820652995844</v>
      </c>
      <c r="M103" s="72">
        <v>0.11288874668250105</v>
      </c>
    </row>
    <row r="104" spans="1:13" s="58" customFormat="1" ht="12.75">
      <c r="A104" s="57">
        <v>14</v>
      </c>
      <c r="B104" s="54" t="s">
        <v>76</v>
      </c>
      <c r="C104" s="126">
        <v>20059990</v>
      </c>
      <c r="D104" s="54" t="s">
        <v>53</v>
      </c>
      <c r="E104" s="55">
        <v>173.28</v>
      </c>
      <c r="F104" s="55">
        <v>182.955</v>
      </c>
      <c r="G104" s="56">
        <f t="shared" si="13"/>
        <v>0.0558344875346261</v>
      </c>
      <c r="H104" s="55">
        <v>357.628</v>
      </c>
      <c r="I104" s="55">
        <v>433.264</v>
      </c>
      <c r="J104" s="56">
        <f t="shared" si="14"/>
        <v>0.2114935072197927</v>
      </c>
      <c r="K104" s="54">
        <v>15</v>
      </c>
      <c r="L104" s="56">
        <f t="shared" si="12"/>
        <v>0.001762029896311277</v>
      </c>
      <c r="M104" s="72">
        <v>0.28369269854573315</v>
      </c>
    </row>
    <row r="105" spans="1:13" s="58" customFormat="1" ht="12.75">
      <c r="A105" s="57">
        <v>15</v>
      </c>
      <c r="B105" s="54" t="s">
        <v>84</v>
      </c>
      <c r="C105" s="126" t="s">
        <v>315</v>
      </c>
      <c r="D105" s="54" t="s">
        <v>53</v>
      </c>
      <c r="E105" s="55">
        <v>0</v>
      </c>
      <c r="F105" s="55">
        <v>1149.91</v>
      </c>
      <c r="G105" s="56"/>
      <c r="H105" s="55">
        <v>0</v>
      </c>
      <c r="I105" s="55">
        <v>401.996</v>
      </c>
      <c r="J105" s="56"/>
      <c r="K105" s="54">
        <v>16</v>
      </c>
      <c r="L105" s="56">
        <f t="shared" si="12"/>
        <v>0.0016348668945436226</v>
      </c>
      <c r="M105" s="72">
        <v>0.02756441050864523</v>
      </c>
    </row>
    <row r="106" spans="1:13" s="58" customFormat="1" ht="12.75">
      <c r="A106" s="57">
        <v>16</v>
      </c>
      <c r="B106" s="54" t="s">
        <v>270</v>
      </c>
      <c r="C106" s="126">
        <v>22082010</v>
      </c>
      <c r="D106" s="54" t="s">
        <v>70</v>
      </c>
      <c r="E106" s="55">
        <v>43.906</v>
      </c>
      <c r="F106" s="55">
        <v>66.15</v>
      </c>
      <c r="G106" s="56">
        <f t="shared" si="13"/>
        <v>0.5066277957454564</v>
      </c>
      <c r="H106" s="55">
        <v>193.786</v>
      </c>
      <c r="I106" s="55">
        <v>332.916</v>
      </c>
      <c r="J106" s="56">
        <f t="shared" si="14"/>
        <v>0.7179569215526405</v>
      </c>
      <c r="K106" s="54">
        <v>17</v>
      </c>
      <c r="L106" s="56">
        <f t="shared" si="12"/>
        <v>0.00135392727057952</v>
      </c>
      <c r="M106" s="72">
        <v>0.9534741852612405</v>
      </c>
    </row>
    <row r="107" spans="1:13" s="58" customFormat="1" ht="12.75">
      <c r="A107" s="57">
        <v>17</v>
      </c>
      <c r="B107" s="54" t="s">
        <v>80</v>
      </c>
      <c r="C107" s="126" t="s">
        <v>311</v>
      </c>
      <c r="D107" s="54" t="s">
        <v>53</v>
      </c>
      <c r="E107" s="55">
        <v>128.3</v>
      </c>
      <c r="F107" s="55">
        <v>108.305</v>
      </c>
      <c r="G107" s="56">
        <f t="shared" si="13"/>
        <v>-0.15584567420109122</v>
      </c>
      <c r="H107" s="55">
        <v>352.315</v>
      </c>
      <c r="I107" s="55">
        <v>297.132</v>
      </c>
      <c r="J107" s="56">
        <f t="shared" si="14"/>
        <v>-0.15662972056256472</v>
      </c>
      <c r="K107" s="54">
        <v>18</v>
      </c>
      <c r="L107" s="56">
        <f t="shared" si="12"/>
        <v>0.0012083982679169337</v>
      </c>
      <c r="M107" s="72">
        <v>0.4219042858927902</v>
      </c>
    </row>
    <row r="108" spans="1:13" s="58" customFormat="1" ht="12.75">
      <c r="A108" s="57">
        <v>18</v>
      </c>
      <c r="B108" s="54" t="s">
        <v>232</v>
      </c>
      <c r="C108" s="126" t="s">
        <v>310</v>
      </c>
      <c r="D108" s="54" t="s">
        <v>53</v>
      </c>
      <c r="E108" s="55">
        <v>10.545</v>
      </c>
      <c r="F108" s="55">
        <v>26.208</v>
      </c>
      <c r="G108" s="56">
        <f t="shared" si="13"/>
        <v>1.4853485064011378</v>
      </c>
      <c r="H108" s="55">
        <v>147.933</v>
      </c>
      <c r="I108" s="55">
        <v>217.192</v>
      </c>
      <c r="J108" s="56">
        <f t="shared" si="14"/>
        <v>0.46817816173538035</v>
      </c>
      <c r="K108" s="54">
        <v>19</v>
      </c>
      <c r="L108" s="56">
        <f t="shared" si="12"/>
        <v>0.0008832923973365866</v>
      </c>
      <c r="M108" s="72">
        <v>0.6776999787820921</v>
      </c>
    </row>
    <row r="109" spans="1:13" s="58" customFormat="1" ht="12.75">
      <c r="A109" s="57">
        <v>19</v>
      </c>
      <c r="B109" s="54" t="s">
        <v>123</v>
      </c>
      <c r="C109" s="126">
        <v>22042190</v>
      </c>
      <c r="D109" s="54" t="s">
        <v>70</v>
      </c>
      <c r="E109" s="55">
        <v>44.1</v>
      </c>
      <c r="F109" s="55">
        <v>116.16</v>
      </c>
      <c r="G109" s="56">
        <f t="shared" si="13"/>
        <v>1.6340136054421768</v>
      </c>
      <c r="H109" s="55">
        <v>104.383</v>
      </c>
      <c r="I109" s="55">
        <v>198.356</v>
      </c>
      <c r="J109" s="56">
        <f t="shared" si="14"/>
        <v>0.90027111694433</v>
      </c>
      <c r="K109" s="54">
        <v>20</v>
      </c>
      <c r="L109" s="56">
        <f t="shared" si="12"/>
        <v>0.000806688767385981</v>
      </c>
      <c r="M109" s="72">
        <v>0.008912060193473244</v>
      </c>
    </row>
    <row r="110" spans="1:13" s="58" customFormat="1" ht="12.75">
      <c r="A110" s="57">
        <v>20</v>
      </c>
      <c r="B110" s="53" t="s">
        <v>78</v>
      </c>
      <c r="C110" s="127">
        <v>22042990</v>
      </c>
      <c r="D110" s="95" t="s">
        <v>70</v>
      </c>
      <c r="E110" s="96">
        <v>0</v>
      </c>
      <c r="F110" s="76">
        <v>173</v>
      </c>
      <c r="G110" s="56"/>
      <c r="H110" s="97">
        <v>0</v>
      </c>
      <c r="I110" s="96">
        <v>163.577</v>
      </c>
      <c r="J110" s="56"/>
      <c r="K110" s="76"/>
      <c r="L110" s="56">
        <f t="shared" si="12"/>
        <v>0.0006652469726284892</v>
      </c>
      <c r="M110" s="72">
        <v>0.003323978148557766</v>
      </c>
    </row>
    <row r="111" spans="1:13" s="58" customFormat="1" ht="12.75">
      <c r="A111" s="57"/>
      <c r="B111" s="53" t="s">
        <v>158</v>
      </c>
      <c r="C111" s="127"/>
      <c r="D111" s="95"/>
      <c r="E111" s="96"/>
      <c r="F111" s="76"/>
      <c r="G111" s="56"/>
      <c r="H111" s="97">
        <f>+H112-SUM(H91:H110)</f>
        <v>3536.6050000000105</v>
      </c>
      <c r="I111" s="97">
        <f>+I112-SUM(I91:I110)</f>
        <v>1013.1889999999257</v>
      </c>
      <c r="J111" s="56">
        <f>+(I111-H111)/H111</f>
        <v>-0.7135136663551845</v>
      </c>
      <c r="K111" s="76"/>
      <c r="L111" s="56">
        <f t="shared" si="12"/>
        <v>0.004120511532491958</v>
      </c>
      <c r="M111" s="72"/>
    </row>
    <row r="112" spans="2:26" s="59" customFormat="1" ht="12.75">
      <c r="B112" s="70" t="s">
        <v>161</v>
      </c>
      <c r="C112" s="70"/>
      <c r="D112" s="70"/>
      <c r="E112" s="99"/>
      <c r="F112" s="71"/>
      <c r="G112" s="71"/>
      <c r="H112" s="71">
        <f>+'Exportacion_regional '!C11</f>
        <v>264854.642</v>
      </c>
      <c r="I112" s="71">
        <f>+'Exportacion_regional '!D11</f>
        <v>245889.131</v>
      </c>
      <c r="J112" s="100">
        <f>+(I112-H112)/H112</f>
        <v>-0.07160724409731131</v>
      </c>
      <c r="K112" s="71"/>
      <c r="L112" s="100">
        <f>SUM(L91:L111)</f>
        <v>0.9999999999999996</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35" t="s">
        <v>205</v>
      </c>
      <c r="C114" s="235"/>
      <c r="D114" s="235"/>
      <c r="E114" s="235"/>
      <c r="F114" s="235"/>
      <c r="G114" s="235"/>
      <c r="H114" s="235"/>
      <c r="I114" s="235"/>
      <c r="J114" s="235"/>
      <c r="K114" s="235"/>
      <c r="L114" s="235"/>
      <c r="M114" s="235"/>
    </row>
    <row r="115" spans="13:26" ht="12.75">
      <c r="M115" s="98"/>
      <c r="N115" s="58"/>
      <c r="O115" s="58"/>
      <c r="P115" s="58"/>
      <c r="Q115" s="58"/>
      <c r="R115" s="58"/>
      <c r="S115" s="58"/>
      <c r="T115" s="58"/>
      <c r="U115" s="58"/>
      <c r="V115" s="58"/>
      <c r="W115" s="58"/>
      <c r="X115" s="58"/>
      <c r="Y115" s="58"/>
      <c r="Z115" s="58"/>
    </row>
    <row r="116" spans="2:26" s="83" customFormat="1" ht="15.75" customHeight="1">
      <c r="B116" s="238" t="s">
        <v>145</v>
      </c>
      <c r="C116" s="238"/>
      <c r="D116" s="238"/>
      <c r="E116" s="238"/>
      <c r="F116" s="238"/>
      <c r="G116" s="238"/>
      <c r="H116" s="238"/>
      <c r="I116" s="238"/>
      <c r="J116" s="238"/>
      <c r="K116" s="238"/>
      <c r="L116" s="238"/>
      <c r="M116" s="238"/>
      <c r="N116" s="58"/>
      <c r="O116" s="58"/>
      <c r="P116" s="58"/>
      <c r="Q116" s="58"/>
      <c r="R116" s="58"/>
      <c r="S116" s="58"/>
      <c r="T116" s="58"/>
      <c r="U116" s="58"/>
      <c r="V116" s="58"/>
      <c r="W116" s="58"/>
      <c r="X116" s="58"/>
      <c r="Y116" s="58"/>
      <c r="Z116" s="58"/>
    </row>
    <row r="117" spans="2:26" s="83" customFormat="1" ht="15.75" customHeight="1">
      <c r="B117" s="239" t="s">
        <v>46</v>
      </c>
      <c r="C117" s="239"/>
      <c r="D117" s="239"/>
      <c r="E117" s="239"/>
      <c r="F117" s="239"/>
      <c r="G117" s="239"/>
      <c r="H117" s="239"/>
      <c r="I117" s="239"/>
      <c r="J117" s="239"/>
      <c r="K117" s="239"/>
      <c r="L117" s="239"/>
      <c r="M117" s="239"/>
      <c r="N117" s="58"/>
      <c r="O117" s="58"/>
      <c r="P117" s="58"/>
      <c r="Q117" s="58"/>
      <c r="R117" s="58"/>
      <c r="S117" s="58"/>
      <c r="T117" s="58"/>
      <c r="U117" s="58"/>
      <c r="V117" s="58"/>
      <c r="W117" s="58"/>
      <c r="X117" s="58"/>
      <c r="Y117" s="58"/>
      <c r="Z117" s="58"/>
    </row>
    <row r="118" spans="2:26" s="84" customFormat="1" ht="15.75" customHeight="1">
      <c r="B118" s="239" t="s">
        <v>50</v>
      </c>
      <c r="C118" s="239"/>
      <c r="D118" s="239"/>
      <c r="E118" s="239"/>
      <c r="F118" s="239"/>
      <c r="G118" s="239"/>
      <c r="H118" s="239"/>
      <c r="I118" s="239"/>
      <c r="J118" s="239"/>
      <c r="K118" s="239"/>
      <c r="L118" s="239"/>
      <c r="M118" s="239"/>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221</v>
      </c>
      <c r="C120" s="86" t="s">
        <v>180</v>
      </c>
      <c r="D120" s="86" t="s">
        <v>52</v>
      </c>
      <c r="E120" s="237" t="s">
        <v>171</v>
      </c>
      <c r="F120" s="237"/>
      <c r="G120" s="237"/>
      <c r="H120" s="237" t="s">
        <v>172</v>
      </c>
      <c r="I120" s="237"/>
      <c r="J120" s="237"/>
      <c r="K120" s="237"/>
      <c r="L120" s="237"/>
      <c r="M120" s="237"/>
    </row>
    <row r="121" spans="2:13" s="58" customFormat="1" ht="15.75" customHeight="1">
      <c r="B121" s="88"/>
      <c r="C121" s="88"/>
      <c r="D121" s="88"/>
      <c r="E121" s="236" t="str">
        <f>+E89</f>
        <v>ene - mar</v>
      </c>
      <c r="F121" s="236"/>
      <c r="G121" s="88" t="s">
        <v>125</v>
      </c>
      <c r="H121" s="236" t="str">
        <f>+E121</f>
        <v>ene - mar</v>
      </c>
      <c r="I121" s="236"/>
      <c r="J121" s="88" t="s">
        <v>125</v>
      </c>
      <c r="K121" s="89"/>
      <c r="L121" s="123" t="s">
        <v>214</v>
      </c>
      <c r="M121" s="90" t="s">
        <v>173</v>
      </c>
    </row>
    <row r="122" spans="2:13" s="58" customFormat="1" ht="15.75">
      <c r="B122" s="91"/>
      <c r="C122" s="91"/>
      <c r="D122" s="91"/>
      <c r="E122" s="92">
        <f aca="true" t="shared" si="15" ref="E122:J122">+E90</f>
        <v>2010</v>
      </c>
      <c r="F122" s="92">
        <f t="shared" si="15"/>
        <v>2011</v>
      </c>
      <c r="G122" s="93" t="str">
        <f t="shared" si="15"/>
        <v>11/10</v>
      </c>
      <c r="H122" s="92">
        <f t="shared" si="15"/>
        <v>2010</v>
      </c>
      <c r="I122" s="92">
        <f t="shared" si="15"/>
        <v>2011</v>
      </c>
      <c r="J122" s="93" t="str">
        <f t="shared" si="15"/>
        <v>11/10</v>
      </c>
      <c r="K122" s="91"/>
      <c r="L122" s="92">
        <v>2011</v>
      </c>
      <c r="M122" s="203">
        <f>+M90</f>
        <v>2011</v>
      </c>
    </row>
    <row r="123" spans="1:26" s="57" customFormat="1" ht="12.75">
      <c r="A123" s="57">
        <v>1</v>
      </c>
      <c r="B123" s="54" t="s">
        <v>63</v>
      </c>
      <c r="C123" s="126" t="s">
        <v>305</v>
      </c>
      <c r="D123" s="54" t="s">
        <v>53</v>
      </c>
      <c r="E123" s="131">
        <v>100858.079</v>
      </c>
      <c r="F123" s="131">
        <v>98359.742</v>
      </c>
      <c r="G123" s="56">
        <f aca="true" t="shared" si="16" ref="G123:G142">+(F123-E123)/E123</f>
        <v>-0.024770816822715803</v>
      </c>
      <c r="H123" s="55">
        <v>176546.35</v>
      </c>
      <c r="I123" s="55">
        <v>112957.914</v>
      </c>
      <c r="J123" s="56">
        <f aca="true" t="shared" si="17" ref="J123:J143">+(I123-H123)/H123</f>
        <v>-0.3601798394585898</v>
      </c>
      <c r="K123" s="54">
        <v>1</v>
      </c>
      <c r="L123" s="125">
        <f aca="true" t="shared" si="18" ref="L123:L143">+I123/$I$144</f>
        <v>0.4097545823993902</v>
      </c>
      <c r="M123" s="72">
        <v>0.2060821805380232</v>
      </c>
      <c r="N123" s="58"/>
      <c r="O123" s="58"/>
      <c r="P123" s="58"/>
      <c r="Q123" s="58"/>
      <c r="R123" s="58"/>
      <c r="S123" s="58"/>
      <c r="T123" s="58"/>
      <c r="U123" s="58"/>
      <c r="V123" s="58"/>
      <c r="W123" s="58"/>
      <c r="X123" s="58"/>
      <c r="Y123" s="58"/>
      <c r="Z123" s="58"/>
    </row>
    <row r="124" spans="1:26" s="57" customFormat="1" ht="12.75">
      <c r="A124" s="57">
        <v>2</v>
      </c>
      <c r="B124" s="54" t="s">
        <v>55</v>
      </c>
      <c r="C124" s="126" t="s">
        <v>307</v>
      </c>
      <c r="D124" s="54" t="s">
        <v>53</v>
      </c>
      <c r="E124" s="131">
        <v>26866.708</v>
      </c>
      <c r="F124" s="131">
        <v>15321.093</v>
      </c>
      <c r="G124" s="56">
        <f t="shared" si="16"/>
        <v>-0.42973686988372367</v>
      </c>
      <c r="H124" s="55">
        <v>33839.12</v>
      </c>
      <c r="I124" s="55">
        <v>20976.101</v>
      </c>
      <c r="J124" s="56">
        <f t="shared" si="17"/>
        <v>-0.38012273959842935</v>
      </c>
      <c r="K124" s="54">
        <v>2</v>
      </c>
      <c r="L124" s="125">
        <f t="shared" si="18"/>
        <v>0.0760907598348747</v>
      </c>
      <c r="M124" s="72">
        <v>0.7088477602667872</v>
      </c>
      <c r="N124" s="58"/>
      <c r="O124" s="58"/>
      <c r="P124" s="58"/>
      <c r="Q124" s="58"/>
      <c r="R124" s="58"/>
      <c r="S124" s="58"/>
      <c r="T124" s="58"/>
      <c r="U124" s="58"/>
      <c r="V124" s="58"/>
      <c r="W124" s="58"/>
      <c r="X124" s="58"/>
      <c r="Y124" s="58"/>
      <c r="Z124" s="58"/>
    </row>
    <row r="125" spans="1:26" s="57" customFormat="1" ht="12.75">
      <c r="A125" s="57">
        <v>3</v>
      </c>
      <c r="B125" s="54" t="s">
        <v>69</v>
      </c>
      <c r="C125" s="126">
        <v>22042110</v>
      </c>
      <c r="D125" s="54" t="s">
        <v>70</v>
      </c>
      <c r="E125" s="131">
        <v>4500.02</v>
      </c>
      <c r="F125" s="131">
        <v>4693.758</v>
      </c>
      <c r="G125" s="56">
        <f t="shared" si="16"/>
        <v>0.04305269754356633</v>
      </c>
      <c r="H125" s="55">
        <v>18847.387</v>
      </c>
      <c r="I125" s="55">
        <v>15474.39</v>
      </c>
      <c r="J125" s="56">
        <f t="shared" si="17"/>
        <v>-0.17896364095457898</v>
      </c>
      <c r="K125" s="54">
        <v>3</v>
      </c>
      <c r="L125" s="125">
        <f t="shared" si="18"/>
        <v>0.05613331538979464</v>
      </c>
      <c r="M125" s="72">
        <v>0.05446407552972388</v>
      </c>
      <c r="N125" s="58"/>
      <c r="O125" s="58"/>
      <c r="P125" s="58"/>
      <c r="Q125" s="58"/>
      <c r="R125" s="58"/>
      <c r="S125" s="58"/>
      <c r="T125" s="58"/>
      <c r="U125" s="58"/>
      <c r="V125" s="58"/>
      <c r="W125" s="58"/>
      <c r="X125" s="58"/>
      <c r="Y125" s="58"/>
      <c r="Z125" s="58"/>
    </row>
    <row r="126" spans="1:26" s="57" customFormat="1" ht="12.75">
      <c r="A126" s="57">
        <v>4</v>
      </c>
      <c r="B126" s="54" t="s">
        <v>83</v>
      </c>
      <c r="C126" s="126" t="s">
        <v>313</v>
      </c>
      <c r="D126" s="54" t="s">
        <v>53</v>
      </c>
      <c r="E126" s="131">
        <v>5425.613</v>
      </c>
      <c r="F126" s="131">
        <v>4569.927</v>
      </c>
      <c r="G126" s="56">
        <f t="shared" si="16"/>
        <v>-0.15771231748375725</v>
      </c>
      <c r="H126" s="55">
        <v>8267.922</v>
      </c>
      <c r="I126" s="55">
        <v>10175.377</v>
      </c>
      <c r="J126" s="56">
        <f t="shared" si="17"/>
        <v>0.23070549044850688</v>
      </c>
      <c r="K126" s="54">
        <v>4</v>
      </c>
      <c r="L126" s="125">
        <f t="shared" si="18"/>
        <v>0.036911157489960024</v>
      </c>
      <c r="M126" s="72">
        <v>0.8895786595757125</v>
      </c>
      <c r="N126" s="58"/>
      <c r="O126" s="58"/>
      <c r="P126" s="58"/>
      <c r="Q126" s="58"/>
      <c r="R126" s="58"/>
      <c r="S126" s="58"/>
      <c r="T126" s="58"/>
      <c r="U126" s="58"/>
      <c r="V126" s="58"/>
      <c r="W126" s="58"/>
      <c r="X126" s="58"/>
      <c r="Y126" s="58"/>
      <c r="Z126" s="58"/>
    </row>
    <row r="127" spans="1:26" s="57" customFormat="1" ht="12.75">
      <c r="A127" s="57">
        <v>5</v>
      </c>
      <c r="B127" s="54" t="s">
        <v>81</v>
      </c>
      <c r="C127" s="126" t="s">
        <v>314</v>
      </c>
      <c r="D127" s="54" t="s">
        <v>53</v>
      </c>
      <c r="E127" s="131">
        <v>1709.473</v>
      </c>
      <c r="F127" s="131">
        <v>3069.604</v>
      </c>
      <c r="G127" s="56">
        <f t="shared" si="16"/>
        <v>0.7956434526898055</v>
      </c>
      <c r="H127" s="55">
        <v>3388.405</v>
      </c>
      <c r="I127" s="55">
        <v>9303.275</v>
      </c>
      <c r="J127" s="56">
        <f t="shared" si="17"/>
        <v>1.745620727156287</v>
      </c>
      <c r="K127" s="54">
        <v>5</v>
      </c>
      <c r="L127" s="125">
        <f t="shared" si="18"/>
        <v>0.033747609420015375</v>
      </c>
      <c r="M127" s="72">
        <v>0.7569494415354188</v>
      </c>
      <c r="N127" s="58"/>
      <c r="O127" s="58"/>
      <c r="P127" s="58"/>
      <c r="Q127" s="58"/>
      <c r="R127" s="58"/>
      <c r="S127" s="58"/>
      <c r="T127" s="58"/>
      <c r="U127" s="58"/>
      <c r="V127" s="58"/>
      <c r="W127" s="58"/>
      <c r="X127" s="58"/>
      <c r="Y127" s="58"/>
      <c r="Z127" s="58"/>
    </row>
    <row r="128" spans="1:26" s="57" customFormat="1" ht="12.75">
      <c r="A128" s="57">
        <v>6</v>
      </c>
      <c r="B128" s="54" t="s">
        <v>82</v>
      </c>
      <c r="C128" s="126">
        <v>44012200</v>
      </c>
      <c r="D128" s="54" t="s">
        <v>53</v>
      </c>
      <c r="E128" s="131">
        <v>152563.37</v>
      </c>
      <c r="F128" s="131">
        <v>93423.87</v>
      </c>
      <c r="G128" s="56">
        <f t="shared" si="16"/>
        <v>-0.3876389201418401</v>
      </c>
      <c r="H128" s="55">
        <v>12883.809</v>
      </c>
      <c r="I128" s="55">
        <v>8778.404</v>
      </c>
      <c r="J128" s="56">
        <f t="shared" si="17"/>
        <v>-0.3186483903944865</v>
      </c>
      <c r="K128" s="54">
        <v>6</v>
      </c>
      <c r="L128" s="125">
        <f t="shared" si="18"/>
        <v>0.03184364103212048</v>
      </c>
      <c r="M128" s="72">
        <v>0.07990989258876957</v>
      </c>
      <c r="N128" s="58"/>
      <c r="O128" s="58"/>
      <c r="P128" s="58"/>
      <c r="Q128" s="58"/>
      <c r="R128" s="58"/>
      <c r="S128" s="58"/>
      <c r="T128" s="58"/>
      <c r="U128" s="58"/>
      <c r="V128" s="58"/>
      <c r="W128" s="58"/>
      <c r="X128" s="58"/>
      <c r="Y128" s="58"/>
      <c r="Z128" s="58"/>
    </row>
    <row r="129" spans="1:26" s="57" customFormat="1" ht="12.75">
      <c r="A129" s="57">
        <v>7</v>
      </c>
      <c r="B129" s="54" t="s">
        <v>367</v>
      </c>
      <c r="C129" s="126">
        <v>10051000</v>
      </c>
      <c r="D129" s="54" t="s">
        <v>53</v>
      </c>
      <c r="E129" s="131">
        <v>2.764</v>
      </c>
      <c r="F129" s="131">
        <v>2179.708</v>
      </c>
      <c r="G129" s="56">
        <f t="shared" si="16"/>
        <v>787.6063675832128</v>
      </c>
      <c r="H129" s="55">
        <v>3.744</v>
      </c>
      <c r="I129" s="55">
        <v>7102.492</v>
      </c>
      <c r="J129" s="56">
        <f t="shared" si="17"/>
        <v>1896.0331196581196</v>
      </c>
      <c r="K129" s="54">
        <v>7</v>
      </c>
      <c r="L129" s="125">
        <f t="shared" si="18"/>
        <v>0.02576427397070213</v>
      </c>
      <c r="M129" s="72">
        <v>0.3170528890793515</v>
      </c>
      <c r="N129" s="58"/>
      <c r="O129" s="58"/>
      <c r="P129" s="58"/>
      <c r="Q129" s="58"/>
      <c r="R129" s="58"/>
      <c r="S129" s="58"/>
      <c r="T129" s="58"/>
      <c r="U129" s="58"/>
      <c r="V129" s="58"/>
      <c r="W129" s="58"/>
      <c r="X129" s="58"/>
      <c r="Y129" s="58"/>
      <c r="Z129" s="58"/>
    </row>
    <row r="130" spans="1:26" s="57" customFormat="1" ht="12.75">
      <c r="A130" s="57">
        <v>8</v>
      </c>
      <c r="B130" s="54" t="s">
        <v>86</v>
      </c>
      <c r="C130" s="126">
        <v>20087010</v>
      </c>
      <c r="D130" s="54" t="s">
        <v>53</v>
      </c>
      <c r="E130" s="131">
        <v>3715.908</v>
      </c>
      <c r="F130" s="131">
        <v>5694.726</v>
      </c>
      <c r="G130" s="56">
        <f t="shared" si="16"/>
        <v>0.5325261012920663</v>
      </c>
      <c r="H130" s="55">
        <v>4050.136</v>
      </c>
      <c r="I130" s="55">
        <v>6849.088</v>
      </c>
      <c r="J130" s="56">
        <f t="shared" si="17"/>
        <v>0.6910760527547717</v>
      </c>
      <c r="K130" s="54">
        <v>8</v>
      </c>
      <c r="L130" s="125">
        <f t="shared" si="18"/>
        <v>0.02484505152296522</v>
      </c>
      <c r="M130" s="72">
        <v>0.4168297235637102</v>
      </c>
      <c r="N130" s="58"/>
      <c r="O130" s="58"/>
      <c r="P130" s="58"/>
      <c r="Q130" s="58"/>
      <c r="R130" s="58"/>
      <c r="S130" s="58"/>
      <c r="T130" s="58"/>
      <c r="U130" s="58"/>
      <c r="V130" s="58"/>
      <c r="W130" s="58"/>
      <c r="X130" s="58"/>
      <c r="Y130" s="58"/>
      <c r="Z130" s="58"/>
    </row>
    <row r="131" spans="1:26" s="57" customFormat="1" ht="12.75">
      <c r="A131" s="57">
        <v>9</v>
      </c>
      <c r="B131" s="54" t="s">
        <v>292</v>
      </c>
      <c r="C131" s="126" t="s">
        <v>312</v>
      </c>
      <c r="D131" s="54" t="s">
        <v>53</v>
      </c>
      <c r="E131" s="131">
        <v>1065.625</v>
      </c>
      <c r="F131" s="131">
        <v>1824.604</v>
      </c>
      <c r="G131" s="56">
        <f t="shared" si="16"/>
        <v>0.712238357771261</v>
      </c>
      <c r="H131" s="55">
        <v>3779.065</v>
      </c>
      <c r="I131" s="55">
        <v>6626.541</v>
      </c>
      <c r="J131" s="56">
        <f t="shared" si="17"/>
        <v>0.753486907475791</v>
      </c>
      <c r="K131" s="54">
        <v>9</v>
      </c>
      <c r="L131" s="125">
        <f t="shared" si="18"/>
        <v>0.024037762774261548</v>
      </c>
      <c r="M131" s="72">
        <v>0.3435919423327024</v>
      </c>
      <c r="N131" s="58"/>
      <c r="O131" s="58"/>
      <c r="P131" s="58"/>
      <c r="Q131" s="58"/>
      <c r="R131" s="58"/>
      <c r="S131" s="58"/>
      <c r="T131" s="58"/>
      <c r="U131" s="58"/>
      <c r="V131" s="58"/>
      <c r="W131" s="58"/>
      <c r="X131" s="58"/>
      <c r="Y131" s="58"/>
      <c r="Z131" s="58"/>
    </row>
    <row r="132" spans="1:13" s="58" customFormat="1" ht="12.75">
      <c r="A132" s="57">
        <v>10</v>
      </c>
      <c r="B132" s="54" t="s">
        <v>273</v>
      </c>
      <c r="C132" s="126">
        <v>12093000</v>
      </c>
      <c r="D132" s="54" t="s">
        <v>53</v>
      </c>
      <c r="E132" s="131">
        <v>2.577</v>
      </c>
      <c r="F132" s="131">
        <v>1.719</v>
      </c>
      <c r="G132" s="56">
        <f t="shared" si="16"/>
        <v>-0.33294528521536665</v>
      </c>
      <c r="H132" s="55">
        <v>4801.139</v>
      </c>
      <c r="I132" s="55">
        <v>6027.496</v>
      </c>
      <c r="J132" s="56">
        <f t="shared" si="17"/>
        <v>0.255430430154178</v>
      </c>
      <c r="K132" s="54">
        <v>10</v>
      </c>
      <c r="L132" s="125">
        <f t="shared" si="18"/>
        <v>0.02186472836594694</v>
      </c>
      <c r="M132" s="72">
        <v>0.8913973407577304</v>
      </c>
    </row>
    <row r="133" spans="1:13" s="58" customFormat="1" ht="12.75">
      <c r="A133" s="57">
        <v>11</v>
      </c>
      <c r="B133" s="54" t="s">
        <v>84</v>
      </c>
      <c r="C133" s="126" t="s">
        <v>315</v>
      </c>
      <c r="D133" s="54" t="s">
        <v>53</v>
      </c>
      <c r="E133" s="131">
        <v>8703.44</v>
      </c>
      <c r="F133" s="131">
        <v>8898.319</v>
      </c>
      <c r="G133" s="56">
        <f t="shared" si="16"/>
        <v>0.02239103159210599</v>
      </c>
      <c r="H133" s="55">
        <v>5214.986</v>
      </c>
      <c r="I133" s="55">
        <v>5856.45</v>
      </c>
      <c r="J133" s="56">
        <f t="shared" si="17"/>
        <v>0.12300397354853876</v>
      </c>
      <c r="K133" s="54">
        <v>11</v>
      </c>
      <c r="L133" s="125">
        <f t="shared" si="18"/>
        <v>0.021244259380470754</v>
      </c>
      <c r="M133" s="72">
        <v>0.40157014478590675</v>
      </c>
    </row>
    <row r="134" spans="1:13" s="58" customFormat="1" ht="12.75">
      <c r="A134" s="57">
        <v>12</v>
      </c>
      <c r="B134" s="54" t="s">
        <v>54</v>
      </c>
      <c r="C134" s="126" t="s">
        <v>308</v>
      </c>
      <c r="D134" s="54" t="s">
        <v>53</v>
      </c>
      <c r="E134" s="131">
        <v>1656.866</v>
      </c>
      <c r="F134" s="131">
        <v>1529.799</v>
      </c>
      <c r="G134" s="56">
        <f t="shared" si="16"/>
        <v>-0.07669117478420102</v>
      </c>
      <c r="H134" s="55">
        <v>10443.369</v>
      </c>
      <c r="I134" s="55">
        <v>5552.819</v>
      </c>
      <c r="J134" s="56">
        <f t="shared" si="17"/>
        <v>-0.46829236810458386</v>
      </c>
      <c r="K134" s="54">
        <v>12</v>
      </c>
      <c r="L134" s="125">
        <f t="shared" si="18"/>
        <v>0.020142838601679557</v>
      </c>
      <c r="M134" s="72">
        <v>0.025808671576147583</v>
      </c>
    </row>
    <row r="135" spans="1:13" s="58" customFormat="1" ht="12.75">
      <c r="A135" s="57">
        <v>13</v>
      </c>
      <c r="B135" s="54" t="s">
        <v>85</v>
      </c>
      <c r="C135" s="126">
        <v>21012000</v>
      </c>
      <c r="D135" s="54" t="s">
        <v>53</v>
      </c>
      <c r="E135" s="131">
        <v>526.633</v>
      </c>
      <c r="F135" s="131">
        <v>844.773</v>
      </c>
      <c r="G135" s="56">
        <f t="shared" si="16"/>
        <v>0.6041019077801808</v>
      </c>
      <c r="H135" s="55">
        <v>3319.612</v>
      </c>
      <c r="I135" s="55">
        <v>4806.19</v>
      </c>
      <c r="J135" s="56">
        <f t="shared" si="17"/>
        <v>0.4478167930468981</v>
      </c>
      <c r="K135" s="54">
        <v>13</v>
      </c>
      <c r="L135" s="125">
        <f t="shared" si="18"/>
        <v>0.01743444356083032</v>
      </c>
      <c r="M135" s="72">
        <v>0.9883134396677622</v>
      </c>
    </row>
    <row r="136" spans="1:13" s="58" customFormat="1" ht="12.75">
      <c r="A136" s="57">
        <v>14</v>
      </c>
      <c r="B136" s="54" t="s">
        <v>68</v>
      </c>
      <c r="C136" s="126" t="s">
        <v>296</v>
      </c>
      <c r="D136" s="54" t="s">
        <v>53</v>
      </c>
      <c r="E136" s="131">
        <v>7503.734</v>
      </c>
      <c r="F136" s="131">
        <v>5130.889</v>
      </c>
      <c r="G136" s="56">
        <f t="shared" si="16"/>
        <v>-0.3162218969915512</v>
      </c>
      <c r="H136" s="55">
        <v>11241.755</v>
      </c>
      <c r="I136" s="55">
        <v>4421.805</v>
      </c>
      <c r="J136" s="56">
        <f t="shared" si="17"/>
        <v>-0.6066623939055779</v>
      </c>
      <c r="K136" s="54">
        <v>14</v>
      </c>
      <c r="L136" s="125">
        <f t="shared" si="18"/>
        <v>0.01604008782621938</v>
      </c>
      <c r="M136" s="72">
        <v>0.06676240292017314</v>
      </c>
    </row>
    <row r="137" spans="1:13" s="58" customFormat="1" ht="12.75">
      <c r="A137" s="57">
        <v>15</v>
      </c>
      <c r="B137" s="54" t="s">
        <v>58</v>
      </c>
      <c r="C137" s="126" t="s">
        <v>297</v>
      </c>
      <c r="D137" s="54" t="s">
        <v>53</v>
      </c>
      <c r="E137" s="131">
        <v>4135.579</v>
      </c>
      <c r="F137" s="131">
        <v>6212.231</v>
      </c>
      <c r="G137" s="56">
        <f t="shared" si="16"/>
        <v>0.5021429889260972</v>
      </c>
      <c r="H137" s="55">
        <v>3238.563</v>
      </c>
      <c r="I137" s="55">
        <v>4061.624</v>
      </c>
      <c r="J137" s="56">
        <f t="shared" si="17"/>
        <v>0.2541438903612496</v>
      </c>
      <c r="K137" s="54">
        <v>15</v>
      </c>
      <c r="L137" s="125">
        <f t="shared" si="18"/>
        <v>0.014733532047903617</v>
      </c>
      <c r="M137" s="72">
        <v>0.06088679284881228</v>
      </c>
    </row>
    <row r="138" spans="1:13" s="58" customFormat="1" ht="12.75">
      <c r="A138" s="57">
        <v>16</v>
      </c>
      <c r="B138" s="54" t="s">
        <v>182</v>
      </c>
      <c r="C138" s="126">
        <v>16023100</v>
      </c>
      <c r="D138" s="54" t="s">
        <v>53</v>
      </c>
      <c r="E138" s="131">
        <v>897.688</v>
      </c>
      <c r="F138" s="131">
        <v>916.325</v>
      </c>
      <c r="G138" s="56">
        <f t="shared" si="16"/>
        <v>0.020761110764541863</v>
      </c>
      <c r="H138" s="55">
        <v>3012.744</v>
      </c>
      <c r="I138" s="55">
        <v>3878.635</v>
      </c>
      <c r="J138" s="56">
        <f t="shared" si="17"/>
        <v>0.28740941812513776</v>
      </c>
      <c r="K138" s="54">
        <v>16</v>
      </c>
      <c r="L138" s="125">
        <f t="shared" si="18"/>
        <v>0.014069739856427049</v>
      </c>
      <c r="M138" s="72">
        <v>0.9921761886002834</v>
      </c>
    </row>
    <row r="139" spans="1:13" s="58" customFormat="1" ht="12.75">
      <c r="A139" s="57">
        <v>17</v>
      </c>
      <c r="B139" s="54" t="s">
        <v>75</v>
      </c>
      <c r="C139" s="126" t="s">
        <v>300</v>
      </c>
      <c r="D139" s="54" t="s">
        <v>53</v>
      </c>
      <c r="E139" s="131">
        <v>684.598</v>
      </c>
      <c r="F139" s="131">
        <v>1269.105</v>
      </c>
      <c r="G139" s="56">
        <f t="shared" si="16"/>
        <v>0.853795950324132</v>
      </c>
      <c r="H139" s="55">
        <v>3679.528</v>
      </c>
      <c r="I139" s="55">
        <v>3866.715</v>
      </c>
      <c r="J139" s="56">
        <f t="shared" si="17"/>
        <v>0.05087255756716632</v>
      </c>
      <c r="K139" s="54">
        <v>17</v>
      </c>
      <c r="L139" s="125">
        <f t="shared" si="18"/>
        <v>0.014026500082875629</v>
      </c>
      <c r="M139" s="72">
        <v>0.033017833095847</v>
      </c>
    </row>
    <row r="140" spans="1:13" s="58" customFormat="1" ht="12.75">
      <c r="A140" s="57">
        <v>18</v>
      </c>
      <c r="B140" s="54" t="s">
        <v>89</v>
      </c>
      <c r="C140" s="126">
        <v>20079990</v>
      </c>
      <c r="D140" s="54" t="s">
        <v>53</v>
      </c>
      <c r="E140" s="131">
        <v>567.613</v>
      </c>
      <c r="F140" s="131">
        <v>790.86</v>
      </c>
      <c r="G140" s="56">
        <f t="shared" si="16"/>
        <v>0.3933084689744596</v>
      </c>
      <c r="H140" s="55">
        <v>548.574</v>
      </c>
      <c r="I140" s="55">
        <v>3728.691</v>
      </c>
      <c r="J140" s="56">
        <f t="shared" si="17"/>
        <v>5.7970611075260585</v>
      </c>
      <c r="K140" s="54">
        <v>18</v>
      </c>
      <c r="L140" s="125">
        <f t="shared" si="18"/>
        <v>0.013525818329128888</v>
      </c>
      <c r="M140" s="72">
        <v>0.22449944036062572</v>
      </c>
    </row>
    <row r="141" spans="1:13" s="58" customFormat="1" ht="12.75">
      <c r="A141" s="57">
        <v>19</v>
      </c>
      <c r="B141" s="54" t="s">
        <v>74</v>
      </c>
      <c r="C141" s="126" t="s">
        <v>299</v>
      </c>
      <c r="D141" s="54" t="s">
        <v>53</v>
      </c>
      <c r="E141" s="131">
        <v>4978.397</v>
      </c>
      <c r="F141" s="131">
        <v>4055.048</v>
      </c>
      <c r="G141" s="56">
        <f t="shared" si="16"/>
        <v>-0.18547114663615621</v>
      </c>
      <c r="H141" s="55">
        <v>6558.668</v>
      </c>
      <c r="I141" s="55">
        <v>3265.101</v>
      </c>
      <c r="J141" s="56">
        <f t="shared" si="17"/>
        <v>-0.5021701052713752</v>
      </c>
      <c r="K141" s="54">
        <v>19</v>
      </c>
      <c r="L141" s="125">
        <f t="shared" si="18"/>
        <v>0.011844146632761218</v>
      </c>
      <c r="M141" s="72">
        <v>0.06200397641134061</v>
      </c>
    </row>
    <row r="142" spans="1:13" s="58" customFormat="1" ht="12.75">
      <c r="A142" s="57">
        <v>20</v>
      </c>
      <c r="B142" s="54" t="s">
        <v>224</v>
      </c>
      <c r="C142" s="126" t="s">
        <v>301</v>
      </c>
      <c r="D142" s="54" t="s">
        <v>53</v>
      </c>
      <c r="E142" s="131">
        <v>5883.283</v>
      </c>
      <c r="F142" s="131">
        <v>3437.535</v>
      </c>
      <c r="G142" s="56">
        <f t="shared" si="16"/>
        <v>-0.4157114318655078</v>
      </c>
      <c r="H142" s="55">
        <v>5747.368</v>
      </c>
      <c r="I142" s="55">
        <v>3218.689</v>
      </c>
      <c r="J142" s="56">
        <f t="shared" si="17"/>
        <v>-0.43997165311147646</v>
      </c>
      <c r="K142" s="54">
        <v>20</v>
      </c>
      <c r="L142" s="125">
        <f t="shared" si="18"/>
        <v>0.01167578720574205</v>
      </c>
      <c r="M142" s="72">
        <v>0.08365798879602392</v>
      </c>
    </row>
    <row r="143" spans="1:13" s="58" customFormat="1" ht="12.75">
      <c r="A143" s="57"/>
      <c r="B143" s="54" t="s">
        <v>158</v>
      </c>
      <c r="C143" s="78"/>
      <c r="D143" s="54"/>
      <c r="E143" s="55"/>
      <c r="F143" s="55"/>
      <c r="G143" s="56"/>
      <c r="H143" s="55">
        <f>+H144-SUM(H123:H142)</f>
        <v>25561.02199999994</v>
      </c>
      <c r="I143" s="55">
        <f>+I144-SUM(I123:I142)</f>
        <v>28744.321999999956</v>
      </c>
      <c r="J143" s="56">
        <f t="shared" si="17"/>
        <v>0.1245372739791087</v>
      </c>
      <c r="K143" s="54"/>
      <c r="L143" s="125">
        <f t="shared" si="18"/>
        <v>0.10426996427593012</v>
      </c>
      <c r="M143" s="72"/>
    </row>
    <row r="144" spans="2:26" s="59" customFormat="1" ht="12.75">
      <c r="B144" s="70" t="s">
        <v>161</v>
      </c>
      <c r="C144" s="70"/>
      <c r="D144" s="70"/>
      <c r="E144" s="99"/>
      <c r="F144" s="71"/>
      <c r="G144" s="71"/>
      <c r="H144" s="71">
        <f>+'Exportacion_regional '!C12</f>
        <v>344973.266</v>
      </c>
      <c r="I144" s="71">
        <f>+'Exportacion_regional '!D12</f>
        <v>275672.119</v>
      </c>
      <c r="J144" s="100">
        <f>+(I144-H144)/H144</f>
        <v>-0.20088845667246574</v>
      </c>
      <c r="K144" s="71"/>
      <c r="L144" s="100">
        <f>SUM(L123:L143)</f>
        <v>0.9999999999999997</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35" t="s">
        <v>205</v>
      </c>
      <c r="C146" s="235"/>
      <c r="D146" s="235"/>
      <c r="E146" s="235"/>
      <c r="F146" s="235"/>
      <c r="G146" s="235"/>
      <c r="H146" s="235"/>
      <c r="I146" s="235"/>
      <c r="J146" s="235"/>
      <c r="K146" s="235"/>
      <c r="L146" s="235"/>
      <c r="M146" s="235"/>
    </row>
    <row r="147" spans="13:26" ht="12.75">
      <c r="M147" s="98"/>
      <c r="N147" s="58"/>
      <c r="O147" s="58"/>
      <c r="P147" s="58"/>
      <c r="Q147" s="58"/>
      <c r="R147" s="58"/>
      <c r="S147" s="58"/>
      <c r="T147" s="58"/>
      <c r="U147" s="58"/>
      <c r="V147" s="58"/>
      <c r="W147" s="58"/>
      <c r="X147" s="58"/>
      <c r="Y147" s="58"/>
      <c r="Z147" s="58"/>
    </row>
    <row r="148" spans="2:26" s="83" customFormat="1" ht="15.75" customHeight="1">
      <c r="B148" s="238" t="s">
        <v>146</v>
      </c>
      <c r="C148" s="238"/>
      <c r="D148" s="238"/>
      <c r="E148" s="238"/>
      <c r="F148" s="238"/>
      <c r="G148" s="238"/>
      <c r="H148" s="238"/>
      <c r="I148" s="238"/>
      <c r="J148" s="238"/>
      <c r="K148" s="238"/>
      <c r="L148" s="238"/>
      <c r="M148" s="238"/>
      <c r="N148" s="58"/>
      <c r="O148" s="58"/>
      <c r="P148" s="58"/>
      <c r="Q148" s="58"/>
      <c r="R148" s="58"/>
      <c r="S148" s="58"/>
      <c r="T148" s="58"/>
      <c r="U148" s="58"/>
      <c r="V148" s="58"/>
      <c r="W148" s="58"/>
      <c r="X148" s="58"/>
      <c r="Y148" s="58"/>
      <c r="Z148" s="58"/>
    </row>
    <row r="149" spans="2:26" s="83" customFormat="1" ht="15.75" customHeight="1">
      <c r="B149" s="239" t="s">
        <v>46</v>
      </c>
      <c r="C149" s="239"/>
      <c r="D149" s="239"/>
      <c r="E149" s="239"/>
      <c r="F149" s="239"/>
      <c r="G149" s="239"/>
      <c r="H149" s="239"/>
      <c r="I149" s="239"/>
      <c r="J149" s="239"/>
      <c r="K149" s="239"/>
      <c r="L149" s="239"/>
      <c r="M149" s="239"/>
      <c r="N149" s="58"/>
      <c r="O149" s="58"/>
      <c r="P149" s="58"/>
      <c r="Q149" s="58"/>
      <c r="R149" s="58"/>
      <c r="S149" s="58"/>
      <c r="T149" s="58"/>
      <c r="U149" s="58"/>
      <c r="V149" s="58"/>
      <c r="W149" s="58"/>
      <c r="X149" s="58"/>
      <c r="Y149" s="58"/>
      <c r="Z149" s="58"/>
    </row>
    <row r="150" spans="2:26" s="84" customFormat="1" ht="15.75" customHeight="1">
      <c r="B150" s="239" t="s">
        <v>240</v>
      </c>
      <c r="C150" s="239"/>
      <c r="D150" s="239"/>
      <c r="E150" s="239"/>
      <c r="F150" s="239"/>
      <c r="G150" s="239"/>
      <c r="H150" s="239"/>
      <c r="I150" s="239"/>
      <c r="J150" s="239"/>
      <c r="K150" s="239"/>
      <c r="L150" s="239"/>
      <c r="M150" s="239"/>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221</v>
      </c>
      <c r="C152" s="86" t="s">
        <v>180</v>
      </c>
      <c r="D152" s="86" t="s">
        <v>52</v>
      </c>
      <c r="E152" s="237" t="s">
        <v>171</v>
      </c>
      <c r="F152" s="237"/>
      <c r="G152" s="237"/>
      <c r="H152" s="237" t="s">
        <v>172</v>
      </c>
      <c r="I152" s="237"/>
      <c r="J152" s="237"/>
      <c r="K152" s="237"/>
      <c r="L152" s="237"/>
      <c r="M152" s="237"/>
    </row>
    <row r="153" spans="2:13" s="58" customFormat="1" ht="15.75" customHeight="1">
      <c r="B153" s="88"/>
      <c r="C153" s="88"/>
      <c r="D153" s="88"/>
      <c r="E153" s="236" t="str">
        <f>+E121</f>
        <v>ene - mar</v>
      </c>
      <c r="F153" s="236"/>
      <c r="G153" s="88" t="s">
        <v>125</v>
      </c>
      <c r="H153" s="236" t="str">
        <f>+E153</f>
        <v>ene - mar</v>
      </c>
      <c r="I153" s="236"/>
      <c r="J153" s="88" t="s">
        <v>125</v>
      </c>
      <c r="K153" s="89"/>
      <c r="L153" s="123" t="s">
        <v>215</v>
      </c>
      <c r="M153" s="90" t="s">
        <v>173</v>
      </c>
    </row>
    <row r="154" spans="2:13" s="58" customFormat="1" ht="15.75">
      <c r="B154" s="91"/>
      <c r="C154" s="91"/>
      <c r="D154" s="91"/>
      <c r="E154" s="92">
        <f aca="true" t="shared" si="19" ref="E154:J154">+E122</f>
        <v>2010</v>
      </c>
      <c r="F154" s="92">
        <f t="shared" si="19"/>
        <v>2011</v>
      </c>
      <c r="G154" s="93" t="str">
        <f t="shared" si="19"/>
        <v>11/10</v>
      </c>
      <c r="H154" s="92">
        <f t="shared" si="19"/>
        <v>2010</v>
      </c>
      <c r="I154" s="92">
        <f t="shared" si="19"/>
        <v>2011</v>
      </c>
      <c r="J154" s="93" t="str">
        <f t="shared" si="19"/>
        <v>11/10</v>
      </c>
      <c r="K154" s="91"/>
      <c r="L154" s="92">
        <v>2011</v>
      </c>
      <c r="M154" s="203">
        <f>+M122</f>
        <v>2011</v>
      </c>
    </row>
    <row r="155" spans="1:26" s="57" customFormat="1" ht="12.75">
      <c r="A155" s="57">
        <v>1</v>
      </c>
      <c r="B155" s="54" t="s">
        <v>69</v>
      </c>
      <c r="C155" s="78">
        <v>22042110</v>
      </c>
      <c r="D155" s="54" t="s">
        <v>70</v>
      </c>
      <c r="E155" s="55">
        <v>44477.616</v>
      </c>
      <c r="F155" s="55">
        <v>46109.412</v>
      </c>
      <c r="G155" s="56">
        <f aca="true" t="shared" si="20" ref="G155:G174">+(F155-E155)/E155</f>
        <v>0.036688027523777235</v>
      </c>
      <c r="H155" s="55">
        <v>133347.329</v>
      </c>
      <c r="I155" s="55">
        <v>154793.543</v>
      </c>
      <c r="J155" s="56">
        <f aca="true" t="shared" si="21" ref="J155:J175">+(I155-H155)/H155</f>
        <v>0.16082972310603993</v>
      </c>
      <c r="K155" s="54">
        <v>1</v>
      </c>
      <c r="L155" s="125">
        <f aca="true" t="shared" si="22" ref="L155:L175">+I155/$I$176</f>
        <v>0.3481444594921995</v>
      </c>
      <c r="M155" s="72">
        <v>0.5448154801233238</v>
      </c>
      <c r="N155" s="58"/>
      <c r="O155" s="58"/>
      <c r="P155" s="58"/>
      <c r="Q155" s="58"/>
      <c r="R155" s="58"/>
      <c r="S155" s="58"/>
      <c r="T155" s="58"/>
      <c r="U155" s="58"/>
      <c r="V155" s="58"/>
      <c r="W155" s="58"/>
      <c r="X155" s="58"/>
      <c r="Y155" s="58"/>
      <c r="Z155" s="58"/>
    </row>
    <row r="156" spans="1:26" s="57" customFormat="1" ht="12.75">
      <c r="A156" s="57">
        <v>2</v>
      </c>
      <c r="B156" s="54" t="s">
        <v>63</v>
      </c>
      <c r="C156" s="126" t="s">
        <v>305</v>
      </c>
      <c r="D156" s="54" t="s">
        <v>53</v>
      </c>
      <c r="E156" s="55">
        <v>17622.112</v>
      </c>
      <c r="F156" s="55">
        <v>32275.33</v>
      </c>
      <c r="G156" s="56">
        <f t="shared" si="20"/>
        <v>0.8315245073916225</v>
      </c>
      <c r="H156" s="55">
        <v>30215.668</v>
      </c>
      <c r="I156" s="55">
        <v>35465.997</v>
      </c>
      <c r="J156" s="56">
        <f t="shared" si="21"/>
        <v>0.17376180463724983</v>
      </c>
      <c r="K156" s="54">
        <v>2</v>
      </c>
      <c r="L156" s="125">
        <f t="shared" si="22"/>
        <v>0.07976618479439397</v>
      </c>
      <c r="M156" s="72">
        <v>0.06470471822554186</v>
      </c>
      <c r="N156" s="58"/>
      <c r="O156" s="58"/>
      <c r="P156" s="58"/>
      <c r="Q156" s="58"/>
      <c r="R156" s="58"/>
      <c r="S156" s="58"/>
      <c r="T156" s="58"/>
      <c r="U156" s="58"/>
      <c r="V156" s="58"/>
      <c r="W156" s="58"/>
      <c r="X156" s="58"/>
      <c r="Y156" s="58"/>
      <c r="Z156" s="58"/>
    </row>
    <row r="157" spans="1:26" s="57" customFormat="1" ht="12.75">
      <c r="A157" s="57">
        <v>3</v>
      </c>
      <c r="B157" s="54" t="s">
        <v>123</v>
      </c>
      <c r="C157" s="126">
        <v>22042190</v>
      </c>
      <c r="D157" s="54" t="s">
        <v>70</v>
      </c>
      <c r="E157" s="55">
        <v>7825.827</v>
      </c>
      <c r="F157" s="55">
        <v>8743.449</v>
      </c>
      <c r="G157" s="56">
        <f t="shared" si="20"/>
        <v>0.11725559484000864</v>
      </c>
      <c r="H157" s="55">
        <v>13971.242</v>
      </c>
      <c r="I157" s="55">
        <v>16572.998</v>
      </c>
      <c r="J157" s="56">
        <f t="shared" si="21"/>
        <v>0.18622224137267104</v>
      </c>
      <c r="K157" s="54">
        <v>3</v>
      </c>
      <c r="L157" s="125">
        <f t="shared" si="22"/>
        <v>0.03727414799773207</v>
      </c>
      <c r="M157" s="72">
        <v>0.7446185432369663</v>
      </c>
      <c r="N157" s="58"/>
      <c r="O157" s="58"/>
      <c r="P157" s="58"/>
      <c r="Q157" s="58"/>
      <c r="R157" s="58"/>
      <c r="S157" s="58"/>
      <c r="T157" s="58"/>
      <c r="U157" s="58"/>
      <c r="V157" s="58"/>
      <c r="W157" s="58"/>
      <c r="X157" s="58"/>
      <c r="Y157" s="58"/>
      <c r="Z157" s="58"/>
    </row>
    <row r="158" spans="1:26" s="57" customFormat="1" ht="12.75">
      <c r="A158" s="57">
        <v>4</v>
      </c>
      <c r="B158" s="54" t="s">
        <v>78</v>
      </c>
      <c r="C158" s="77">
        <v>22042990</v>
      </c>
      <c r="D158" s="54" t="s">
        <v>70</v>
      </c>
      <c r="E158" s="55">
        <v>21014.616</v>
      </c>
      <c r="F158" s="55">
        <v>14224.694</v>
      </c>
      <c r="G158" s="56">
        <f t="shared" si="20"/>
        <v>-0.32310473814986684</v>
      </c>
      <c r="H158" s="55">
        <v>15708.529</v>
      </c>
      <c r="I158" s="55">
        <v>16131.119</v>
      </c>
      <c r="J158" s="56">
        <f t="shared" si="21"/>
        <v>0.026901946070189014</v>
      </c>
      <c r="K158" s="54">
        <v>4</v>
      </c>
      <c r="L158" s="125">
        <f t="shared" si="22"/>
        <v>0.03628032278619884</v>
      </c>
      <c r="M158" s="72">
        <v>0.32779355941107247</v>
      </c>
      <c r="N158" s="58"/>
      <c r="O158" s="58"/>
      <c r="P158" s="58"/>
      <c r="Q158" s="58"/>
      <c r="R158" s="58"/>
      <c r="S158" s="58"/>
      <c r="T158" s="58"/>
      <c r="U158" s="58"/>
      <c r="V158" s="58"/>
      <c r="W158" s="58"/>
      <c r="X158" s="58"/>
      <c r="Y158" s="58"/>
      <c r="Z158" s="58"/>
    </row>
    <row r="159" spans="1:26" s="57" customFormat="1" ht="12.75">
      <c r="A159" s="57">
        <v>5</v>
      </c>
      <c r="B159" s="54" t="s">
        <v>54</v>
      </c>
      <c r="C159" s="126" t="s">
        <v>308</v>
      </c>
      <c r="D159" s="54" t="s">
        <v>53</v>
      </c>
      <c r="E159" s="55">
        <v>2684.259</v>
      </c>
      <c r="F159" s="55">
        <v>2863.688</v>
      </c>
      <c r="G159" s="56">
        <f t="shared" si="20"/>
        <v>0.06684489089912712</v>
      </c>
      <c r="H159" s="55">
        <v>17030.372</v>
      </c>
      <c r="I159" s="55">
        <v>11756.206</v>
      </c>
      <c r="J159" s="56">
        <f t="shared" si="21"/>
        <v>-0.30969176715576147</v>
      </c>
      <c r="K159" s="54">
        <v>5</v>
      </c>
      <c r="L159" s="125">
        <f t="shared" si="22"/>
        <v>0.026440753950240373</v>
      </c>
      <c r="M159" s="72">
        <v>0.054641085840459715</v>
      </c>
      <c r="N159" s="58"/>
      <c r="O159" s="58"/>
      <c r="P159" s="58"/>
      <c r="Q159" s="58"/>
      <c r="R159" s="58"/>
      <c r="S159" s="58"/>
      <c r="T159" s="58"/>
      <c r="U159" s="58"/>
      <c r="V159" s="58"/>
      <c r="W159" s="58"/>
      <c r="X159" s="58"/>
      <c r="Y159" s="58"/>
      <c r="Z159" s="58"/>
    </row>
    <row r="160" spans="1:26" s="57" customFormat="1" ht="12.75">
      <c r="A160" s="57">
        <v>6</v>
      </c>
      <c r="B160" s="54" t="s">
        <v>87</v>
      </c>
      <c r="C160" s="126" t="s">
        <v>316</v>
      </c>
      <c r="D160" s="54" t="s">
        <v>53</v>
      </c>
      <c r="E160" s="55">
        <v>6356.184</v>
      </c>
      <c r="F160" s="55">
        <v>5877.444</v>
      </c>
      <c r="G160" s="56">
        <f t="shared" si="20"/>
        <v>-0.07531877617136316</v>
      </c>
      <c r="H160" s="55">
        <v>11789.655</v>
      </c>
      <c r="I160" s="55">
        <v>11294.487</v>
      </c>
      <c r="J160" s="56">
        <f t="shared" si="21"/>
        <v>-0.04200021120210909</v>
      </c>
      <c r="K160" s="54">
        <v>6</v>
      </c>
      <c r="L160" s="125">
        <f t="shared" si="22"/>
        <v>0.025402306812349878</v>
      </c>
      <c r="M160" s="72">
        <v>0.666711588363309</v>
      </c>
      <c r="N160" s="58"/>
      <c r="O160" s="58"/>
      <c r="P160" s="58"/>
      <c r="Q160" s="58"/>
      <c r="R160" s="58"/>
      <c r="S160" s="58"/>
      <c r="T160" s="58"/>
      <c r="U160" s="58"/>
      <c r="V160" s="58"/>
      <c r="W160" s="58"/>
      <c r="X160" s="58"/>
      <c r="Y160" s="58"/>
      <c r="Z160" s="58"/>
    </row>
    <row r="161" spans="1:26" s="57" customFormat="1" ht="12.75">
      <c r="A161" s="57">
        <v>7</v>
      </c>
      <c r="B161" s="54" t="s">
        <v>68</v>
      </c>
      <c r="C161" s="126" t="s">
        <v>296</v>
      </c>
      <c r="D161" s="54" t="s">
        <v>53</v>
      </c>
      <c r="E161" s="55">
        <v>6961.944</v>
      </c>
      <c r="F161" s="55">
        <v>9660.404</v>
      </c>
      <c r="G161" s="56">
        <f t="shared" si="20"/>
        <v>0.38760150900380697</v>
      </c>
      <c r="H161" s="55">
        <v>10593.31</v>
      </c>
      <c r="I161" s="55">
        <v>11210.022</v>
      </c>
      <c r="J161" s="56">
        <f t="shared" si="21"/>
        <v>0.05821712005029602</v>
      </c>
      <c r="K161" s="54">
        <v>7</v>
      </c>
      <c r="L161" s="125">
        <f t="shared" si="22"/>
        <v>0.025212337507422165</v>
      </c>
      <c r="M161" s="72">
        <v>0.16925395975354074</v>
      </c>
      <c r="N161" s="58"/>
      <c r="O161" s="58"/>
      <c r="P161" s="58"/>
      <c r="Q161" s="58"/>
      <c r="R161" s="58"/>
      <c r="S161" s="58"/>
      <c r="T161" s="58"/>
      <c r="U161" s="58"/>
      <c r="V161" s="58"/>
      <c r="W161" s="58"/>
      <c r="X161" s="58"/>
      <c r="Y161" s="58"/>
      <c r="Z161" s="58"/>
    </row>
    <row r="162" spans="1:26" s="57" customFormat="1" ht="12.75">
      <c r="A162" s="57">
        <v>8</v>
      </c>
      <c r="B162" s="54" t="s">
        <v>56</v>
      </c>
      <c r="C162" s="126" t="s">
        <v>303</v>
      </c>
      <c r="D162" s="54" t="s">
        <v>53</v>
      </c>
      <c r="E162" s="55">
        <v>4106.698</v>
      </c>
      <c r="F162" s="55">
        <v>4049.361</v>
      </c>
      <c r="G162" s="56">
        <f t="shared" si="20"/>
        <v>-0.013961825291268177</v>
      </c>
      <c r="H162" s="55">
        <v>11805.1</v>
      </c>
      <c r="I162" s="55">
        <v>11195.829</v>
      </c>
      <c r="J162" s="56">
        <f t="shared" si="21"/>
        <v>-0.05161082921788046</v>
      </c>
      <c r="K162" s="54">
        <v>8</v>
      </c>
      <c r="L162" s="125">
        <f t="shared" si="22"/>
        <v>0.0251804161868179</v>
      </c>
      <c r="M162" s="72">
        <v>0.24003609858456296</v>
      </c>
      <c r="N162" s="58"/>
      <c r="O162" s="58"/>
      <c r="P162" s="58"/>
      <c r="Q162" s="58"/>
      <c r="R162" s="58"/>
      <c r="S162" s="58"/>
      <c r="T162" s="58"/>
      <c r="U162" s="58"/>
      <c r="V162" s="58"/>
      <c r="W162" s="58"/>
      <c r="X162" s="58"/>
      <c r="Y162" s="58"/>
      <c r="Z162" s="58"/>
    </row>
    <row r="163" spans="1:26" s="57" customFormat="1" ht="12.75">
      <c r="A163" s="57">
        <v>9</v>
      </c>
      <c r="B163" s="54" t="s">
        <v>74</v>
      </c>
      <c r="C163" s="126" t="s">
        <v>299</v>
      </c>
      <c r="D163" s="54" t="s">
        <v>53</v>
      </c>
      <c r="E163" s="55">
        <v>7520.654</v>
      </c>
      <c r="F163" s="55">
        <v>8095.716</v>
      </c>
      <c r="G163" s="56">
        <f t="shared" si="20"/>
        <v>0.07646436067927069</v>
      </c>
      <c r="H163" s="55">
        <v>10980.086</v>
      </c>
      <c r="I163" s="55">
        <v>8582.72</v>
      </c>
      <c r="J163" s="56">
        <f t="shared" si="21"/>
        <v>-0.21833763414967788</v>
      </c>
      <c r="K163" s="54">
        <v>9</v>
      </c>
      <c r="L163" s="125">
        <f t="shared" si="22"/>
        <v>0.01930330140045241</v>
      </c>
      <c r="M163" s="72">
        <v>0.16298508634959263</v>
      </c>
      <c r="N163" s="58"/>
      <c r="O163" s="58"/>
      <c r="P163" s="58"/>
      <c r="Q163" s="58"/>
      <c r="R163" s="58"/>
      <c r="S163" s="58"/>
      <c r="T163" s="58"/>
      <c r="U163" s="58"/>
      <c r="V163" s="58"/>
      <c r="W163" s="58"/>
      <c r="X163" s="58"/>
      <c r="Y163" s="58"/>
      <c r="Z163" s="58"/>
    </row>
    <row r="164" spans="1:13" s="58" customFormat="1" ht="12.75">
      <c r="A164" s="57">
        <v>10</v>
      </c>
      <c r="B164" s="54" t="s">
        <v>86</v>
      </c>
      <c r="C164" s="126">
        <v>20087010</v>
      </c>
      <c r="D164" s="54" t="s">
        <v>53</v>
      </c>
      <c r="E164" s="55">
        <v>1724.831</v>
      </c>
      <c r="F164" s="55">
        <v>6844.378</v>
      </c>
      <c r="G164" s="56">
        <f t="shared" si="20"/>
        <v>2.9681441254244616</v>
      </c>
      <c r="H164" s="55">
        <v>1632.137</v>
      </c>
      <c r="I164" s="55">
        <v>8276.071</v>
      </c>
      <c r="J164" s="56">
        <f t="shared" si="21"/>
        <v>4.070696271207626</v>
      </c>
      <c r="K164" s="54">
        <v>10</v>
      </c>
      <c r="L164" s="125">
        <f t="shared" si="22"/>
        <v>0.018613620498460114</v>
      </c>
      <c r="M164" s="72">
        <v>0.503674706343916</v>
      </c>
    </row>
    <row r="165" spans="1:13" s="58" customFormat="1" ht="12.75">
      <c r="A165" s="57">
        <v>11</v>
      </c>
      <c r="B165" s="54" t="s">
        <v>181</v>
      </c>
      <c r="C165" s="126" t="s">
        <v>317</v>
      </c>
      <c r="D165" s="54" t="s">
        <v>53</v>
      </c>
      <c r="E165" s="55">
        <v>1257.678</v>
      </c>
      <c r="F165" s="55">
        <v>2443.448</v>
      </c>
      <c r="G165" s="56">
        <f t="shared" si="20"/>
        <v>0.9428247929915285</v>
      </c>
      <c r="H165" s="55">
        <v>2256.031</v>
      </c>
      <c r="I165" s="55">
        <v>7396.518</v>
      </c>
      <c r="J165" s="56">
        <f t="shared" si="21"/>
        <v>2.278553353211902</v>
      </c>
      <c r="K165" s="54">
        <v>11</v>
      </c>
      <c r="L165" s="125">
        <f t="shared" si="22"/>
        <v>0.016635427494765233</v>
      </c>
      <c r="M165" s="72">
        <v>0.18442267614716348</v>
      </c>
    </row>
    <row r="166" spans="1:13" s="58" customFormat="1" ht="12.75">
      <c r="A166" s="57">
        <v>12</v>
      </c>
      <c r="B166" s="54" t="s">
        <v>367</v>
      </c>
      <c r="C166" s="126">
        <v>10051000</v>
      </c>
      <c r="D166" s="54" t="s">
        <v>53</v>
      </c>
      <c r="E166" s="55">
        <v>5468.617</v>
      </c>
      <c r="F166" s="55">
        <v>2988.112</v>
      </c>
      <c r="G166" s="56">
        <f t="shared" si="20"/>
        <v>-0.45358908842948775</v>
      </c>
      <c r="H166" s="55">
        <v>13366.638</v>
      </c>
      <c r="I166" s="55">
        <v>7141.348</v>
      </c>
      <c r="J166" s="56">
        <f t="shared" si="21"/>
        <v>-0.4657334177823923</v>
      </c>
      <c r="K166" s="54">
        <v>12</v>
      </c>
      <c r="L166" s="125">
        <f t="shared" si="22"/>
        <v>0.01606152744695365</v>
      </c>
      <c r="M166" s="72">
        <v>0.31878740804228267</v>
      </c>
    </row>
    <row r="167" spans="1:13" s="58" customFormat="1" ht="12.75">
      <c r="A167" s="57">
        <v>13</v>
      </c>
      <c r="B167" s="54" t="s">
        <v>75</v>
      </c>
      <c r="C167" s="126" t="s">
        <v>300</v>
      </c>
      <c r="D167" s="54" t="s">
        <v>53</v>
      </c>
      <c r="E167" s="55">
        <v>965.185</v>
      </c>
      <c r="F167" s="55">
        <v>1338.791</v>
      </c>
      <c r="G167" s="56">
        <f t="shared" si="20"/>
        <v>0.3870822692022773</v>
      </c>
      <c r="H167" s="55">
        <v>5249.607</v>
      </c>
      <c r="I167" s="55">
        <v>6041.392</v>
      </c>
      <c r="J167" s="56">
        <f t="shared" si="21"/>
        <v>0.15082748099048174</v>
      </c>
      <c r="K167" s="54">
        <v>13</v>
      </c>
      <c r="L167" s="125">
        <f t="shared" si="22"/>
        <v>0.013587628473756804</v>
      </c>
      <c r="M167" s="72">
        <v>0.05158737396539059</v>
      </c>
    </row>
    <row r="168" spans="1:13" s="58" customFormat="1" ht="12.75">
      <c r="A168" s="57">
        <v>14</v>
      </c>
      <c r="B168" s="54" t="s">
        <v>61</v>
      </c>
      <c r="C168" s="126" t="s">
        <v>306</v>
      </c>
      <c r="D168" s="54" t="s">
        <v>53</v>
      </c>
      <c r="E168" s="55">
        <v>1356.067</v>
      </c>
      <c r="F168" s="55">
        <v>1848.947</v>
      </c>
      <c r="G168" s="56">
        <f t="shared" si="20"/>
        <v>0.36346286724770965</v>
      </c>
      <c r="H168" s="55">
        <v>4548.759</v>
      </c>
      <c r="I168" s="55">
        <v>5998.822</v>
      </c>
      <c r="J168" s="56">
        <f t="shared" si="21"/>
        <v>0.3187821117803779</v>
      </c>
      <c r="K168" s="54">
        <v>14</v>
      </c>
      <c r="L168" s="125">
        <f t="shared" si="22"/>
        <v>0.013491884753745286</v>
      </c>
      <c r="M168" s="72">
        <v>0.07648684075557573</v>
      </c>
    </row>
    <row r="169" spans="1:13" s="58" customFormat="1" ht="12.75">
      <c r="A169" s="57">
        <v>15</v>
      </c>
      <c r="B169" s="54" t="s">
        <v>67</v>
      </c>
      <c r="C169" s="126" t="s">
        <v>298</v>
      </c>
      <c r="D169" s="54" t="s">
        <v>53</v>
      </c>
      <c r="E169" s="55">
        <v>4809.549</v>
      </c>
      <c r="F169" s="55">
        <v>5915.313</v>
      </c>
      <c r="G169" s="56">
        <f t="shared" si="20"/>
        <v>0.22991012254995222</v>
      </c>
      <c r="H169" s="55">
        <v>6555.639</v>
      </c>
      <c r="I169" s="55">
        <v>5784.711</v>
      </c>
      <c r="J169" s="56">
        <f t="shared" si="21"/>
        <v>-0.11759768956161251</v>
      </c>
      <c r="K169" s="54">
        <v>15</v>
      </c>
      <c r="L169" s="125">
        <f t="shared" si="22"/>
        <v>0.013010330052420733</v>
      </c>
      <c r="M169" s="72">
        <v>0.2153570381116492</v>
      </c>
    </row>
    <row r="170" spans="1:13" s="58" customFormat="1" ht="12.75">
      <c r="A170" s="57">
        <v>16</v>
      </c>
      <c r="B170" s="54" t="s">
        <v>274</v>
      </c>
      <c r="C170" s="126">
        <v>21069090</v>
      </c>
      <c r="D170" s="54" t="s">
        <v>53</v>
      </c>
      <c r="E170" s="55">
        <v>369.21</v>
      </c>
      <c r="F170" s="55">
        <v>666.059</v>
      </c>
      <c r="G170" s="56">
        <f t="shared" si="20"/>
        <v>0.8040112673004524</v>
      </c>
      <c r="H170" s="55">
        <v>2914.121</v>
      </c>
      <c r="I170" s="55">
        <v>5272.373</v>
      </c>
      <c r="J170" s="56">
        <f t="shared" si="21"/>
        <v>0.8092498561315743</v>
      </c>
      <c r="K170" s="54">
        <v>16</v>
      </c>
      <c r="L170" s="125">
        <f t="shared" si="22"/>
        <v>0.011858036276915415</v>
      </c>
      <c r="M170" s="72">
        <v>0.7843504298819942</v>
      </c>
    </row>
    <row r="171" spans="1:13" s="58" customFormat="1" ht="12.75">
      <c r="A171" s="57">
        <v>17</v>
      </c>
      <c r="B171" s="54" t="s">
        <v>82</v>
      </c>
      <c r="C171" s="126">
        <v>44012200</v>
      </c>
      <c r="D171" s="54" t="s">
        <v>53</v>
      </c>
      <c r="E171" s="55">
        <v>75.945</v>
      </c>
      <c r="F171" s="55">
        <v>49230.485</v>
      </c>
      <c r="G171" s="56">
        <f t="shared" si="20"/>
        <v>647.2386595562579</v>
      </c>
      <c r="H171" s="55">
        <v>295.375</v>
      </c>
      <c r="I171" s="55">
        <v>5238.646</v>
      </c>
      <c r="J171" s="56">
        <f t="shared" si="21"/>
        <v>16.735576809140923</v>
      </c>
      <c r="K171" s="54">
        <v>17</v>
      </c>
      <c r="L171" s="125">
        <f t="shared" si="22"/>
        <v>0.011782181251197106</v>
      </c>
      <c r="M171" s="72">
        <v>0.04768744286211791</v>
      </c>
    </row>
    <row r="172" spans="1:13" s="58" customFormat="1" ht="12.75">
      <c r="A172" s="57">
        <v>18</v>
      </c>
      <c r="B172" s="54" t="s">
        <v>96</v>
      </c>
      <c r="C172" s="126">
        <v>44111400</v>
      </c>
      <c r="D172" s="54" t="s">
        <v>53</v>
      </c>
      <c r="E172" s="55">
        <v>4152.157</v>
      </c>
      <c r="F172" s="55">
        <v>5764.324</v>
      </c>
      <c r="G172" s="56">
        <f t="shared" si="20"/>
        <v>0.38827216793584624</v>
      </c>
      <c r="H172" s="55">
        <v>3171.566</v>
      </c>
      <c r="I172" s="55">
        <v>4802.168</v>
      </c>
      <c r="J172" s="56">
        <f t="shared" si="21"/>
        <v>0.5141315047519112</v>
      </c>
      <c r="K172" s="54">
        <v>18</v>
      </c>
      <c r="L172" s="125">
        <f t="shared" si="22"/>
        <v>0.010800503369515463</v>
      </c>
      <c r="M172" s="72">
        <v>0.24088286249119545</v>
      </c>
    </row>
    <row r="173" spans="1:26" s="59" customFormat="1" ht="12.75">
      <c r="A173" s="57">
        <v>19</v>
      </c>
      <c r="B173" s="54" t="s">
        <v>234</v>
      </c>
      <c r="C173" s="126" t="s">
        <v>329</v>
      </c>
      <c r="D173" s="54" t="s">
        <v>53</v>
      </c>
      <c r="E173" s="55">
        <v>668.213</v>
      </c>
      <c r="F173" s="55">
        <v>1303.848</v>
      </c>
      <c r="G173" s="56">
        <f t="shared" si="20"/>
        <v>0.9512460847065233</v>
      </c>
      <c r="H173" s="55">
        <v>2182.749</v>
      </c>
      <c r="I173" s="55">
        <v>4680.417</v>
      </c>
      <c r="J173" s="56">
        <f t="shared" si="21"/>
        <v>1.144276323113652</v>
      </c>
      <c r="K173" s="54">
        <v>19</v>
      </c>
      <c r="L173" s="125">
        <f t="shared" si="22"/>
        <v>0.010526674531011297</v>
      </c>
      <c r="M173" s="72">
        <v>0.5377085660946364</v>
      </c>
      <c r="N173" s="58"/>
      <c r="O173" s="58"/>
      <c r="P173" s="58"/>
      <c r="Q173" s="58"/>
      <c r="R173" s="58"/>
      <c r="S173" s="58"/>
      <c r="T173" s="58"/>
      <c r="U173" s="58"/>
      <c r="V173" s="58"/>
      <c r="W173" s="58"/>
      <c r="X173" s="58"/>
      <c r="Y173" s="58"/>
      <c r="Z173" s="58"/>
    </row>
    <row r="174" spans="1:26" ht="12.75">
      <c r="A174" s="57">
        <v>20</v>
      </c>
      <c r="B174" s="54" t="s">
        <v>238</v>
      </c>
      <c r="C174" s="126" t="s">
        <v>318</v>
      </c>
      <c r="D174" s="54" t="s">
        <v>53</v>
      </c>
      <c r="E174" s="55">
        <v>582.245</v>
      </c>
      <c r="F174" s="55">
        <v>1119.25</v>
      </c>
      <c r="G174" s="56">
        <f t="shared" si="20"/>
        <v>0.9223007496844112</v>
      </c>
      <c r="H174" s="55">
        <v>2023.111</v>
      </c>
      <c r="I174" s="55">
        <v>4456.125</v>
      </c>
      <c r="J174" s="56">
        <f t="shared" si="21"/>
        <v>1.2026102374017047</v>
      </c>
      <c r="K174" s="54">
        <v>20</v>
      </c>
      <c r="L174" s="125">
        <f t="shared" si="22"/>
        <v>0.010022221854271257</v>
      </c>
      <c r="M174" s="72">
        <v>0.29634616623875243</v>
      </c>
      <c r="N174" s="58"/>
      <c r="O174" s="58"/>
      <c r="P174" s="58"/>
      <c r="Q174" s="58"/>
      <c r="R174" s="58"/>
      <c r="S174" s="58"/>
      <c r="T174" s="58"/>
      <c r="U174" s="58"/>
      <c r="V174" s="58"/>
      <c r="W174" s="58"/>
      <c r="X174" s="58"/>
      <c r="Y174" s="58"/>
      <c r="Z174" s="58"/>
    </row>
    <row r="175" spans="1:26" ht="12.75">
      <c r="A175" s="57"/>
      <c r="B175" s="54" t="s">
        <v>158</v>
      </c>
      <c r="C175" s="78"/>
      <c r="G175" s="56"/>
      <c r="H175" s="55">
        <f>+H176-SUM(H155:H174)</f>
        <v>87438.84199999995</v>
      </c>
      <c r="I175" s="55">
        <f>+I176-SUM(I155:I174)</f>
        <v>102532.95000000001</v>
      </c>
      <c r="J175" s="56">
        <f t="shared" si="21"/>
        <v>0.17262474724905524</v>
      </c>
      <c r="L175" s="125">
        <f t="shared" si="22"/>
        <v>0.23060573306918056</v>
      </c>
      <c r="M175" s="72"/>
      <c r="N175" s="58"/>
      <c r="O175" s="58"/>
      <c r="P175" s="58"/>
      <c r="Q175" s="58"/>
      <c r="R175" s="58"/>
      <c r="S175" s="58"/>
      <c r="T175" s="58"/>
      <c r="U175" s="58"/>
      <c r="V175" s="58"/>
      <c r="W175" s="58"/>
      <c r="X175" s="58"/>
      <c r="Y175" s="58"/>
      <c r="Z175" s="58"/>
    </row>
    <row r="176" spans="2:26" s="59" customFormat="1" ht="12.75">
      <c r="B176" s="70" t="s">
        <v>161</v>
      </c>
      <c r="C176" s="70"/>
      <c r="D176" s="70"/>
      <c r="E176" s="99"/>
      <c r="F176" s="71"/>
      <c r="G176" s="71"/>
      <c r="H176" s="71">
        <f>+'Exportacion_regional '!C13</f>
        <v>387075.866</v>
      </c>
      <c r="I176" s="71">
        <f>+'Exportacion_regional '!D13</f>
        <v>444624.462</v>
      </c>
      <c r="J176" s="100">
        <f>+(I176-H176)/H176</f>
        <v>0.14867523670411428</v>
      </c>
      <c r="K176" s="71"/>
      <c r="L176" s="100">
        <f>SUM(L155:L175)</f>
        <v>1</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35" t="s">
        <v>205</v>
      </c>
      <c r="C178" s="235"/>
      <c r="D178" s="235"/>
      <c r="E178" s="235"/>
      <c r="F178" s="235"/>
      <c r="G178" s="235"/>
      <c r="H178" s="235"/>
      <c r="I178" s="235"/>
      <c r="J178" s="235"/>
      <c r="K178" s="235"/>
      <c r="L178" s="235"/>
      <c r="M178" s="235"/>
    </row>
    <row r="179" spans="13:26" ht="12.75">
      <c r="M179" s="98"/>
      <c r="N179" s="58"/>
      <c r="O179" s="58"/>
      <c r="P179" s="58"/>
      <c r="Q179" s="58"/>
      <c r="R179" s="58"/>
      <c r="S179" s="58"/>
      <c r="T179" s="58"/>
      <c r="U179" s="58"/>
      <c r="V179" s="58"/>
      <c r="W179" s="58"/>
      <c r="X179" s="58"/>
      <c r="Y179" s="58"/>
      <c r="Z179" s="58"/>
    </row>
    <row r="180" spans="2:26" s="83" customFormat="1" ht="15.75" customHeight="1">
      <c r="B180" s="238" t="s">
        <v>147</v>
      </c>
      <c r="C180" s="238"/>
      <c r="D180" s="238"/>
      <c r="E180" s="238"/>
      <c r="F180" s="238"/>
      <c r="G180" s="238"/>
      <c r="H180" s="238"/>
      <c r="I180" s="238"/>
      <c r="J180" s="238"/>
      <c r="K180" s="238"/>
      <c r="L180" s="238"/>
      <c r="M180" s="238"/>
      <c r="N180" s="58"/>
      <c r="O180" s="58"/>
      <c r="P180" s="58"/>
      <c r="Q180" s="58"/>
      <c r="R180" s="58"/>
      <c r="S180" s="58"/>
      <c r="T180" s="58"/>
      <c r="U180" s="58"/>
      <c r="V180" s="58"/>
      <c r="W180" s="58"/>
      <c r="X180" s="58"/>
      <c r="Y180" s="58"/>
      <c r="Z180" s="58"/>
    </row>
    <row r="181" spans="2:26" s="83" customFormat="1" ht="15.75" customHeight="1">
      <c r="B181" s="239" t="s">
        <v>46</v>
      </c>
      <c r="C181" s="239"/>
      <c r="D181" s="239"/>
      <c r="E181" s="239"/>
      <c r="F181" s="239"/>
      <c r="G181" s="239"/>
      <c r="H181" s="239"/>
      <c r="I181" s="239"/>
      <c r="J181" s="239"/>
      <c r="K181" s="239"/>
      <c r="L181" s="239"/>
      <c r="M181" s="239"/>
      <c r="N181" s="58"/>
      <c r="O181" s="58"/>
      <c r="P181" s="58"/>
      <c r="Q181" s="58"/>
      <c r="R181" s="58"/>
      <c r="S181" s="58"/>
      <c r="T181" s="58"/>
      <c r="U181" s="58"/>
      <c r="V181" s="58"/>
      <c r="W181" s="58"/>
      <c r="X181" s="58"/>
      <c r="Y181" s="58"/>
      <c r="Z181" s="58"/>
    </row>
    <row r="182" spans="2:26" s="84" customFormat="1" ht="15.75" customHeight="1">
      <c r="B182" s="239" t="s">
        <v>348</v>
      </c>
      <c r="C182" s="239"/>
      <c r="D182" s="239"/>
      <c r="E182" s="239"/>
      <c r="F182" s="239"/>
      <c r="G182" s="239"/>
      <c r="H182" s="239"/>
      <c r="I182" s="239"/>
      <c r="J182" s="239"/>
      <c r="K182" s="239"/>
      <c r="L182" s="239"/>
      <c r="M182" s="239"/>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221</v>
      </c>
      <c r="C184" s="86" t="s">
        <v>180</v>
      </c>
      <c r="D184" s="86" t="s">
        <v>52</v>
      </c>
      <c r="E184" s="237" t="s">
        <v>171</v>
      </c>
      <c r="F184" s="237"/>
      <c r="G184" s="237"/>
      <c r="H184" s="237" t="s">
        <v>172</v>
      </c>
      <c r="I184" s="237"/>
      <c r="J184" s="237"/>
      <c r="K184" s="237"/>
      <c r="L184" s="237"/>
      <c r="M184" s="237"/>
    </row>
    <row r="185" spans="2:13" s="58" customFormat="1" ht="15.75" customHeight="1">
      <c r="B185" s="88"/>
      <c r="C185" s="88"/>
      <c r="D185" s="88"/>
      <c r="E185" s="236" t="str">
        <f>+E153</f>
        <v>ene - mar</v>
      </c>
      <c r="F185" s="236"/>
      <c r="G185" s="88" t="s">
        <v>125</v>
      </c>
      <c r="H185" s="236" t="str">
        <f>+E185</f>
        <v>ene - mar</v>
      </c>
      <c r="I185" s="236"/>
      <c r="J185" s="88" t="s">
        <v>125</v>
      </c>
      <c r="K185" s="89"/>
      <c r="L185" s="123" t="s">
        <v>215</v>
      </c>
      <c r="M185" s="90" t="s">
        <v>173</v>
      </c>
    </row>
    <row r="186" spans="2:13" s="58" customFormat="1" ht="15.75">
      <c r="B186" s="91"/>
      <c r="C186" s="91"/>
      <c r="D186" s="91"/>
      <c r="E186" s="92">
        <f aca="true" t="shared" si="23" ref="E186:J186">+E154</f>
        <v>2010</v>
      </c>
      <c r="F186" s="92">
        <f t="shared" si="23"/>
        <v>2011</v>
      </c>
      <c r="G186" s="93" t="str">
        <f t="shared" si="23"/>
        <v>11/10</v>
      </c>
      <c r="H186" s="92">
        <f t="shared" si="23"/>
        <v>2010</v>
      </c>
      <c r="I186" s="92">
        <f t="shared" si="23"/>
        <v>2011</v>
      </c>
      <c r="J186" s="93" t="str">
        <f t="shared" si="23"/>
        <v>11/10</v>
      </c>
      <c r="K186" s="91"/>
      <c r="L186" s="92">
        <v>2011</v>
      </c>
      <c r="M186" s="203">
        <f>+M154</f>
        <v>2011</v>
      </c>
    </row>
    <row r="187" spans="1:26" s="57" customFormat="1" ht="12.75">
      <c r="A187" s="57">
        <v>1</v>
      </c>
      <c r="B187" s="54" t="s">
        <v>63</v>
      </c>
      <c r="C187" s="126" t="s">
        <v>305</v>
      </c>
      <c r="D187" s="54" t="s">
        <v>53</v>
      </c>
      <c r="E187" s="55">
        <v>62577.646</v>
      </c>
      <c r="F187" s="55">
        <v>72476.422</v>
      </c>
      <c r="G187" s="56">
        <f aca="true" t="shared" si="24" ref="G187:G206">+(F187-E187)/E187</f>
        <v>0.15818389844833736</v>
      </c>
      <c r="H187" s="55">
        <v>98679.163</v>
      </c>
      <c r="I187" s="55">
        <v>73377.491</v>
      </c>
      <c r="J187" s="56">
        <f aca="true" t="shared" si="25" ref="J187:J207">+(I187-H187)/H187</f>
        <v>-0.2564033908556764</v>
      </c>
      <c r="K187" s="54">
        <v>1</v>
      </c>
      <c r="L187" s="125">
        <f aca="true" t="shared" si="26" ref="L187:L207">+I187/$I$208</f>
        <v>0.12091317795709164</v>
      </c>
      <c r="M187" s="72">
        <v>0.13387103932964958</v>
      </c>
      <c r="N187" s="58"/>
      <c r="O187" s="58"/>
      <c r="P187" s="58"/>
      <c r="Q187" s="58"/>
      <c r="R187" s="58"/>
      <c r="S187" s="58"/>
      <c r="T187" s="58"/>
      <c r="U187" s="58"/>
      <c r="V187" s="58"/>
      <c r="W187" s="58"/>
      <c r="X187" s="58"/>
      <c r="Y187" s="58"/>
      <c r="Z187" s="58"/>
    </row>
    <row r="188" spans="1:26" s="57" customFormat="1" ht="12.75">
      <c r="A188" s="57">
        <v>2</v>
      </c>
      <c r="B188" s="54" t="s">
        <v>75</v>
      </c>
      <c r="C188" s="126" t="s">
        <v>300</v>
      </c>
      <c r="D188" s="54" t="s">
        <v>53</v>
      </c>
      <c r="E188" s="55">
        <v>13604.05</v>
      </c>
      <c r="F188" s="55">
        <v>23478.857</v>
      </c>
      <c r="G188" s="56">
        <f t="shared" si="24"/>
        <v>0.7258725894127117</v>
      </c>
      <c r="H188" s="55">
        <v>83952.384</v>
      </c>
      <c r="I188" s="55">
        <v>71227.73</v>
      </c>
      <c r="J188" s="56">
        <f t="shared" si="25"/>
        <v>-0.1515698946679109</v>
      </c>
      <c r="K188" s="54">
        <v>2</v>
      </c>
      <c r="L188" s="125">
        <f t="shared" si="26"/>
        <v>0.11737075056122695</v>
      </c>
      <c r="M188" s="72">
        <v>0.6082127337898071</v>
      </c>
      <c r="N188" s="58"/>
      <c r="O188" s="58"/>
      <c r="P188" s="58"/>
      <c r="Q188" s="58"/>
      <c r="R188" s="58"/>
      <c r="S188" s="58"/>
      <c r="T188" s="58"/>
      <c r="U188" s="58"/>
      <c r="V188" s="58"/>
      <c r="W188" s="58"/>
      <c r="X188" s="58"/>
      <c r="Y188" s="58"/>
      <c r="Z188" s="58"/>
    </row>
    <row r="189" spans="1:26" s="57" customFormat="1" ht="12.75">
      <c r="A189" s="57">
        <v>3</v>
      </c>
      <c r="B189" s="54" t="s">
        <v>61</v>
      </c>
      <c r="C189" s="126" t="s">
        <v>306</v>
      </c>
      <c r="D189" s="54" t="s">
        <v>53</v>
      </c>
      <c r="E189" s="55">
        <v>17160.653</v>
      </c>
      <c r="F189" s="55">
        <v>16643.907</v>
      </c>
      <c r="G189" s="56">
        <f t="shared" si="24"/>
        <v>-0.030112257383212587</v>
      </c>
      <c r="H189" s="55">
        <v>58409.872</v>
      </c>
      <c r="I189" s="55">
        <v>68946.151</v>
      </c>
      <c r="J189" s="56">
        <f t="shared" si="25"/>
        <v>0.18038524378207837</v>
      </c>
      <c r="K189" s="54">
        <v>3</v>
      </c>
      <c r="L189" s="125">
        <f t="shared" si="26"/>
        <v>0.11361111032427522</v>
      </c>
      <c r="M189" s="72">
        <v>0.8790848056913304</v>
      </c>
      <c r="N189" s="58"/>
      <c r="O189" s="58"/>
      <c r="P189" s="58"/>
      <c r="Q189" s="58"/>
      <c r="R189" s="58"/>
      <c r="S189" s="58"/>
      <c r="T189" s="58"/>
      <c r="U189" s="58"/>
      <c r="V189" s="58"/>
      <c r="W189" s="58"/>
      <c r="X189" s="58"/>
      <c r="Y189" s="58"/>
      <c r="Z189" s="58"/>
    </row>
    <row r="190" spans="1:26" s="57" customFormat="1" ht="12.75">
      <c r="A190" s="57">
        <v>4</v>
      </c>
      <c r="B190" s="54" t="s">
        <v>69</v>
      </c>
      <c r="C190" s="126">
        <v>22042110</v>
      </c>
      <c r="D190" s="54" t="s">
        <v>70</v>
      </c>
      <c r="E190" s="55">
        <v>14379.508</v>
      </c>
      <c r="F190" s="55">
        <v>15029.152</v>
      </c>
      <c r="G190" s="56">
        <f t="shared" si="24"/>
        <v>0.04517845812248933</v>
      </c>
      <c r="H190" s="55">
        <v>43840.351</v>
      </c>
      <c r="I190" s="55">
        <v>48581.346</v>
      </c>
      <c r="J190" s="56">
        <f t="shared" si="25"/>
        <v>0.10814226829525145</v>
      </c>
      <c r="K190" s="54">
        <v>4</v>
      </c>
      <c r="L190" s="125">
        <f t="shared" si="26"/>
        <v>0.08005349943476593</v>
      </c>
      <c r="M190" s="72">
        <v>0.17098820036716464</v>
      </c>
      <c r="N190" s="58"/>
      <c r="O190" s="58"/>
      <c r="P190" s="58"/>
      <c r="Q190" s="58"/>
      <c r="R190" s="58"/>
      <c r="S190" s="58"/>
      <c r="T190" s="58"/>
      <c r="U190" s="58"/>
      <c r="V190" s="58"/>
      <c r="W190" s="58"/>
      <c r="X190" s="58"/>
      <c r="Y190" s="58"/>
      <c r="Z190" s="58"/>
    </row>
    <row r="191" spans="1:26" s="57" customFormat="1" ht="12.75">
      <c r="A191" s="57">
        <v>5</v>
      </c>
      <c r="B191" s="54" t="s">
        <v>68</v>
      </c>
      <c r="C191" s="126" t="s">
        <v>296</v>
      </c>
      <c r="D191" s="54" t="s">
        <v>53</v>
      </c>
      <c r="E191" s="55">
        <v>30380.816</v>
      </c>
      <c r="F191" s="55">
        <v>43957.244</v>
      </c>
      <c r="G191" s="56">
        <f t="shared" si="24"/>
        <v>0.446875027978182</v>
      </c>
      <c r="H191" s="55">
        <v>43533.389</v>
      </c>
      <c r="I191" s="55">
        <v>42068.305</v>
      </c>
      <c r="J191" s="56">
        <f t="shared" si="25"/>
        <v>-0.033654260181765365</v>
      </c>
      <c r="K191" s="54">
        <v>5</v>
      </c>
      <c r="L191" s="125">
        <f t="shared" si="26"/>
        <v>0.06932115529567792</v>
      </c>
      <c r="M191" s="72">
        <v>0.6351662112143649</v>
      </c>
      <c r="N191" s="58"/>
      <c r="O191" s="58"/>
      <c r="P191" s="58"/>
      <c r="Q191" s="58"/>
      <c r="R191" s="58"/>
      <c r="S191" s="58"/>
      <c r="T191" s="58"/>
      <c r="U191" s="58"/>
      <c r="V191" s="58"/>
      <c r="W191" s="58"/>
      <c r="X191" s="58"/>
      <c r="Y191" s="58"/>
      <c r="Z191" s="58"/>
    </row>
    <row r="192" spans="1:26" s="57" customFormat="1" ht="12.75">
      <c r="A192" s="57">
        <v>6</v>
      </c>
      <c r="B192" s="54" t="s">
        <v>74</v>
      </c>
      <c r="C192" s="126" t="s">
        <v>299</v>
      </c>
      <c r="D192" s="54" t="s">
        <v>53</v>
      </c>
      <c r="E192" s="55">
        <v>31256.585</v>
      </c>
      <c r="F192" s="55">
        <v>38980.43</v>
      </c>
      <c r="G192" s="56">
        <f t="shared" si="24"/>
        <v>0.24711096877665942</v>
      </c>
      <c r="H192" s="55">
        <v>45358.156</v>
      </c>
      <c r="I192" s="55">
        <v>37793.072</v>
      </c>
      <c r="J192" s="56">
        <f t="shared" si="25"/>
        <v>-0.16678552805365374</v>
      </c>
      <c r="K192" s="54">
        <v>6</v>
      </c>
      <c r="L192" s="125">
        <f t="shared" si="26"/>
        <v>0.06227632449685664</v>
      </c>
      <c r="M192" s="72">
        <v>0.7176870622991746</v>
      </c>
      <c r="N192" s="58"/>
      <c r="O192" s="58"/>
      <c r="P192" s="58"/>
      <c r="Q192" s="58"/>
      <c r="R192" s="58"/>
      <c r="S192" s="58"/>
      <c r="T192" s="58"/>
      <c r="U192" s="58"/>
      <c r="V192" s="58"/>
      <c r="W192" s="58"/>
      <c r="X192" s="58"/>
      <c r="Y192" s="58"/>
      <c r="Z192" s="58"/>
    </row>
    <row r="193" spans="1:26" s="57" customFormat="1" ht="12.75">
      <c r="A193" s="57">
        <v>7</v>
      </c>
      <c r="B193" s="54" t="s">
        <v>58</v>
      </c>
      <c r="C193" s="126" t="s">
        <v>297</v>
      </c>
      <c r="D193" s="54" t="s">
        <v>53</v>
      </c>
      <c r="E193" s="55">
        <v>36150.885</v>
      </c>
      <c r="F193" s="55">
        <v>57434.213</v>
      </c>
      <c r="G193" s="56">
        <f t="shared" si="24"/>
        <v>0.5887360157296287</v>
      </c>
      <c r="H193" s="55">
        <v>27278.555</v>
      </c>
      <c r="I193" s="55">
        <v>37450.563</v>
      </c>
      <c r="J193" s="56">
        <f t="shared" si="25"/>
        <v>0.37289394544542415</v>
      </c>
      <c r="K193" s="54">
        <v>7</v>
      </c>
      <c r="L193" s="125">
        <f t="shared" si="26"/>
        <v>0.06171193000605966</v>
      </c>
      <c r="M193" s="72">
        <v>0.5614120537628283</v>
      </c>
      <c r="N193" s="58"/>
      <c r="O193" s="58"/>
      <c r="P193" s="58"/>
      <c r="Q193" s="58"/>
      <c r="R193" s="58"/>
      <c r="S193" s="58"/>
      <c r="T193" s="58"/>
      <c r="U193" s="58"/>
      <c r="V193" s="58"/>
      <c r="W193" s="58"/>
      <c r="X193" s="58"/>
      <c r="Y193" s="58"/>
      <c r="Z193" s="58"/>
    </row>
    <row r="194" spans="1:26" s="57" customFormat="1" ht="12.75">
      <c r="A194" s="57">
        <v>8</v>
      </c>
      <c r="B194" s="54" t="s">
        <v>56</v>
      </c>
      <c r="C194" s="126" t="s">
        <v>303</v>
      </c>
      <c r="D194" s="54" t="s">
        <v>53</v>
      </c>
      <c r="E194" s="55">
        <v>10934.984</v>
      </c>
      <c r="F194" s="55">
        <v>14449.056</v>
      </c>
      <c r="G194" s="56">
        <f t="shared" si="24"/>
        <v>0.32136050679177947</v>
      </c>
      <c r="H194" s="55">
        <v>22169.686</v>
      </c>
      <c r="I194" s="55">
        <v>34663.638</v>
      </c>
      <c r="J194" s="56">
        <f t="shared" si="25"/>
        <v>0.5635601695035283</v>
      </c>
      <c r="K194" s="54">
        <v>8</v>
      </c>
      <c r="L194" s="125">
        <f t="shared" si="26"/>
        <v>0.05711956858996725</v>
      </c>
      <c r="M194" s="72">
        <v>0.7431807352780756</v>
      </c>
      <c r="N194" s="58"/>
      <c r="O194" s="58"/>
      <c r="P194" s="58"/>
      <c r="Q194" s="58"/>
      <c r="R194" s="58"/>
      <c r="S194" s="58"/>
      <c r="T194" s="58"/>
      <c r="U194" s="58"/>
      <c r="V194" s="58"/>
      <c r="W194" s="58"/>
      <c r="X194" s="58"/>
      <c r="Y194" s="58"/>
      <c r="Z194" s="58"/>
    </row>
    <row r="195" spans="1:26" s="57" customFormat="1" ht="12.75">
      <c r="A195" s="57">
        <v>9</v>
      </c>
      <c r="B195" s="54" t="s">
        <v>54</v>
      </c>
      <c r="C195" s="126" t="s">
        <v>308</v>
      </c>
      <c r="D195" s="54" t="s">
        <v>53</v>
      </c>
      <c r="E195" s="55">
        <v>5996.998</v>
      </c>
      <c r="F195" s="55">
        <v>7571.32</v>
      </c>
      <c r="G195" s="56">
        <f t="shared" si="24"/>
        <v>0.26251834667945534</v>
      </c>
      <c r="H195" s="55">
        <v>34972.991</v>
      </c>
      <c r="I195" s="55">
        <v>29758.633</v>
      </c>
      <c r="J195" s="56">
        <f t="shared" si="25"/>
        <v>-0.14909671294628474</v>
      </c>
      <c r="K195" s="54">
        <v>9</v>
      </c>
      <c r="L195" s="125">
        <f t="shared" si="26"/>
        <v>0.04903698448463958</v>
      </c>
      <c r="M195" s="72">
        <v>0.13831367196591632</v>
      </c>
      <c r="N195" s="58"/>
      <c r="O195" s="58"/>
      <c r="P195" s="58"/>
      <c r="Q195" s="58"/>
      <c r="R195" s="58"/>
      <c r="S195" s="58"/>
      <c r="T195" s="58"/>
      <c r="U195" s="58"/>
      <c r="V195" s="58"/>
      <c r="W195" s="58"/>
      <c r="X195" s="58"/>
      <c r="Y195" s="58"/>
      <c r="Z195" s="58"/>
    </row>
    <row r="196" spans="1:13" s="58" customFormat="1" ht="12.75">
      <c r="A196" s="57">
        <v>10</v>
      </c>
      <c r="B196" s="54" t="s">
        <v>224</v>
      </c>
      <c r="C196" s="126" t="s">
        <v>301</v>
      </c>
      <c r="D196" s="54" t="s">
        <v>53</v>
      </c>
      <c r="E196" s="55">
        <v>23294.321</v>
      </c>
      <c r="F196" s="55">
        <v>28563.825</v>
      </c>
      <c r="G196" s="56">
        <f t="shared" si="24"/>
        <v>0.22621410600463523</v>
      </c>
      <c r="H196" s="55">
        <v>22337.543</v>
      </c>
      <c r="I196" s="55">
        <v>22846.425</v>
      </c>
      <c r="J196" s="56">
        <f t="shared" si="25"/>
        <v>0.02278146705750036</v>
      </c>
      <c r="K196" s="54">
        <v>10</v>
      </c>
      <c r="L196" s="125">
        <f t="shared" si="26"/>
        <v>0.03764688345242477</v>
      </c>
      <c r="M196" s="72">
        <v>0.5938088354231181</v>
      </c>
    </row>
    <row r="197" spans="1:13" s="58" customFormat="1" ht="12.75">
      <c r="A197" s="57">
        <v>11</v>
      </c>
      <c r="B197" s="54" t="s">
        <v>67</v>
      </c>
      <c r="C197" s="126" t="s">
        <v>298</v>
      </c>
      <c r="D197" s="54" t="s">
        <v>53</v>
      </c>
      <c r="E197" s="55">
        <v>16675.367</v>
      </c>
      <c r="F197" s="55">
        <v>18558.304</v>
      </c>
      <c r="G197" s="56">
        <f t="shared" si="24"/>
        <v>0.11291727492414422</v>
      </c>
      <c r="H197" s="55">
        <v>22910.727</v>
      </c>
      <c r="I197" s="55">
        <v>15830.425</v>
      </c>
      <c r="J197" s="56">
        <f t="shared" si="25"/>
        <v>-0.30903873107125757</v>
      </c>
      <c r="K197" s="54">
        <v>11</v>
      </c>
      <c r="L197" s="125">
        <f t="shared" si="26"/>
        <v>0.026085751489668577</v>
      </c>
      <c r="M197" s="72">
        <v>0.5893455075022078</v>
      </c>
    </row>
    <row r="198" spans="1:13" s="58" customFormat="1" ht="12.75">
      <c r="A198" s="57">
        <v>12</v>
      </c>
      <c r="B198" s="54" t="s">
        <v>292</v>
      </c>
      <c r="C198" s="126" t="s">
        <v>312</v>
      </c>
      <c r="D198" s="54" t="s">
        <v>53</v>
      </c>
      <c r="E198" s="55">
        <v>2096.42</v>
      </c>
      <c r="F198" s="55">
        <v>3788.589</v>
      </c>
      <c r="G198" s="56">
        <f t="shared" si="24"/>
        <v>0.8071707959282968</v>
      </c>
      <c r="H198" s="55">
        <v>5463.193</v>
      </c>
      <c r="I198" s="55">
        <v>10726.642</v>
      </c>
      <c r="J198" s="56">
        <f t="shared" si="25"/>
        <v>0.9634382310857404</v>
      </c>
      <c r="K198" s="54">
        <v>12</v>
      </c>
      <c r="L198" s="125">
        <f t="shared" si="26"/>
        <v>0.017675616259869305</v>
      </c>
      <c r="M198" s="72">
        <v>0.5561857626003587</v>
      </c>
    </row>
    <row r="199" spans="1:13" s="58" customFormat="1" ht="12.75">
      <c r="A199" s="57">
        <v>13</v>
      </c>
      <c r="B199" s="54" t="s">
        <v>238</v>
      </c>
      <c r="C199" s="126" t="s">
        <v>318</v>
      </c>
      <c r="D199" s="54" t="s">
        <v>53</v>
      </c>
      <c r="E199" s="55">
        <v>40.021</v>
      </c>
      <c r="F199" s="55">
        <v>2607.042</v>
      </c>
      <c r="G199" s="56">
        <f t="shared" si="24"/>
        <v>64.14185052847255</v>
      </c>
      <c r="H199" s="55">
        <v>145.066</v>
      </c>
      <c r="I199" s="55">
        <v>9306.132</v>
      </c>
      <c r="J199" s="56">
        <f t="shared" si="25"/>
        <v>63.151020914618165</v>
      </c>
      <c r="K199" s="54">
        <v>13</v>
      </c>
      <c r="L199" s="125">
        <f t="shared" si="26"/>
        <v>0.015334866036891139</v>
      </c>
      <c r="M199" s="72">
        <v>0.6188867100253637</v>
      </c>
    </row>
    <row r="200" spans="1:13" s="58" customFormat="1" ht="12.75">
      <c r="A200" s="57">
        <v>14</v>
      </c>
      <c r="B200" s="54" t="s">
        <v>78</v>
      </c>
      <c r="C200" s="126">
        <v>22042990</v>
      </c>
      <c r="D200" s="54" t="s">
        <v>70</v>
      </c>
      <c r="E200" s="55">
        <v>21531.308</v>
      </c>
      <c r="F200" s="55">
        <v>8409.51</v>
      </c>
      <c r="G200" s="56">
        <f t="shared" si="24"/>
        <v>-0.609428744412555</v>
      </c>
      <c r="H200" s="55">
        <v>14316.122</v>
      </c>
      <c r="I200" s="55">
        <v>7387.505</v>
      </c>
      <c r="J200" s="56">
        <f t="shared" si="25"/>
        <v>-0.48397303403812847</v>
      </c>
      <c r="K200" s="54">
        <v>14</v>
      </c>
      <c r="L200" s="125">
        <f t="shared" si="26"/>
        <v>0.012173306753209977</v>
      </c>
      <c r="M200" s="72">
        <v>0.15011832465665245</v>
      </c>
    </row>
    <row r="201" spans="1:13" s="58" customFormat="1" ht="12.75">
      <c r="A201" s="57">
        <v>15</v>
      </c>
      <c r="B201" s="54" t="s">
        <v>367</v>
      </c>
      <c r="C201" s="126">
        <v>10051000</v>
      </c>
      <c r="D201" s="54" t="s">
        <v>53</v>
      </c>
      <c r="E201" s="55">
        <v>3494.247</v>
      </c>
      <c r="F201" s="55">
        <v>3459.788</v>
      </c>
      <c r="G201" s="56">
        <f t="shared" si="24"/>
        <v>-0.009861638287161679</v>
      </c>
      <c r="H201" s="55">
        <v>9422.544</v>
      </c>
      <c r="I201" s="55">
        <v>6854.866</v>
      </c>
      <c r="J201" s="56">
        <f t="shared" si="25"/>
        <v>-0.2725036890249597</v>
      </c>
      <c r="K201" s="54">
        <v>15</v>
      </c>
      <c r="L201" s="125">
        <f t="shared" si="26"/>
        <v>0.01129561151838807</v>
      </c>
      <c r="M201" s="72">
        <v>0.30599894650382115</v>
      </c>
    </row>
    <row r="202" spans="1:13" s="58" customFormat="1" ht="12.75">
      <c r="A202" s="57">
        <v>16</v>
      </c>
      <c r="B202" s="54" t="s">
        <v>239</v>
      </c>
      <c r="C202" s="126">
        <v>20097000</v>
      </c>
      <c r="D202" s="54" t="s">
        <v>53</v>
      </c>
      <c r="E202" s="55">
        <v>3211.497</v>
      </c>
      <c r="F202" s="55">
        <v>5188.142</v>
      </c>
      <c r="G202" s="56">
        <f t="shared" si="24"/>
        <v>0.615490221538429</v>
      </c>
      <c r="H202" s="55">
        <v>2771.07</v>
      </c>
      <c r="I202" s="55">
        <v>6632.345</v>
      </c>
      <c r="J202" s="56">
        <f t="shared" si="25"/>
        <v>1.3934238398885628</v>
      </c>
      <c r="K202" s="54">
        <v>16</v>
      </c>
      <c r="L202" s="125">
        <f t="shared" si="26"/>
        <v>0.01092893611281731</v>
      </c>
      <c r="M202" s="72">
        <v>0.7601080690924298</v>
      </c>
    </row>
    <row r="203" spans="1:13" s="58" customFormat="1" ht="12.75">
      <c r="A203" s="57">
        <v>17</v>
      </c>
      <c r="B203" s="54" t="s">
        <v>84</v>
      </c>
      <c r="C203" s="126" t="s">
        <v>315</v>
      </c>
      <c r="D203" s="54" t="s">
        <v>53</v>
      </c>
      <c r="E203" s="55">
        <v>9496.43</v>
      </c>
      <c r="F203" s="55">
        <v>12452.301</v>
      </c>
      <c r="G203" s="56">
        <f t="shared" si="24"/>
        <v>0.3112612845037555</v>
      </c>
      <c r="H203" s="55">
        <v>4528</v>
      </c>
      <c r="I203" s="55">
        <v>6437.376</v>
      </c>
      <c r="J203" s="56">
        <f t="shared" si="25"/>
        <v>0.4216819787985866</v>
      </c>
      <c r="K203" s="54">
        <v>17</v>
      </c>
      <c r="L203" s="125">
        <f t="shared" si="26"/>
        <v>0.010607661549298692</v>
      </c>
      <c r="M203" s="72">
        <v>0.44140358277818836</v>
      </c>
    </row>
    <row r="204" spans="1:13" s="58" customFormat="1" ht="12.75">
      <c r="A204" s="57">
        <v>18</v>
      </c>
      <c r="B204" s="54" t="s">
        <v>65</v>
      </c>
      <c r="C204" s="126">
        <v>20029010</v>
      </c>
      <c r="D204" s="54" t="s">
        <v>53</v>
      </c>
      <c r="E204" s="55">
        <v>3156.052</v>
      </c>
      <c r="F204" s="55">
        <v>5464.188</v>
      </c>
      <c r="G204" s="56">
        <f t="shared" si="24"/>
        <v>0.731336492554622</v>
      </c>
      <c r="H204" s="55">
        <v>3691.087</v>
      </c>
      <c r="I204" s="55">
        <v>5477.059</v>
      </c>
      <c r="J204" s="56">
        <f t="shared" si="25"/>
        <v>0.4838607163689179</v>
      </c>
      <c r="K204" s="54">
        <v>18</v>
      </c>
      <c r="L204" s="125">
        <f t="shared" si="26"/>
        <v>0.009025228316248786</v>
      </c>
      <c r="M204" s="72">
        <v>0.42814656979104765</v>
      </c>
    </row>
    <row r="205" spans="1:26" s="59" customFormat="1" ht="12.75">
      <c r="A205" s="57">
        <v>19</v>
      </c>
      <c r="B205" s="54" t="s">
        <v>216</v>
      </c>
      <c r="C205" s="126" t="s">
        <v>321</v>
      </c>
      <c r="D205" s="54" t="s">
        <v>53</v>
      </c>
      <c r="E205" s="55">
        <v>4366.341</v>
      </c>
      <c r="F205" s="55">
        <v>5162.96</v>
      </c>
      <c r="G205" s="56">
        <f t="shared" si="24"/>
        <v>0.18244543886975378</v>
      </c>
      <c r="H205" s="55">
        <v>4379.909</v>
      </c>
      <c r="I205" s="55">
        <v>5205.043</v>
      </c>
      <c r="J205" s="56">
        <f t="shared" si="25"/>
        <v>0.18839067204364293</v>
      </c>
      <c r="K205" s="54">
        <v>19</v>
      </c>
      <c r="L205" s="125">
        <f t="shared" si="26"/>
        <v>0.008576993870413396</v>
      </c>
      <c r="M205" s="72">
        <v>0.8940870330280408</v>
      </c>
      <c r="N205" s="58"/>
      <c r="O205" s="58"/>
      <c r="P205" s="58"/>
      <c r="Q205" s="58"/>
      <c r="R205" s="58"/>
      <c r="S205" s="58"/>
      <c r="T205" s="58"/>
      <c r="U205" s="58"/>
      <c r="V205" s="58"/>
      <c r="W205" s="58"/>
      <c r="X205" s="58"/>
      <c r="Y205" s="58"/>
      <c r="Z205" s="58"/>
    </row>
    <row r="206" spans="1:26" ht="12.75">
      <c r="A206" s="57">
        <v>20</v>
      </c>
      <c r="B206" s="54" t="s">
        <v>291</v>
      </c>
      <c r="C206" s="126" t="s">
        <v>304</v>
      </c>
      <c r="D206" s="54" t="s">
        <v>53</v>
      </c>
      <c r="E206" s="55">
        <v>2241.699</v>
      </c>
      <c r="F206" s="55">
        <v>2756.513</v>
      </c>
      <c r="G206" s="56">
        <f t="shared" si="24"/>
        <v>0.22965349049983955</v>
      </c>
      <c r="H206" s="55">
        <v>4186.106</v>
      </c>
      <c r="I206" s="55">
        <v>4556.034</v>
      </c>
      <c r="J206" s="56">
        <f t="shared" si="25"/>
        <v>0.0883704330468459</v>
      </c>
      <c r="K206" s="54">
        <v>20</v>
      </c>
      <c r="L206" s="125">
        <f t="shared" si="26"/>
        <v>0.007507541376967497</v>
      </c>
      <c r="M206" s="72">
        <v>0.8077145023560233</v>
      </c>
      <c r="N206" s="58"/>
      <c r="O206" s="58"/>
      <c r="P206" s="58"/>
      <c r="Q206" s="58"/>
      <c r="R206" s="58"/>
      <c r="S206" s="58"/>
      <c r="T206" s="58"/>
      <c r="U206" s="58"/>
      <c r="V206" s="58"/>
      <c r="W206" s="58"/>
      <c r="X206" s="58"/>
      <c r="Y206" s="58"/>
      <c r="Z206" s="58"/>
    </row>
    <row r="207" spans="1:26" ht="12.75">
      <c r="A207" s="57"/>
      <c r="B207" s="54" t="s">
        <v>158</v>
      </c>
      <c r="C207" s="126"/>
      <c r="G207" s="56"/>
      <c r="H207" s="55">
        <f>+H208-SUM(H187:H206)</f>
        <v>54209.614999999874</v>
      </c>
      <c r="I207" s="55">
        <f>+I208-SUM(I187:I206)</f>
        <v>61734.210000000196</v>
      </c>
      <c r="J207" s="56">
        <f t="shared" si="25"/>
        <v>0.1388055421533678</v>
      </c>
      <c r="L207" s="125">
        <f t="shared" si="26"/>
        <v>0.10172710211324193</v>
      </c>
      <c r="M207" s="72"/>
      <c r="N207" s="58"/>
      <c r="O207" s="58"/>
      <c r="P207" s="58"/>
      <c r="Q207" s="58"/>
      <c r="R207" s="58"/>
      <c r="S207" s="58"/>
      <c r="T207" s="58"/>
      <c r="U207" s="58"/>
      <c r="V207" s="58"/>
      <c r="W207" s="58"/>
      <c r="X207" s="58"/>
      <c r="Y207" s="58"/>
      <c r="Z207" s="58"/>
    </row>
    <row r="208" spans="2:26" s="59" customFormat="1" ht="12.75">
      <c r="B208" s="70" t="s">
        <v>161</v>
      </c>
      <c r="C208" s="70"/>
      <c r="D208" s="70"/>
      <c r="E208" s="99"/>
      <c r="F208" s="71"/>
      <c r="G208" s="71"/>
      <c r="H208" s="71">
        <f>+'Exportacion_regional '!C14</f>
        <v>606555.529</v>
      </c>
      <c r="I208" s="71">
        <f>+'Exportacion_regional '!D14</f>
        <v>606860.991</v>
      </c>
      <c r="J208" s="100">
        <f>+(I208-H208)/H208</f>
        <v>0.0005036010478771149</v>
      </c>
      <c r="K208" s="71"/>
      <c r="L208" s="100">
        <f>SUM(L187:L207)</f>
        <v>1.0000000000000002</v>
      </c>
      <c r="M208" s="101"/>
      <c r="N208" s="58"/>
      <c r="O208" s="58"/>
      <c r="P208" s="58"/>
      <c r="Q208" s="58"/>
      <c r="R208" s="58"/>
      <c r="S208" s="58"/>
      <c r="T208" s="58"/>
      <c r="U208" s="58"/>
      <c r="V208" s="58"/>
      <c r="W208" s="58"/>
      <c r="X208" s="58"/>
      <c r="Y208" s="58"/>
      <c r="Z208" s="58"/>
    </row>
    <row r="209" spans="5:13" s="58" customFormat="1" ht="12.75">
      <c r="E209" s="102"/>
      <c r="F209" s="97"/>
      <c r="G209" s="97"/>
      <c r="H209" s="97"/>
      <c r="I209" s="102"/>
      <c r="J209" s="97"/>
      <c r="K209" s="97"/>
      <c r="L209" s="97"/>
      <c r="M209" s="98"/>
    </row>
    <row r="210" spans="2:13" s="58" customFormat="1" ht="21" customHeight="1">
      <c r="B210" s="235" t="s">
        <v>205</v>
      </c>
      <c r="C210" s="235"/>
      <c r="D210" s="235"/>
      <c r="E210" s="235"/>
      <c r="F210" s="235"/>
      <c r="G210" s="235"/>
      <c r="H210" s="235"/>
      <c r="I210" s="235"/>
      <c r="J210" s="235"/>
      <c r="K210" s="235"/>
      <c r="L210" s="235"/>
      <c r="M210" s="235"/>
    </row>
    <row r="211" spans="13:26" ht="12.75">
      <c r="M211" s="98"/>
      <c r="N211" s="58"/>
      <c r="O211" s="58"/>
      <c r="P211" s="58"/>
      <c r="Q211" s="58"/>
      <c r="R211" s="58"/>
      <c r="S211" s="58"/>
      <c r="T211" s="58"/>
      <c r="U211" s="58"/>
      <c r="V211" s="58"/>
      <c r="W211" s="58"/>
      <c r="X211" s="58"/>
      <c r="Y211" s="58"/>
      <c r="Z211" s="58"/>
    </row>
    <row r="212" spans="2:26" s="83" customFormat="1" ht="15.75" customHeight="1">
      <c r="B212" s="238" t="s">
        <v>148</v>
      </c>
      <c r="C212" s="238"/>
      <c r="D212" s="238"/>
      <c r="E212" s="238"/>
      <c r="F212" s="238"/>
      <c r="G212" s="238"/>
      <c r="H212" s="238"/>
      <c r="I212" s="238"/>
      <c r="J212" s="238"/>
      <c r="K212" s="238"/>
      <c r="L212" s="238"/>
      <c r="M212" s="238"/>
      <c r="N212" s="58"/>
      <c r="O212" s="58"/>
      <c r="P212" s="58"/>
      <c r="Q212" s="58"/>
      <c r="R212" s="58"/>
      <c r="S212" s="58"/>
      <c r="T212" s="58"/>
      <c r="U212" s="58"/>
      <c r="V212" s="58"/>
      <c r="W212" s="58"/>
      <c r="X212" s="58"/>
      <c r="Y212" s="58"/>
      <c r="Z212" s="58"/>
    </row>
    <row r="213" spans="2:26" s="83" customFormat="1" ht="15.75" customHeight="1">
      <c r="B213" s="239" t="s">
        <v>46</v>
      </c>
      <c r="C213" s="239"/>
      <c r="D213" s="239"/>
      <c r="E213" s="239"/>
      <c r="F213" s="239"/>
      <c r="G213" s="239"/>
      <c r="H213" s="239"/>
      <c r="I213" s="239"/>
      <c r="J213" s="239"/>
      <c r="K213" s="239"/>
      <c r="L213" s="239"/>
      <c r="M213" s="239"/>
      <c r="N213" s="58"/>
      <c r="O213" s="58"/>
      <c r="P213" s="58"/>
      <c r="Q213" s="58"/>
      <c r="R213" s="58"/>
      <c r="S213" s="58"/>
      <c r="T213" s="58"/>
      <c r="U213" s="58"/>
      <c r="V213" s="58"/>
      <c r="W213" s="58"/>
      <c r="X213" s="58"/>
      <c r="Y213" s="58"/>
      <c r="Z213" s="58"/>
    </row>
    <row r="214" spans="2:26" s="84" customFormat="1" ht="15.75" customHeight="1">
      <c r="B214" s="239" t="s">
        <v>36</v>
      </c>
      <c r="C214" s="239"/>
      <c r="D214" s="239"/>
      <c r="E214" s="239"/>
      <c r="F214" s="239"/>
      <c r="G214" s="239"/>
      <c r="H214" s="239"/>
      <c r="I214" s="239"/>
      <c r="J214" s="239"/>
      <c r="K214" s="239"/>
      <c r="L214" s="239"/>
      <c r="M214" s="239"/>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221</v>
      </c>
      <c r="C216" s="86" t="s">
        <v>180</v>
      </c>
      <c r="D216" s="86" t="s">
        <v>52</v>
      </c>
      <c r="E216" s="237" t="s">
        <v>171</v>
      </c>
      <c r="F216" s="237"/>
      <c r="G216" s="237"/>
      <c r="H216" s="237" t="s">
        <v>172</v>
      </c>
      <c r="I216" s="237"/>
      <c r="J216" s="237"/>
      <c r="K216" s="237"/>
      <c r="L216" s="237"/>
      <c r="M216" s="237"/>
    </row>
    <row r="217" spans="2:13" s="58" customFormat="1" ht="15.75" customHeight="1">
      <c r="B217" s="88"/>
      <c r="C217" s="88"/>
      <c r="D217" s="88"/>
      <c r="E217" s="236" t="str">
        <f>+E185</f>
        <v>ene - mar</v>
      </c>
      <c r="F217" s="236"/>
      <c r="G217" s="88" t="s">
        <v>125</v>
      </c>
      <c r="H217" s="236" t="str">
        <f>+E217</f>
        <v>ene - mar</v>
      </c>
      <c r="I217" s="236"/>
      <c r="J217" s="88" t="s">
        <v>125</v>
      </c>
      <c r="K217" s="89"/>
      <c r="L217" s="123" t="s">
        <v>215</v>
      </c>
      <c r="M217" s="90" t="s">
        <v>173</v>
      </c>
    </row>
    <row r="218" spans="2:13" s="58" customFormat="1" ht="15.75">
      <c r="B218" s="91"/>
      <c r="C218" s="91"/>
      <c r="D218" s="91"/>
      <c r="E218" s="92">
        <f aca="true" t="shared" si="27" ref="E218:J218">+E186</f>
        <v>2010</v>
      </c>
      <c r="F218" s="92">
        <f t="shared" si="27"/>
        <v>2011</v>
      </c>
      <c r="G218" s="93" t="str">
        <f t="shared" si="27"/>
        <v>11/10</v>
      </c>
      <c r="H218" s="92">
        <f t="shared" si="27"/>
        <v>2010</v>
      </c>
      <c r="I218" s="92">
        <f t="shared" si="27"/>
        <v>2011</v>
      </c>
      <c r="J218" s="93" t="str">
        <f t="shared" si="27"/>
        <v>11/10</v>
      </c>
      <c r="K218" s="91"/>
      <c r="L218" s="92">
        <v>2011</v>
      </c>
      <c r="M218" s="203">
        <f>+M186</f>
        <v>2011</v>
      </c>
    </row>
    <row r="219" spans="1:26" s="57" customFormat="1" ht="12.75">
      <c r="A219" s="57">
        <v>1</v>
      </c>
      <c r="B219" s="54" t="s">
        <v>54</v>
      </c>
      <c r="C219" s="126" t="s">
        <v>308</v>
      </c>
      <c r="D219" s="54" t="s">
        <v>53</v>
      </c>
      <c r="E219" s="55">
        <v>13563.648</v>
      </c>
      <c r="F219" s="55">
        <v>23406.776</v>
      </c>
      <c r="G219" s="56">
        <f aca="true" t="shared" si="28" ref="G219:G238">+(F219-E219)/E219</f>
        <v>0.7256991629390561</v>
      </c>
      <c r="H219" s="55">
        <v>72621.585</v>
      </c>
      <c r="I219" s="55">
        <v>96069.62</v>
      </c>
      <c r="J219" s="56">
        <f aca="true" t="shared" si="29" ref="J219:J238">+(I219-H219)/H219</f>
        <v>0.32287969203646527</v>
      </c>
      <c r="K219" s="54">
        <v>1</v>
      </c>
      <c r="L219" s="125">
        <f aca="true" t="shared" si="30" ref="L219:L239">+I219/$I$240</f>
        <v>0.22240495651419553</v>
      </c>
      <c r="M219" s="72">
        <v>0.4465172142339412</v>
      </c>
      <c r="N219" s="58"/>
      <c r="O219" s="58"/>
      <c r="P219" s="58"/>
      <c r="Q219" s="58"/>
      <c r="R219" s="58"/>
      <c r="S219" s="58"/>
      <c r="T219" s="58"/>
      <c r="U219" s="58"/>
      <c r="V219" s="58"/>
      <c r="W219" s="58"/>
      <c r="X219" s="58"/>
      <c r="Y219" s="58"/>
      <c r="Z219" s="58"/>
    </row>
    <row r="220" spans="1:26" s="57" customFormat="1" ht="12.75">
      <c r="A220" s="57">
        <v>2</v>
      </c>
      <c r="B220" s="54" t="s">
        <v>88</v>
      </c>
      <c r="C220" s="126">
        <v>47031100</v>
      </c>
      <c r="D220" s="54" t="s">
        <v>53</v>
      </c>
      <c r="E220" s="55">
        <v>77131.745</v>
      </c>
      <c r="F220" s="55">
        <v>103533.311</v>
      </c>
      <c r="G220" s="56">
        <f t="shared" si="28"/>
        <v>0.3422918280923115</v>
      </c>
      <c r="H220" s="55">
        <v>44828.577</v>
      </c>
      <c r="I220" s="55">
        <v>73614.364</v>
      </c>
      <c r="J220" s="56">
        <f t="shared" si="29"/>
        <v>0.6421302866695948</v>
      </c>
      <c r="K220" s="54">
        <v>2</v>
      </c>
      <c r="L220" s="125">
        <f t="shared" si="30"/>
        <v>0.17042015388673507</v>
      </c>
      <c r="M220" s="72">
        <v>0.9999998505726633</v>
      </c>
      <c r="N220" s="58"/>
      <c r="O220" s="58"/>
      <c r="P220" s="58"/>
      <c r="Q220" s="58"/>
      <c r="R220" s="58"/>
      <c r="S220" s="58"/>
      <c r="T220" s="58"/>
      <c r="U220" s="58"/>
      <c r="V220" s="58"/>
      <c r="W220" s="58"/>
      <c r="X220" s="58"/>
      <c r="Y220" s="58"/>
      <c r="Z220" s="58"/>
    </row>
    <row r="221" spans="1:26" s="57" customFormat="1" ht="12.75">
      <c r="A221" s="57">
        <v>3</v>
      </c>
      <c r="B221" s="54" t="s">
        <v>69</v>
      </c>
      <c r="C221" s="126">
        <v>22042110</v>
      </c>
      <c r="D221" s="54" t="s">
        <v>70</v>
      </c>
      <c r="E221" s="55">
        <v>10924.495</v>
      </c>
      <c r="F221" s="55">
        <v>19888.355</v>
      </c>
      <c r="G221" s="56">
        <f t="shared" si="28"/>
        <v>0.820528546170784</v>
      </c>
      <c r="H221" s="55">
        <v>34228.644</v>
      </c>
      <c r="I221" s="55">
        <v>63283.585</v>
      </c>
      <c r="J221" s="56">
        <f t="shared" si="29"/>
        <v>0.848848730320722</v>
      </c>
      <c r="K221" s="54">
        <v>3</v>
      </c>
      <c r="L221" s="125">
        <f t="shared" si="30"/>
        <v>0.14650399335385522</v>
      </c>
      <c r="M221" s="72">
        <v>0.2227345926548123</v>
      </c>
      <c r="N221" s="58"/>
      <c r="O221" s="58"/>
      <c r="P221" s="58"/>
      <c r="Q221" s="58"/>
      <c r="R221" s="58"/>
      <c r="S221" s="58"/>
      <c r="T221" s="58"/>
      <c r="U221" s="58"/>
      <c r="V221" s="58"/>
      <c r="W221" s="58"/>
      <c r="X221" s="58"/>
      <c r="Y221" s="58"/>
      <c r="Z221" s="58"/>
    </row>
    <row r="222" spans="1:26" s="57" customFormat="1" ht="12.75">
      <c r="A222" s="57">
        <v>4</v>
      </c>
      <c r="B222" s="54" t="s">
        <v>75</v>
      </c>
      <c r="C222" s="126" t="s">
        <v>300</v>
      </c>
      <c r="D222" s="54" t="s">
        <v>53</v>
      </c>
      <c r="E222" s="55">
        <v>7395.268</v>
      </c>
      <c r="F222" s="55">
        <v>9611.838</v>
      </c>
      <c r="G222" s="56">
        <f t="shared" si="28"/>
        <v>0.299728150487582</v>
      </c>
      <c r="H222" s="55">
        <v>46431.912</v>
      </c>
      <c r="I222" s="55">
        <v>33599.917</v>
      </c>
      <c r="J222" s="56">
        <f t="shared" si="29"/>
        <v>-0.2763615463433855</v>
      </c>
      <c r="K222" s="54">
        <v>4</v>
      </c>
      <c r="L222" s="125">
        <f t="shared" si="30"/>
        <v>0.07778513206636582</v>
      </c>
      <c r="M222" s="72">
        <v>0.2869092890322437</v>
      </c>
      <c r="N222" s="58"/>
      <c r="O222" s="58"/>
      <c r="P222" s="58"/>
      <c r="Q222" s="58"/>
      <c r="R222" s="58"/>
      <c r="S222" s="58"/>
      <c r="T222" s="58"/>
      <c r="U222" s="58"/>
      <c r="V222" s="58"/>
      <c r="W222" s="58"/>
      <c r="X222" s="58"/>
      <c r="Y222" s="58"/>
      <c r="Z222" s="58"/>
    </row>
    <row r="223" spans="1:26" s="57" customFormat="1" ht="12.75">
      <c r="A223" s="57">
        <v>5</v>
      </c>
      <c r="B223" s="54" t="s">
        <v>78</v>
      </c>
      <c r="C223" s="77">
        <v>22042990</v>
      </c>
      <c r="D223" s="54" t="s">
        <v>70</v>
      </c>
      <c r="E223" s="55">
        <v>48088.819</v>
      </c>
      <c r="F223" s="55">
        <v>24404.702</v>
      </c>
      <c r="G223" s="56">
        <f t="shared" si="28"/>
        <v>-0.4925077698414677</v>
      </c>
      <c r="H223" s="55">
        <v>32509.229</v>
      </c>
      <c r="I223" s="55">
        <v>23957.121</v>
      </c>
      <c r="J223" s="56">
        <f t="shared" si="29"/>
        <v>-0.26306708165856535</v>
      </c>
      <c r="K223" s="54">
        <v>5</v>
      </c>
      <c r="L223" s="125">
        <f t="shared" si="30"/>
        <v>0.05546167929268712</v>
      </c>
      <c r="M223" s="72">
        <v>0.4868223937739069</v>
      </c>
      <c r="N223" s="58"/>
      <c r="O223" s="58"/>
      <c r="P223" s="58"/>
      <c r="Q223" s="58"/>
      <c r="R223" s="58"/>
      <c r="S223" s="58"/>
      <c r="T223" s="58"/>
      <c r="U223" s="58"/>
      <c r="V223" s="58"/>
      <c r="W223" s="58"/>
      <c r="X223" s="58"/>
      <c r="Y223" s="58"/>
      <c r="Z223" s="58"/>
    </row>
    <row r="224" spans="1:26" s="57" customFormat="1" ht="12.75">
      <c r="A224" s="57">
        <v>6</v>
      </c>
      <c r="B224" s="54" t="s">
        <v>58</v>
      </c>
      <c r="C224" s="126" t="s">
        <v>297</v>
      </c>
      <c r="D224" s="54" t="s">
        <v>53</v>
      </c>
      <c r="E224" s="55">
        <v>18221.789</v>
      </c>
      <c r="F224" s="55">
        <v>29169.267</v>
      </c>
      <c r="G224" s="56">
        <f t="shared" si="28"/>
        <v>0.6007905151354787</v>
      </c>
      <c r="H224" s="55">
        <v>13365.325</v>
      </c>
      <c r="I224" s="55">
        <v>20318.28</v>
      </c>
      <c r="J224" s="56">
        <f t="shared" si="29"/>
        <v>0.5202234139461628</v>
      </c>
      <c r="K224" s="54">
        <v>6</v>
      </c>
      <c r="L224" s="125">
        <f t="shared" si="30"/>
        <v>0.04703761896677897</v>
      </c>
      <c r="M224" s="72">
        <v>0.30458627027124263</v>
      </c>
      <c r="N224" s="58"/>
      <c r="O224" s="58"/>
      <c r="P224" s="58"/>
      <c r="Q224" s="58"/>
      <c r="R224" s="58"/>
      <c r="S224" s="58"/>
      <c r="T224" s="58"/>
      <c r="U224" s="58"/>
      <c r="V224" s="58"/>
      <c r="W224" s="58"/>
      <c r="X224" s="58"/>
      <c r="Y224" s="58"/>
      <c r="Z224" s="58"/>
    </row>
    <row r="225" spans="1:26" s="57" customFormat="1" ht="12.75">
      <c r="A225" s="57">
        <v>7</v>
      </c>
      <c r="B225" s="54" t="s">
        <v>90</v>
      </c>
      <c r="C225" s="126" t="s">
        <v>322</v>
      </c>
      <c r="D225" s="54" t="s">
        <v>53</v>
      </c>
      <c r="E225" s="55">
        <v>6638.866</v>
      </c>
      <c r="F225" s="55">
        <v>7365.722</v>
      </c>
      <c r="G225" s="56">
        <f t="shared" si="28"/>
        <v>0.1094849632452289</v>
      </c>
      <c r="H225" s="55">
        <v>18778.23</v>
      </c>
      <c r="I225" s="55">
        <v>17423.717</v>
      </c>
      <c r="J225" s="56">
        <f t="shared" si="29"/>
        <v>-0.07213209125673714</v>
      </c>
      <c r="K225" s="54">
        <v>7</v>
      </c>
      <c r="L225" s="125">
        <f t="shared" si="30"/>
        <v>0.04033659154372266</v>
      </c>
      <c r="M225" s="72">
        <v>0.420206223219226</v>
      </c>
      <c r="N225" s="58"/>
      <c r="O225" s="58"/>
      <c r="P225" s="58"/>
      <c r="Q225" s="58"/>
      <c r="R225" s="58"/>
      <c r="S225" s="58"/>
      <c r="T225" s="58"/>
      <c r="U225" s="58"/>
      <c r="V225" s="58"/>
      <c r="W225" s="58"/>
      <c r="X225" s="58"/>
      <c r="Y225" s="58"/>
      <c r="Z225" s="58"/>
    </row>
    <row r="226" spans="1:26" s="57" customFormat="1" ht="12.75">
      <c r="A226" s="57">
        <v>8</v>
      </c>
      <c r="B226" s="54" t="s">
        <v>181</v>
      </c>
      <c r="C226" s="126" t="s">
        <v>317</v>
      </c>
      <c r="D226" s="54" t="s">
        <v>53</v>
      </c>
      <c r="E226" s="55">
        <v>1105.243</v>
      </c>
      <c r="F226" s="55">
        <v>4680.064</v>
      </c>
      <c r="G226" s="56">
        <f t="shared" si="28"/>
        <v>3.234420846818302</v>
      </c>
      <c r="H226" s="55">
        <v>1832.471</v>
      </c>
      <c r="I226" s="55">
        <v>14647.445</v>
      </c>
      <c r="J226" s="56">
        <f t="shared" si="29"/>
        <v>6.993275200535233</v>
      </c>
      <c r="K226" s="54">
        <v>8</v>
      </c>
      <c r="L226" s="125">
        <f t="shared" si="30"/>
        <v>0.03390941244765068</v>
      </c>
      <c r="M226" s="72">
        <v>0.36521522770827963</v>
      </c>
      <c r="N226" s="58"/>
      <c r="O226" s="58"/>
      <c r="P226" s="58"/>
      <c r="Q226" s="58"/>
      <c r="R226" s="58"/>
      <c r="S226" s="58"/>
      <c r="T226" s="58"/>
      <c r="U226" s="58"/>
      <c r="V226" s="58"/>
      <c r="W226" s="58"/>
      <c r="X226" s="58"/>
      <c r="Y226" s="58"/>
      <c r="Z226" s="58"/>
    </row>
    <row r="227" spans="1:26" s="57" customFormat="1" ht="12.75">
      <c r="A227" s="57">
        <v>9</v>
      </c>
      <c r="B227" s="54" t="s">
        <v>89</v>
      </c>
      <c r="C227" s="126">
        <v>20079990</v>
      </c>
      <c r="D227" s="54" t="s">
        <v>53</v>
      </c>
      <c r="E227" s="55">
        <v>11113.061</v>
      </c>
      <c r="F227" s="55">
        <v>13500.479</v>
      </c>
      <c r="G227" s="56">
        <f t="shared" si="28"/>
        <v>0.21482991949742739</v>
      </c>
      <c r="H227" s="55">
        <v>8518.623</v>
      </c>
      <c r="I227" s="55">
        <v>9843.533</v>
      </c>
      <c r="J227" s="56">
        <f t="shared" si="29"/>
        <v>0.15553100542188567</v>
      </c>
      <c r="K227" s="54">
        <v>9</v>
      </c>
      <c r="L227" s="125">
        <f t="shared" si="30"/>
        <v>0.022788166839954698</v>
      </c>
      <c r="M227" s="72">
        <v>0.59266580407745</v>
      </c>
      <c r="N227" s="58"/>
      <c r="O227" s="58"/>
      <c r="P227" s="58"/>
      <c r="Q227" s="58"/>
      <c r="R227" s="58"/>
      <c r="S227" s="58"/>
      <c r="T227" s="58"/>
      <c r="U227" s="58"/>
      <c r="V227" s="58"/>
      <c r="W227" s="58"/>
      <c r="X227" s="58"/>
      <c r="Y227" s="58"/>
      <c r="Z227" s="58"/>
    </row>
    <row r="228" spans="1:13" s="58" customFormat="1" ht="12.75">
      <c r="A228" s="57">
        <v>10</v>
      </c>
      <c r="B228" s="54" t="s">
        <v>65</v>
      </c>
      <c r="C228" s="126">
        <v>20029010</v>
      </c>
      <c r="D228" s="54" t="s">
        <v>53</v>
      </c>
      <c r="E228" s="55">
        <v>13870.163</v>
      </c>
      <c r="F228" s="55">
        <v>7042.996</v>
      </c>
      <c r="G228" s="56">
        <f t="shared" si="28"/>
        <v>-0.4922196660558351</v>
      </c>
      <c r="H228" s="55">
        <v>14938.856</v>
      </c>
      <c r="I228" s="55">
        <v>6844.951</v>
      </c>
      <c r="J228" s="56">
        <f t="shared" si="29"/>
        <v>-0.5418021969018243</v>
      </c>
      <c r="K228" s="54">
        <v>10</v>
      </c>
      <c r="L228" s="125">
        <f t="shared" si="30"/>
        <v>0.015846331332389982</v>
      </c>
      <c r="M228" s="72">
        <v>0.5350759031512717</v>
      </c>
    </row>
    <row r="229" spans="1:13" s="58" customFormat="1" ht="12.75">
      <c r="A229" s="57">
        <v>11</v>
      </c>
      <c r="B229" s="54" t="s">
        <v>224</v>
      </c>
      <c r="C229" s="126" t="s">
        <v>301</v>
      </c>
      <c r="D229" s="54" t="s">
        <v>53</v>
      </c>
      <c r="E229" s="55">
        <v>4489.052</v>
      </c>
      <c r="F229" s="55">
        <v>7917.19</v>
      </c>
      <c r="G229" s="56">
        <f t="shared" si="28"/>
        <v>0.7636663598461324</v>
      </c>
      <c r="H229" s="55">
        <v>3337.472</v>
      </c>
      <c r="I229" s="55">
        <v>6670.417</v>
      </c>
      <c r="J229" s="56">
        <f t="shared" si="29"/>
        <v>0.9986435841259492</v>
      </c>
      <c r="K229" s="54">
        <v>11</v>
      </c>
      <c r="L229" s="125">
        <f t="shared" si="30"/>
        <v>0.015442278243804345</v>
      </c>
      <c r="M229" s="72">
        <v>0.1733729697559495</v>
      </c>
    </row>
    <row r="230" spans="1:13" s="58" customFormat="1" ht="12.75">
      <c r="A230" s="57">
        <v>12</v>
      </c>
      <c r="B230" s="54" t="s">
        <v>92</v>
      </c>
      <c r="C230" s="126" t="s">
        <v>324</v>
      </c>
      <c r="D230" s="54" t="s">
        <v>53</v>
      </c>
      <c r="E230" s="55">
        <v>2999.3</v>
      </c>
      <c r="F230" s="55">
        <v>3002.578</v>
      </c>
      <c r="G230" s="56">
        <f t="shared" si="28"/>
        <v>0.0010929216817256668</v>
      </c>
      <c r="H230" s="55">
        <v>3420.394</v>
      </c>
      <c r="I230" s="55">
        <v>6422.315</v>
      </c>
      <c r="J230" s="56">
        <f t="shared" si="29"/>
        <v>0.8776535685654927</v>
      </c>
      <c r="K230" s="54">
        <v>12</v>
      </c>
      <c r="L230" s="125">
        <f t="shared" si="30"/>
        <v>0.014867912335819227</v>
      </c>
      <c r="M230" s="72">
        <v>0.46562524559765744</v>
      </c>
    </row>
    <row r="231" spans="1:25" s="58" customFormat="1" ht="12.75">
      <c r="A231" s="57">
        <v>13</v>
      </c>
      <c r="B231" s="54" t="s">
        <v>68</v>
      </c>
      <c r="C231" s="126" t="s">
        <v>296</v>
      </c>
      <c r="D231" s="54" t="s">
        <v>53</v>
      </c>
      <c r="E231" s="55">
        <v>5170.048</v>
      </c>
      <c r="F231" s="55">
        <v>6097.041</v>
      </c>
      <c r="G231" s="56">
        <f t="shared" si="28"/>
        <v>0.17930065639622697</v>
      </c>
      <c r="H231" s="55">
        <v>7125.827</v>
      </c>
      <c r="I231" s="55">
        <v>5544.017</v>
      </c>
      <c r="J231" s="56">
        <f t="shared" si="29"/>
        <v>-0.22198265548686494</v>
      </c>
      <c r="K231" s="54">
        <v>13</v>
      </c>
      <c r="L231" s="125">
        <f t="shared" si="30"/>
        <v>0.012834617851085086</v>
      </c>
      <c r="M231" s="72">
        <v>0.08370606500067045</v>
      </c>
      <c r="N231" s="120"/>
      <c r="O231" s="120"/>
      <c r="P231" s="120"/>
      <c r="Q231" s="120"/>
      <c r="R231" s="121"/>
      <c r="S231" s="121"/>
      <c r="T231" s="121"/>
      <c r="U231" s="121"/>
      <c r="V231" s="122"/>
      <c r="W231" s="122"/>
      <c r="X231" s="122"/>
      <c r="Y231" s="122"/>
    </row>
    <row r="232" spans="1:25" s="58" customFormat="1" ht="12.75">
      <c r="A232" s="57">
        <v>14</v>
      </c>
      <c r="B232" s="54" t="s">
        <v>91</v>
      </c>
      <c r="C232" s="126">
        <v>20079910</v>
      </c>
      <c r="D232" s="54" t="s">
        <v>53</v>
      </c>
      <c r="E232" s="55">
        <v>6108.528</v>
      </c>
      <c r="F232" s="55">
        <v>4794.822</v>
      </c>
      <c r="G232" s="56">
        <f t="shared" si="28"/>
        <v>-0.21506097704717078</v>
      </c>
      <c r="H232" s="55">
        <v>5115.629</v>
      </c>
      <c r="I232" s="55">
        <v>4723.193</v>
      </c>
      <c r="J232" s="56">
        <f t="shared" si="29"/>
        <v>-0.0767131471027316</v>
      </c>
      <c r="K232" s="54">
        <v>14</v>
      </c>
      <c r="L232" s="125">
        <f t="shared" si="30"/>
        <v>0.010934377941467373</v>
      </c>
      <c r="M232" s="72">
        <v>0.566541088323781</v>
      </c>
      <c r="N232" s="120"/>
      <c r="O232" s="120"/>
      <c r="P232" s="120"/>
      <c r="Q232" s="120"/>
      <c r="R232" s="121"/>
      <c r="S232" s="121"/>
      <c r="T232" s="121"/>
      <c r="U232" s="121"/>
      <c r="V232" s="122"/>
      <c r="W232" s="122"/>
      <c r="X232" s="122"/>
      <c r="Y232" s="122"/>
    </row>
    <row r="233" spans="1:25" s="58" customFormat="1" ht="12.75">
      <c r="A233" s="57">
        <v>15</v>
      </c>
      <c r="B233" s="54" t="s">
        <v>123</v>
      </c>
      <c r="C233" s="126">
        <v>22042190</v>
      </c>
      <c r="D233" s="54" t="s">
        <v>70</v>
      </c>
      <c r="E233" s="55">
        <v>204.641</v>
      </c>
      <c r="F233" s="55">
        <v>2260.6</v>
      </c>
      <c r="G233" s="56">
        <f t="shared" si="28"/>
        <v>10.046662203566244</v>
      </c>
      <c r="H233" s="55">
        <v>386.362</v>
      </c>
      <c r="I233" s="55">
        <v>4450.664</v>
      </c>
      <c r="J233" s="56">
        <f t="shared" si="29"/>
        <v>10.519414435167018</v>
      </c>
      <c r="K233" s="54">
        <v>15</v>
      </c>
      <c r="L233" s="125">
        <f t="shared" si="30"/>
        <v>0.010303462565786098</v>
      </c>
      <c r="M233" s="72">
        <v>0.1999666532342072</v>
      </c>
      <c r="N233" s="120"/>
      <c r="O233" s="120"/>
      <c r="P233" s="120"/>
      <c r="Q233" s="120"/>
      <c r="R233" s="121"/>
      <c r="S233" s="121"/>
      <c r="T233" s="121"/>
      <c r="U233" s="121"/>
      <c r="V233" s="122"/>
      <c r="W233" s="122"/>
      <c r="X233" s="122"/>
      <c r="Y233" s="122"/>
    </row>
    <row r="234" spans="1:25" s="58" customFormat="1" ht="12.75">
      <c r="A234" s="57">
        <v>16</v>
      </c>
      <c r="B234" s="54" t="s">
        <v>93</v>
      </c>
      <c r="C234" s="126" t="s">
        <v>323</v>
      </c>
      <c r="D234" s="54" t="s">
        <v>53</v>
      </c>
      <c r="E234" s="55">
        <v>726.676</v>
      </c>
      <c r="F234" s="55">
        <v>876.04</v>
      </c>
      <c r="G234" s="56">
        <f t="shared" si="28"/>
        <v>0.20554414897423323</v>
      </c>
      <c r="H234" s="55">
        <v>3793.686</v>
      </c>
      <c r="I234" s="55">
        <v>4284.209</v>
      </c>
      <c r="J234" s="56">
        <f t="shared" si="29"/>
        <v>0.12929984189519103</v>
      </c>
      <c r="K234" s="54">
        <v>16</v>
      </c>
      <c r="L234" s="125">
        <f t="shared" si="30"/>
        <v>0.009918112680603141</v>
      </c>
      <c r="M234" s="72">
        <v>0.7944371713185827</v>
      </c>
      <c r="N234" s="120"/>
      <c r="O234" s="120"/>
      <c r="P234" s="120"/>
      <c r="Q234" s="120"/>
      <c r="R234" s="121"/>
      <c r="S234" s="121"/>
      <c r="T234" s="121"/>
      <c r="U234" s="121"/>
      <c r="V234" s="122"/>
      <c r="W234" s="122"/>
      <c r="X234" s="122"/>
      <c r="Y234" s="122"/>
    </row>
    <row r="235" spans="1:25" s="58" customFormat="1" ht="12.75">
      <c r="A235" s="57">
        <v>17</v>
      </c>
      <c r="B235" s="54" t="s">
        <v>241</v>
      </c>
      <c r="C235" s="126">
        <v>20086010</v>
      </c>
      <c r="D235" s="54" t="s">
        <v>53</v>
      </c>
      <c r="E235" s="55">
        <v>1175.79</v>
      </c>
      <c r="F235" s="55">
        <v>1245.663</v>
      </c>
      <c r="G235" s="56">
        <f t="shared" si="28"/>
        <v>0.059426428188707206</v>
      </c>
      <c r="H235" s="55">
        <v>2851.981</v>
      </c>
      <c r="I235" s="55">
        <v>3733.417</v>
      </c>
      <c r="J235" s="56">
        <f t="shared" si="29"/>
        <v>0.3090609649924034</v>
      </c>
      <c r="K235" s="54">
        <v>17</v>
      </c>
      <c r="L235" s="125">
        <f t="shared" si="30"/>
        <v>0.00864300749325706</v>
      </c>
      <c r="M235" s="72">
        <v>0.9639107011828468</v>
      </c>
      <c r="N235" s="120"/>
      <c r="O235" s="120"/>
      <c r="P235" s="120"/>
      <c r="Q235" s="120"/>
      <c r="R235" s="121"/>
      <c r="S235" s="121"/>
      <c r="T235" s="121"/>
      <c r="U235" s="121"/>
      <c r="V235" s="122"/>
      <c r="W235" s="122"/>
      <c r="X235" s="122"/>
      <c r="Y235" s="122"/>
    </row>
    <row r="236" spans="1:25" s="58" customFormat="1" ht="12.75">
      <c r="A236" s="57">
        <v>18</v>
      </c>
      <c r="B236" s="54" t="s">
        <v>61</v>
      </c>
      <c r="C236" s="126" t="s">
        <v>306</v>
      </c>
      <c r="D236" s="54" t="s">
        <v>53</v>
      </c>
      <c r="E236" s="55">
        <v>663.096</v>
      </c>
      <c r="F236" s="55">
        <v>801.275</v>
      </c>
      <c r="G236" s="56">
        <f t="shared" si="28"/>
        <v>0.20838460796023497</v>
      </c>
      <c r="H236" s="55">
        <v>2382.555</v>
      </c>
      <c r="I236" s="55">
        <v>3274.444</v>
      </c>
      <c r="J236" s="56">
        <f t="shared" si="29"/>
        <v>0.37434141079639305</v>
      </c>
      <c r="K236" s="54">
        <v>18</v>
      </c>
      <c r="L236" s="125">
        <f t="shared" si="30"/>
        <v>0.007580466909603353</v>
      </c>
      <c r="M236" s="72">
        <v>0.04175017641647817</v>
      </c>
      <c r="N236" s="120"/>
      <c r="O236" s="120"/>
      <c r="P236" s="120"/>
      <c r="Q236" s="120"/>
      <c r="R236" s="121"/>
      <c r="S236" s="121"/>
      <c r="T236" s="121"/>
      <c r="U236" s="121"/>
      <c r="V236" s="122"/>
      <c r="W236" s="122"/>
      <c r="X236" s="122"/>
      <c r="Y236" s="122"/>
    </row>
    <row r="237" spans="1:26" s="59" customFormat="1" ht="12.75">
      <c r="A237" s="57">
        <v>19</v>
      </c>
      <c r="B237" s="54" t="s">
        <v>94</v>
      </c>
      <c r="C237" s="126" t="s">
        <v>319</v>
      </c>
      <c r="D237" s="54" t="s">
        <v>53</v>
      </c>
      <c r="E237" s="55">
        <v>3892.713</v>
      </c>
      <c r="F237" s="55">
        <v>1859.515</v>
      </c>
      <c r="G237" s="56">
        <f t="shared" si="28"/>
        <v>-0.5223087342940514</v>
      </c>
      <c r="H237" s="55">
        <v>4911.603</v>
      </c>
      <c r="I237" s="55">
        <v>2998.543</v>
      </c>
      <c r="J237" s="56">
        <f t="shared" si="29"/>
        <v>-0.3894980925779221</v>
      </c>
      <c r="K237" s="54">
        <v>19</v>
      </c>
      <c r="L237" s="125">
        <f t="shared" si="30"/>
        <v>0.006941745221027682</v>
      </c>
      <c r="M237" s="72">
        <v>0.3085011554866738</v>
      </c>
      <c r="N237" s="120"/>
      <c r="O237" s="120"/>
      <c r="P237" s="120"/>
      <c r="Q237" s="120"/>
      <c r="R237" s="121"/>
      <c r="S237" s="121"/>
      <c r="T237" s="121"/>
      <c r="U237" s="121"/>
      <c r="V237" s="122"/>
      <c r="W237" s="122"/>
      <c r="X237" s="122"/>
      <c r="Y237" s="122"/>
      <c r="Z237" s="58"/>
    </row>
    <row r="238" spans="1:26" ht="12.75">
      <c r="A238" s="57">
        <v>20</v>
      </c>
      <c r="B238" s="54" t="s">
        <v>368</v>
      </c>
      <c r="C238" s="126" t="s">
        <v>381</v>
      </c>
      <c r="D238" s="54" t="s">
        <v>53</v>
      </c>
      <c r="E238" s="55">
        <v>576.166</v>
      </c>
      <c r="F238" s="55">
        <v>698.452</v>
      </c>
      <c r="G238" s="56">
        <f t="shared" si="28"/>
        <v>0.21224091668026218</v>
      </c>
      <c r="H238" s="55">
        <v>1208.043</v>
      </c>
      <c r="I238" s="55">
        <v>1478.419</v>
      </c>
      <c r="J238" s="56">
        <f t="shared" si="29"/>
        <v>0.22381322519148758</v>
      </c>
      <c r="K238" s="54">
        <v>20</v>
      </c>
      <c r="L238" s="125">
        <f t="shared" si="30"/>
        <v>0.0034225982511928376</v>
      </c>
      <c r="M238" s="72">
        <v>0.19426308433884387</v>
      </c>
      <c r="N238" s="120"/>
      <c r="O238" s="120"/>
      <c r="P238" s="120"/>
      <c r="Q238" s="120"/>
      <c r="R238" s="121"/>
      <c r="S238" s="121"/>
      <c r="T238" s="121"/>
      <c r="U238" s="121"/>
      <c r="V238" s="122"/>
      <c r="W238" s="122"/>
      <c r="X238" s="122"/>
      <c r="Y238" s="122"/>
      <c r="Z238" s="58"/>
    </row>
    <row r="239" spans="1:26" ht="12.75">
      <c r="A239" s="57"/>
      <c r="B239" s="54" t="s">
        <v>158</v>
      </c>
      <c r="C239" s="126"/>
      <c r="G239" s="56"/>
      <c r="H239" s="55">
        <f>+H240-SUM(H219:H238)</f>
        <v>26576.43399999995</v>
      </c>
      <c r="I239" s="55">
        <f>+I240-SUM(I219:I238)</f>
        <v>28775.917999999947</v>
      </c>
      <c r="J239" s="56">
        <f>+(I239-H239)/H239</f>
        <v>0.0827606894137867</v>
      </c>
      <c r="K239" s="54">
        <v>21</v>
      </c>
      <c r="L239" s="125">
        <f t="shared" si="30"/>
        <v>0.06661738426201795</v>
      </c>
      <c r="M239" s="72"/>
      <c r="N239" s="120"/>
      <c r="O239" s="120"/>
      <c r="P239" s="120"/>
      <c r="Q239" s="120"/>
      <c r="R239" s="121"/>
      <c r="S239" s="121"/>
      <c r="T239" s="121"/>
      <c r="U239" s="121"/>
      <c r="V239" s="122"/>
      <c r="W239" s="122"/>
      <c r="X239" s="122"/>
      <c r="Y239" s="122"/>
      <c r="Z239" s="58"/>
    </row>
    <row r="240" spans="2:26" s="59" customFormat="1" ht="12.75">
      <c r="B240" s="70" t="s">
        <v>161</v>
      </c>
      <c r="C240" s="70"/>
      <c r="D240" s="70"/>
      <c r="E240" s="99"/>
      <c r="F240" s="71"/>
      <c r="G240" s="71"/>
      <c r="H240" s="71">
        <f>+'Exportacion_regional '!C15</f>
        <v>349163.438</v>
      </c>
      <c r="I240" s="71">
        <f>+'Exportacion_regional '!D15</f>
        <v>431958.089</v>
      </c>
      <c r="J240" s="100">
        <f>+(I240-H240)/H240</f>
        <v>0.23712291147734646</v>
      </c>
      <c r="K240" s="71"/>
      <c r="L240" s="100">
        <f>SUM(L219:L239)</f>
        <v>0.9999999999999998</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35" t="s">
        <v>205</v>
      </c>
      <c r="C242" s="235"/>
      <c r="D242" s="235"/>
      <c r="E242" s="235"/>
      <c r="F242" s="235"/>
      <c r="G242" s="235"/>
      <c r="H242" s="235"/>
      <c r="I242" s="235"/>
      <c r="J242" s="235"/>
      <c r="K242" s="235"/>
      <c r="L242" s="235"/>
      <c r="M242" s="235"/>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38" t="s">
        <v>149</v>
      </c>
      <c r="C244" s="238"/>
      <c r="D244" s="238"/>
      <c r="E244" s="238"/>
      <c r="F244" s="238"/>
      <c r="G244" s="238"/>
      <c r="H244" s="238"/>
      <c r="I244" s="238"/>
      <c r="J244" s="238"/>
      <c r="K244" s="238"/>
      <c r="L244" s="238"/>
      <c r="M244" s="238"/>
      <c r="N244" s="120"/>
      <c r="O244" s="120"/>
      <c r="P244" s="120"/>
      <c r="Q244" s="120"/>
      <c r="R244" s="121"/>
      <c r="S244" s="121"/>
      <c r="T244" s="121"/>
      <c r="U244" s="121"/>
      <c r="V244" s="122"/>
      <c r="W244" s="122"/>
      <c r="X244" s="122"/>
      <c r="Y244" s="122"/>
      <c r="Z244" s="58"/>
    </row>
    <row r="245" spans="2:26" s="83" customFormat="1" ht="15.75" customHeight="1">
      <c r="B245" s="239" t="s">
        <v>46</v>
      </c>
      <c r="C245" s="239"/>
      <c r="D245" s="239"/>
      <c r="E245" s="239"/>
      <c r="F245" s="239"/>
      <c r="G245" s="239"/>
      <c r="H245" s="239"/>
      <c r="I245" s="239"/>
      <c r="J245" s="239"/>
      <c r="K245" s="239"/>
      <c r="L245" s="239"/>
      <c r="M245" s="239"/>
      <c r="N245" s="120"/>
      <c r="O245" s="120"/>
      <c r="P245" s="120"/>
      <c r="Q245" s="120"/>
      <c r="R245" s="121"/>
      <c r="S245" s="121"/>
      <c r="T245" s="121"/>
      <c r="U245" s="121"/>
      <c r="V245" s="122"/>
      <c r="W245" s="122"/>
      <c r="X245" s="122"/>
      <c r="Y245" s="122"/>
      <c r="Z245" s="58"/>
    </row>
    <row r="246" spans="2:26" s="84" customFormat="1" ht="15.75" customHeight="1">
      <c r="B246" s="239" t="s">
        <v>37</v>
      </c>
      <c r="C246" s="239"/>
      <c r="D246" s="239"/>
      <c r="E246" s="239"/>
      <c r="F246" s="239"/>
      <c r="G246" s="239"/>
      <c r="H246" s="239"/>
      <c r="I246" s="239"/>
      <c r="J246" s="239"/>
      <c r="K246" s="239"/>
      <c r="L246" s="239"/>
      <c r="M246" s="239"/>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221</v>
      </c>
      <c r="C248" s="86" t="s">
        <v>180</v>
      </c>
      <c r="D248" s="86" t="s">
        <v>52</v>
      </c>
      <c r="E248" s="237" t="s">
        <v>171</v>
      </c>
      <c r="F248" s="237"/>
      <c r="G248" s="237"/>
      <c r="H248" s="237" t="s">
        <v>172</v>
      </c>
      <c r="I248" s="237"/>
      <c r="J248" s="237"/>
      <c r="K248" s="237"/>
      <c r="L248" s="237"/>
      <c r="M248" s="237"/>
      <c r="N248" s="120"/>
      <c r="O248" s="120"/>
      <c r="P248" s="120"/>
      <c r="Q248" s="120"/>
      <c r="R248" s="121"/>
      <c r="S248" s="121"/>
      <c r="T248" s="121"/>
      <c r="U248" s="121"/>
      <c r="V248" s="122"/>
      <c r="W248" s="122"/>
      <c r="X248" s="122"/>
      <c r="Y248" s="122"/>
    </row>
    <row r="249" spans="2:25" s="58" customFormat="1" ht="15.75" customHeight="1">
      <c r="B249" s="88"/>
      <c r="C249" s="88"/>
      <c r="D249" s="88"/>
      <c r="E249" s="236" t="str">
        <f>+E217</f>
        <v>ene - mar</v>
      </c>
      <c r="F249" s="236"/>
      <c r="G249" s="88" t="s">
        <v>125</v>
      </c>
      <c r="H249" s="236" t="str">
        <f>+E249</f>
        <v>ene - mar</v>
      </c>
      <c r="I249" s="236"/>
      <c r="J249" s="88" t="s">
        <v>125</v>
      </c>
      <c r="K249" s="89"/>
      <c r="L249" s="123" t="s">
        <v>215</v>
      </c>
      <c r="M249" s="90" t="s">
        <v>173</v>
      </c>
      <c r="N249" s="120"/>
      <c r="O249" s="120"/>
      <c r="P249" s="120"/>
      <c r="Q249" s="120"/>
      <c r="R249" s="121"/>
      <c r="S249" s="121"/>
      <c r="T249" s="121"/>
      <c r="U249" s="121"/>
      <c r="V249" s="122"/>
      <c r="W249" s="122"/>
      <c r="X249" s="122"/>
      <c r="Y249" s="122"/>
    </row>
    <row r="250" spans="2:25" s="58" customFormat="1" ht="15.75">
      <c r="B250" s="91"/>
      <c r="C250" s="91"/>
      <c r="D250" s="91"/>
      <c r="E250" s="92">
        <f aca="true" t="shared" si="31" ref="E250:J250">+E218</f>
        <v>2010</v>
      </c>
      <c r="F250" s="92">
        <f t="shared" si="31"/>
        <v>2011</v>
      </c>
      <c r="G250" s="93" t="str">
        <f t="shared" si="31"/>
        <v>11/10</v>
      </c>
      <c r="H250" s="92">
        <f t="shared" si="31"/>
        <v>2010</v>
      </c>
      <c r="I250" s="92">
        <f t="shared" si="31"/>
        <v>2011</v>
      </c>
      <c r="J250" s="93" t="str">
        <f t="shared" si="31"/>
        <v>11/10</v>
      </c>
      <c r="K250" s="91"/>
      <c r="L250" s="92">
        <v>2011</v>
      </c>
      <c r="M250" s="203">
        <f>+M218</f>
        <v>2011</v>
      </c>
      <c r="N250" s="120"/>
      <c r="O250" s="120"/>
      <c r="P250" s="120"/>
      <c r="Q250" s="120"/>
      <c r="R250" s="121"/>
      <c r="S250" s="121"/>
      <c r="T250" s="121"/>
      <c r="U250" s="121"/>
      <c r="V250" s="122"/>
      <c r="W250" s="122"/>
      <c r="X250" s="122"/>
      <c r="Y250" s="122"/>
    </row>
    <row r="251" spans="1:26" s="57" customFormat="1" ht="12.75">
      <c r="A251" s="57">
        <v>1</v>
      </c>
      <c r="B251" s="54" t="s">
        <v>104</v>
      </c>
      <c r="C251" s="54">
        <v>47032900</v>
      </c>
      <c r="D251" s="54" t="s">
        <v>53</v>
      </c>
      <c r="E251" s="103">
        <v>411642.916</v>
      </c>
      <c r="F251" s="103">
        <v>437574.774</v>
      </c>
      <c r="G251" s="56">
        <f aca="true" t="shared" si="32" ref="G251:G270">+(F251-E251)/E251</f>
        <v>0.06299600209809016</v>
      </c>
      <c r="H251" s="55">
        <v>261705.095</v>
      </c>
      <c r="I251" s="55">
        <v>301742.002</v>
      </c>
      <c r="J251" s="56">
        <f aca="true" t="shared" si="33" ref="J251:J271">+(I251-H251)/H251</f>
        <v>0.15298482056682916</v>
      </c>
      <c r="K251" s="54">
        <v>1</v>
      </c>
      <c r="L251" s="125">
        <f aca="true" t="shared" si="34" ref="L251:L271">+I251/$I$272</f>
        <v>0.2815838466495624</v>
      </c>
      <c r="M251" s="72">
        <v>0.9630062920365982</v>
      </c>
      <c r="N251" s="58"/>
      <c r="O251" s="58"/>
      <c r="P251" s="58"/>
      <c r="Q251" s="58"/>
      <c r="R251" s="97"/>
      <c r="S251" s="97"/>
      <c r="T251" s="97"/>
      <c r="U251" s="97"/>
      <c r="V251" s="58"/>
      <c r="W251" s="58"/>
      <c r="X251" s="58"/>
      <c r="Y251" s="58"/>
      <c r="Z251" s="58"/>
    </row>
    <row r="252" spans="1:26" s="57" customFormat="1" ht="12.75">
      <c r="A252" s="57">
        <v>2</v>
      </c>
      <c r="B252" s="54" t="s">
        <v>102</v>
      </c>
      <c r="C252" s="54">
        <v>47032100</v>
      </c>
      <c r="D252" s="54" t="s">
        <v>53</v>
      </c>
      <c r="E252" s="103">
        <v>313825.575</v>
      </c>
      <c r="F252" s="103">
        <v>170233.674</v>
      </c>
      <c r="G252" s="56">
        <f t="shared" si="32"/>
        <v>-0.45755321566765234</v>
      </c>
      <c r="H252" s="55">
        <v>205422.9</v>
      </c>
      <c r="I252" s="55">
        <v>130771.433</v>
      </c>
      <c r="J252" s="56">
        <f t="shared" si="33"/>
        <v>-0.3634038220665758</v>
      </c>
      <c r="K252" s="54">
        <v>2</v>
      </c>
      <c r="L252" s="125">
        <f t="shared" si="34"/>
        <v>0.12203512567672142</v>
      </c>
      <c r="M252" s="72">
        <v>0.4450579315490705</v>
      </c>
      <c r="N252" s="58"/>
      <c r="O252" s="58"/>
      <c r="P252" s="58"/>
      <c r="Q252" s="58"/>
      <c r="R252" s="97"/>
      <c r="S252" s="97"/>
      <c r="T252" s="97"/>
      <c r="U252" s="97"/>
      <c r="V252" s="58"/>
      <c r="W252" s="58"/>
      <c r="X252" s="58"/>
      <c r="Y252" s="58"/>
      <c r="Z252" s="58"/>
    </row>
    <row r="253" spans="1:26" s="57" customFormat="1" ht="12.75">
      <c r="A253" s="57">
        <v>3</v>
      </c>
      <c r="B253" s="54" t="s">
        <v>95</v>
      </c>
      <c r="C253" s="54">
        <v>44071012</v>
      </c>
      <c r="D253" s="54" t="s">
        <v>72</v>
      </c>
      <c r="E253" s="103">
        <v>357.07</v>
      </c>
      <c r="F253" s="103">
        <v>493.658</v>
      </c>
      <c r="G253" s="56">
        <f t="shared" si="32"/>
        <v>0.382524434984737</v>
      </c>
      <c r="H253" s="55">
        <v>63660.78</v>
      </c>
      <c r="I253" s="55">
        <v>103985.539</v>
      </c>
      <c r="J253" s="56">
        <f t="shared" si="33"/>
        <v>0.6334317455739626</v>
      </c>
      <c r="K253" s="54">
        <v>3</v>
      </c>
      <c r="L253" s="125">
        <f t="shared" si="34"/>
        <v>0.09703868826172928</v>
      </c>
      <c r="M253" s="72">
        <v>0.9847144063193441</v>
      </c>
      <c r="N253" s="58"/>
      <c r="O253" s="58"/>
      <c r="P253" s="58"/>
      <c r="Q253" s="58"/>
      <c r="R253" s="97"/>
      <c r="S253" s="97"/>
      <c r="T253" s="97"/>
      <c r="U253" s="97"/>
      <c r="V253" s="58"/>
      <c r="W253" s="58"/>
      <c r="X253" s="58"/>
      <c r="Y253" s="58"/>
      <c r="Z253" s="58"/>
    </row>
    <row r="254" spans="1:26" s="57" customFormat="1" ht="12.75">
      <c r="A254" s="57">
        <v>4</v>
      </c>
      <c r="B254" s="54" t="s">
        <v>66</v>
      </c>
      <c r="C254" s="54">
        <v>44123910</v>
      </c>
      <c r="D254" s="54" t="s">
        <v>72</v>
      </c>
      <c r="E254" s="103">
        <v>186.685</v>
      </c>
      <c r="F254" s="103">
        <v>240.814</v>
      </c>
      <c r="G254" s="56">
        <f t="shared" si="32"/>
        <v>0.2899483086482577</v>
      </c>
      <c r="H254" s="55">
        <v>59542.892</v>
      </c>
      <c r="I254" s="55">
        <v>89879.003</v>
      </c>
      <c r="J254" s="56">
        <f t="shared" si="33"/>
        <v>0.5094833317803912</v>
      </c>
      <c r="K254" s="54">
        <v>4</v>
      </c>
      <c r="L254" s="125">
        <f t="shared" si="34"/>
        <v>0.08387455253169414</v>
      </c>
      <c r="M254" s="72">
        <v>0.9186062968972982</v>
      </c>
      <c r="N254" s="58"/>
      <c r="O254" s="58"/>
      <c r="P254" s="58"/>
      <c r="Q254" s="58"/>
      <c r="R254" s="97"/>
      <c r="S254" s="97"/>
      <c r="T254" s="97"/>
      <c r="U254" s="97"/>
      <c r="V254" s="58"/>
      <c r="W254" s="58"/>
      <c r="X254" s="58"/>
      <c r="Y254" s="58"/>
      <c r="Z254" s="58"/>
    </row>
    <row r="255" spans="1:26" s="57" customFormat="1" ht="12.75">
      <c r="A255" s="57">
        <v>5</v>
      </c>
      <c r="B255" s="54" t="s">
        <v>82</v>
      </c>
      <c r="C255" s="126">
        <v>44012200</v>
      </c>
      <c r="D255" s="54" t="s">
        <v>53</v>
      </c>
      <c r="E255" s="103">
        <v>484177.748</v>
      </c>
      <c r="F255" s="103">
        <v>891126.21</v>
      </c>
      <c r="G255" s="56">
        <f t="shared" si="32"/>
        <v>0.8404939377759258</v>
      </c>
      <c r="H255" s="55">
        <v>35055.795</v>
      </c>
      <c r="I255" s="55">
        <v>73013.834</v>
      </c>
      <c r="J255" s="56">
        <f t="shared" si="33"/>
        <v>1.082789279204765</v>
      </c>
      <c r="K255" s="54">
        <v>5</v>
      </c>
      <c r="L255" s="125">
        <f t="shared" si="34"/>
        <v>0.06813607684737442</v>
      </c>
      <c r="M255" s="72">
        <v>0.6646456044212878</v>
      </c>
      <c r="N255" s="58"/>
      <c r="O255" s="58"/>
      <c r="P255" s="58"/>
      <c r="Q255" s="58"/>
      <c r="R255" s="97"/>
      <c r="S255" s="97"/>
      <c r="T255" s="97"/>
      <c r="U255" s="97"/>
      <c r="V255" s="58"/>
      <c r="W255" s="58"/>
      <c r="X255" s="58"/>
      <c r="Y255" s="58"/>
      <c r="Z255" s="58"/>
    </row>
    <row r="256" spans="1:26" s="57" customFormat="1" ht="12.75">
      <c r="A256" s="57">
        <v>6</v>
      </c>
      <c r="B256" s="54" t="s">
        <v>99</v>
      </c>
      <c r="C256" s="126">
        <v>44091020</v>
      </c>
      <c r="D256" s="54" t="s">
        <v>53</v>
      </c>
      <c r="E256" s="103">
        <v>26094.96</v>
      </c>
      <c r="F256" s="103">
        <v>30720.273</v>
      </c>
      <c r="G256" s="56">
        <f t="shared" si="32"/>
        <v>0.17724928491938682</v>
      </c>
      <c r="H256" s="55">
        <v>34500.064</v>
      </c>
      <c r="I256" s="55">
        <v>43131.261</v>
      </c>
      <c r="J256" s="56">
        <f t="shared" si="33"/>
        <v>0.25017915908793675</v>
      </c>
      <c r="K256" s="54">
        <v>6</v>
      </c>
      <c r="L256" s="125">
        <f t="shared" si="34"/>
        <v>0.04024983695583173</v>
      </c>
      <c r="M256" s="72">
        <v>0.9779917475600692</v>
      </c>
      <c r="N256" s="58"/>
      <c r="O256" s="58"/>
      <c r="P256" s="58"/>
      <c r="Q256" s="58"/>
      <c r="R256" s="97"/>
      <c r="S256" s="97"/>
      <c r="T256" s="97"/>
      <c r="U256" s="97"/>
      <c r="V256" s="58"/>
      <c r="W256" s="58"/>
      <c r="X256" s="58"/>
      <c r="Y256" s="58"/>
      <c r="Z256" s="58"/>
    </row>
    <row r="257" spans="1:26" s="57" customFormat="1" ht="12.75">
      <c r="A257" s="57">
        <v>7</v>
      </c>
      <c r="B257" s="54" t="s">
        <v>54</v>
      </c>
      <c r="C257" s="126" t="s">
        <v>308</v>
      </c>
      <c r="D257" s="54" t="s">
        <v>53</v>
      </c>
      <c r="E257" s="103">
        <v>9522.797</v>
      </c>
      <c r="F257" s="103">
        <v>9673.673</v>
      </c>
      <c r="G257" s="56">
        <f t="shared" si="32"/>
        <v>0.015843664419182744</v>
      </c>
      <c r="H257" s="55">
        <v>50783.328</v>
      </c>
      <c r="I257" s="55">
        <v>37204.95</v>
      </c>
      <c r="J257" s="56">
        <f t="shared" si="33"/>
        <v>-0.26737865623930757</v>
      </c>
      <c r="K257" s="54">
        <v>7</v>
      </c>
      <c r="L257" s="125">
        <f t="shared" si="34"/>
        <v>0.03471943867928813</v>
      </c>
      <c r="M257" s="72">
        <v>0.1729230388307258</v>
      </c>
      <c r="N257" s="58"/>
      <c r="O257" s="58"/>
      <c r="P257" s="58"/>
      <c r="Q257" s="58"/>
      <c r="R257" s="97"/>
      <c r="S257" s="97"/>
      <c r="T257" s="97"/>
      <c r="U257" s="97"/>
      <c r="V257" s="58"/>
      <c r="W257" s="58"/>
      <c r="X257" s="58"/>
      <c r="Y257" s="58"/>
      <c r="Z257" s="58"/>
    </row>
    <row r="258" spans="1:26" s="57" customFormat="1" ht="12.75">
      <c r="A258" s="57">
        <v>8</v>
      </c>
      <c r="B258" s="54" t="s">
        <v>60</v>
      </c>
      <c r="C258" s="126">
        <v>48010000</v>
      </c>
      <c r="D258" s="54" t="s">
        <v>53</v>
      </c>
      <c r="E258" s="103">
        <v>45750.744</v>
      </c>
      <c r="F258" s="103">
        <v>49838.689</v>
      </c>
      <c r="G258" s="56">
        <f t="shared" si="32"/>
        <v>0.0893525359937316</v>
      </c>
      <c r="H258" s="55">
        <v>24593.135</v>
      </c>
      <c r="I258" s="55">
        <v>33246.91</v>
      </c>
      <c r="J258" s="56">
        <f t="shared" si="33"/>
        <v>0.3518776683005239</v>
      </c>
      <c r="K258" s="54">
        <v>8</v>
      </c>
      <c r="L258" s="125">
        <f t="shared" si="34"/>
        <v>0.031025819226226926</v>
      </c>
      <c r="M258" s="72">
        <v>0.9988891020384189</v>
      </c>
      <c r="N258" s="58"/>
      <c r="O258" s="58"/>
      <c r="P258" s="58"/>
      <c r="Q258" s="58"/>
      <c r="R258" s="97"/>
      <c r="S258" s="97"/>
      <c r="T258" s="97"/>
      <c r="U258" s="97"/>
      <c r="V258" s="58"/>
      <c r="W258" s="58"/>
      <c r="X258" s="58"/>
      <c r="Y258" s="58"/>
      <c r="Z258" s="58"/>
    </row>
    <row r="259" spans="1:26" s="57" customFormat="1" ht="12.75">
      <c r="A259" s="57">
        <v>9</v>
      </c>
      <c r="B259" s="54" t="s">
        <v>103</v>
      </c>
      <c r="C259" s="126">
        <v>44071013</v>
      </c>
      <c r="D259" s="54" t="s">
        <v>72</v>
      </c>
      <c r="E259" s="103">
        <v>65.393</v>
      </c>
      <c r="F259" s="103">
        <v>257.772</v>
      </c>
      <c r="G259" s="56">
        <f t="shared" si="32"/>
        <v>2.9418898047191595</v>
      </c>
      <c r="H259" s="55">
        <v>17473.719</v>
      </c>
      <c r="I259" s="55">
        <v>25343.127</v>
      </c>
      <c r="J259" s="56">
        <f t="shared" si="33"/>
        <v>0.45035679010289675</v>
      </c>
      <c r="K259" s="54">
        <v>9</v>
      </c>
      <c r="L259" s="125">
        <f t="shared" si="34"/>
        <v>0.02365005580757161</v>
      </c>
      <c r="M259" s="72">
        <v>0.9693403057046021</v>
      </c>
      <c r="N259" s="58"/>
      <c r="O259" s="58"/>
      <c r="P259" s="58"/>
      <c r="Q259" s="58"/>
      <c r="R259" s="97"/>
      <c r="S259" s="97"/>
      <c r="T259" s="97"/>
      <c r="U259" s="97"/>
      <c r="V259" s="58"/>
      <c r="W259" s="58"/>
      <c r="X259" s="58"/>
      <c r="Y259" s="58"/>
      <c r="Z259" s="58"/>
    </row>
    <row r="260" spans="1:21" s="58" customFormat="1" ht="12.75">
      <c r="A260" s="57">
        <v>10</v>
      </c>
      <c r="B260" s="54" t="s">
        <v>100</v>
      </c>
      <c r="C260" s="126">
        <v>44119320</v>
      </c>
      <c r="D260" s="54" t="s">
        <v>53</v>
      </c>
      <c r="E260" s="103">
        <v>20042.913</v>
      </c>
      <c r="F260" s="103">
        <v>21693.777</v>
      </c>
      <c r="G260" s="56">
        <f t="shared" si="32"/>
        <v>0.08236647038282298</v>
      </c>
      <c r="H260" s="55">
        <v>16875.44</v>
      </c>
      <c r="I260" s="55">
        <v>19107.843</v>
      </c>
      <c r="J260" s="56">
        <f t="shared" si="33"/>
        <v>0.1322870988845329</v>
      </c>
      <c r="K260" s="54">
        <v>10</v>
      </c>
      <c r="L260" s="125">
        <f t="shared" si="34"/>
        <v>0.017831325759931543</v>
      </c>
      <c r="M260" s="72">
        <v>0.9754695072659241</v>
      </c>
      <c r="R260" s="97"/>
      <c r="S260" s="97"/>
      <c r="T260" s="97"/>
      <c r="U260" s="97"/>
    </row>
    <row r="261" spans="1:21" s="58" customFormat="1" ht="12.75">
      <c r="A261" s="57">
        <v>11</v>
      </c>
      <c r="B261" s="54" t="s">
        <v>105</v>
      </c>
      <c r="C261" s="126">
        <v>44182000</v>
      </c>
      <c r="D261" s="54" t="s">
        <v>53</v>
      </c>
      <c r="E261" s="103">
        <v>7815.887</v>
      </c>
      <c r="F261" s="103">
        <v>9681.749</v>
      </c>
      <c r="G261" s="56">
        <f t="shared" si="32"/>
        <v>0.23872683932098815</v>
      </c>
      <c r="H261" s="55">
        <v>13205.055</v>
      </c>
      <c r="I261" s="55">
        <v>17386.118</v>
      </c>
      <c r="J261" s="56">
        <f t="shared" si="33"/>
        <v>0.31662594362537666</v>
      </c>
      <c r="K261" s="54">
        <v>11</v>
      </c>
      <c r="L261" s="125">
        <f t="shared" si="34"/>
        <v>0.01622462220139706</v>
      </c>
      <c r="M261" s="72">
        <v>0.9916968059035048</v>
      </c>
      <c r="R261" s="97"/>
      <c r="S261" s="97"/>
      <c r="T261" s="97"/>
      <c r="U261" s="97"/>
    </row>
    <row r="262" spans="1:21" s="58" customFormat="1" ht="12.75">
      <c r="A262" s="57">
        <v>12</v>
      </c>
      <c r="B262" s="54" t="s">
        <v>97</v>
      </c>
      <c r="C262" s="126">
        <v>44119310</v>
      </c>
      <c r="D262" s="54" t="s">
        <v>53</v>
      </c>
      <c r="E262" s="103">
        <v>19321.548</v>
      </c>
      <c r="F262" s="103">
        <v>33102.086</v>
      </c>
      <c r="G262" s="56">
        <f t="shared" si="32"/>
        <v>0.7132212180928778</v>
      </c>
      <c r="H262" s="55">
        <v>9100.805</v>
      </c>
      <c r="I262" s="55">
        <v>16658.497</v>
      </c>
      <c r="J262" s="56">
        <f t="shared" si="33"/>
        <v>0.8304421422061015</v>
      </c>
      <c r="K262" s="54">
        <v>12</v>
      </c>
      <c r="L262" s="125">
        <f t="shared" si="34"/>
        <v>0.0155456105996811</v>
      </c>
      <c r="M262" s="72">
        <v>0.9999993997061081</v>
      </c>
      <c r="R262" s="97"/>
      <c r="S262" s="97"/>
      <c r="T262" s="97"/>
      <c r="U262" s="97"/>
    </row>
    <row r="263" spans="1:21" s="58" customFormat="1" ht="12.75">
      <c r="A263" s="57">
        <v>13</v>
      </c>
      <c r="B263" s="54" t="s">
        <v>90</v>
      </c>
      <c r="C263" s="126" t="s">
        <v>322</v>
      </c>
      <c r="D263" s="54" t="s">
        <v>53</v>
      </c>
      <c r="E263" s="103">
        <v>5401.147</v>
      </c>
      <c r="F263" s="103">
        <v>5128.852</v>
      </c>
      <c r="G263" s="56">
        <f t="shared" si="32"/>
        <v>-0.05041429163101839</v>
      </c>
      <c r="H263" s="55">
        <v>17769.163</v>
      </c>
      <c r="I263" s="55">
        <v>15872.892</v>
      </c>
      <c r="J263" s="56">
        <f t="shared" si="33"/>
        <v>-0.10671695678631574</v>
      </c>
      <c r="K263" s="54">
        <v>13</v>
      </c>
      <c r="L263" s="125">
        <f t="shared" si="34"/>
        <v>0.014812488673065363</v>
      </c>
      <c r="M263" s="72">
        <v>0.38280511551505725</v>
      </c>
      <c r="R263" s="97"/>
      <c r="S263" s="97"/>
      <c r="T263" s="97"/>
      <c r="U263" s="97"/>
    </row>
    <row r="264" spans="1:21" s="58" customFormat="1" ht="12.75">
      <c r="A264" s="57">
        <v>14</v>
      </c>
      <c r="B264" s="54" t="s">
        <v>349</v>
      </c>
      <c r="C264" s="126">
        <v>11082000</v>
      </c>
      <c r="D264" s="54" t="s">
        <v>53</v>
      </c>
      <c r="E264" s="103">
        <v>2313.3</v>
      </c>
      <c r="F264" s="103">
        <v>4853.78</v>
      </c>
      <c r="G264" s="56">
        <f t="shared" si="32"/>
        <v>1.0982060260234294</v>
      </c>
      <c r="H264" s="55">
        <v>7471.958</v>
      </c>
      <c r="I264" s="55">
        <v>15586.449</v>
      </c>
      <c r="J264" s="56">
        <f t="shared" si="33"/>
        <v>1.0859925872174336</v>
      </c>
      <c r="K264" s="54">
        <v>14</v>
      </c>
      <c r="L264" s="125">
        <f t="shared" si="34"/>
        <v>0.01454518176434458</v>
      </c>
      <c r="M264" s="72">
        <v>1</v>
      </c>
      <c r="R264" s="97"/>
      <c r="S264" s="97"/>
      <c r="T264" s="97"/>
      <c r="U264" s="97"/>
    </row>
    <row r="265" spans="1:21" s="58" customFormat="1" ht="12.75">
      <c r="A265" s="57">
        <v>15</v>
      </c>
      <c r="B265" s="54" t="s">
        <v>96</v>
      </c>
      <c r="C265" s="77">
        <v>44111400</v>
      </c>
      <c r="D265" s="54" t="s">
        <v>53</v>
      </c>
      <c r="E265" s="103">
        <v>12984.282</v>
      </c>
      <c r="F265" s="103">
        <v>31559.149</v>
      </c>
      <c r="G265" s="56">
        <f t="shared" si="32"/>
        <v>1.4305655869150102</v>
      </c>
      <c r="H265" s="55">
        <v>6970.607</v>
      </c>
      <c r="I265" s="55">
        <v>15133.512</v>
      </c>
      <c r="J265" s="56">
        <f t="shared" si="33"/>
        <v>1.171046510009817</v>
      </c>
      <c r="K265" s="54">
        <v>15</v>
      </c>
      <c r="L265" s="125">
        <f t="shared" si="34"/>
        <v>0.014122503642291446</v>
      </c>
      <c r="M265" s="72">
        <v>0.7591162346058814</v>
      </c>
      <c r="R265" s="97"/>
      <c r="S265" s="97"/>
      <c r="T265" s="97"/>
      <c r="U265" s="97"/>
    </row>
    <row r="266" spans="1:21" s="58" customFormat="1" ht="12.75">
      <c r="A266" s="57">
        <v>16</v>
      </c>
      <c r="B266" s="54" t="s">
        <v>181</v>
      </c>
      <c r="C266" s="126" t="s">
        <v>317</v>
      </c>
      <c r="D266" s="54" t="s">
        <v>53</v>
      </c>
      <c r="E266" s="103">
        <v>2227.797</v>
      </c>
      <c r="F266" s="103">
        <v>4552.152</v>
      </c>
      <c r="G266" s="56">
        <f t="shared" si="32"/>
        <v>1.0433423691655928</v>
      </c>
      <c r="H266" s="55">
        <v>4934.723</v>
      </c>
      <c r="I266" s="55">
        <v>14329.802</v>
      </c>
      <c r="J266" s="56">
        <f t="shared" si="33"/>
        <v>1.903871605356572</v>
      </c>
      <c r="K266" s="54">
        <v>16</v>
      </c>
      <c r="L266" s="125">
        <f t="shared" si="34"/>
        <v>0.013372486237055564</v>
      </c>
      <c r="M266" s="72">
        <v>0.3572952074880336</v>
      </c>
      <c r="R266" s="97"/>
      <c r="S266" s="97"/>
      <c r="T266" s="97"/>
      <c r="U266" s="97"/>
    </row>
    <row r="267" spans="1:21" s="58" customFormat="1" ht="12.75">
      <c r="A267" s="57">
        <v>17</v>
      </c>
      <c r="B267" s="54" t="s">
        <v>98</v>
      </c>
      <c r="C267" s="126" t="s">
        <v>325</v>
      </c>
      <c r="D267" s="54" t="s">
        <v>53</v>
      </c>
      <c r="E267" s="103">
        <v>7366.44</v>
      </c>
      <c r="F267" s="103">
        <v>7381.077</v>
      </c>
      <c r="G267" s="56">
        <f t="shared" si="32"/>
        <v>0.001986984214899005</v>
      </c>
      <c r="H267" s="55">
        <v>12494.756</v>
      </c>
      <c r="I267" s="55">
        <v>13793.287</v>
      </c>
      <c r="J267" s="56">
        <f t="shared" si="33"/>
        <v>0.10392607906869097</v>
      </c>
      <c r="K267" s="54">
        <v>17</v>
      </c>
      <c r="L267" s="125">
        <f t="shared" si="34"/>
        <v>0.012871813621099402</v>
      </c>
      <c r="M267" s="72">
        <v>0.990356840553856</v>
      </c>
      <c r="R267" s="97"/>
      <c r="S267" s="97"/>
      <c r="T267" s="97"/>
      <c r="U267" s="97"/>
    </row>
    <row r="268" spans="1:21" s="58" customFormat="1" ht="12.75">
      <c r="A268" s="57">
        <v>18</v>
      </c>
      <c r="B268" s="54" t="s">
        <v>101</v>
      </c>
      <c r="C268" s="126">
        <v>44071015</v>
      </c>
      <c r="D268" s="54" t="s">
        <v>72</v>
      </c>
      <c r="E268" s="103">
        <v>20.3</v>
      </c>
      <c r="F268" s="103">
        <v>28.567</v>
      </c>
      <c r="G268" s="56">
        <f t="shared" si="32"/>
        <v>0.40724137931034476</v>
      </c>
      <c r="H268" s="55">
        <v>7104.07</v>
      </c>
      <c r="I268" s="55">
        <v>12268.834</v>
      </c>
      <c r="J268" s="56">
        <f t="shared" si="33"/>
        <v>0.7270147957438484</v>
      </c>
      <c r="K268" s="54">
        <v>18</v>
      </c>
      <c r="L268" s="125">
        <f t="shared" si="34"/>
        <v>0.011449203122954481</v>
      </c>
      <c r="M268" s="72">
        <v>0.9893283499345829</v>
      </c>
      <c r="R268" s="97"/>
      <c r="S268" s="97"/>
      <c r="T268" s="97"/>
      <c r="U268" s="97"/>
    </row>
    <row r="269" spans="1:26" s="59" customFormat="1" ht="12.75">
      <c r="A269" s="57">
        <v>19</v>
      </c>
      <c r="B269" s="54" t="s">
        <v>71</v>
      </c>
      <c r="C269" s="126">
        <v>44071016</v>
      </c>
      <c r="D269" s="54" t="s">
        <v>72</v>
      </c>
      <c r="E269" s="103">
        <v>15.479</v>
      </c>
      <c r="F269" s="103">
        <v>18.09</v>
      </c>
      <c r="G269" s="56">
        <f t="shared" si="32"/>
        <v>0.168680147296337</v>
      </c>
      <c r="H269" s="55">
        <v>8582.565</v>
      </c>
      <c r="I269" s="55">
        <v>11588.024</v>
      </c>
      <c r="J269" s="56">
        <f t="shared" si="33"/>
        <v>0.35018190948743166</v>
      </c>
      <c r="K269" s="54">
        <v>19</v>
      </c>
      <c r="L269" s="125">
        <f t="shared" si="34"/>
        <v>0.0108138752688048</v>
      </c>
      <c r="M269" s="72">
        <v>0.9900046304918744</v>
      </c>
      <c r="N269" s="58"/>
      <c r="O269" s="58"/>
      <c r="P269" s="58"/>
      <c r="Q269" s="58"/>
      <c r="R269" s="97"/>
      <c r="S269" s="97"/>
      <c r="T269" s="97"/>
      <c r="U269" s="97"/>
      <c r="V269" s="58"/>
      <c r="W269" s="58"/>
      <c r="X269" s="58"/>
      <c r="Y269" s="58"/>
      <c r="Z269" s="58"/>
    </row>
    <row r="270" spans="1:26" ht="12.75">
      <c r="A270" s="57">
        <v>20</v>
      </c>
      <c r="B270" s="54" t="s">
        <v>369</v>
      </c>
      <c r="C270" s="126">
        <v>44119220</v>
      </c>
      <c r="D270" s="54" t="s">
        <v>53</v>
      </c>
      <c r="E270" s="103">
        <v>6402.717</v>
      </c>
      <c r="F270" s="103">
        <v>8484.338</v>
      </c>
      <c r="G270" s="56">
        <f t="shared" si="32"/>
        <v>0.3251152596624215</v>
      </c>
      <c r="H270" s="55">
        <v>4924.348</v>
      </c>
      <c r="I270" s="55">
        <v>7165.373</v>
      </c>
      <c r="J270" s="56">
        <f t="shared" si="33"/>
        <v>0.45509070439375926</v>
      </c>
      <c r="K270" s="54">
        <v>20</v>
      </c>
      <c r="L270" s="125">
        <f t="shared" si="34"/>
        <v>0.006686683586128374</v>
      </c>
      <c r="M270" s="72">
        <v>0.9999991626402456</v>
      </c>
      <c r="N270" s="58"/>
      <c r="O270" s="58"/>
      <c r="P270" s="58"/>
      <c r="Q270" s="58"/>
      <c r="R270" s="97"/>
      <c r="S270" s="97"/>
      <c r="T270" s="97"/>
      <c r="U270" s="97"/>
      <c r="V270" s="58"/>
      <c r="W270" s="58"/>
      <c r="X270" s="58"/>
      <c r="Y270" s="58"/>
      <c r="Z270" s="58"/>
    </row>
    <row r="271" spans="1:26" ht="12.75">
      <c r="A271" s="57"/>
      <c r="B271" s="54" t="s">
        <v>158</v>
      </c>
      <c r="C271" s="78"/>
      <c r="E271" s="103"/>
      <c r="F271" s="103"/>
      <c r="G271" s="56"/>
      <c r="H271" s="55">
        <f>+H272-SUM(H251:H270)</f>
        <v>51140.75400000007</v>
      </c>
      <c r="I271" s="55">
        <f>+I272-SUM(I251:I270)</f>
        <v>74379.7749999999</v>
      </c>
      <c r="J271" s="56">
        <f t="shared" si="33"/>
        <v>0.45441295214379906</v>
      </c>
      <c r="L271" s="125">
        <f t="shared" si="34"/>
        <v>0.06941076488724605</v>
      </c>
      <c r="M271" s="72"/>
      <c r="N271" s="58"/>
      <c r="O271" s="58"/>
      <c r="P271" s="58"/>
      <c r="Q271" s="58"/>
      <c r="R271" s="97"/>
      <c r="S271" s="97"/>
      <c r="T271" s="97"/>
      <c r="U271" s="97"/>
      <c r="V271" s="58"/>
      <c r="W271" s="58"/>
      <c r="X271" s="58"/>
      <c r="Y271" s="58"/>
      <c r="Z271" s="58"/>
    </row>
    <row r="272" spans="2:26" s="59" customFormat="1" ht="12.75">
      <c r="B272" s="70" t="s">
        <v>161</v>
      </c>
      <c r="C272" s="70"/>
      <c r="D272" s="70"/>
      <c r="E272" s="99"/>
      <c r="F272" s="71"/>
      <c r="G272" s="71"/>
      <c r="H272" s="71">
        <f>+'Exportacion_regional '!C16</f>
        <v>913311.952</v>
      </c>
      <c r="I272" s="71">
        <f>+'Exportacion_regional '!D16</f>
        <v>1071588.465</v>
      </c>
      <c r="J272" s="100">
        <f>+(I272-H272)/H272</f>
        <v>0.1732995091692395</v>
      </c>
      <c r="K272" s="71"/>
      <c r="L272" s="100">
        <f>SUM(L251:L271)</f>
        <v>0.9999999999999999</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35" t="s">
        <v>205</v>
      </c>
      <c r="C274" s="235"/>
      <c r="D274" s="235"/>
      <c r="E274" s="235"/>
      <c r="F274" s="235"/>
      <c r="G274" s="235"/>
      <c r="H274" s="235"/>
      <c r="I274" s="235"/>
      <c r="J274" s="235"/>
      <c r="K274" s="235"/>
      <c r="L274" s="235"/>
      <c r="M274" s="235"/>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38" t="s">
        <v>150</v>
      </c>
      <c r="C276" s="238"/>
      <c r="D276" s="238"/>
      <c r="E276" s="238"/>
      <c r="F276" s="238"/>
      <c r="G276" s="238"/>
      <c r="H276" s="238"/>
      <c r="I276" s="238"/>
      <c r="J276" s="238"/>
      <c r="K276" s="238"/>
      <c r="L276" s="238"/>
      <c r="M276" s="238"/>
      <c r="N276" s="58"/>
      <c r="O276" s="58"/>
      <c r="P276" s="58"/>
      <c r="Q276" s="58"/>
      <c r="R276" s="97"/>
      <c r="S276" s="97"/>
      <c r="T276" s="97"/>
      <c r="U276" s="97"/>
      <c r="V276" s="58"/>
      <c r="W276" s="58"/>
      <c r="X276" s="58"/>
      <c r="Y276" s="58"/>
      <c r="Z276" s="58"/>
    </row>
    <row r="277" spans="2:26" s="83" customFormat="1" ht="15.75" customHeight="1">
      <c r="B277" s="239" t="s">
        <v>46</v>
      </c>
      <c r="C277" s="239"/>
      <c r="D277" s="239"/>
      <c r="E277" s="239"/>
      <c r="F277" s="239"/>
      <c r="G277" s="239"/>
      <c r="H277" s="239"/>
      <c r="I277" s="239"/>
      <c r="J277" s="239"/>
      <c r="K277" s="239"/>
      <c r="L277" s="239"/>
      <c r="M277" s="239"/>
      <c r="N277" s="24"/>
      <c r="O277" s="58"/>
      <c r="P277" s="58"/>
      <c r="Q277" s="58"/>
      <c r="R277" s="97"/>
      <c r="S277" s="58"/>
      <c r="T277" s="97"/>
      <c r="U277" s="97"/>
      <c r="V277" s="58"/>
      <c r="W277" s="58"/>
      <c r="X277" s="58"/>
      <c r="Y277" s="58"/>
      <c r="Z277" s="58"/>
    </row>
    <row r="278" spans="2:26" s="84" customFormat="1" ht="15.75" customHeight="1">
      <c r="B278" s="239" t="s">
        <v>38</v>
      </c>
      <c r="C278" s="239"/>
      <c r="D278" s="239"/>
      <c r="E278" s="239"/>
      <c r="F278" s="239"/>
      <c r="G278" s="239"/>
      <c r="H278" s="239"/>
      <c r="I278" s="239"/>
      <c r="J278" s="239"/>
      <c r="K278" s="239"/>
      <c r="L278" s="239"/>
      <c r="M278" s="239"/>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221</v>
      </c>
      <c r="C280" s="86" t="s">
        <v>180</v>
      </c>
      <c r="D280" s="86" t="s">
        <v>52</v>
      </c>
      <c r="E280" s="237" t="s">
        <v>171</v>
      </c>
      <c r="F280" s="237"/>
      <c r="G280" s="237"/>
      <c r="H280" s="237" t="s">
        <v>172</v>
      </c>
      <c r="I280" s="237"/>
      <c r="J280" s="237"/>
      <c r="K280" s="237"/>
      <c r="L280" s="237"/>
      <c r="M280" s="237"/>
      <c r="R280" s="97"/>
      <c r="S280" s="97"/>
      <c r="T280" s="97"/>
      <c r="U280" s="97"/>
    </row>
    <row r="281" spans="2:21" s="58" customFormat="1" ht="15.75" customHeight="1">
      <c r="B281" s="88"/>
      <c r="C281" s="88"/>
      <c r="D281" s="88"/>
      <c r="E281" s="236" t="str">
        <f>+E249</f>
        <v>ene - mar</v>
      </c>
      <c r="F281" s="236"/>
      <c r="G281" s="88" t="s">
        <v>125</v>
      </c>
      <c r="H281" s="236" t="str">
        <f>+E281</f>
        <v>ene - mar</v>
      </c>
      <c r="I281" s="236"/>
      <c r="J281" s="88" t="s">
        <v>125</v>
      </c>
      <c r="K281" s="89"/>
      <c r="L281" s="123" t="s">
        <v>215</v>
      </c>
      <c r="M281" s="90" t="s">
        <v>173</v>
      </c>
      <c r="R281" s="97"/>
      <c r="S281" s="97"/>
      <c r="T281" s="97"/>
      <c r="U281" s="97"/>
    </row>
    <row r="282" spans="2:21" s="58" customFormat="1" ht="15.75">
      <c r="B282" s="91"/>
      <c r="C282" s="91"/>
      <c r="D282" s="91"/>
      <c r="E282" s="92">
        <f aca="true" t="shared" si="35" ref="E282:J282">+E250</f>
        <v>2010</v>
      </c>
      <c r="F282" s="92">
        <f t="shared" si="35"/>
        <v>2011</v>
      </c>
      <c r="G282" s="93" t="str">
        <f t="shared" si="35"/>
        <v>11/10</v>
      </c>
      <c r="H282" s="92">
        <f t="shared" si="35"/>
        <v>2010</v>
      </c>
      <c r="I282" s="92">
        <f t="shared" si="35"/>
        <v>2011</v>
      </c>
      <c r="J282" s="93" t="str">
        <f t="shared" si="35"/>
        <v>11/10</v>
      </c>
      <c r="K282" s="91"/>
      <c r="L282" s="92">
        <v>2011</v>
      </c>
      <c r="M282" s="203">
        <f>+M250</f>
        <v>2011</v>
      </c>
      <c r="R282" s="97"/>
      <c r="S282" s="97"/>
      <c r="T282" s="97"/>
      <c r="U282" s="97"/>
    </row>
    <row r="283" spans="1:26" s="57" customFormat="1" ht="12.75">
      <c r="A283" s="57">
        <v>1</v>
      </c>
      <c r="B283" s="54" t="s">
        <v>102</v>
      </c>
      <c r="C283" s="78">
        <v>47032100</v>
      </c>
      <c r="D283" s="54" t="s">
        <v>53</v>
      </c>
      <c r="E283" s="55">
        <v>94610.427</v>
      </c>
      <c r="F283" s="55">
        <v>114615.247</v>
      </c>
      <c r="G283" s="56">
        <f aca="true" t="shared" si="36" ref="G283:G302">+(F283-E283)/E283</f>
        <v>0.21144413606758172</v>
      </c>
      <c r="H283" s="55">
        <v>59459.13</v>
      </c>
      <c r="I283" s="55">
        <v>86872.621</v>
      </c>
      <c r="J283" s="56">
        <f aca="true" t="shared" si="37" ref="J283:J303">+(I283-H283)/H283</f>
        <v>0.4610476305320983</v>
      </c>
      <c r="K283" s="54">
        <v>1</v>
      </c>
      <c r="L283" s="125">
        <f aca="true" t="shared" si="38" ref="L283:L303">+I283/$I$304</f>
        <v>0.6880875527647905</v>
      </c>
      <c r="M283" s="72">
        <v>0.2956559251782944</v>
      </c>
      <c r="N283" s="58"/>
      <c r="O283" s="58"/>
      <c r="P283" s="58"/>
      <c r="Q283" s="58"/>
      <c r="R283" s="97"/>
      <c r="S283" s="97"/>
      <c r="T283" s="97"/>
      <c r="U283" s="97"/>
      <c r="V283" s="58"/>
      <c r="W283" s="58"/>
      <c r="X283" s="58"/>
      <c r="Y283" s="58"/>
      <c r="Z283" s="58"/>
    </row>
    <row r="284" spans="1:26" s="57" customFormat="1" ht="12.75">
      <c r="A284" s="57">
        <v>2</v>
      </c>
      <c r="B284" s="54" t="s">
        <v>54</v>
      </c>
      <c r="C284" s="126" t="s">
        <v>308</v>
      </c>
      <c r="D284" s="54" t="s">
        <v>53</v>
      </c>
      <c r="E284" s="55">
        <v>2743.559</v>
      </c>
      <c r="F284" s="55">
        <v>3013.881</v>
      </c>
      <c r="G284" s="56">
        <f t="shared" si="36"/>
        <v>0.09852968352421057</v>
      </c>
      <c r="H284" s="55">
        <v>18070.912</v>
      </c>
      <c r="I284" s="55">
        <v>13504.508</v>
      </c>
      <c r="J284" s="56">
        <f t="shared" si="37"/>
        <v>-0.25269361059364354</v>
      </c>
      <c r="K284" s="54">
        <v>2</v>
      </c>
      <c r="L284" s="125">
        <f t="shared" si="38"/>
        <v>0.10696446997970206</v>
      </c>
      <c r="M284" s="72">
        <v>0.06276693185379492</v>
      </c>
      <c r="N284" s="58"/>
      <c r="O284" s="58"/>
      <c r="P284" s="58"/>
      <c r="Q284" s="58"/>
      <c r="R284" s="97"/>
      <c r="S284" s="97"/>
      <c r="T284" s="97"/>
      <c r="U284" s="97"/>
      <c r="V284" s="58"/>
      <c r="W284" s="58"/>
      <c r="X284" s="58"/>
      <c r="Y284" s="58"/>
      <c r="Z284" s="58"/>
    </row>
    <row r="285" spans="1:26" s="57" customFormat="1" ht="12.75">
      <c r="A285" s="57">
        <v>3</v>
      </c>
      <c r="B285" s="54" t="s">
        <v>66</v>
      </c>
      <c r="C285" s="126">
        <v>44123910</v>
      </c>
      <c r="D285" s="54" t="s">
        <v>72</v>
      </c>
      <c r="E285" s="55">
        <v>14.407</v>
      </c>
      <c r="F285" s="55">
        <v>19.64</v>
      </c>
      <c r="G285" s="56">
        <f t="shared" si="36"/>
        <v>0.3632262094815021</v>
      </c>
      <c r="H285" s="55">
        <v>4743.546</v>
      </c>
      <c r="I285" s="55">
        <v>7390.842</v>
      </c>
      <c r="J285" s="56">
        <f t="shared" si="37"/>
        <v>0.5580837626535085</v>
      </c>
      <c r="K285" s="54">
        <v>3</v>
      </c>
      <c r="L285" s="125">
        <f t="shared" si="38"/>
        <v>0.05854026649721124</v>
      </c>
      <c r="M285" s="72">
        <v>0.07553793181899249</v>
      </c>
      <c r="N285" s="58"/>
      <c r="O285" s="58"/>
      <c r="P285" s="58"/>
      <c r="Q285" s="58"/>
      <c r="R285" s="97"/>
      <c r="S285" s="97"/>
      <c r="T285" s="97"/>
      <c r="U285" s="97"/>
      <c r="V285" s="58"/>
      <c r="W285" s="58"/>
      <c r="X285" s="58"/>
      <c r="Y285" s="58"/>
      <c r="Z285" s="58"/>
    </row>
    <row r="286" spans="1:26" s="57" customFormat="1" ht="12.75">
      <c r="A286" s="57">
        <v>4</v>
      </c>
      <c r="B286" s="54" t="s">
        <v>106</v>
      </c>
      <c r="C286" s="77">
        <v>10040000</v>
      </c>
      <c r="D286" s="54" t="s">
        <v>53</v>
      </c>
      <c r="E286" s="55">
        <v>10407.415</v>
      </c>
      <c r="F286" s="55">
        <v>24322.22</v>
      </c>
      <c r="G286" s="56">
        <f t="shared" si="36"/>
        <v>1.3370087576982372</v>
      </c>
      <c r="H286" s="55">
        <v>1972.912</v>
      </c>
      <c r="I286" s="55">
        <v>5838.634</v>
      </c>
      <c r="J286" s="56">
        <f t="shared" si="37"/>
        <v>1.9593991014297645</v>
      </c>
      <c r="K286" s="54">
        <v>4</v>
      </c>
      <c r="L286" s="125">
        <f t="shared" si="38"/>
        <v>0.04624577150203975</v>
      </c>
      <c r="M286" s="72">
        <v>0.9683502599318513</v>
      </c>
      <c r="N286" s="58"/>
      <c r="O286" s="58"/>
      <c r="P286" s="58"/>
      <c r="Q286" s="58"/>
      <c r="R286" s="97"/>
      <c r="S286" s="97"/>
      <c r="T286" s="97"/>
      <c r="U286" s="97"/>
      <c r="V286" s="58"/>
      <c r="W286" s="58"/>
      <c r="X286" s="58"/>
      <c r="Y286" s="58"/>
      <c r="Z286" s="58"/>
    </row>
    <row r="287" spans="1:26" s="57" customFormat="1" ht="12.75">
      <c r="A287" s="57">
        <v>5</v>
      </c>
      <c r="B287" s="54" t="s">
        <v>370</v>
      </c>
      <c r="C287" s="126">
        <v>12051000</v>
      </c>
      <c r="D287" s="54" t="s">
        <v>53</v>
      </c>
      <c r="E287" s="55">
        <v>140</v>
      </c>
      <c r="F287" s="55">
        <v>1398.935</v>
      </c>
      <c r="G287" s="56">
        <f t="shared" si="36"/>
        <v>8.992392857142857</v>
      </c>
      <c r="H287" s="55">
        <v>343</v>
      </c>
      <c r="I287" s="55">
        <v>3247.439</v>
      </c>
      <c r="J287" s="56">
        <f t="shared" si="37"/>
        <v>8.467752186588921</v>
      </c>
      <c r="K287" s="54">
        <v>5</v>
      </c>
      <c r="L287" s="125">
        <f t="shared" si="38"/>
        <v>0.025721824995506216</v>
      </c>
      <c r="M287" s="72">
        <v>0.37847020576462614</v>
      </c>
      <c r="N287" s="58"/>
      <c r="O287" s="58"/>
      <c r="P287" s="58"/>
      <c r="Q287" s="58"/>
      <c r="R287" s="97"/>
      <c r="S287" s="97"/>
      <c r="T287" s="97"/>
      <c r="U287" s="97"/>
      <c r="V287" s="58"/>
      <c r="W287" s="58"/>
      <c r="X287" s="58"/>
      <c r="Y287" s="58"/>
      <c r="Z287" s="58"/>
    </row>
    <row r="288" spans="1:26" s="57" customFormat="1" ht="12.75">
      <c r="A288" s="57">
        <v>6</v>
      </c>
      <c r="B288" s="54" t="s">
        <v>293</v>
      </c>
      <c r="C288" s="126">
        <v>12092200</v>
      </c>
      <c r="D288" s="54" t="s">
        <v>53</v>
      </c>
      <c r="E288" s="55">
        <v>0</v>
      </c>
      <c r="F288" s="55">
        <v>423</v>
      </c>
      <c r="G288" s="56"/>
      <c r="H288" s="55">
        <v>0</v>
      </c>
      <c r="I288" s="55">
        <v>1487.262</v>
      </c>
      <c r="J288" s="56"/>
      <c r="K288" s="54">
        <v>6</v>
      </c>
      <c r="L288" s="125">
        <f t="shared" si="38"/>
        <v>0.011780080514666039</v>
      </c>
      <c r="M288" s="72">
        <v>0.6178536131837619</v>
      </c>
      <c r="N288" s="58"/>
      <c r="O288" s="58"/>
      <c r="P288" s="58"/>
      <c r="Q288" s="58"/>
      <c r="R288" s="97"/>
      <c r="S288" s="58"/>
      <c r="T288" s="97"/>
      <c r="U288" s="97"/>
      <c r="V288" s="58"/>
      <c r="W288" s="58"/>
      <c r="X288" s="58"/>
      <c r="Y288" s="58"/>
      <c r="Z288" s="58"/>
    </row>
    <row r="289" spans="1:26" s="57" customFormat="1" ht="12.75">
      <c r="A289" s="57">
        <v>7</v>
      </c>
      <c r="B289" s="54" t="s">
        <v>217</v>
      </c>
      <c r="C289" s="126">
        <v>15141100</v>
      </c>
      <c r="D289" s="54" t="s">
        <v>53</v>
      </c>
      <c r="E289" s="55">
        <v>331.14</v>
      </c>
      <c r="F289" s="55">
        <v>1081.01</v>
      </c>
      <c r="G289" s="56">
        <f t="shared" si="36"/>
        <v>2.264510478951501</v>
      </c>
      <c r="H289" s="55">
        <v>261.995</v>
      </c>
      <c r="I289" s="55">
        <v>1352.253</v>
      </c>
      <c r="J289" s="56">
        <f t="shared" si="37"/>
        <v>4.1613694917841935</v>
      </c>
      <c r="K289" s="54">
        <v>7</v>
      </c>
      <c r="L289" s="125">
        <f t="shared" si="38"/>
        <v>0.0107107215918908</v>
      </c>
      <c r="M289" s="72">
        <v>0.909719802213327</v>
      </c>
      <c r="N289" s="58"/>
      <c r="O289" s="58"/>
      <c r="P289" s="58"/>
      <c r="Q289" s="58"/>
      <c r="R289" s="97"/>
      <c r="S289" s="97"/>
      <c r="T289" s="97"/>
      <c r="U289" s="97"/>
      <c r="V289" s="58"/>
      <c r="W289" s="58"/>
      <c r="X289" s="58"/>
      <c r="Y289" s="58"/>
      <c r="Z289" s="58"/>
    </row>
    <row r="290" spans="1:26" s="57" customFormat="1" ht="12.75">
      <c r="A290" s="57">
        <v>8</v>
      </c>
      <c r="B290" s="54" t="s">
        <v>110</v>
      </c>
      <c r="C290" s="126">
        <v>12149000</v>
      </c>
      <c r="D290" s="54" t="s">
        <v>53</v>
      </c>
      <c r="E290" s="55">
        <v>401.021</v>
      </c>
      <c r="F290" s="55">
        <v>1411.6</v>
      </c>
      <c r="G290" s="56">
        <f t="shared" si="36"/>
        <v>2.5200151613007797</v>
      </c>
      <c r="H290" s="55">
        <v>263.005</v>
      </c>
      <c r="I290" s="55">
        <v>852.233</v>
      </c>
      <c r="J290" s="56">
        <f t="shared" si="37"/>
        <v>2.2403680538392803</v>
      </c>
      <c r="K290" s="54">
        <v>8</v>
      </c>
      <c r="L290" s="125">
        <f t="shared" si="38"/>
        <v>0.006750238597675044</v>
      </c>
      <c r="M290" s="72">
        <v>0.6383103182515079</v>
      </c>
      <c r="N290" s="58"/>
      <c r="O290" s="58"/>
      <c r="P290" s="58"/>
      <c r="Q290" s="58"/>
      <c r="R290" s="97"/>
      <c r="S290" s="97"/>
      <c r="T290" s="97"/>
      <c r="U290" s="97"/>
      <c r="V290" s="58"/>
      <c r="W290" s="58"/>
      <c r="X290" s="58"/>
      <c r="Y290" s="58"/>
      <c r="Z290" s="58"/>
    </row>
    <row r="291" spans="1:26" s="57" customFormat="1" ht="12.75">
      <c r="A291" s="57">
        <v>9</v>
      </c>
      <c r="B291" s="54" t="s">
        <v>58</v>
      </c>
      <c r="C291" s="126" t="s">
        <v>297</v>
      </c>
      <c r="D291" s="54" t="s">
        <v>53</v>
      </c>
      <c r="E291" s="55">
        <v>418.755</v>
      </c>
      <c r="F291" s="55">
        <v>1067.137</v>
      </c>
      <c r="G291" s="56">
        <f t="shared" si="36"/>
        <v>1.548356437535074</v>
      </c>
      <c r="H291" s="55">
        <v>353.905</v>
      </c>
      <c r="I291" s="55">
        <v>807.292</v>
      </c>
      <c r="J291" s="56">
        <f t="shared" si="37"/>
        <v>1.281098034783346</v>
      </c>
      <c r="K291" s="54">
        <v>9</v>
      </c>
      <c r="L291" s="125">
        <f t="shared" si="38"/>
        <v>0.0063942767036647054</v>
      </c>
      <c r="M291" s="72">
        <v>0.012101913119605203</v>
      </c>
      <c r="N291" s="58"/>
      <c r="O291" s="58"/>
      <c r="P291" s="58"/>
      <c r="Q291" s="58"/>
      <c r="R291" s="97"/>
      <c r="S291" s="97"/>
      <c r="T291" s="97"/>
      <c r="U291" s="97"/>
      <c r="V291" s="58"/>
      <c r="W291" s="58"/>
      <c r="X291" s="58"/>
      <c r="Y291" s="58"/>
      <c r="Z291" s="58"/>
    </row>
    <row r="292" spans="1:21" s="58" customFormat="1" ht="12.75">
      <c r="A292" s="57">
        <v>10</v>
      </c>
      <c r="B292" s="54" t="s">
        <v>220</v>
      </c>
      <c r="C292" s="126" t="s">
        <v>331</v>
      </c>
      <c r="D292" s="54" t="s">
        <v>53</v>
      </c>
      <c r="E292" s="55">
        <v>175</v>
      </c>
      <c r="F292" s="55">
        <v>175</v>
      </c>
      <c r="G292" s="56">
        <f t="shared" si="36"/>
        <v>0</v>
      </c>
      <c r="H292" s="55">
        <v>558.75</v>
      </c>
      <c r="I292" s="55">
        <v>753.75</v>
      </c>
      <c r="J292" s="56">
        <f t="shared" si="37"/>
        <v>0.348993288590604</v>
      </c>
      <c r="K292" s="54">
        <v>10</v>
      </c>
      <c r="L292" s="125">
        <f t="shared" si="38"/>
        <v>0.005970189306208003</v>
      </c>
      <c r="M292" s="72">
        <v>0.3673970739839003</v>
      </c>
      <c r="R292" s="97"/>
      <c r="S292" s="97"/>
      <c r="T292" s="97"/>
      <c r="U292" s="97"/>
    </row>
    <row r="293" spans="1:21" s="58" customFormat="1" ht="12.75">
      <c r="A293" s="57">
        <v>11</v>
      </c>
      <c r="B293" s="54" t="s">
        <v>183</v>
      </c>
      <c r="C293" s="126">
        <v>44101200</v>
      </c>
      <c r="D293" s="54" t="s">
        <v>53</v>
      </c>
      <c r="E293" s="55">
        <v>0</v>
      </c>
      <c r="F293" s="55">
        <v>2057.484</v>
      </c>
      <c r="G293" s="56"/>
      <c r="H293" s="55">
        <v>0</v>
      </c>
      <c r="I293" s="55">
        <v>708.194</v>
      </c>
      <c r="J293" s="56"/>
      <c r="K293" s="54">
        <v>11</v>
      </c>
      <c r="L293" s="125">
        <f t="shared" si="38"/>
        <v>0.005609356212962747</v>
      </c>
      <c r="M293" s="72">
        <v>0.49675305089762817</v>
      </c>
      <c r="R293" s="97"/>
      <c r="S293" s="97"/>
      <c r="T293" s="97"/>
      <c r="U293" s="97"/>
    </row>
    <row r="294" spans="1:21" s="58" customFormat="1" ht="12.75">
      <c r="A294" s="57">
        <v>12</v>
      </c>
      <c r="B294" s="54" t="s">
        <v>95</v>
      </c>
      <c r="C294" s="126">
        <v>44071012</v>
      </c>
      <c r="D294" s="54" t="s">
        <v>72</v>
      </c>
      <c r="E294" s="55">
        <v>3.811</v>
      </c>
      <c r="F294" s="55">
        <v>2.315</v>
      </c>
      <c r="G294" s="56">
        <f t="shared" si="36"/>
        <v>-0.3925478876935188</v>
      </c>
      <c r="H294" s="55">
        <v>773.633</v>
      </c>
      <c r="I294" s="55">
        <v>581.199</v>
      </c>
      <c r="J294" s="56">
        <f t="shared" si="37"/>
        <v>-0.24874068195126123</v>
      </c>
      <c r="K294" s="54">
        <v>12</v>
      </c>
      <c r="L294" s="125">
        <f t="shared" si="38"/>
        <v>0.004603473372575503</v>
      </c>
      <c r="M294" s="72">
        <v>0.0055037944097053385</v>
      </c>
      <c r="R294" s="97"/>
      <c r="S294" s="97"/>
      <c r="T294" s="97"/>
      <c r="U294" s="97"/>
    </row>
    <row r="295" spans="1:21" s="58" customFormat="1" ht="12.75">
      <c r="A295" s="57">
        <v>13</v>
      </c>
      <c r="B295" s="54" t="s">
        <v>103</v>
      </c>
      <c r="C295" s="126">
        <v>44071013</v>
      </c>
      <c r="D295" s="54" t="s">
        <v>72</v>
      </c>
      <c r="E295" s="55">
        <v>0.632</v>
      </c>
      <c r="F295" s="55">
        <v>1.098</v>
      </c>
      <c r="G295" s="56">
        <f t="shared" si="36"/>
        <v>0.7373417721518989</v>
      </c>
      <c r="H295" s="55">
        <v>145.8</v>
      </c>
      <c r="I295" s="55">
        <v>291.66</v>
      </c>
      <c r="J295" s="56">
        <f t="shared" si="37"/>
        <v>1.0004115226337449</v>
      </c>
      <c r="K295" s="54">
        <v>13</v>
      </c>
      <c r="L295" s="125">
        <f t="shared" si="38"/>
        <v>0.002310136534724546</v>
      </c>
      <c r="M295" s="72">
        <v>0.011155600236774421</v>
      </c>
      <c r="R295" s="97"/>
      <c r="S295" s="97"/>
      <c r="T295" s="97"/>
      <c r="U295" s="97"/>
    </row>
    <row r="296" spans="1:21" s="58" customFormat="1" ht="12.75">
      <c r="A296" s="57">
        <v>14</v>
      </c>
      <c r="B296" s="54" t="s">
        <v>294</v>
      </c>
      <c r="C296" s="126">
        <v>44123200</v>
      </c>
      <c r="D296" s="54" t="s">
        <v>72</v>
      </c>
      <c r="E296" s="55">
        <v>0.208</v>
      </c>
      <c r="F296" s="55">
        <v>0.831</v>
      </c>
      <c r="G296" s="56">
        <f t="shared" si="36"/>
        <v>2.995192307692308</v>
      </c>
      <c r="H296" s="55">
        <v>58.369</v>
      </c>
      <c r="I296" s="55">
        <v>272.549</v>
      </c>
      <c r="J296" s="56">
        <f t="shared" si="37"/>
        <v>3.6694135585670473</v>
      </c>
      <c r="K296" s="54">
        <v>14</v>
      </c>
      <c r="L296" s="125">
        <f t="shared" si="38"/>
        <v>0.0021587650085806765</v>
      </c>
      <c r="M296" s="72">
        <v>0.9755633984307887</v>
      </c>
      <c r="R296" s="97"/>
      <c r="T296" s="97"/>
      <c r="U296" s="97"/>
    </row>
    <row r="297" spans="1:21" s="58" customFormat="1" ht="12.75">
      <c r="A297" s="57">
        <v>15</v>
      </c>
      <c r="B297" s="54" t="s">
        <v>350</v>
      </c>
      <c r="C297" s="126" t="s">
        <v>356</v>
      </c>
      <c r="D297" s="54" t="s">
        <v>53</v>
      </c>
      <c r="E297" s="55">
        <v>17.323</v>
      </c>
      <c r="F297" s="55">
        <v>24.013</v>
      </c>
      <c r="G297" s="56">
        <f t="shared" si="36"/>
        <v>0.3861917681694857</v>
      </c>
      <c r="H297" s="55">
        <v>127.337</v>
      </c>
      <c r="I297" s="55">
        <v>214.267</v>
      </c>
      <c r="J297" s="56">
        <f t="shared" si="37"/>
        <v>0.6826766768496194</v>
      </c>
      <c r="K297" s="54">
        <v>15</v>
      </c>
      <c r="L297" s="125">
        <f t="shared" si="38"/>
        <v>0.001697133734093891</v>
      </c>
      <c r="M297" s="72">
        <v>0.27370856215086564</v>
      </c>
      <c r="R297" s="97"/>
      <c r="S297" s="97"/>
      <c r="T297" s="97"/>
      <c r="U297" s="97"/>
    </row>
    <row r="298" spans="1:21" s="58" customFormat="1" ht="12.75">
      <c r="A298" s="57">
        <v>16</v>
      </c>
      <c r="B298" s="54" t="s">
        <v>371</v>
      </c>
      <c r="C298" s="77">
        <v>44071090</v>
      </c>
      <c r="D298" s="54" t="s">
        <v>72</v>
      </c>
      <c r="E298" s="55">
        <v>0.588</v>
      </c>
      <c r="F298" s="55">
        <v>0.743</v>
      </c>
      <c r="G298" s="56">
        <f t="shared" si="36"/>
        <v>0.2636054421768708</v>
      </c>
      <c r="H298" s="55">
        <v>141.001</v>
      </c>
      <c r="I298" s="55">
        <v>190.578</v>
      </c>
      <c r="J298" s="56">
        <f t="shared" si="37"/>
        <v>0.3516074354082595</v>
      </c>
      <c r="K298" s="54">
        <v>16</v>
      </c>
      <c r="L298" s="125">
        <f t="shared" si="38"/>
        <v>0.0015095014760842572</v>
      </c>
      <c r="M298" s="72">
        <v>0.5626799174483388</v>
      </c>
      <c r="R298" s="97"/>
      <c r="S298" s="97"/>
      <c r="T298" s="97"/>
      <c r="U298" s="97"/>
    </row>
    <row r="299" spans="1:21" s="58" customFormat="1" ht="12.75">
      <c r="A299" s="57">
        <v>17</v>
      </c>
      <c r="B299" s="54" t="s">
        <v>231</v>
      </c>
      <c r="C299" s="126">
        <v>41015000</v>
      </c>
      <c r="D299" s="54" t="s">
        <v>53</v>
      </c>
      <c r="E299" s="55">
        <v>39.07</v>
      </c>
      <c r="F299" s="55">
        <v>112.233</v>
      </c>
      <c r="G299" s="56">
        <f t="shared" si="36"/>
        <v>1.8726132582544155</v>
      </c>
      <c r="H299" s="55">
        <v>23.2</v>
      </c>
      <c r="I299" s="55">
        <v>171.059</v>
      </c>
      <c r="J299" s="56">
        <f t="shared" si="37"/>
        <v>6.3732327586206905</v>
      </c>
      <c r="K299" s="54">
        <v>17</v>
      </c>
      <c r="L299" s="125">
        <f t="shared" si="38"/>
        <v>0.0013548983250821025</v>
      </c>
      <c r="M299" s="72">
        <v>0.09769624890129629</v>
      </c>
      <c r="R299" s="97"/>
      <c r="S299" s="97"/>
      <c r="T299" s="97"/>
      <c r="U299" s="97"/>
    </row>
    <row r="300" spans="1:21" s="58" customFormat="1" ht="12.75">
      <c r="A300" s="57">
        <v>18</v>
      </c>
      <c r="B300" s="54" t="s">
        <v>75</v>
      </c>
      <c r="C300" s="126" t="s">
        <v>300</v>
      </c>
      <c r="D300" s="54" t="s">
        <v>53</v>
      </c>
      <c r="E300" s="55">
        <v>60.389</v>
      </c>
      <c r="F300" s="55">
        <v>70.42</v>
      </c>
      <c r="G300" s="56">
        <f t="shared" si="36"/>
        <v>0.16610641010780106</v>
      </c>
      <c r="H300" s="55">
        <v>378.521</v>
      </c>
      <c r="I300" s="55">
        <v>158.421</v>
      </c>
      <c r="J300" s="56">
        <f t="shared" si="37"/>
        <v>-0.5814736830981637</v>
      </c>
      <c r="K300" s="54">
        <v>18</v>
      </c>
      <c r="L300" s="125">
        <f t="shared" si="38"/>
        <v>0.0012547971609668698</v>
      </c>
      <c r="M300" s="72">
        <v>0.0013527550225132126</v>
      </c>
      <c r="R300" s="97"/>
      <c r="S300" s="97"/>
      <c r="T300" s="97"/>
      <c r="U300" s="97"/>
    </row>
    <row r="301" spans="1:26" s="59" customFormat="1" ht="12.75">
      <c r="A301" s="57">
        <v>19</v>
      </c>
      <c r="B301" s="54" t="s">
        <v>372</v>
      </c>
      <c r="C301" s="126">
        <v>11029000</v>
      </c>
      <c r="D301" s="54" t="s">
        <v>53</v>
      </c>
      <c r="E301" s="55">
        <v>176.68</v>
      </c>
      <c r="F301" s="55">
        <v>260.5</v>
      </c>
      <c r="G301" s="56">
        <f t="shared" si="36"/>
        <v>0.4744170251301788</v>
      </c>
      <c r="H301" s="55">
        <v>73.641</v>
      </c>
      <c r="I301" s="55">
        <v>122.798</v>
      </c>
      <c r="J301" s="56">
        <f t="shared" si="37"/>
        <v>0.6675221683573008</v>
      </c>
      <c r="K301" s="54">
        <v>19</v>
      </c>
      <c r="L301" s="125">
        <f t="shared" si="38"/>
        <v>0.0009726398758523787</v>
      </c>
      <c r="M301" s="72">
        <v>0.4513470797956408</v>
      </c>
      <c r="N301" s="58"/>
      <c r="O301" s="58"/>
      <c r="P301" s="58"/>
      <c r="Q301" s="58"/>
      <c r="R301" s="97"/>
      <c r="S301" s="97"/>
      <c r="T301" s="97"/>
      <c r="U301" s="97"/>
      <c r="V301" s="58"/>
      <c r="W301" s="58"/>
      <c r="X301" s="58"/>
      <c r="Y301" s="58"/>
      <c r="Z301" s="58"/>
    </row>
    <row r="302" spans="1:26" ht="12.75">
      <c r="A302" s="57">
        <v>20</v>
      </c>
      <c r="B302" s="54" t="s">
        <v>351</v>
      </c>
      <c r="C302" s="126" t="s">
        <v>357</v>
      </c>
      <c r="D302" s="54" t="s">
        <v>53</v>
      </c>
      <c r="E302" s="55">
        <v>9.378</v>
      </c>
      <c r="F302" s="55">
        <v>34.237</v>
      </c>
      <c r="G302" s="56">
        <f t="shared" si="36"/>
        <v>2.6507784175730436</v>
      </c>
      <c r="H302" s="55">
        <v>50.865</v>
      </c>
      <c r="I302" s="55">
        <v>120.236</v>
      </c>
      <c r="J302" s="56">
        <f t="shared" si="37"/>
        <v>1.3638258134277008</v>
      </c>
      <c r="K302" s="54">
        <v>20</v>
      </c>
      <c r="L302" s="125">
        <f t="shared" si="38"/>
        <v>0.0009523471726981433</v>
      </c>
      <c r="M302" s="72">
        <v>0.027395481190157257</v>
      </c>
      <c r="N302" s="58"/>
      <c r="O302" s="58"/>
      <c r="P302" s="58"/>
      <c r="Q302" s="58"/>
      <c r="R302" s="97"/>
      <c r="S302" s="97"/>
      <c r="T302" s="97"/>
      <c r="U302" s="97"/>
      <c r="V302" s="58"/>
      <c r="W302" s="58"/>
      <c r="X302" s="58"/>
      <c r="Y302" s="58"/>
      <c r="Z302" s="58"/>
    </row>
    <row r="303" spans="1:26" ht="12.75">
      <c r="A303" s="57"/>
      <c r="B303" s="54" t="s">
        <v>158</v>
      </c>
      <c r="C303" s="126"/>
      <c r="G303" s="56"/>
      <c r="H303" s="55">
        <f>+H304-SUM(H283:H302)</f>
        <v>5043.854999999981</v>
      </c>
      <c r="I303" s="55">
        <f>+I304-SUM(I283:I302)</f>
        <v>1314.4830000000075</v>
      </c>
      <c r="J303" s="56">
        <f t="shared" si="37"/>
        <v>-0.7393892171761456</v>
      </c>
      <c r="L303" s="125">
        <f t="shared" si="38"/>
        <v>0.010411558673024556</v>
      </c>
      <c r="M303" s="72"/>
      <c r="N303" s="58"/>
      <c r="O303" s="58"/>
      <c r="P303" s="58"/>
      <c r="Q303" s="58"/>
      <c r="R303" s="97"/>
      <c r="S303" s="97"/>
      <c r="T303" s="97"/>
      <c r="U303" s="97"/>
      <c r="V303" s="58"/>
      <c r="W303" s="58"/>
      <c r="X303" s="58"/>
      <c r="Y303" s="58"/>
      <c r="Z303" s="58"/>
    </row>
    <row r="304" spans="2:26" s="59" customFormat="1" ht="13.5" customHeight="1">
      <c r="B304" s="70" t="s">
        <v>161</v>
      </c>
      <c r="C304" s="70"/>
      <c r="D304" s="70"/>
      <c r="E304" s="99"/>
      <c r="F304" s="71"/>
      <c r="G304" s="71"/>
      <c r="H304" s="71">
        <f>+'Exportacion_regional '!C17</f>
        <v>92843.377</v>
      </c>
      <c r="I304" s="71">
        <f>+'Exportacion_regional '!D17</f>
        <v>126252.278</v>
      </c>
      <c r="J304" s="100">
        <f>+(I304-H304)/H304</f>
        <v>0.3598415102888816</v>
      </c>
      <c r="K304" s="71"/>
      <c r="L304" s="100">
        <f>SUM(L283:L303)</f>
        <v>1</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35" t="s">
        <v>205</v>
      </c>
      <c r="C306" s="235"/>
      <c r="D306" s="235"/>
      <c r="E306" s="235"/>
      <c r="F306" s="235"/>
      <c r="G306" s="235"/>
      <c r="H306" s="235"/>
      <c r="I306" s="235"/>
      <c r="J306" s="235"/>
      <c r="K306" s="235"/>
      <c r="L306" s="235"/>
      <c r="M306" s="235"/>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38" t="s">
        <v>51</v>
      </c>
      <c r="C308" s="238"/>
      <c r="D308" s="238"/>
      <c r="E308" s="238"/>
      <c r="F308" s="238"/>
      <c r="G308" s="238"/>
      <c r="H308" s="238"/>
      <c r="I308" s="238"/>
      <c r="J308" s="238"/>
      <c r="K308" s="238"/>
      <c r="L308" s="238"/>
      <c r="M308" s="238"/>
      <c r="N308" s="58"/>
      <c r="O308" s="58"/>
      <c r="P308" s="58"/>
      <c r="Q308" s="58"/>
      <c r="R308" s="97"/>
      <c r="S308" s="97"/>
      <c r="T308" s="97"/>
      <c r="U308" s="97"/>
      <c r="V308" s="58"/>
      <c r="W308" s="58"/>
      <c r="X308" s="58"/>
      <c r="Y308" s="58"/>
      <c r="Z308" s="58"/>
    </row>
    <row r="309" spans="2:26" s="83" customFormat="1" ht="15.75" customHeight="1">
      <c r="B309" s="239" t="s">
        <v>46</v>
      </c>
      <c r="C309" s="239"/>
      <c r="D309" s="239"/>
      <c r="E309" s="239"/>
      <c r="F309" s="239"/>
      <c r="G309" s="239"/>
      <c r="H309" s="239"/>
      <c r="I309" s="239"/>
      <c r="J309" s="239"/>
      <c r="K309" s="239"/>
      <c r="L309" s="239"/>
      <c r="M309" s="239"/>
      <c r="N309" s="58"/>
      <c r="O309" s="58"/>
      <c r="P309" s="58"/>
      <c r="Q309" s="58"/>
      <c r="R309" s="97"/>
      <c r="S309" s="97"/>
      <c r="T309" s="97"/>
      <c r="U309" s="97"/>
      <c r="V309" s="58"/>
      <c r="W309" s="58"/>
      <c r="X309" s="58"/>
      <c r="Y309" s="58"/>
      <c r="Z309" s="58"/>
    </row>
    <row r="310" spans="2:26" s="84" customFormat="1" ht="15.75" customHeight="1">
      <c r="B310" s="239" t="s">
        <v>39</v>
      </c>
      <c r="C310" s="239"/>
      <c r="D310" s="239"/>
      <c r="E310" s="239"/>
      <c r="F310" s="239"/>
      <c r="G310" s="239"/>
      <c r="H310" s="239"/>
      <c r="I310" s="239"/>
      <c r="J310" s="239"/>
      <c r="K310" s="239"/>
      <c r="L310" s="239"/>
      <c r="M310" s="239"/>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221</v>
      </c>
      <c r="C312" s="86" t="s">
        <v>180</v>
      </c>
      <c r="D312" s="86" t="s">
        <v>52</v>
      </c>
      <c r="E312" s="237" t="s">
        <v>171</v>
      </c>
      <c r="F312" s="237"/>
      <c r="G312" s="237"/>
      <c r="H312" s="237" t="s">
        <v>172</v>
      </c>
      <c r="I312" s="237"/>
      <c r="J312" s="237"/>
      <c r="K312" s="237"/>
      <c r="L312" s="237"/>
      <c r="M312" s="237"/>
      <c r="R312" s="97"/>
      <c r="S312" s="97"/>
      <c r="T312" s="97"/>
      <c r="U312" s="97"/>
    </row>
    <row r="313" spans="2:21" s="58" customFormat="1" ht="15.75" customHeight="1">
      <c r="B313" s="88"/>
      <c r="C313" s="88"/>
      <c r="D313" s="88"/>
      <c r="E313" s="236" t="str">
        <f>+E249</f>
        <v>ene - mar</v>
      </c>
      <c r="F313" s="236"/>
      <c r="G313" s="88" t="s">
        <v>125</v>
      </c>
      <c r="H313" s="236" t="str">
        <f>+E313</f>
        <v>ene - mar</v>
      </c>
      <c r="I313" s="236"/>
      <c r="J313" s="88" t="s">
        <v>125</v>
      </c>
      <c r="K313" s="89"/>
      <c r="L313" s="123" t="s">
        <v>215</v>
      </c>
      <c r="M313" s="90" t="s">
        <v>173</v>
      </c>
      <c r="T313" s="97"/>
      <c r="U313" s="97"/>
    </row>
    <row r="314" spans="2:21" s="58" customFormat="1" ht="15.75">
      <c r="B314" s="91"/>
      <c r="C314" s="91"/>
      <c r="D314" s="91"/>
      <c r="E314" s="92">
        <f aca="true" t="shared" si="39" ref="E314:J314">+E282</f>
        <v>2010</v>
      </c>
      <c r="F314" s="92">
        <f t="shared" si="39"/>
        <v>2011</v>
      </c>
      <c r="G314" s="93" t="str">
        <f t="shared" si="39"/>
        <v>11/10</v>
      </c>
      <c r="H314" s="92">
        <f t="shared" si="39"/>
        <v>2010</v>
      </c>
      <c r="I314" s="92">
        <f t="shared" si="39"/>
        <v>2011</v>
      </c>
      <c r="J314" s="93" t="str">
        <f t="shared" si="39"/>
        <v>11/10</v>
      </c>
      <c r="K314" s="91"/>
      <c r="L314" s="92">
        <v>2011</v>
      </c>
      <c r="M314" s="203">
        <f>+M250</f>
        <v>2011</v>
      </c>
      <c r="R314" s="97"/>
      <c r="T314" s="97"/>
      <c r="U314" s="97"/>
    </row>
    <row r="315" spans="1:21" s="58" customFormat="1" ht="12.75">
      <c r="A315" s="57"/>
      <c r="B315" s="54" t="s">
        <v>102</v>
      </c>
      <c r="C315" s="126">
        <v>47032100</v>
      </c>
      <c r="D315" s="54" t="s">
        <v>53</v>
      </c>
      <c r="E315" s="55">
        <v>0</v>
      </c>
      <c r="F315" s="55">
        <v>28522.228</v>
      </c>
      <c r="G315" s="56"/>
      <c r="H315" s="55">
        <v>0</v>
      </c>
      <c r="I315" s="55">
        <v>22469.333</v>
      </c>
      <c r="J315" s="56"/>
      <c r="K315" s="54"/>
      <c r="L315" s="125">
        <f aca="true" t="shared" si="40" ref="L315:L329">+I315/$I$330</f>
        <v>0.47248205534743815</v>
      </c>
      <c r="M315" s="72">
        <v>0.0764704847140986</v>
      </c>
      <c r="R315" s="97"/>
      <c r="T315" s="97"/>
      <c r="U315" s="97"/>
    </row>
    <row r="316" spans="1:21" s="58" customFormat="1" ht="12.75">
      <c r="A316" s="57"/>
      <c r="B316" s="54" t="s">
        <v>107</v>
      </c>
      <c r="C316" s="126" t="s">
        <v>320</v>
      </c>
      <c r="D316" s="54" t="s">
        <v>53</v>
      </c>
      <c r="E316" s="55">
        <v>0</v>
      </c>
      <c r="F316" s="55">
        <v>1792.599</v>
      </c>
      <c r="G316" s="56"/>
      <c r="H316" s="55">
        <v>0</v>
      </c>
      <c r="I316" s="55">
        <v>7818.789</v>
      </c>
      <c r="J316" s="56"/>
      <c r="K316" s="54"/>
      <c r="L316" s="125">
        <f t="shared" si="40"/>
        <v>0.16441242368199985</v>
      </c>
      <c r="M316" s="72">
        <v>0.5508375330632966</v>
      </c>
      <c r="R316" s="97"/>
      <c r="S316" s="97"/>
      <c r="T316" s="97"/>
      <c r="U316" s="97"/>
    </row>
    <row r="317" spans="1:21" s="58" customFormat="1" ht="12.75">
      <c r="A317" s="57"/>
      <c r="B317" s="54" t="s">
        <v>82</v>
      </c>
      <c r="C317" s="126">
        <v>44012200</v>
      </c>
      <c r="D317" s="54" t="s">
        <v>53</v>
      </c>
      <c r="E317" s="55">
        <v>47000.45</v>
      </c>
      <c r="F317" s="55">
        <v>95456</v>
      </c>
      <c r="G317" s="56">
        <f>+(F317-E317)/E317</f>
        <v>1.0309592780494656</v>
      </c>
      <c r="H317" s="55">
        <v>3199.029</v>
      </c>
      <c r="I317" s="55">
        <v>6350.705</v>
      </c>
      <c r="J317" s="56">
        <f>+(I317-H317)/H317</f>
        <v>0.9851976959258575</v>
      </c>
      <c r="K317" s="54"/>
      <c r="L317" s="125">
        <f t="shared" si="40"/>
        <v>0.1335417545018026</v>
      </c>
      <c r="M317" s="72">
        <v>0.05781052619735453</v>
      </c>
      <c r="R317" s="97"/>
      <c r="S317" s="97"/>
      <c r="T317" s="97"/>
      <c r="U317" s="97"/>
    </row>
    <row r="318" spans="1:21" s="58" customFormat="1" ht="12.75">
      <c r="A318" s="57"/>
      <c r="B318" s="54" t="s">
        <v>108</v>
      </c>
      <c r="C318" s="126" t="s">
        <v>326</v>
      </c>
      <c r="D318" s="54" t="s">
        <v>53</v>
      </c>
      <c r="E318" s="55">
        <v>0</v>
      </c>
      <c r="F318" s="55">
        <v>794</v>
      </c>
      <c r="G318" s="56"/>
      <c r="H318" s="55">
        <v>0</v>
      </c>
      <c r="I318" s="55">
        <v>2643.526</v>
      </c>
      <c r="J318" s="56"/>
      <c r="K318" s="54"/>
      <c r="L318" s="125">
        <f t="shared" si="40"/>
        <v>0.055587702485177984</v>
      </c>
      <c r="M318" s="72">
        <v>0.12480392026337782</v>
      </c>
      <c r="R318" s="97"/>
      <c r="T318" s="97"/>
      <c r="U318" s="97"/>
    </row>
    <row r="319" spans="1:21" s="58" customFormat="1" ht="12.75">
      <c r="A319" s="57"/>
      <c r="B319" s="54" t="s">
        <v>73</v>
      </c>
      <c r="C319" s="126">
        <v>20098000</v>
      </c>
      <c r="D319" s="54" t="s">
        <v>53</v>
      </c>
      <c r="E319" s="55">
        <v>0</v>
      </c>
      <c r="F319" s="55">
        <v>525.111</v>
      </c>
      <c r="G319" s="56"/>
      <c r="H319" s="55">
        <v>0</v>
      </c>
      <c r="I319" s="55">
        <v>2634.714</v>
      </c>
      <c r="J319" s="56"/>
      <c r="K319" s="54"/>
      <c r="L319" s="125">
        <f t="shared" si="40"/>
        <v>0.05540240495668786</v>
      </c>
      <c r="M319" s="72">
        <v>0.231580170507213</v>
      </c>
      <c r="R319" s="97"/>
      <c r="S319" s="97"/>
      <c r="T319" s="97"/>
      <c r="U319" s="97"/>
    </row>
    <row r="320" spans="1:21" s="58" customFormat="1" ht="12.75">
      <c r="A320" s="57"/>
      <c r="B320" s="54" t="s">
        <v>113</v>
      </c>
      <c r="C320" s="126" t="s">
        <v>327</v>
      </c>
      <c r="D320" s="54" t="s">
        <v>53</v>
      </c>
      <c r="E320" s="55">
        <v>0</v>
      </c>
      <c r="F320" s="55">
        <v>973</v>
      </c>
      <c r="G320" s="56"/>
      <c r="H320" s="55">
        <v>0</v>
      </c>
      <c r="I320" s="55">
        <v>1443.792</v>
      </c>
      <c r="J320" s="56"/>
      <c r="K320" s="54"/>
      <c r="L320" s="125">
        <f t="shared" si="40"/>
        <v>0.030359860332934155</v>
      </c>
      <c r="M320" s="72">
        <v>0.651875450373573</v>
      </c>
      <c r="R320" s="97"/>
      <c r="S320" s="97"/>
      <c r="T320" s="97"/>
      <c r="U320" s="97"/>
    </row>
    <row r="321" spans="1:21" s="58" customFormat="1" ht="12.75">
      <c r="A321" s="57"/>
      <c r="B321" s="54" t="s">
        <v>104</v>
      </c>
      <c r="C321" s="126">
        <v>47032900</v>
      </c>
      <c r="D321" s="54" t="s">
        <v>53</v>
      </c>
      <c r="E321" s="55">
        <v>0</v>
      </c>
      <c r="F321" s="55">
        <v>1216.133</v>
      </c>
      <c r="G321" s="56"/>
      <c r="H321" s="55">
        <v>0</v>
      </c>
      <c r="I321" s="55">
        <v>850.145</v>
      </c>
      <c r="J321" s="56"/>
      <c r="K321" s="54"/>
      <c r="L321" s="125">
        <f t="shared" si="40"/>
        <v>0.01787673256448457</v>
      </c>
      <c r="M321" s="72">
        <v>0.002713228449194997</v>
      </c>
      <c r="R321" s="97"/>
      <c r="T321" s="97"/>
      <c r="U321" s="97"/>
    </row>
    <row r="322" spans="1:21" s="58" customFormat="1" ht="12.75">
      <c r="A322" s="57"/>
      <c r="B322" s="54" t="s">
        <v>234</v>
      </c>
      <c r="C322" s="126" t="s">
        <v>329</v>
      </c>
      <c r="D322" s="54" t="s">
        <v>53</v>
      </c>
      <c r="E322" s="55">
        <v>0</v>
      </c>
      <c r="F322" s="55">
        <v>192.332</v>
      </c>
      <c r="G322" s="56"/>
      <c r="H322" s="55">
        <v>0</v>
      </c>
      <c r="I322" s="55">
        <v>793.234</v>
      </c>
      <c r="J322" s="56"/>
      <c r="K322" s="54"/>
      <c r="L322" s="125">
        <f t="shared" si="40"/>
        <v>0.01668001585500868</v>
      </c>
      <c r="M322" s="72">
        <v>0.09113049472248151</v>
      </c>
      <c r="R322" s="97"/>
      <c r="S322" s="97"/>
      <c r="T322" s="97"/>
      <c r="U322" s="97"/>
    </row>
    <row r="323" spans="1:21" s="58" customFormat="1" ht="12.75">
      <c r="A323" s="57"/>
      <c r="B323" s="54" t="s">
        <v>183</v>
      </c>
      <c r="C323" s="126">
        <v>44101200</v>
      </c>
      <c r="D323" s="54" t="s">
        <v>53</v>
      </c>
      <c r="E323" s="55">
        <v>1570.936</v>
      </c>
      <c r="F323" s="55">
        <v>1324.242</v>
      </c>
      <c r="G323" s="56">
        <f>+(F323-E323)/E323</f>
        <v>-0.15703631465572115</v>
      </c>
      <c r="H323" s="55">
        <v>616.908</v>
      </c>
      <c r="I323" s="55">
        <v>638.118</v>
      </c>
      <c r="J323" s="56">
        <f>+(I323-H323)/H323</f>
        <v>0.03438113948919456</v>
      </c>
      <c r="K323" s="54"/>
      <c r="L323" s="125">
        <f t="shared" si="40"/>
        <v>0.013418257862580815</v>
      </c>
      <c r="M323" s="72">
        <v>0.44759919362871287</v>
      </c>
      <c r="R323" s="97"/>
      <c r="T323" s="97"/>
      <c r="U323" s="97"/>
    </row>
    <row r="324" spans="1:21" s="58" customFormat="1" ht="12.75">
      <c r="A324" s="57"/>
      <c r="B324" s="54" t="s">
        <v>54</v>
      </c>
      <c r="C324" s="126" t="s">
        <v>308</v>
      </c>
      <c r="D324" s="54" t="s">
        <v>53</v>
      </c>
      <c r="E324" s="55">
        <v>162.34</v>
      </c>
      <c r="F324" s="55">
        <v>67.076</v>
      </c>
      <c r="G324" s="56">
        <f>+(F324-E324)/E324</f>
        <v>-0.5868177898238266</v>
      </c>
      <c r="H324" s="55">
        <v>1110.033</v>
      </c>
      <c r="I324" s="55">
        <v>473.401</v>
      </c>
      <c r="J324" s="56">
        <f>+(I324-H324)/H324</f>
        <v>-0.5735252915904301</v>
      </c>
      <c r="K324" s="54"/>
      <c r="L324" s="125">
        <f t="shared" si="40"/>
        <v>0.009954611357779627</v>
      </c>
      <c r="M324" s="72">
        <v>0.0022002969901990035</v>
      </c>
      <c r="R324" s="97"/>
      <c r="S324" s="97"/>
      <c r="T324" s="97"/>
      <c r="U324" s="97"/>
    </row>
    <row r="325" spans="1:21" s="58" customFormat="1" ht="12.75">
      <c r="A325" s="57"/>
      <c r="B325" s="54" t="s">
        <v>220</v>
      </c>
      <c r="C325" s="126" t="s">
        <v>331</v>
      </c>
      <c r="D325" s="54" t="s">
        <v>53</v>
      </c>
      <c r="E325" s="55">
        <v>0</v>
      </c>
      <c r="F325" s="55">
        <v>100</v>
      </c>
      <c r="G325" s="56"/>
      <c r="H325" s="55">
        <v>0</v>
      </c>
      <c r="I325" s="55">
        <v>446</v>
      </c>
      <c r="J325" s="56"/>
      <c r="K325" s="54"/>
      <c r="L325" s="125">
        <f t="shared" si="40"/>
        <v>0.009378426884543364</v>
      </c>
      <c r="M325" s="72">
        <v>0.2173918341583012</v>
      </c>
      <c r="R325" s="97"/>
      <c r="T325" s="97"/>
      <c r="U325" s="97"/>
    </row>
    <row r="326" spans="1:21" s="58" customFormat="1" ht="12.75">
      <c r="A326" s="57"/>
      <c r="B326" s="54" t="s">
        <v>219</v>
      </c>
      <c r="C326" s="126">
        <v>20089900</v>
      </c>
      <c r="D326" s="54" t="s">
        <v>53</v>
      </c>
      <c r="E326" s="55">
        <v>0</v>
      </c>
      <c r="F326" s="55">
        <v>94.232</v>
      </c>
      <c r="G326" s="56"/>
      <c r="H326" s="55">
        <v>0</v>
      </c>
      <c r="I326" s="55">
        <v>352.886</v>
      </c>
      <c r="J326" s="56"/>
      <c r="K326" s="54"/>
      <c r="L326" s="125">
        <f t="shared" si="40"/>
        <v>0.007420438451970785</v>
      </c>
      <c r="M326" s="72">
        <v>0.5808985601243163</v>
      </c>
      <c r="R326" s="97"/>
      <c r="S326" s="97"/>
      <c r="T326" s="97"/>
      <c r="U326" s="97"/>
    </row>
    <row r="327" spans="1:21" s="58" customFormat="1" ht="12.75">
      <c r="A327" s="57"/>
      <c r="B327" s="54" t="s">
        <v>66</v>
      </c>
      <c r="C327" s="126">
        <v>44123910</v>
      </c>
      <c r="D327" s="54" t="s">
        <v>72</v>
      </c>
      <c r="E327" s="55">
        <v>0</v>
      </c>
      <c r="F327" s="55">
        <v>0.197</v>
      </c>
      <c r="G327" s="56"/>
      <c r="H327" s="55">
        <v>0</v>
      </c>
      <c r="I327" s="55">
        <v>185.364</v>
      </c>
      <c r="J327" s="56"/>
      <c r="K327" s="54"/>
      <c r="L327" s="125">
        <f t="shared" si="40"/>
        <v>0.0038978087915392296</v>
      </c>
      <c r="M327" s="72">
        <v>0.001894508527404012</v>
      </c>
      <c r="R327" s="97"/>
      <c r="T327" s="97"/>
      <c r="U327" s="97"/>
    </row>
    <row r="328" spans="1:21" s="58" customFormat="1" ht="12.75">
      <c r="A328" s="57"/>
      <c r="B328" s="54" t="s">
        <v>181</v>
      </c>
      <c r="C328" s="126" t="s">
        <v>317</v>
      </c>
      <c r="D328" s="54" t="s">
        <v>53</v>
      </c>
      <c r="E328" s="55">
        <v>0</v>
      </c>
      <c r="F328" s="55">
        <v>152.078</v>
      </c>
      <c r="G328" s="56"/>
      <c r="H328" s="55">
        <v>0</v>
      </c>
      <c r="I328" s="55">
        <v>160.799</v>
      </c>
      <c r="J328" s="56"/>
      <c r="K328" s="54"/>
      <c r="L328" s="125">
        <f t="shared" si="40"/>
        <v>0.0033812593376854</v>
      </c>
      <c r="M328" s="72">
        <v>0.004009316532696566</v>
      </c>
      <c r="R328" s="97"/>
      <c r="S328" s="97"/>
      <c r="T328" s="97"/>
      <c r="U328" s="97"/>
    </row>
    <row r="329" spans="2:21" s="58" customFormat="1" ht="15.75">
      <c r="B329" t="s">
        <v>158</v>
      </c>
      <c r="C329"/>
      <c r="D329"/>
      <c r="E329" s="55"/>
      <c r="F329" s="55"/>
      <c r="G329" s="56"/>
      <c r="H329" s="55">
        <f>+H330-SUM(H315:H328)</f>
        <v>312.6930000000002</v>
      </c>
      <c r="I329" s="55">
        <f>+I330-SUM(I315:I328)</f>
        <v>295.1440000000075</v>
      </c>
      <c r="J329" s="56">
        <f>+(I329-H329)/H329</f>
        <v>-0.05612213896695062</v>
      </c>
      <c r="K329" s="88"/>
      <c r="L329" s="124">
        <f t="shared" si="40"/>
        <v>0.006206247588367124</v>
      </c>
      <c r="M329" s="72"/>
      <c r="N329" s="97"/>
      <c r="R329" s="97"/>
      <c r="S329" s="97"/>
      <c r="T329" s="97"/>
      <c r="U329" s="97"/>
    </row>
    <row r="330" spans="2:26" s="59" customFormat="1" ht="12.75">
      <c r="B330" s="70" t="s">
        <v>161</v>
      </c>
      <c r="C330" s="70"/>
      <c r="D330" s="70"/>
      <c r="E330" s="99"/>
      <c r="F330" s="71"/>
      <c r="G330" s="71"/>
      <c r="H330" s="71">
        <f>+'Exportacion_regional '!C18</f>
        <v>5238.663</v>
      </c>
      <c r="I330" s="71">
        <f>+'Exportacion_regional '!D18</f>
        <v>47555.95</v>
      </c>
      <c r="J330" s="100">
        <f>+(I330-H330)/H330</f>
        <v>8.077879222236666</v>
      </c>
      <c r="K330" s="71"/>
      <c r="L330" s="139">
        <f>SUM(L315:L329)</f>
        <v>1.0000000000000002</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35" t="s">
        <v>205</v>
      </c>
      <c r="C332" s="235"/>
      <c r="D332" s="235"/>
      <c r="E332" s="235"/>
      <c r="F332" s="235"/>
      <c r="G332" s="235"/>
      <c r="H332" s="235"/>
      <c r="I332" s="235"/>
      <c r="J332" s="235"/>
      <c r="K332" s="235"/>
      <c r="L332" s="235"/>
      <c r="M332" s="235"/>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38" t="s">
        <v>167</v>
      </c>
      <c r="C334" s="238"/>
      <c r="D334" s="238"/>
      <c r="E334" s="238"/>
      <c r="F334" s="238"/>
      <c r="G334" s="238"/>
      <c r="H334" s="238"/>
      <c r="I334" s="238"/>
      <c r="J334" s="238"/>
      <c r="K334" s="238"/>
      <c r="L334" s="238"/>
      <c r="M334" s="238"/>
      <c r="N334" s="58"/>
      <c r="O334" s="58"/>
      <c r="P334" s="58"/>
      <c r="Q334" s="58"/>
      <c r="R334" s="97"/>
      <c r="S334" s="97"/>
      <c r="T334" s="97"/>
      <c r="U334" s="97"/>
      <c r="V334" s="58"/>
      <c r="W334" s="58"/>
      <c r="X334" s="58"/>
      <c r="Y334" s="58"/>
      <c r="Z334" s="58"/>
    </row>
    <row r="335" spans="2:26" s="83" customFormat="1" ht="15.75" customHeight="1">
      <c r="B335" s="239" t="s">
        <v>46</v>
      </c>
      <c r="C335" s="239"/>
      <c r="D335" s="239"/>
      <c r="E335" s="239"/>
      <c r="F335" s="239"/>
      <c r="G335" s="239"/>
      <c r="H335" s="239"/>
      <c r="I335" s="239"/>
      <c r="J335" s="239"/>
      <c r="K335" s="239"/>
      <c r="L335" s="239"/>
      <c r="M335" s="239"/>
      <c r="N335" s="58"/>
      <c r="O335" s="58"/>
      <c r="P335" s="58"/>
      <c r="Q335" s="58"/>
      <c r="R335" s="97"/>
      <c r="S335" s="97"/>
      <c r="T335" s="97"/>
      <c r="U335" s="97"/>
      <c r="V335" s="58"/>
      <c r="W335" s="58"/>
      <c r="X335" s="58"/>
      <c r="Y335" s="58"/>
      <c r="Z335" s="58"/>
    </row>
    <row r="336" spans="2:26" s="84" customFormat="1" ht="15.75" customHeight="1">
      <c r="B336" s="239" t="s">
        <v>40</v>
      </c>
      <c r="C336" s="239"/>
      <c r="D336" s="239"/>
      <c r="E336" s="239"/>
      <c r="F336" s="239"/>
      <c r="G336" s="239"/>
      <c r="H336" s="239"/>
      <c r="I336" s="239"/>
      <c r="J336" s="239"/>
      <c r="K336" s="239"/>
      <c r="L336" s="239"/>
      <c r="M336" s="239"/>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221</v>
      </c>
      <c r="C338" s="86" t="s">
        <v>180</v>
      </c>
      <c r="D338" s="86" t="s">
        <v>52</v>
      </c>
      <c r="E338" s="237" t="s">
        <v>171</v>
      </c>
      <c r="F338" s="237"/>
      <c r="G338" s="237"/>
      <c r="H338" s="237" t="s">
        <v>172</v>
      </c>
      <c r="I338" s="237"/>
      <c r="J338" s="237"/>
      <c r="K338" s="237"/>
      <c r="L338" s="237"/>
      <c r="M338" s="237"/>
      <c r="R338" s="97"/>
      <c r="S338" s="97"/>
      <c r="T338" s="97"/>
      <c r="U338" s="97"/>
    </row>
    <row r="339" spans="2:21" s="58" customFormat="1" ht="15.75" customHeight="1">
      <c r="B339" s="88"/>
      <c r="C339" s="88"/>
      <c r="D339" s="88"/>
      <c r="E339" s="236" t="str">
        <f>+E281</f>
        <v>ene - mar</v>
      </c>
      <c r="F339" s="236"/>
      <c r="G339" s="88" t="s">
        <v>125</v>
      </c>
      <c r="H339" s="236" t="str">
        <f>+E339</f>
        <v>ene - mar</v>
      </c>
      <c r="I339" s="236"/>
      <c r="J339" s="88" t="s">
        <v>125</v>
      </c>
      <c r="K339" s="89"/>
      <c r="L339" s="123" t="s">
        <v>215</v>
      </c>
      <c r="M339" s="90" t="s">
        <v>173</v>
      </c>
      <c r="R339" s="97"/>
      <c r="S339" s="97"/>
      <c r="T339" s="97"/>
      <c r="U339" s="97"/>
    </row>
    <row r="340" spans="2:21" s="58" customFormat="1" ht="15.75">
      <c r="B340" s="91"/>
      <c r="C340" s="91"/>
      <c r="D340" s="91"/>
      <c r="E340" s="92">
        <f aca="true" t="shared" si="41" ref="E340:J340">+E314</f>
        <v>2010</v>
      </c>
      <c r="F340" s="92">
        <f t="shared" si="41"/>
        <v>2011</v>
      </c>
      <c r="G340" s="93" t="str">
        <f t="shared" si="41"/>
        <v>11/10</v>
      </c>
      <c r="H340" s="92">
        <f t="shared" si="41"/>
        <v>2010</v>
      </c>
      <c r="I340" s="92">
        <f t="shared" si="41"/>
        <v>2011</v>
      </c>
      <c r="J340" s="93" t="str">
        <f t="shared" si="41"/>
        <v>11/10</v>
      </c>
      <c r="K340" s="91"/>
      <c r="L340" s="92">
        <v>2011</v>
      </c>
      <c r="M340" s="203">
        <f>+M282</f>
        <v>2011</v>
      </c>
      <c r="R340" s="97"/>
      <c r="S340" s="97"/>
      <c r="T340" s="97"/>
      <c r="U340" s="97"/>
    </row>
    <row r="341" spans="1:26" s="57" customFormat="1" ht="12.75">
      <c r="A341" s="57">
        <v>1</v>
      </c>
      <c r="B341" s="54" t="s">
        <v>102</v>
      </c>
      <c r="C341" s="126">
        <v>47032100</v>
      </c>
      <c r="D341" s="54" t="s">
        <v>53</v>
      </c>
      <c r="E341" s="55">
        <v>0</v>
      </c>
      <c r="F341" s="55">
        <v>70225.143</v>
      </c>
      <c r="G341" s="56"/>
      <c r="H341" s="55">
        <v>0</v>
      </c>
      <c r="I341" s="55">
        <v>53637.925</v>
      </c>
      <c r="J341" s="56"/>
      <c r="K341" s="54">
        <v>1</v>
      </c>
      <c r="L341" s="125">
        <f aca="true" t="shared" si="42" ref="L341:L361">+I341/$I$362</f>
        <v>0.394557713190376</v>
      </c>
      <c r="M341" s="72">
        <v>0.18254739131813427</v>
      </c>
      <c r="N341" s="58"/>
      <c r="O341" s="58"/>
      <c r="P341" s="58"/>
      <c r="Q341" s="58"/>
      <c r="R341" s="97"/>
      <c r="S341" s="97"/>
      <c r="T341" s="97"/>
      <c r="U341" s="97"/>
      <c r="V341" s="58"/>
      <c r="W341" s="58"/>
      <c r="X341" s="58"/>
      <c r="Y341" s="58"/>
      <c r="Z341" s="58"/>
    </row>
    <row r="342" spans="1:26" s="57" customFormat="1" ht="12.75">
      <c r="A342" s="57">
        <v>2</v>
      </c>
      <c r="B342" s="54" t="s">
        <v>54</v>
      </c>
      <c r="C342" s="126" t="s">
        <v>308</v>
      </c>
      <c r="D342" s="54" t="s">
        <v>53</v>
      </c>
      <c r="E342" s="55">
        <v>1648.998</v>
      </c>
      <c r="F342" s="55">
        <v>4252.316</v>
      </c>
      <c r="G342" s="56">
        <f aca="true" t="shared" si="43" ref="G342:G360">+(F342-E342)/E342</f>
        <v>1.5787272028225623</v>
      </c>
      <c r="H342" s="55">
        <v>10973.996</v>
      </c>
      <c r="I342" s="55">
        <v>16979.127</v>
      </c>
      <c r="J342" s="56">
        <f aca="true" t="shared" si="44" ref="J342:J361">+(I342-H342)/H342</f>
        <v>0.5472146153506892</v>
      </c>
      <c r="K342" s="54">
        <v>2</v>
      </c>
      <c r="L342" s="125">
        <f t="shared" si="42"/>
        <v>0.1248975518924151</v>
      </c>
      <c r="M342" s="72">
        <v>0.07891644089114015</v>
      </c>
      <c r="N342" s="58"/>
      <c r="O342" s="58"/>
      <c r="P342" s="58"/>
      <c r="Q342" s="58"/>
      <c r="R342" s="97"/>
      <c r="S342" s="58"/>
      <c r="T342" s="97"/>
      <c r="U342" s="58"/>
      <c r="V342" s="58"/>
      <c r="W342" s="58"/>
      <c r="X342" s="58"/>
      <c r="Y342" s="58"/>
      <c r="Z342" s="58"/>
    </row>
    <row r="343" spans="1:26" s="57" customFormat="1" ht="12.75">
      <c r="A343" s="57">
        <v>3</v>
      </c>
      <c r="B343" s="54" t="s">
        <v>82</v>
      </c>
      <c r="C343" s="126">
        <v>44012200</v>
      </c>
      <c r="D343" s="54" t="s">
        <v>53</v>
      </c>
      <c r="E343" s="55">
        <v>351001.55</v>
      </c>
      <c r="F343" s="55">
        <v>254525.19</v>
      </c>
      <c r="G343" s="56">
        <f t="shared" si="43"/>
        <v>-0.2748602107312631</v>
      </c>
      <c r="H343" s="55">
        <v>20864.144</v>
      </c>
      <c r="I343" s="55">
        <v>16467.002</v>
      </c>
      <c r="J343" s="56">
        <f t="shared" si="44"/>
        <v>-0.21075113361947653</v>
      </c>
      <c r="K343" s="54">
        <v>3</v>
      </c>
      <c r="L343" s="125">
        <f t="shared" si="42"/>
        <v>0.12113038772885693</v>
      </c>
      <c r="M343" s="72">
        <v>0.14989927110657628</v>
      </c>
      <c r="N343" s="58"/>
      <c r="O343" s="58"/>
      <c r="P343" s="58"/>
      <c r="Q343" s="58"/>
      <c r="R343" s="97"/>
      <c r="S343" s="97"/>
      <c r="T343" s="97"/>
      <c r="U343" s="97"/>
      <c r="V343" s="58"/>
      <c r="W343" s="58"/>
      <c r="X343" s="58"/>
      <c r="Y343" s="58"/>
      <c r="Z343" s="58"/>
    </row>
    <row r="344" spans="1:26" s="57" customFormat="1" ht="12.75">
      <c r="A344" s="57">
        <v>4</v>
      </c>
      <c r="B344" s="54" t="s">
        <v>108</v>
      </c>
      <c r="C344" s="126" t="s">
        <v>326</v>
      </c>
      <c r="D344" s="54" t="s">
        <v>53</v>
      </c>
      <c r="E344" s="55">
        <v>3619.774</v>
      </c>
      <c r="F344" s="55">
        <v>3668</v>
      </c>
      <c r="G344" s="56">
        <f t="shared" si="43"/>
        <v>0.013322931210622573</v>
      </c>
      <c r="H344" s="55">
        <v>10470.398</v>
      </c>
      <c r="I344" s="55">
        <v>12952.847</v>
      </c>
      <c r="J344" s="56">
        <f t="shared" si="44"/>
        <v>0.23709213346044733</v>
      </c>
      <c r="K344" s="54">
        <v>4</v>
      </c>
      <c r="L344" s="125">
        <f t="shared" si="42"/>
        <v>0.09528045112902525</v>
      </c>
      <c r="M344" s="72">
        <v>0.6115188896087017</v>
      </c>
      <c r="N344" s="58"/>
      <c r="O344" s="58"/>
      <c r="P344" s="58"/>
      <c r="Q344" s="58"/>
      <c r="R344" s="97"/>
      <c r="S344" s="97"/>
      <c r="T344" s="97"/>
      <c r="U344" s="97"/>
      <c r="V344" s="58"/>
      <c r="W344" s="58"/>
      <c r="X344" s="58"/>
      <c r="Y344" s="58"/>
      <c r="Z344" s="58"/>
    </row>
    <row r="345" spans="1:26" s="57" customFormat="1" ht="12.75">
      <c r="A345" s="57">
        <v>5</v>
      </c>
      <c r="B345" s="54" t="s">
        <v>104</v>
      </c>
      <c r="C345" s="126">
        <v>47032900</v>
      </c>
      <c r="D345" s="54" t="s">
        <v>53</v>
      </c>
      <c r="E345" s="55">
        <v>0</v>
      </c>
      <c r="F345" s="55">
        <v>14278.331</v>
      </c>
      <c r="G345" s="56"/>
      <c r="H345" s="55">
        <v>0</v>
      </c>
      <c r="I345" s="55">
        <v>9781.658</v>
      </c>
      <c r="J345" s="56"/>
      <c r="K345" s="54">
        <v>5</v>
      </c>
      <c r="L345" s="125">
        <f t="shared" si="42"/>
        <v>0.07195335411819802</v>
      </c>
      <c r="M345" s="72">
        <v>0.031218054291792384</v>
      </c>
      <c r="N345" s="58"/>
      <c r="O345" s="58"/>
      <c r="P345" s="58"/>
      <c r="Q345" s="58"/>
      <c r="R345" s="97"/>
      <c r="S345" s="58"/>
      <c r="T345" s="97"/>
      <c r="U345" s="58"/>
      <c r="V345" s="58"/>
      <c r="W345" s="58"/>
      <c r="X345" s="58"/>
      <c r="Y345" s="58"/>
      <c r="Z345" s="58"/>
    </row>
    <row r="346" spans="1:26" s="57" customFormat="1" ht="12.75">
      <c r="A346" s="57">
        <v>6</v>
      </c>
      <c r="B346" s="54" t="s">
        <v>112</v>
      </c>
      <c r="C346" s="126">
        <v>23099090</v>
      </c>
      <c r="D346" s="54" t="s">
        <v>53</v>
      </c>
      <c r="E346" s="55">
        <v>1570.21</v>
      </c>
      <c r="F346" s="55">
        <v>2328.76</v>
      </c>
      <c r="G346" s="56">
        <f t="shared" si="43"/>
        <v>0.48308824934244476</v>
      </c>
      <c r="H346" s="55">
        <v>2246.501</v>
      </c>
      <c r="I346" s="55">
        <v>3298.564</v>
      </c>
      <c r="J346" s="56">
        <f t="shared" si="44"/>
        <v>0.4683118324897249</v>
      </c>
      <c r="K346" s="54">
        <v>6</v>
      </c>
      <c r="L346" s="125">
        <f t="shared" si="42"/>
        <v>0.024264060711746388</v>
      </c>
      <c r="M346" s="72">
        <v>0.6681575091263461</v>
      </c>
      <c r="N346" s="58"/>
      <c r="O346" s="58"/>
      <c r="P346" s="58"/>
      <c r="Q346" s="58"/>
      <c r="R346" s="97"/>
      <c r="S346" s="97"/>
      <c r="T346" s="97"/>
      <c r="U346" s="97"/>
      <c r="V346" s="58"/>
      <c r="W346" s="58"/>
      <c r="X346" s="58"/>
      <c r="Y346" s="58"/>
      <c r="Z346" s="58"/>
    </row>
    <row r="347" spans="1:26" s="57" customFormat="1" ht="12.75">
      <c r="A347" s="57">
        <v>7</v>
      </c>
      <c r="B347" s="54" t="s">
        <v>73</v>
      </c>
      <c r="C347" s="126">
        <v>20098000</v>
      </c>
      <c r="D347" s="54" t="s">
        <v>53</v>
      </c>
      <c r="E347" s="55">
        <v>571.209</v>
      </c>
      <c r="F347" s="55">
        <v>332.037</v>
      </c>
      <c r="G347" s="56">
        <f t="shared" si="43"/>
        <v>-0.4187118900437493</v>
      </c>
      <c r="H347" s="55">
        <v>4197.106</v>
      </c>
      <c r="I347" s="55">
        <v>2919.011</v>
      </c>
      <c r="J347" s="56">
        <f t="shared" si="44"/>
        <v>-0.3045181608470217</v>
      </c>
      <c r="K347" s="54">
        <v>7</v>
      </c>
      <c r="L347" s="125">
        <f t="shared" si="42"/>
        <v>0.021472089103699528</v>
      </c>
      <c r="M347" s="72">
        <v>0.2565686693479559</v>
      </c>
      <c r="N347" s="58"/>
      <c r="O347" s="58"/>
      <c r="P347" s="58"/>
      <c r="Q347" s="58"/>
      <c r="R347" s="58"/>
      <c r="S347" s="58"/>
      <c r="T347" s="97"/>
      <c r="U347" s="58"/>
      <c r="V347" s="58"/>
      <c r="W347" s="58"/>
      <c r="X347" s="58"/>
      <c r="Y347" s="58"/>
      <c r="Z347" s="58"/>
    </row>
    <row r="348" spans="1:26" s="57" customFormat="1" ht="12.75">
      <c r="A348" s="57">
        <v>8</v>
      </c>
      <c r="B348" s="54" t="s">
        <v>111</v>
      </c>
      <c r="C348" s="126">
        <v>14049020</v>
      </c>
      <c r="D348" s="54" t="s">
        <v>53</v>
      </c>
      <c r="E348" s="55">
        <v>455.958</v>
      </c>
      <c r="F348" s="55">
        <v>947.223</v>
      </c>
      <c r="G348" s="56">
        <f t="shared" si="43"/>
        <v>1.077434763728238</v>
      </c>
      <c r="H348" s="55">
        <v>1715.197</v>
      </c>
      <c r="I348" s="55">
        <v>2913.708</v>
      </c>
      <c r="J348" s="56">
        <f t="shared" si="44"/>
        <v>0.6987599675139359</v>
      </c>
      <c r="K348" s="54">
        <v>8</v>
      </c>
      <c r="L348" s="125">
        <f t="shared" si="42"/>
        <v>0.021433080518765482</v>
      </c>
      <c r="M348" s="72">
        <v>0.7465911903660098</v>
      </c>
      <c r="N348" s="58"/>
      <c r="O348" s="58"/>
      <c r="P348" s="58"/>
      <c r="Q348" s="58"/>
      <c r="R348" s="97"/>
      <c r="S348" s="58"/>
      <c r="T348" s="97"/>
      <c r="U348" s="97"/>
      <c r="V348" s="58"/>
      <c r="W348" s="58"/>
      <c r="X348" s="58"/>
      <c r="Y348" s="58"/>
      <c r="Z348" s="58"/>
    </row>
    <row r="349" spans="1:26" s="57" customFormat="1" ht="12.75">
      <c r="A349" s="57">
        <v>9</v>
      </c>
      <c r="B349" s="54" t="s">
        <v>107</v>
      </c>
      <c r="C349" s="126" t="s">
        <v>320</v>
      </c>
      <c r="D349" s="54" t="s">
        <v>53</v>
      </c>
      <c r="E349" s="55">
        <v>1951.747</v>
      </c>
      <c r="F349" s="55">
        <v>594.354</v>
      </c>
      <c r="G349" s="56">
        <f t="shared" si="43"/>
        <v>-0.6954758992840773</v>
      </c>
      <c r="H349" s="55">
        <v>7608.748</v>
      </c>
      <c r="I349" s="55">
        <v>2634.45</v>
      </c>
      <c r="J349" s="56">
        <f t="shared" si="44"/>
        <v>-0.653760382128571</v>
      </c>
      <c r="K349" s="54">
        <v>9</v>
      </c>
      <c r="L349" s="125">
        <f t="shared" si="42"/>
        <v>0.01937887357712637</v>
      </c>
      <c r="M349" s="72">
        <v>0.18559829904331754</v>
      </c>
      <c r="N349" s="58"/>
      <c r="O349" s="58"/>
      <c r="P349" s="58"/>
      <c r="Q349" s="58"/>
      <c r="R349" s="97"/>
      <c r="S349" s="97"/>
      <c r="T349" s="97"/>
      <c r="U349" s="97"/>
      <c r="V349" s="58"/>
      <c r="W349" s="58"/>
      <c r="X349" s="58"/>
      <c r="Y349" s="58"/>
      <c r="Z349" s="58"/>
    </row>
    <row r="350" spans="1:21" s="58" customFormat="1" ht="12.75">
      <c r="A350" s="57">
        <v>10</v>
      </c>
      <c r="B350" s="54" t="s">
        <v>90</v>
      </c>
      <c r="C350" s="126" t="s">
        <v>322</v>
      </c>
      <c r="D350" s="54" t="s">
        <v>53</v>
      </c>
      <c r="E350" s="55">
        <v>621.78</v>
      </c>
      <c r="F350" s="55">
        <v>786.73</v>
      </c>
      <c r="G350" s="56">
        <f t="shared" si="43"/>
        <v>0.2652867573739909</v>
      </c>
      <c r="H350" s="55">
        <v>2188.039</v>
      </c>
      <c r="I350" s="55">
        <v>2458.088</v>
      </c>
      <c r="J350" s="56">
        <f t="shared" si="44"/>
        <v>0.12342056060243897</v>
      </c>
      <c r="K350" s="54">
        <v>10</v>
      </c>
      <c r="L350" s="125">
        <f t="shared" si="42"/>
        <v>0.018081564119057644</v>
      </c>
      <c r="M350" s="72">
        <v>0.05928148826226349</v>
      </c>
      <c r="R350" s="97"/>
      <c r="S350" s="97"/>
      <c r="T350" s="97"/>
      <c r="U350" s="97"/>
    </row>
    <row r="351" spans="1:20" s="58" customFormat="1" ht="12.75">
      <c r="A351" s="57">
        <v>11</v>
      </c>
      <c r="B351" s="54" t="s">
        <v>114</v>
      </c>
      <c r="C351" s="126">
        <v>16025000</v>
      </c>
      <c r="D351" s="54" t="s">
        <v>53</v>
      </c>
      <c r="E351" s="103">
        <v>314.062</v>
      </c>
      <c r="F351" s="55">
        <v>315.726</v>
      </c>
      <c r="G351" s="56">
        <f t="shared" si="43"/>
        <v>0.005298316892842774</v>
      </c>
      <c r="H351" s="55">
        <v>1168.469</v>
      </c>
      <c r="I351" s="55">
        <v>1476.345</v>
      </c>
      <c r="J351" s="56">
        <f t="shared" si="44"/>
        <v>0.26348666502919627</v>
      </c>
      <c r="K351" s="54">
        <v>11</v>
      </c>
      <c r="L351" s="125">
        <f t="shared" si="42"/>
        <v>0.010859915014983254</v>
      </c>
      <c r="M351" s="72">
        <v>0.9305467575565619</v>
      </c>
      <c r="R351" s="97"/>
      <c r="T351" s="97"/>
    </row>
    <row r="352" spans="1:21" s="58" customFormat="1" ht="12.75">
      <c r="A352" s="57">
        <v>12</v>
      </c>
      <c r="B352" s="54" t="s">
        <v>109</v>
      </c>
      <c r="C352" s="126" t="s">
        <v>330</v>
      </c>
      <c r="D352" s="54" t="s">
        <v>53</v>
      </c>
      <c r="E352" s="55">
        <v>19.082</v>
      </c>
      <c r="F352" s="55">
        <v>176.678</v>
      </c>
      <c r="G352" s="56">
        <f t="shared" si="43"/>
        <v>8.258882716696363</v>
      </c>
      <c r="H352" s="55">
        <v>83.363</v>
      </c>
      <c r="I352" s="55">
        <v>1009.418</v>
      </c>
      <c r="J352" s="56">
        <f t="shared" si="44"/>
        <v>11.108705300912876</v>
      </c>
      <c r="K352" s="54">
        <v>12</v>
      </c>
      <c r="L352" s="125">
        <f t="shared" si="42"/>
        <v>0.007425224926825617</v>
      </c>
      <c r="M352" s="72">
        <v>0.5372839910961696</v>
      </c>
      <c r="R352" s="97"/>
      <c r="S352" s="97"/>
      <c r="T352" s="97"/>
      <c r="U352" s="97"/>
    </row>
    <row r="353" spans="1:21" s="58" customFormat="1" ht="12.75">
      <c r="A353" s="57">
        <v>13</v>
      </c>
      <c r="B353" s="54" t="s">
        <v>95</v>
      </c>
      <c r="C353" s="126">
        <v>44071012</v>
      </c>
      <c r="D353" s="54" t="s">
        <v>72</v>
      </c>
      <c r="E353" s="55">
        <v>2.09</v>
      </c>
      <c r="F353" s="55">
        <v>2.941</v>
      </c>
      <c r="G353" s="56">
        <f t="shared" si="43"/>
        <v>0.40717703349282297</v>
      </c>
      <c r="H353" s="55">
        <v>401.961</v>
      </c>
      <c r="I353" s="55">
        <v>648.225</v>
      </c>
      <c r="J353" s="56">
        <f t="shared" si="44"/>
        <v>0.6126564517453186</v>
      </c>
      <c r="K353" s="54">
        <v>13</v>
      </c>
      <c r="L353" s="125">
        <f t="shared" si="42"/>
        <v>0.0047683084987503056</v>
      </c>
      <c r="M353" s="72">
        <v>0.00613851216404578</v>
      </c>
      <c r="R353" s="97"/>
      <c r="T353" s="97"/>
      <c r="U353" s="97"/>
    </row>
    <row r="354" spans="1:21" s="58" customFormat="1" ht="12.75">
      <c r="A354" s="57">
        <v>14</v>
      </c>
      <c r="B354" s="54" t="s">
        <v>373</v>
      </c>
      <c r="C354" s="126" t="s">
        <v>382</v>
      </c>
      <c r="D354" s="54" t="s">
        <v>53</v>
      </c>
      <c r="E354" s="55">
        <v>75</v>
      </c>
      <c r="F354" s="55">
        <v>198</v>
      </c>
      <c r="G354" s="56">
        <f t="shared" si="43"/>
        <v>1.64</v>
      </c>
      <c r="H354" s="55">
        <v>254.4</v>
      </c>
      <c r="I354" s="55">
        <v>625.05</v>
      </c>
      <c r="J354" s="56">
        <f t="shared" si="44"/>
        <v>1.4569575471698113</v>
      </c>
      <c r="K354" s="54">
        <v>14</v>
      </c>
      <c r="L354" s="125">
        <f t="shared" si="42"/>
        <v>0.0045978344357960246</v>
      </c>
      <c r="M354" s="72">
        <v>0.933007926201245</v>
      </c>
      <c r="R354" s="97"/>
      <c r="S354" s="97"/>
      <c r="T354" s="97"/>
      <c r="U354" s="97"/>
    </row>
    <row r="355" spans="1:20" s="58" customFormat="1" ht="12.75">
      <c r="A355" s="57">
        <v>15</v>
      </c>
      <c r="B355" s="54" t="s">
        <v>218</v>
      </c>
      <c r="C355" s="126">
        <v>21021000</v>
      </c>
      <c r="D355" s="54" t="s">
        <v>53</v>
      </c>
      <c r="E355" s="55">
        <v>243.07</v>
      </c>
      <c r="F355" s="55">
        <v>221.8</v>
      </c>
      <c r="G355" s="56">
        <f t="shared" si="43"/>
        <v>-0.08750565680668113</v>
      </c>
      <c r="H355" s="55">
        <v>689.019</v>
      </c>
      <c r="I355" s="55">
        <v>610.604</v>
      </c>
      <c r="J355" s="56">
        <f t="shared" si="44"/>
        <v>-0.11380673101902845</v>
      </c>
      <c r="K355" s="54">
        <v>15</v>
      </c>
      <c r="L355" s="125">
        <f t="shared" si="42"/>
        <v>0.004491570430901202</v>
      </c>
      <c r="M355" s="72">
        <v>0.41081404024820917</v>
      </c>
      <c r="T355" s="97"/>
    </row>
    <row r="356" spans="1:21" s="58" customFormat="1" ht="12.75">
      <c r="A356" s="57">
        <v>16</v>
      </c>
      <c r="B356" s="54" t="s">
        <v>113</v>
      </c>
      <c r="C356" s="126" t="s">
        <v>327</v>
      </c>
      <c r="D356" s="54" t="s">
        <v>53</v>
      </c>
      <c r="E356" s="55">
        <v>2104</v>
      </c>
      <c r="F356" s="55">
        <v>750</v>
      </c>
      <c r="G356" s="56">
        <f t="shared" si="43"/>
        <v>-0.6435361216730038</v>
      </c>
      <c r="H356" s="55">
        <v>1902.701</v>
      </c>
      <c r="I356" s="55">
        <v>602.326</v>
      </c>
      <c r="J356" s="56">
        <f t="shared" si="44"/>
        <v>-0.6834363360296757</v>
      </c>
      <c r="K356" s="54">
        <v>16</v>
      </c>
      <c r="L356" s="125">
        <f t="shared" si="42"/>
        <v>0.004430677904768061</v>
      </c>
      <c r="M356" s="72">
        <v>0.2719515917263101</v>
      </c>
      <c r="R356" s="97"/>
      <c r="S356" s="97"/>
      <c r="T356" s="97"/>
      <c r="U356" s="97"/>
    </row>
    <row r="357" spans="1:20" s="58" customFormat="1" ht="12.75">
      <c r="A357" s="57">
        <v>17</v>
      </c>
      <c r="B357" s="54" t="s">
        <v>181</v>
      </c>
      <c r="C357" s="126" t="s">
        <v>317</v>
      </c>
      <c r="D357" s="54" t="s">
        <v>53</v>
      </c>
      <c r="E357" s="55">
        <v>0</v>
      </c>
      <c r="F357" s="55">
        <v>181.78</v>
      </c>
      <c r="G357" s="56"/>
      <c r="H357" s="55">
        <v>0</v>
      </c>
      <c r="I357" s="55">
        <v>588.723</v>
      </c>
      <c r="J357" s="56"/>
      <c r="K357" s="54">
        <v>17</v>
      </c>
      <c r="L357" s="125">
        <f t="shared" si="42"/>
        <v>0.004330614962875199</v>
      </c>
      <c r="M357" s="72">
        <v>0.014679051841607973</v>
      </c>
      <c r="R357" s="97"/>
      <c r="T357" s="97"/>
    </row>
    <row r="358" spans="1:21" s="58" customFormat="1" ht="12.75">
      <c r="A358" s="57">
        <v>18</v>
      </c>
      <c r="B358" s="54" t="s">
        <v>374</v>
      </c>
      <c r="C358" s="126" t="s">
        <v>383</v>
      </c>
      <c r="D358" s="54" t="s">
        <v>52</v>
      </c>
      <c r="E358" s="55">
        <v>67.926</v>
      </c>
      <c r="F358" s="55">
        <v>90.946</v>
      </c>
      <c r="G358" s="56">
        <f t="shared" si="43"/>
        <v>0.33889821276094567</v>
      </c>
      <c r="H358" s="55">
        <v>736.563</v>
      </c>
      <c r="I358" s="55">
        <v>507.304</v>
      </c>
      <c r="J358" s="56">
        <f t="shared" si="44"/>
        <v>-0.3112551132761217</v>
      </c>
      <c r="K358" s="54">
        <v>18</v>
      </c>
      <c r="L358" s="125">
        <f t="shared" si="42"/>
        <v>0.003731701144895715</v>
      </c>
      <c r="M358" s="72">
        <v>0.6676264900731975</v>
      </c>
      <c r="T358" s="97"/>
      <c r="U358" s="97"/>
    </row>
    <row r="359" spans="1:26" s="59" customFormat="1" ht="12.75">
      <c r="A359" s="57">
        <v>19</v>
      </c>
      <c r="B359" s="54" t="s">
        <v>231</v>
      </c>
      <c r="C359" s="126">
        <v>41015000</v>
      </c>
      <c r="D359" s="54" t="s">
        <v>53</v>
      </c>
      <c r="E359" s="55">
        <v>271.304</v>
      </c>
      <c r="F359" s="55">
        <v>292.049</v>
      </c>
      <c r="G359" s="56">
        <f t="shared" si="43"/>
        <v>0.07646404033851328</v>
      </c>
      <c r="H359" s="55">
        <v>279.768</v>
      </c>
      <c r="I359" s="55">
        <v>441.456</v>
      </c>
      <c r="J359" s="56">
        <f t="shared" si="44"/>
        <v>0.5779360041176977</v>
      </c>
      <c r="K359" s="54">
        <v>19</v>
      </c>
      <c r="L359" s="125">
        <f t="shared" si="42"/>
        <v>0.0032473267717602916</v>
      </c>
      <c r="M359" s="72">
        <v>0.25212701614630423</v>
      </c>
      <c r="N359" s="58"/>
      <c r="O359" s="58"/>
      <c r="P359" s="58"/>
      <c r="Q359" s="58"/>
      <c r="R359" s="58"/>
      <c r="S359" s="58"/>
      <c r="T359" s="97"/>
      <c r="U359" s="58"/>
      <c r="V359" s="58"/>
      <c r="W359" s="58"/>
      <c r="X359" s="58"/>
      <c r="Y359" s="58"/>
      <c r="Z359" s="58"/>
    </row>
    <row r="360" spans="1:26" ht="12.75">
      <c r="A360" s="57">
        <v>20</v>
      </c>
      <c r="B360" s="54" t="s">
        <v>225</v>
      </c>
      <c r="C360" s="126" t="s">
        <v>328</v>
      </c>
      <c r="D360" s="54" t="s">
        <v>53</v>
      </c>
      <c r="E360" s="55">
        <v>16.905</v>
      </c>
      <c r="F360" s="55">
        <v>43.759</v>
      </c>
      <c r="G360" s="56">
        <f t="shared" si="43"/>
        <v>1.5885241052942916</v>
      </c>
      <c r="H360" s="55">
        <v>293.587</v>
      </c>
      <c r="I360" s="55">
        <v>437.96</v>
      </c>
      <c r="J360" s="56">
        <f t="shared" si="44"/>
        <v>0.49175542513803405</v>
      </c>
      <c r="L360" s="125">
        <f t="shared" si="42"/>
        <v>0.0032216103823713735</v>
      </c>
      <c r="M360" s="72">
        <v>0.35155513136760214</v>
      </c>
      <c r="N360" s="58"/>
      <c r="O360" s="58"/>
      <c r="P360" s="58"/>
      <c r="Q360" s="58"/>
      <c r="R360" s="97"/>
      <c r="S360" s="97"/>
      <c r="T360" s="97"/>
      <c r="U360" s="97"/>
      <c r="V360" s="58"/>
      <c r="W360" s="58"/>
      <c r="X360" s="58"/>
      <c r="Y360" s="58"/>
      <c r="Z360" s="58"/>
    </row>
    <row r="361" spans="1:26" ht="12.75">
      <c r="A361" s="57"/>
      <c r="B361" s="54" t="s">
        <v>158</v>
      </c>
      <c r="C361" s="126"/>
      <c r="G361" s="56"/>
      <c r="H361" s="55">
        <f>+H362-SUM(H341:H360)</f>
        <v>5892.014999999999</v>
      </c>
      <c r="I361" s="55">
        <f>+I362-SUM(I341:I360)</f>
        <v>4954.642999999982</v>
      </c>
      <c r="J361" s="56">
        <f t="shared" si="44"/>
        <v>-0.15909192356095794</v>
      </c>
      <c r="L361" s="125">
        <f t="shared" si="42"/>
        <v>0.03644608943680608</v>
      </c>
      <c r="M361" s="72"/>
      <c r="N361" s="58"/>
      <c r="O361" s="58"/>
      <c r="P361" s="58"/>
      <c r="Q361" s="58"/>
      <c r="R361" s="97"/>
      <c r="S361" s="97"/>
      <c r="T361" s="97"/>
      <c r="U361" s="97"/>
      <c r="V361" s="58"/>
      <c r="W361" s="58"/>
      <c r="X361" s="58"/>
      <c r="Y361" s="58"/>
      <c r="Z361" s="58"/>
    </row>
    <row r="362" spans="2:26" s="59" customFormat="1" ht="12.75">
      <c r="B362" s="70" t="s">
        <v>161</v>
      </c>
      <c r="C362" s="70"/>
      <c r="D362" s="70"/>
      <c r="E362" s="99"/>
      <c r="F362" s="71"/>
      <c r="G362" s="71"/>
      <c r="H362" s="71">
        <f>+'Exportacion_regional '!C19</f>
        <v>71965.975</v>
      </c>
      <c r="I362" s="71">
        <f>+'Exportacion_regional '!D19</f>
        <v>135944.434</v>
      </c>
      <c r="J362" s="100">
        <f>+(I362-H362)/H362</f>
        <v>0.8890098272134852</v>
      </c>
      <c r="K362" s="71"/>
      <c r="L362" s="100">
        <f>SUM(L341:L361)</f>
        <v>0.9999999999999999</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35" t="s">
        <v>205</v>
      </c>
      <c r="C364" s="235"/>
      <c r="D364" s="235"/>
      <c r="E364" s="235"/>
      <c r="F364" s="235"/>
      <c r="G364" s="235"/>
      <c r="H364" s="235"/>
      <c r="I364" s="235"/>
      <c r="J364" s="235"/>
      <c r="K364" s="235"/>
      <c r="L364" s="235"/>
      <c r="M364" s="235"/>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38" t="s">
        <v>176</v>
      </c>
      <c r="C366" s="238"/>
      <c r="D366" s="238"/>
      <c r="E366" s="238"/>
      <c r="F366" s="238"/>
      <c r="G366" s="238"/>
      <c r="H366" s="238"/>
      <c r="I366" s="238"/>
      <c r="J366" s="238"/>
      <c r="K366" s="238"/>
      <c r="L366" s="238"/>
      <c r="M366" s="238"/>
      <c r="N366" s="58"/>
      <c r="O366" s="58"/>
      <c r="P366" s="58"/>
      <c r="Q366" s="58"/>
      <c r="R366" s="97"/>
      <c r="S366" s="58"/>
      <c r="T366" s="97"/>
      <c r="U366" s="58"/>
      <c r="V366" s="58"/>
      <c r="W366" s="58"/>
      <c r="X366" s="58"/>
      <c r="Y366" s="58"/>
      <c r="Z366" s="58"/>
    </row>
    <row r="367" spans="2:26" s="83" customFormat="1" ht="15.75" customHeight="1">
      <c r="B367" s="239" t="s">
        <v>46</v>
      </c>
      <c r="C367" s="239"/>
      <c r="D367" s="239"/>
      <c r="E367" s="239"/>
      <c r="F367" s="239"/>
      <c r="G367" s="239"/>
      <c r="H367" s="239"/>
      <c r="I367" s="239"/>
      <c r="J367" s="239"/>
      <c r="K367" s="239"/>
      <c r="L367" s="239"/>
      <c r="M367" s="239"/>
      <c r="N367" s="58"/>
      <c r="O367" s="58"/>
      <c r="P367" s="58"/>
      <c r="Q367" s="58"/>
      <c r="R367" s="97"/>
      <c r="S367" s="58"/>
      <c r="T367" s="97"/>
      <c r="U367" s="58"/>
      <c r="V367" s="58"/>
      <c r="W367" s="58"/>
      <c r="X367" s="58"/>
      <c r="Y367" s="58"/>
      <c r="Z367" s="58"/>
    </row>
    <row r="368" spans="2:26" s="84" customFormat="1" ht="15.75" customHeight="1">
      <c r="B368" s="239" t="s">
        <v>352</v>
      </c>
      <c r="C368" s="239"/>
      <c r="D368" s="239"/>
      <c r="E368" s="239"/>
      <c r="F368" s="239"/>
      <c r="G368" s="239"/>
      <c r="H368" s="239"/>
      <c r="I368" s="239"/>
      <c r="J368" s="239"/>
      <c r="K368" s="239"/>
      <c r="L368" s="239"/>
      <c r="M368" s="239"/>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221</v>
      </c>
      <c r="C370" s="86" t="s">
        <v>180</v>
      </c>
      <c r="D370" s="86" t="s">
        <v>52</v>
      </c>
      <c r="E370" s="237" t="s">
        <v>171</v>
      </c>
      <c r="F370" s="237"/>
      <c r="G370" s="237"/>
      <c r="H370" s="237" t="s">
        <v>172</v>
      </c>
      <c r="I370" s="237"/>
      <c r="J370" s="237"/>
      <c r="K370" s="237"/>
      <c r="L370" s="237"/>
      <c r="M370" s="237"/>
      <c r="R370" s="97"/>
      <c r="S370" s="97"/>
      <c r="T370" s="97"/>
      <c r="U370" s="97"/>
    </row>
    <row r="371" spans="2:20" s="58" customFormat="1" ht="15.75" customHeight="1">
      <c r="B371" s="88"/>
      <c r="C371" s="88"/>
      <c r="D371" s="88"/>
      <c r="E371" s="236" t="str">
        <f>+E339</f>
        <v>ene - mar</v>
      </c>
      <c r="F371" s="236"/>
      <c r="G371" s="88" t="s">
        <v>125</v>
      </c>
      <c r="H371" s="236" t="str">
        <f>+E371</f>
        <v>ene - mar</v>
      </c>
      <c r="I371" s="236"/>
      <c r="J371" s="88" t="s">
        <v>125</v>
      </c>
      <c r="K371" s="89"/>
      <c r="L371" s="123" t="s">
        <v>215</v>
      </c>
      <c r="M371" s="90" t="s">
        <v>173</v>
      </c>
      <c r="R371" s="97"/>
      <c r="T371" s="97"/>
    </row>
    <row r="372" spans="2:21" s="58" customFormat="1" ht="15.75">
      <c r="B372" s="91"/>
      <c r="C372" s="91"/>
      <c r="D372" s="91"/>
      <c r="E372" s="92">
        <f aca="true" t="shared" si="45" ref="E372:J372">+E340</f>
        <v>2010</v>
      </c>
      <c r="F372" s="92">
        <f t="shared" si="45"/>
        <v>2011</v>
      </c>
      <c r="G372" s="93" t="str">
        <f t="shared" si="45"/>
        <v>11/10</v>
      </c>
      <c r="H372" s="92">
        <f t="shared" si="45"/>
        <v>2010</v>
      </c>
      <c r="I372" s="92">
        <f t="shared" si="45"/>
        <v>2011</v>
      </c>
      <c r="J372" s="93" t="str">
        <f t="shared" si="45"/>
        <v>11/10</v>
      </c>
      <c r="K372" s="91"/>
      <c r="L372" s="92">
        <v>2011</v>
      </c>
      <c r="M372" s="203">
        <f>+M340</f>
        <v>2011</v>
      </c>
      <c r="R372" s="97"/>
      <c r="S372" s="97"/>
      <c r="T372" s="97"/>
      <c r="U372" s="97"/>
    </row>
    <row r="373" spans="1:26" s="57" customFormat="1" ht="12.75">
      <c r="A373" s="57">
        <v>1</v>
      </c>
      <c r="B373" s="54" t="s">
        <v>75</v>
      </c>
      <c r="C373" s="126" t="s">
        <v>300</v>
      </c>
      <c r="D373" s="54" t="s">
        <v>53</v>
      </c>
      <c r="E373" s="138">
        <v>16.26</v>
      </c>
      <c r="F373" s="138">
        <v>114.06</v>
      </c>
      <c r="G373" s="56">
        <f>+(F373-E373)/E373</f>
        <v>6.014760147601475</v>
      </c>
      <c r="H373" s="55">
        <v>96.498</v>
      </c>
      <c r="I373" s="55">
        <v>602.803</v>
      </c>
      <c r="J373" s="56">
        <f>+(I373-H373)/H373</f>
        <v>5.246792679641029</v>
      </c>
      <c r="K373" s="54">
        <v>1</v>
      </c>
      <c r="L373" s="125">
        <f aca="true" t="shared" si="46" ref="L373:L378">+I373/$I$379</f>
        <v>0.5477363282403558</v>
      </c>
      <c r="M373" s="72">
        <v>0.005147327600734954</v>
      </c>
      <c r="N373" s="58"/>
      <c r="O373" s="58"/>
      <c r="P373" s="58"/>
      <c r="Q373" s="58"/>
      <c r="R373" s="97"/>
      <c r="S373" s="97"/>
      <c r="T373" s="97"/>
      <c r="U373" s="97"/>
      <c r="V373" s="58"/>
      <c r="W373" s="58"/>
      <c r="X373" s="58"/>
      <c r="Y373" s="58"/>
      <c r="Z373" s="58"/>
    </row>
    <row r="374" spans="2:26" s="57" customFormat="1" ht="12.75">
      <c r="B374" s="54" t="s">
        <v>119</v>
      </c>
      <c r="C374" s="126">
        <v>51011100</v>
      </c>
      <c r="D374" s="54" t="s">
        <v>53</v>
      </c>
      <c r="E374" s="138">
        <v>82.75</v>
      </c>
      <c r="F374" s="138">
        <v>132.705</v>
      </c>
      <c r="G374" s="56">
        <f>+(F374-E374)/E374</f>
        <v>0.6036858006042297</v>
      </c>
      <c r="H374" s="55">
        <v>132.937</v>
      </c>
      <c r="I374" s="55">
        <v>361.841</v>
      </c>
      <c r="J374" s="56">
        <f>+(I374-H374)/H374</f>
        <v>1.7218983428240442</v>
      </c>
      <c r="K374" s="54"/>
      <c r="L374" s="125">
        <f t="shared" si="46"/>
        <v>0.32878645386107663</v>
      </c>
      <c r="M374" s="72">
        <v>0.0756935382447532</v>
      </c>
      <c r="N374" s="58"/>
      <c r="O374" s="58"/>
      <c r="P374" s="58"/>
      <c r="Q374" s="58"/>
      <c r="R374" s="97"/>
      <c r="S374" s="97"/>
      <c r="T374" s="97"/>
      <c r="U374" s="97"/>
      <c r="V374" s="58"/>
      <c r="W374" s="58"/>
      <c r="X374" s="58"/>
      <c r="Y374" s="58"/>
      <c r="Z374" s="58"/>
    </row>
    <row r="375" spans="2:26" s="57" customFormat="1" ht="12.75">
      <c r="B375" s="54" t="s">
        <v>237</v>
      </c>
      <c r="C375" s="126" t="s">
        <v>332</v>
      </c>
      <c r="D375" s="54" t="s">
        <v>53</v>
      </c>
      <c r="E375" s="138">
        <v>0</v>
      </c>
      <c r="F375" s="138">
        <v>17.714</v>
      </c>
      <c r="G375" s="56"/>
      <c r="H375" s="55">
        <v>0</v>
      </c>
      <c r="I375" s="55">
        <v>93.101</v>
      </c>
      <c r="J375" s="56"/>
      <c r="K375" s="54"/>
      <c r="L375" s="125">
        <f t="shared" si="46"/>
        <v>0.08459612824671636</v>
      </c>
      <c r="M375" s="72">
        <v>0.5385140411256037</v>
      </c>
      <c r="N375" s="58"/>
      <c r="O375" s="58"/>
      <c r="P375" s="58"/>
      <c r="Q375" s="58"/>
      <c r="R375" s="97"/>
      <c r="S375" s="97"/>
      <c r="T375" s="97"/>
      <c r="U375" s="97"/>
      <c r="V375" s="58"/>
      <c r="W375" s="58"/>
      <c r="X375" s="58"/>
      <c r="Y375" s="58"/>
      <c r="Z375" s="58"/>
    </row>
    <row r="376" spans="2:26" s="57" customFormat="1" ht="12.75">
      <c r="B376" s="54" t="s">
        <v>226</v>
      </c>
      <c r="C376" s="126">
        <v>41039000</v>
      </c>
      <c r="D376" s="54" t="s">
        <v>53</v>
      </c>
      <c r="E376" s="138">
        <v>5.576</v>
      </c>
      <c r="F376" s="138">
        <v>3.315</v>
      </c>
      <c r="G376" s="56">
        <f>+(F376-E376)/E376</f>
        <v>-0.40548780487804875</v>
      </c>
      <c r="H376" s="55">
        <v>31.022</v>
      </c>
      <c r="I376" s="55">
        <v>20.707</v>
      </c>
      <c r="J376" s="56">
        <f>+(I376-H376)/H376</f>
        <v>-0.3325059635097672</v>
      </c>
      <c r="K376" s="54"/>
      <c r="L376" s="125">
        <f t="shared" si="46"/>
        <v>0.018815394330939043</v>
      </c>
      <c r="M376" s="72">
        <v>1</v>
      </c>
      <c r="N376" s="58"/>
      <c r="O376" s="58"/>
      <c r="P376" s="58"/>
      <c r="Q376" s="58"/>
      <c r="R376" s="97"/>
      <c r="S376" s="97"/>
      <c r="T376" s="97"/>
      <c r="U376" s="97"/>
      <c r="V376" s="58"/>
      <c r="W376" s="58"/>
      <c r="X376" s="58"/>
      <c r="Y376" s="58"/>
      <c r="Z376" s="58"/>
    </row>
    <row r="377" spans="2:26" s="57" customFormat="1" ht="12.75">
      <c r="B377" s="54" t="s">
        <v>351</v>
      </c>
      <c r="C377" s="126" t="s">
        <v>357</v>
      </c>
      <c r="D377" s="54" t="s">
        <v>53</v>
      </c>
      <c r="E377" s="138">
        <v>0</v>
      </c>
      <c r="F377" s="138">
        <v>0.705</v>
      </c>
      <c r="G377" s="56"/>
      <c r="H377" s="55">
        <v>0</v>
      </c>
      <c r="I377" s="55">
        <v>11.45</v>
      </c>
      <c r="J377" s="56"/>
      <c r="K377" s="54"/>
      <c r="L377" s="125">
        <f t="shared" si="46"/>
        <v>0.0104040307668543</v>
      </c>
      <c r="M377" s="72">
        <v>0.0026088547492207044</v>
      </c>
      <c r="N377" s="58"/>
      <c r="O377" s="58"/>
      <c r="P377" s="58"/>
      <c r="Q377" s="58"/>
      <c r="R377" s="97"/>
      <c r="S377" s="97"/>
      <c r="T377" s="97"/>
      <c r="U377" s="97"/>
      <c r="V377" s="58"/>
      <c r="W377" s="58"/>
      <c r="X377" s="58"/>
      <c r="Y377" s="58"/>
      <c r="Z377" s="58"/>
    </row>
    <row r="378" spans="2:26" s="57" customFormat="1" ht="12.75">
      <c r="B378" s="54" t="s">
        <v>158</v>
      </c>
      <c r="C378" s="126"/>
      <c r="D378" s="54"/>
      <c r="E378" s="55"/>
      <c r="F378" s="55"/>
      <c r="G378" s="56"/>
      <c r="H378" s="55">
        <f>+H379-SUM(H373:H377)</f>
        <v>359.92499999999995</v>
      </c>
      <c r="I378" s="55">
        <f>+I379-SUM(I373:I377)</f>
        <v>10.633000000000038</v>
      </c>
      <c r="J378" s="56">
        <f>+(I378-H378)/H378</f>
        <v>-0.9704577342501909</v>
      </c>
      <c r="K378" s="54"/>
      <c r="L378" s="125">
        <f t="shared" si="46"/>
        <v>0.009661664554057833</v>
      </c>
      <c r="M378" s="72"/>
      <c r="N378" s="58"/>
      <c r="O378" s="58"/>
      <c r="P378" s="58"/>
      <c r="Q378" s="58"/>
      <c r="R378" s="97"/>
      <c r="S378" s="97"/>
      <c r="T378" s="97"/>
      <c r="U378" s="97"/>
      <c r="V378" s="58"/>
      <c r="W378" s="58"/>
      <c r="X378" s="58"/>
      <c r="Y378" s="58"/>
      <c r="Z378" s="58"/>
    </row>
    <row r="379" spans="2:26" s="59" customFormat="1" ht="12.75">
      <c r="B379" s="70" t="s">
        <v>161</v>
      </c>
      <c r="C379" s="70"/>
      <c r="D379" s="70"/>
      <c r="E379" s="99"/>
      <c r="F379" s="71"/>
      <c r="G379" s="71"/>
      <c r="H379" s="71">
        <f>+'Exportacion_regional '!C20</f>
        <v>620.382</v>
      </c>
      <c r="I379" s="71">
        <f>+'Exportacion_regional '!D20</f>
        <v>1100.535</v>
      </c>
      <c r="J379" s="100">
        <f>+(I379-H379)/H379</f>
        <v>0.7739634612222794</v>
      </c>
      <c r="K379" s="71"/>
      <c r="L379" s="100">
        <f>SUM(L373:L378)</f>
        <v>0.9999999999999999</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35" t="s">
        <v>205</v>
      </c>
      <c r="C381" s="235"/>
      <c r="D381" s="235"/>
      <c r="E381" s="235"/>
      <c r="F381" s="235"/>
      <c r="G381" s="235"/>
      <c r="H381" s="235"/>
      <c r="I381" s="235"/>
      <c r="J381" s="235"/>
      <c r="K381" s="235"/>
      <c r="L381" s="235"/>
      <c r="M381" s="235"/>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38" t="s">
        <v>177</v>
      </c>
      <c r="C383" s="238"/>
      <c r="D383" s="238"/>
      <c r="E383" s="238"/>
      <c r="F383" s="238"/>
      <c r="G383" s="238"/>
      <c r="H383" s="238"/>
      <c r="I383" s="238"/>
      <c r="J383" s="238"/>
      <c r="K383" s="238"/>
      <c r="L383" s="238"/>
      <c r="M383" s="238"/>
      <c r="N383" s="58"/>
      <c r="O383" s="58"/>
      <c r="P383" s="58"/>
      <c r="Q383" s="58"/>
      <c r="R383" s="97"/>
      <c r="S383" s="97"/>
      <c r="T383" s="97"/>
      <c r="U383" s="97"/>
      <c r="V383" s="58"/>
      <c r="W383" s="58"/>
      <c r="X383" s="58"/>
      <c r="Y383" s="58"/>
      <c r="Z383" s="58"/>
    </row>
    <row r="384" spans="2:26" s="83" customFormat="1" ht="15.75" customHeight="1">
      <c r="B384" s="239" t="s">
        <v>46</v>
      </c>
      <c r="C384" s="239"/>
      <c r="D384" s="239"/>
      <c r="E384" s="239"/>
      <c r="F384" s="239"/>
      <c r="G384" s="239"/>
      <c r="H384" s="239"/>
      <c r="I384" s="239"/>
      <c r="J384" s="239"/>
      <c r="K384" s="239"/>
      <c r="L384" s="239"/>
      <c r="M384" s="239"/>
      <c r="N384" s="58"/>
      <c r="O384" s="122"/>
      <c r="P384" s="58"/>
      <c r="Q384" s="58"/>
      <c r="R384" s="58"/>
      <c r="S384" s="58"/>
      <c r="T384" s="97"/>
      <c r="U384" s="58"/>
      <c r="V384" s="58"/>
      <c r="W384" s="58"/>
      <c r="X384" s="58"/>
      <c r="Y384" s="58"/>
      <c r="Z384" s="58"/>
    </row>
    <row r="385" spans="2:26" s="84" customFormat="1" ht="15.75" customHeight="1">
      <c r="B385" s="239" t="s">
        <v>41</v>
      </c>
      <c r="C385" s="239"/>
      <c r="D385" s="239"/>
      <c r="E385" s="239"/>
      <c r="F385" s="239"/>
      <c r="G385" s="239"/>
      <c r="H385" s="239"/>
      <c r="I385" s="239"/>
      <c r="J385" s="239"/>
      <c r="K385" s="239"/>
      <c r="L385" s="239"/>
      <c r="M385" s="239"/>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221</v>
      </c>
      <c r="C387" s="86" t="s">
        <v>180</v>
      </c>
      <c r="D387" s="86" t="s">
        <v>52</v>
      </c>
      <c r="E387" s="237" t="s">
        <v>171</v>
      </c>
      <c r="F387" s="237"/>
      <c r="G387" s="237"/>
      <c r="H387" s="237" t="s">
        <v>172</v>
      </c>
      <c r="I387" s="237"/>
      <c r="J387" s="237"/>
      <c r="K387" s="237"/>
      <c r="L387" s="237"/>
      <c r="M387" s="237"/>
      <c r="R387" s="97"/>
      <c r="T387" s="97"/>
    </row>
    <row r="388" spans="2:21" s="58" customFormat="1" ht="15.75" customHeight="1">
      <c r="B388" s="88"/>
      <c r="C388" s="88"/>
      <c r="D388" s="88"/>
      <c r="E388" s="236" t="str">
        <f>+E371</f>
        <v>ene - mar</v>
      </c>
      <c r="F388" s="236"/>
      <c r="G388" s="88" t="s">
        <v>125</v>
      </c>
      <c r="H388" s="236" t="str">
        <f>+E388</f>
        <v>ene - mar</v>
      </c>
      <c r="I388" s="236"/>
      <c r="J388" s="88" t="s">
        <v>125</v>
      </c>
      <c r="K388" s="89"/>
      <c r="L388" s="123" t="s">
        <v>215</v>
      </c>
      <c r="M388" s="90" t="s">
        <v>173</v>
      </c>
      <c r="R388" s="97"/>
      <c r="S388" s="97"/>
      <c r="T388" s="97"/>
      <c r="U388" s="97"/>
    </row>
    <row r="389" spans="2:20" s="58" customFormat="1" ht="15.75">
      <c r="B389" s="91"/>
      <c r="C389" s="91"/>
      <c r="D389" s="91"/>
      <c r="E389" s="92">
        <f aca="true" t="shared" si="47" ref="E389:J389">+E372</f>
        <v>2010</v>
      </c>
      <c r="F389" s="92">
        <f t="shared" si="47"/>
        <v>2011</v>
      </c>
      <c r="G389" s="93" t="str">
        <f t="shared" si="47"/>
        <v>11/10</v>
      </c>
      <c r="H389" s="92">
        <f t="shared" si="47"/>
        <v>2010</v>
      </c>
      <c r="I389" s="92">
        <f t="shared" si="47"/>
        <v>2011</v>
      </c>
      <c r="J389" s="93" t="str">
        <f t="shared" si="47"/>
        <v>11/10</v>
      </c>
      <c r="K389" s="91"/>
      <c r="L389" s="92">
        <v>2011</v>
      </c>
      <c r="M389" s="203">
        <v>2011</v>
      </c>
      <c r="R389" s="97"/>
      <c r="T389" s="97"/>
    </row>
    <row r="390" spans="1:26" s="57" customFormat="1" ht="12.75">
      <c r="A390" s="57">
        <v>1</v>
      </c>
      <c r="B390" s="54" t="s">
        <v>115</v>
      </c>
      <c r="C390" s="126" t="s">
        <v>334</v>
      </c>
      <c r="D390" s="54" t="s">
        <v>53</v>
      </c>
      <c r="E390" s="55">
        <v>1277.993</v>
      </c>
      <c r="F390" s="55">
        <v>831.182</v>
      </c>
      <c r="G390" s="56">
        <f aca="true" t="shared" si="48" ref="G390:G406">+(F390-E390)/E390</f>
        <v>-0.34961928586463303</v>
      </c>
      <c r="H390" s="55">
        <v>6454.087</v>
      </c>
      <c r="I390" s="55">
        <v>5350.96</v>
      </c>
      <c r="J390" s="56">
        <f aca="true" t="shared" si="49" ref="J390:J407">+(I390-H390)/H390</f>
        <v>-0.17091914007356893</v>
      </c>
      <c r="K390" s="54"/>
      <c r="L390" s="125">
        <f aca="true" t="shared" si="50" ref="L390:L407">+I390/$I$408</f>
        <v>0.34727873503148343</v>
      </c>
      <c r="M390" s="72">
        <v>0.7401537445406164</v>
      </c>
      <c r="N390" s="58"/>
      <c r="O390" s="58"/>
      <c r="P390" s="58"/>
      <c r="Q390" s="58"/>
      <c r="R390" s="97"/>
      <c r="S390" s="97"/>
      <c r="T390" s="97"/>
      <c r="U390" s="97"/>
      <c r="V390" s="58"/>
      <c r="W390" s="58"/>
      <c r="X390" s="58"/>
      <c r="Y390" s="58"/>
      <c r="Z390" s="58"/>
    </row>
    <row r="391" spans="1:26" s="57" customFormat="1" ht="12.75">
      <c r="A391" s="57">
        <v>2</v>
      </c>
      <c r="B391" s="54" t="s">
        <v>119</v>
      </c>
      <c r="C391" s="78">
        <v>51011100</v>
      </c>
      <c r="D391" s="54" t="s">
        <v>53</v>
      </c>
      <c r="E391" s="55">
        <v>1281.64</v>
      </c>
      <c r="F391" s="55">
        <v>1138.736</v>
      </c>
      <c r="G391" s="56">
        <f t="shared" si="48"/>
        <v>-0.1115008894853469</v>
      </c>
      <c r="H391" s="55">
        <v>3736.551</v>
      </c>
      <c r="I391" s="55">
        <v>4374.744</v>
      </c>
      <c r="J391" s="56">
        <f t="shared" si="49"/>
        <v>0.17079734760745932</v>
      </c>
      <c r="K391" s="54"/>
      <c r="L391" s="125">
        <f t="shared" si="50"/>
        <v>0.28392205555761435</v>
      </c>
      <c r="M391" s="72">
        <v>0.9151529325726068</v>
      </c>
      <c r="N391" s="58"/>
      <c r="O391" s="58"/>
      <c r="P391" s="58"/>
      <c r="Q391" s="58"/>
      <c r="R391" s="58"/>
      <c r="S391" s="58"/>
      <c r="T391" s="97"/>
      <c r="U391" s="97"/>
      <c r="V391" s="58"/>
      <c r="W391" s="58"/>
      <c r="X391" s="58"/>
      <c r="Y391" s="58"/>
      <c r="Z391" s="58"/>
    </row>
    <row r="392" spans="1:26" s="57" customFormat="1" ht="12.75">
      <c r="A392" s="57">
        <v>3</v>
      </c>
      <c r="B392" s="54" t="s">
        <v>120</v>
      </c>
      <c r="C392" s="126">
        <v>51052910</v>
      </c>
      <c r="D392" s="54" t="s">
        <v>53</v>
      </c>
      <c r="E392" s="55">
        <v>393.086</v>
      </c>
      <c r="F392" s="55">
        <v>455.572</v>
      </c>
      <c r="G392" s="56">
        <f t="shared" si="48"/>
        <v>0.15896266974656942</v>
      </c>
      <c r="H392" s="55">
        <v>1739.63</v>
      </c>
      <c r="I392" s="55">
        <v>2415.87</v>
      </c>
      <c r="J392" s="56">
        <f t="shared" si="49"/>
        <v>0.38872633835930614</v>
      </c>
      <c r="K392" s="54"/>
      <c r="L392" s="125">
        <f t="shared" si="50"/>
        <v>0.15679060908706285</v>
      </c>
      <c r="M392" s="72">
        <v>0.9999991721415704</v>
      </c>
      <c r="N392" s="58"/>
      <c r="O392" s="58"/>
      <c r="P392" s="58"/>
      <c r="Q392" s="58"/>
      <c r="R392" s="97"/>
      <c r="S392" s="58"/>
      <c r="T392" s="97"/>
      <c r="U392" s="58"/>
      <c r="V392" s="58"/>
      <c r="W392" s="58"/>
      <c r="X392" s="58"/>
      <c r="Y392" s="58"/>
      <c r="Z392" s="58"/>
    </row>
    <row r="393" spans="1:26" s="57" customFormat="1" ht="12.75">
      <c r="A393" s="57">
        <v>4</v>
      </c>
      <c r="B393" s="54" t="s">
        <v>353</v>
      </c>
      <c r="C393" s="126">
        <v>41021000</v>
      </c>
      <c r="D393" s="54" t="s">
        <v>53</v>
      </c>
      <c r="E393" s="55">
        <v>365.607</v>
      </c>
      <c r="F393" s="55">
        <v>223.006</v>
      </c>
      <c r="G393" s="56">
        <f t="shared" si="48"/>
        <v>-0.39003903098135434</v>
      </c>
      <c r="H393" s="55">
        <v>355.419</v>
      </c>
      <c r="I393" s="55">
        <v>904.086</v>
      </c>
      <c r="J393" s="56">
        <f t="shared" si="49"/>
        <v>1.5437188220100784</v>
      </c>
      <c r="K393" s="54"/>
      <c r="L393" s="125">
        <f t="shared" si="50"/>
        <v>0.058675423183816314</v>
      </c>
      <c r="M393" s="72">
        <v>0.9108132667884998</v>
      </c>
      <c r="N393" s="58"/>
      <c r="O393" s="58"/>
      <c r="P393" s="58"/>
      <c r="Q393" s="58"/>
      <c r="R393" s="97"/>
      <c r="S393" s="58"/>
      <c r="T393" s="97"/>
      <c r="U393" s="58"/>
      <c r="V393" s="58"/>
      <c r="W393" s="58"/>
      <c r="X393" s="58"/>
      <c r="Y393" s="58"/>
      <c r="Z393" s="58"/>
    </row>
    <row r="394" spans="1:26" s="57" customFormat="1" ht="12.75">
      <c r="A394" s="57">
        <v>5</v>
      </c>
      <c r="B394" s="54" t="s">
        <v>116</v>
      </c>
      <c r="C394" s="126" t="s">
        <v>333</v>
      </c>
      <c r="D394" s="54" t="s">
        <v>53</v>
      </c>
      <c r="E394" s="55">
        <v>135.807</v>
      </c>
      <c r="F394" s="55">
        <v>94.749</v>
      </c>
      <c r="G394" s="56">
        <f t="shared" si="48"/>
        <v>-0.30232609512028097</v>
      </c>
      <c r="H394" s="55">
        <v>977.27</v>
      </c>
      <c r="I394" s="55">
        <v>705.293</v>
      </c>
      <c r="J394" s="56">
        <f t="shared" si="49"/>
        <v>-0.2783028231706693</v>
      </c>
      <c r="K394" s="54"/>
      <c r="L394" s="125">
        <f t="shared" si="50"/>
        <v>0.045773704319703394</v>
      </c>
      <c r="M394" s="72">
        <v>0.8031221069724171</v>
      </c>
      <c r="N394" s="58"/>
      <c r="O394" s="58"/>
      <c r="P394" s="58"/>
      <c r="Q394" s="58"/>
      <c r="R394" s="58"/>
      <c r="S394" s="58"/>
      <c r="T394" s="97"/>
      <c r="U394" s="97"/>
      <c r="V394" s="58"/>
      <c r="W394" s="58"/>
      <c r="X394" s="58"/>
      <c r="Y394" s="58"/>
      <c r="Z394" s="58"/>
    </row>
    <row r="395" spans="1:26" s="57" customFormat="1" ht="12.75">
      <c r="A395" s="57">
        <v>6</v>
      </c>
      <c r="B395" s="54" t="s">
        <v>118</v>
      </c>
      <c r="C395" s="77">
        <v>44079920</v>
      </c>
      <c r="D395" s="54" t="s">
        <v>72</v>
      </c>
      <c r="E395" s="55">
        <v>1.538</v>
      </c>
      <c r="F395" s="55">
        <v>107.1</v>
      </c>
      <c r="G395" s="56">
        <f t="shared" si="48"/>
        <v>68.63589076723017</v>
      </c>
      <c r="H395" s="55">
        <v>797.26</v>
      </c>
      <c r="I395" s="55">
        <v>582.899</v>
      </c>
      <c r="J395" s="56">
        <f t="shared" si="49"/>
        <v>-0.2688721370694629</v>
      </c>
      <c r="K395" s="54"/>
      <c r="L395" s="125">
        <f t="shared" si="50"/>
        <v>0.03783030098732128</v>
      </c>
      <c r="M395" s="72">
        <v>0.9371607629778258</v>
      </c>
      <c r="N395" s="58"/>
      <c r="O395" s="58"/>
      <c r="P395" s="58"/>
      <c r="Q395" s="58"/>
      <c r="R395" s="97"/>
      <c r="S395" s="58"/>
      <c r="T395" s="97"/>
      <c r="U395" s="58"/>
      <c r="V395" s="58"/>
      <c r="W395" s="58"/>
      <c r="X395" s="58"/>
      <c r="Y395" s="58"/>
      <c r="Z395" s="58"/>
    </row>
    <row r="396" spans="2:26" s="57" customFormat="1" ht="12.75">
      <c r="B396" s="54" t="s">
        <v>227</v>
      </c>
      <c r="C396" s="77">
        <v>51031000</v>
      </c>
      <c r="D396" s="54" t="s">
        <v>53</v>
      </c>
      <c r="E396" s="55">
        <v>37.844</v>
      </c>
      <c r="F396" s="55">
        <v>68.368</v>
      </c>
      <c r="G396" s="56">
        <f t="shared" si="48"/>
        <v>0.8065743578902862</v>
      </c>
      <c r="H396" s="55">
        <v>30.274</v>
      </c>
      <c r="I396" s="55">
        <v>204.479</v>
      </c>
      <c r="J396" s="56">
        <f t="shared" si="49"/>
        <v>5.754277597938826</v>
      </c>
      <c r="K396" s="54"/>
      <c r="L396" s="125">
        <f t="shared" si="50"/>
        <v>0.013270741784745674</v>
      </c>
      <c r="M396" s="72">
        <v>0.9999951095461659</v>
      </c>
      <c r="N396" s="58"/>
      <c r="O396" s="58"/>
      <c r="P396" s="58"/>
      <c r="Q396" s="58"/>
      <c r="R396" s="97"/>
      <c r="S396" s="58"/>
      <c r="T396" s="97"/>
      <c r="U396" s="58"/>
      <c r="V396" s="58"/>
      <c r="W396" s="58"/>
      <c r="X396" s="58"/>
      <c r="Y396" s="58"/>
      <c r="Z396" s="58"/>
    </row>
    <row r="397" spans="2:26" s="57" customFormat="1" ht="12.75">
      <c r="B397" s="54" t="s">
        <v>121</v>
      </c>
      <c r="C397" s="77">
        <v>15050000</v>
      </c>
      <c r="D397" s="54" t="s">
        <v>53</v>
      </c>
      <c r="E397" s="55">
        <v>43.391</v>
      </c>
      <c r="F397" s="55">
        <v>40.133</v>
      </c>
      <c r="G397" s="56">
        <f t="shared" si="48"/>
        <v>-0.07508469498283044</v>
      </c>
      <c r="H397" s="55">
        <v>137.983</v>
      </c>
      <c r="I397" s="55">
        <v>146.664</v>
      </c>
      <c r="J397" s="56">
        <f t="shared" si="49"/>
        <v>0.06291354732104668</v>
      </c>
      <c r="K397" s="54"/>
      <c r="L397" s="125">
        <f t="shared" si="50"/>
        <v>0.009518532823018204</v>
      </c>
      <c r="M397" s="72">
        <v>0.9999863635743799</v>
      </c>
      <c r="N397" s="58"/>
      <c r="O397" s="58"/>
      <c r="P397" s="58"/>
      <c r="Q397" s="58"/>
      <c r="R397" s="97"/>
      <c r="S397" s="58"/>
      <c r="T397" s="97"/>
      <c r="U397" s="58"/>
      <c r="V397" s="58"/>
      <c r="W397" s="58"/>
      <c r="X397" s="58"/>
      <c r="Y397" s="58"/>
      <c r="Z397" s="58"/>
    </row>
    <row r="398" spans="2:26" s="57" customFormat="1" ht="12.75">
      <c r="B398" s="54" t="s">
        <v>351</v>
      </c>
      <c r="C398" s="126" t="s">
        <v>357</v>
      </c>
      <c r="D398" s="54" t="s">
        <v>53</v>
      </c>
      <c r="E398" s="55">
        <v>43.002</v>
      </c>
      <c r="F398" s="55">
        <v>42.087</v>
      </c>
      <c r="G398" s="56">
        <f t="shared" si="48"/>
        <v>-0.02127808008929815</v>
      </c>
      <c r="H398" s="55">
        <v>96.236</v>
      </c>
      <c r="I398" s="55">
        <v>138.807</v>
      </c>
      <c r="J398" s="56">
        <f t="shared" si="49"/>
        <v>0.4423604472338832</v>
      </c>
      <c r="K398" s="54"/>
      <c r="L398" s="125">
        <f t="shared" si="50"/>
        <v>0.009008611421785086</v>
      </c>
      <c r="M398" s="72">
        <v>0.031626838530574526</v>
      </c>
      <c r="N398" s="58"/>
      <c r="O398" s="58"/>
      <c r="P398" s="58"/>
      <c r="Q398" s="58"/>
      <c r="R398" s="97"/>
      <c r="S398" s="58"/>
      <c r="T398" s="97"/>
      <c r="U398" s="58"/>
      <c r="V398" s="58"/>
      <c r="W398" s="58"/>
      <c r="X398" s="58"/>
      <c r="Y398" s="58"/>
      <c r="Z398" s="58"/>
    </row>
    <row r="399" spans="2:26" s="57" customFormat="1" ht="12.75">
      <c r="B399" s="54" t="s">
        <v>375</v>
      </c>
      <c r="C399" s="126" t="s">
        <v>384</v>
      </c>
      <c r="D399" s="54" t="s">
        <v>53</v>
      </c>
      <c r="E399" s="55">
        <v>271.698</v>
      </c>
      <c r="F399" s="55">
        <v>20.614</v>
      </c>
      <c r="G399" s="56">
        <f t="shared" si="48"/>
        <v>-0.9241289961648594</v>
      </c>
      <c r="H399" s="55">
        <v>1117.655</v>
      </c>
      <c r="I399" s="55">
        <v>123.231</v>
      </c>
      <c r="J399" s="56">
        <f t="shared" si="49"/>
        <v>-0.8897414676264143</v>
      </c>
      <c r="K399" s="54"/>
      <c r="L399" s="125">
        <f t="shared" si="50"/>
        <v>0.007997724856224814</v>
      </c>
      <c r="M399" s="72">
        <v>0.3161820360387636</v>
      </c>
      <c r="N399" s="58"/>
      <c r="O399" s="58"/>
      <c r="P399" s="58"/>
      <c r="Q399" s="58"/>
      <c r="R399" s="97"/>
      <c r="S399" s="58"/>
      <c r="T399" s="97"/>
      <c r="U399" s="58"/>
      <c r="V399" s="58"/>
      <c r="W399" s="58"/>
      <c r="X399" s="58"/>
      <c r="Y399" s="58"/>
      <c r="Z399" s="58"/>
    </row>
    <row r="400" spans="1:26" s="57" customFormat="1" ht="12.75">
      <c r="A400" s="57">
        <v>7</v>
      </c>
      <c r="B400" s="54" t="s">
        <v>295</v>
      </c>
      <c r="C400" s="78">
        <v>41012000</v>
      </c>
      <c r="D400" s="54" t="s">
        <v>53</v>
      </c>
      <c r="E400" s="55">
        <v>0</v>
      </c>
      <c r="F400" s="55">
        <v>56</v>
      </c>
      <c r="G400" s="56"/>
      <c r="H400" s="55">
        <v>0</v>
      </c>
      <c r="I400" s="55">
        <v>82.607</v>
      </c>
      <c r="J400" s="56"/>
      <c r="K400" s="54"/>
      <c r="L400" s="125">
        <f t="shared" si="50"/>
        <v>0.0053612163919643865</v>
      </c>
      <c r="M400" s="72">
        <v>1</v>
      </c>
      <c r="N400" s="58"/>
      <c r="O400" s="58"/>
      <c r="P400" s="58"/>
      <c r="Q400" s="58"/>
      <c r="R400" s="58"/>
      <c r="S400" s="58"/>
      <c r="T400" s="97"/>
      <c r="U400" s="58"/>
      <c r="V400" s="58"/>
      <c r="W400" s="58"/>
      <c r="X400" s="58"/>
      <c r="Y400" s="58"/>
      <c r="Z400" s="58"/>
    </row>
    <row r="401" spans="1:26" s="57" customFormat="1" ht="12.75">
      <c r="A401" s="57">
        <v>8</v>
      </c>
      <c r="B401" s="54" t="s">
        <v>122</v>
      </c>
      <c r="C401" s="126">
        <v>22030000</v>
      </c>
      <c r="D401" s="54" t="s">
        <v>70</v>
      </c>
      <c r="E401" s="55">
        <v>64.678</v>
      </c>
      <c r="F401" s="55">
        <v>96.402</v>
      </c>
      <c r="G401" s="56">
        <f t="shared" si="48"/>
        <v>0.49049135718482334</v>
      </c>
      <c r="H401" s="55">
        <v>84.78</v>
      </c>
      <c r="I401" s="55">
        <v>78.542</v>
      </c>
      <c r="J401" s="56">
        <f t="shared" si="49"/>
        <v>-0.07357867421561688</v>
      </c>
      <c r="K401" s="54"/>
      <c r="L401" s="125">
        <f t="shared" si="50"/>
        <v>0.005097396804843014</v>
      </c>
      <c r="M401" s="72">
        <v>0.5937915809846377</v>
      </c>
      <c r="N401" s="58"/>
      <c r="O401" s="58"/>
      <c r="P401" s="58"/>
      <c r="Q401" s="58"/>
      <c r="R401" s="58"/>
      <c r="S401" s="97"/>
      <c r="T401" s="97"/>
      <c r="U401" s="97"/>
      <c r="V401" s="58"/>
      <c r="W401" s="58"/>
      <c r="X401" s="58"/>
      <c r="Y401" s="58"/>
      <c r="Z401" s="58"/>
    </row>
    <row r="402" spans="1:26" s="57" customFormat="1" ht="12.75">
      <c r="A402" s="57">
        <v>9</v>
      </c>
      <c r="B402" s="54" t="s">
        <v>376</v>
      </c>
      <c r="C402" s="126">
        <v>23011000</v>
      </c>
      <c r="D402" s="54" t="s">
        <v>53</v>
      </c>
      <c r="E402" s="55">
        <v>92</v>
      </c>
      <c r="F402" s="55">
        <v>45</v>
      </c>
      <c r="G402" s="56">
        <f t="shared" si="48"/>
        <v>-0.5108695652173914</v>
      </c>
      <c r="H402" s="55">
        <v>115.478</v>
      </c>
      <c r="I402" s="55">
        <v>62.15</v>
      </c>
      <c r="J402" s="56">
        <f t="shared" si="49"/>
        <v>-0.46180224804724707</v>
      </c>
      <c r="K402" s="54"/>
      <c r="L402" s="125">
        <f t="shared" si="50"/>
        <v>0.004033551621056165</v>
      </c>
      <c r="M402" s="72">
        <v>0.34669344266867486</v>
      </c>
      <c r="N402" s="58"/>
      <c r="O402" s="58"/>
      <c r="P402" s="58"/>
      <c r="Q402" s="58"/>
      <c r="R402" s="58"/>
      <c r="S402" s="97"/>
      <c r="T402" s="97"/>
      <c r="U402" s="97"/>
      <c r="V402" s="58"/>
      <c r="W402" s="58"/>
      <c r="X402" s="58"/>
      <c r="Y402" s="58"/>
      <c r="Z402" s="58"/>
    </row>
    <row r="403" spans="1:26" s="57" customFormat="1" ht="12.75">
      <c r="A403" s="57">
        <v>10</v>
      </c>
      <c r="B403" s="54" t="s">
        <v>231</v>
      </c>
      <c r="C403" s="126">
        <v>41015000</v>
      </c>
      <c r="D403" s="54" t="s">
        <v>53</v>
      </c>
      <c r="E403" s="55">
        <v>0</v>
      </c>
      <c r="F403" s="55">
        <v>21.008</v>
      </c>
      <c r="G403" s="56"/>
      <c r="H403" s="55">
        <v>0</v>
      </c>
      <c r="I403" s="55">
        <v>37.119</v>
      </c>
      <c r="J403" s="56"/>
      <c r="K403" s="54"/>
      <c r="L403" s="125">
        <f t="shared" si="50"/>
        <v>0.002409033026902394</v>
      </c>
      <c r="M403" s="72">
        <v>0.021199627397372935</v>
      </c>
      <c r="N403" s="58"/>
      <c r="O403" s="58"/>
      <c r="P403" s="58"/>
      <c r="Q403" s="58"/>
      <c r="R403" s="97"/>
      <c r="S403" s="58"/>
      <c r="T403" s="97"/>
      <c r="U403" s="58"/>
      <c r="V403" s="58"/>
      <c r="W403" s="58"/>
      <c r="X403" s="58"/>
      <c r="Y403" s="58"/>
      <c r="Z403" s="58"/>
    </row>
    <row r="404" spans="1:26" s="57" customFormat="1" ht="12.75">
      <c r="A404" s="57">
        <v>11</v>
      </c>
      <c r="B404" s="54" t="s">
        <v>109</v>
      </c>
      <c r="C404" s="126" t="s">
        <v>330</v>
      </c>
      <c r="D404" s="54" t="s">
        <v>53</v>
      </c>
      <c r="E404" s="55">
        <v>4.712</v>
      </c>
      <c r="F404" s="55">
        <v>2.176</v>
      </c>
      <c r="G404" s="56">
        <f t="shared" si="48"/>
        <v>-0.5382003395585738</v>
      </c>
      <c r="H404" s="55">
        <v>41.828</v>
      </c>
      <c r="I404" s="55">
        <v>32.257</v>
      </c>
      <c r="J404" s="56">
        <f t="shared" si="49"/>
        <v>-0.2288180166395717</v>
      </c>
      <c r="K404" s="54"/>
      <c r="L404" s="125">
        <f t="shared" si="50"/>
        <v>0.0020934879266356994</v>
      </c>
      <c r="M404" s="72">
        <v>0.017169467654419818</v>
      </c>
      <c r="N404" s="58"/>
      <c r="O404" s="58"/>
      <c r="P404" s="58"/>
      <c r="Q404" s="58"/>
      <c r="R404" s="97"/>
      <c r="S404" s="97"/>
      <c r="T404" s="97"/>
      <c r="U404" s="97"/>
      <c r="V404" s="58"/>
      <c r="W404" s="58"/>
      <c r="X404" s="58"/>
      <c r="Y404" s="58"/>
      <c r="Z404" s="58"/>
    </row>
    <row r="405" spans="1:26" s="57" customFormat="1" ht="12.75">
      <c r="A405" s="57">
        <v>12</v>
      </c>
      <c r="B405" s="54" t="s">
        <v>377</v>
      </c>
      <c r="C405" s="126" t="s">
        <v>385</v>
      </c>
      <c r="D405" s="54" t="s">
        <v>53</v>
      </c>
      <c r="E405" s="55">
        <v>7.934</v>
      </c>
      <c r="F405" s="55">
        <v>6.729</v>
      </c>
      <c r="G405" s="56">
        <f t="shared" si="48"/>
        <v>-0.15187799344592892</v>
      </c>
      <c r="H405" s="55">
        <v>18.502</v>
      </c>
      <c r="I405" s="55">
        <v>22.941</v>
      </c>
      <c r="J405" s="56">
        <f t="shared" si="49"/>
        <v>0.2399200086477138</v>
      </c>
      <c r="K405" s="54"/>
      <c r="L405" s="125">
        <f t="shared" si="50"/>
        <v>0.0014888770352155989</v>
      </c>
      <c r="M405" s="72">
        <v>1</v>
      </c>
      <c r="N405" s="58"/>
      <c r="O405" s="58"/>
      <c r="P405" s="58"/>
      <c r="Q405" s="58"/>
      <c r="R405" s="58"/>
      <c r="S405" s="58"/>
      <c r="T405" s="97"/>
      <c r="U405" s="58"/>
      <c r="V405" s="58"/>
      <c r="W405" s="58"/>
      <c r="X405" s="58"/>
      <c r="Y405" s="58"/>
      <c r="Z405" s="58"/>
    </row>
    <row r="406" spans="1:26" s="57" customFormat="1" ht="12.75">
      <c r="A406" s="57">
        <v>13</v>
      </c>
      <c r="B406" s="54" t="s">
        <v>354</v>
      </c>
      <c r="C406" s="126" t="s">
        <v>358</v>
      </c>
      <c r="D406" s="54" t="s">
        <v>53</v>
      </c>
      <c r="E406" s="55">
        <v>46.305</v>
      </c>
      <c r="F406" s="55">
        <v>17.368</v>
      </c>
      <c r="G406" s="56">
        <f t="shared" si="48"/>
        <v>-0.6249217147176331</v>
      </c>
      <c r="H406" s="55">
        <v>50.233</v>
      </c>
      <c r="I406" s="55">
        <v>20.074</v>
      </c>
      <c r="J406" s="56">
        <f t="shared" si="49"/>
        <v>-0.6003822188601118</v>
      </c>
      <c r="K406" s="54"/>
      <c r="L406" s="125">
        <f t="shared" si="50"/>
        <v>0.0013028079684807958</v>
      </c>
      <c r="M406" s="72">
        <v>0.7072294250281849</v>
      </c>
      <c r="N406" s="58"/>
      <c r="O406" s="58"/>
      <c r="P406" s="58"/>
      <c r="Q406" s="58"/>
      <c r="R406" s="97"/>
      <c r="S406" s="58"/>
      <c r="T406" s="97"/>
      <c r="U406" s="97"/>
      <c r="V406" s="58"/>
      <c r="W406" s="58"/>
      <c r="X406" s="58"/>
      <c r="Y406" s="58"/>
      <c r="Z406" s="58"/>
    </row>
    <row r="407" spans="1:21" s="58" customFormat="1" ht="12.75">
      <c r="A407" s="57"/>
      <c r="B407" s="54" t="s">
        <v>158</v>
      </c>
      <c r="C407" s="126"/>
      <c r="D407" s="54"/>
      <c r="E407" s="55"/>
      <c r="F407" s="55"/>
      <c r="G407" s="56"/>
      <c r="H407" s="55">
        <f>+H408-SUM(H390:H406)</f>
        <v>849.7569999999978</v>
      </c>
      <c r="I407" s="55">
        <f>+I408-SUM(I390:I406)</f>
        <v>125.53399999999965</v>
      </c>
      <c r="J407" s="56">
        <f t="shared" si="49"/>
        <v>-0.8522707079788693</v>
      </c>
      <c r="K407" s="54"/>
      <c r="L407" s="125">
        <f t="shared" si="50"/>
        <v>0.00814719017212652</v>
      </c>
      <c r="M407" s="72"/>
      <c r="T407" s="97"/>
      <c r="U407" s="97"/>
    </row>
    <row r="408" spans="2:26" s="59" customFormat="1" ht="12.75">
      <c r="B408" s="70" t="s">
        <v>161</v>
      </c>
      <c r="C408" s="70"/>
      <c r="D408" s="70"/>
      <c r="E408" s="99"/>
      <c r="F408" s="71"/>
      <c r="G408" s="71"/>
      <c r="H408" s="71">
        <f>+'Exportacion_regional '!C21</f>
        <v>16602.943</v>
      </c>
      <c r="I408" s="71">
        <f>+'Exportacion_regional '!D21</f>
        <v>15408.257</v>
      </c>
      <c r="J408" s="100">
        <f>+(I408-H408)/H408</f>
        <v>-0.07195627907654684</v>
      </c>
      <c r="K408" s="71"/>
      <c r="L408" s="100">
        <f>SUM(L390:L407)</f>
        <v>1</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35" t="s">
        <v>205</v>
      </c>
      <c r="C410" s="235"/>
      <c r="D410" s="235"/>
      <c r="E410" s="235"/>
      <c r="F410" s="235"/>
      <c r="G410" s="235"/>
      <c r="H410" s="235"/>
      <c r="I410" s="235"/>
      <c r="J410" s="235"/>
      <c r="K410" s="235"/>
      <c r="L410" s="235"/>
      <c r="M410" s="235"/>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3210154.437999999</v>
      </c>
      <c r="I412" s="97">
        <f>+I408+I379+I362+I304+I272+I240+I208+I176+I144+I112+I80+I60+I41</f>
        <v>3466615.995</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3210154.437999999</v>
      </c>
      <c r="I416" s="55">
        <f>+I408+I379+I362+I304+I272+I240+I208+I176+I144+I112+I80+I60+I41</f>
        <v>3466615.995</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9:M309"/>
    <mergeCell ref="B310:M310"/>
    <mergeCell ref="E312:G312"/>
    <mergeCell ref="H312:M312"/>
    <mergeCell ref="E313:F313"/>
    <mergeCell ref="H313:I313"/>
    <mergeCell ref="E339:F339"/>
    <mergeCell ref="H339:I339"/>
    <mergeCell ref="B1:M1"/>
    <mergeCell ref="B2:M2"/>
    <mergeCell ref="B3:M3"/>
    <mergeCell ref="E5:G5"/>
    <mergeCell ref="H5:M5"/>
    <mergeCell ref="E6:F6"/>
    <mergeCell ref="H6:I6"/>
    <mergeCell ref="B308:M308"/>
    <mergeCell ref="B383:M383"/>
    <mergeCell ref="B367:M367"/>
    <mergeCell ref="B368:M368"/>
    <mergeCell ref="B366:M366"/>
    <mergeCell ref="B384:M384"/>
    <mergeCell ref="E371:F371"/>
    <mergeCell ref="H371:I371"/>
    <mergeCell ref="E370:G370"/>
    <mergeCell ref="H370:M370"/>
    <mergeCell ref="H281:I281"/>
    <mergeCell ref="E280:G280"/>
    <mergeCell ref="E281:F281"/>
    <mergeCell ref="B278:M278"/>
    <mergeCell ref="H280:M280"/>
    <mergeCell ref="H338:M338"/>
    <mergeCell ref="B334:M334"/>
    <mergeCell ref="E338:G338"/>
    <mergeCell ref="B335:M335"/>
    <mergeCell ref="B336:M336"/>
    <mergeCell ref="E89:F89"/>
    <mergeCell ref="H89:I89"/>
    <mergeCell ref="E120:G120"/>
    <mergeCell ref="E217:F217"/>
    <mergeCell ref="H217:I217"/>
    <mergeCell ref="E216:G216"/>
    <mergeCell ref="E185:F185"/>
    <mergeCell ref="H185:I185"/>
    <mergeCell ref="B118:M118"/>
    <mergeCell ref="H152:M152"/>
    <mergeCell ref="B45:M45"/>
    <mergeCell ref="H49:M49"/>
    <mergeCell ref="B86:M86"/>
    <mergeCell ref="B85:M85"/>
    <mergeCell ref="B84:M84"/>
    <mergeCell ref="E50:F50"/>
    <mergeCell ref="B64:M64"/>
    <mergeCell ref="B65:M65"/>
    <mergeCell ref="B66:M66"/>
    <mergeCell ref="E31:F31"/>
    <mergeCell ref="H31:I31"/>
    <mergeCell ref="E69:F69"/>
    <mergeCell ref="H69:I69"/>
    <mergeCell ref="E68:G68"/>
    <mergeCell ref="E49:G49"/>
    <mergeCell ref="H50:I50"/>
    <mergeCell ref="B46:M46"/>
    <mergeCell ref="B47:M47"/>
    <mergeCell ref="H68:M68"/>
    <mergeCell ref="E387:G387"/>
    <mergeCell ref="E388:F388"/>
    <mergeCell ref="H388:I388"/>
    <mergeCell ref="B385:M385"/>
    <mergeCell ref="H387:M387"/>
    <mergeCell ref="B26:M26"/>
    <mergeCell ref="B27:M27"/>
    <mergeCell ref="B28:M28"/>
    <mergeCell ref="H30:M30"/>
    <mergeCell ref="E30:G30"/>
    <mergeCell ref="B149:M149"/>
    <mergeCell ref="B150:M150"/>
    <mergeCell ref="H88:M88"/>
    <mergeCell ref="H120:M120"/>
    <mergeCell ref="B116:M116"/>
    <mergeCell ref="B117:M117"/>
    <mergeCell ref="H121:I121"/>
    <mergeCell ref="E121:F121"/>
    <mergeCell ref="B148:M148"/>
    <mergeCell ref="E88:G88"/>
    <mergeCell ref="E152:G152"/>
    <mergeCell ref="H184:M184"/>
    <mergeCell ref="B212:M212"/>
    <mergeCell ref="B213:M213"/>
    <mergeCell ref="B180:M180"/>
    <mergeCell ref="B181:M181"/>
    <mergeCell ref="B182:M182"/>
    <mergeCell ref="E153:F153"/>
    <mergeCell ref="H153:I153"/>
    <mergeCell ref="B178:M178"/>
    <mergeCell ref="H216:M216"/>
    <mergeCell ref="B244:M244"/>
    <mergeCell ref="B245:M245"/>
    <mergeCell ref="B246:M246"/>
    <mergeCell ref="B210:M210"/>
    <mergeCell ref="B242:M242"/>
    <mergeCell ref="B146:M146"/>
    <mergeCell ref="E249:F249"/>
    <mergeCell ref="H248:M248"/>
    <mergeCell ref="B276:M276"/>
    <mergeCell ref="B277:M277"/>
    <mergeCell ref="H249:I249"/>
    <mergeCell ref="E248:G248"/>
    <mergeCell ref="B274:M274"/>
    <mergeCell ref="B214:M214"/>
    <mergeCell ref="E184:G184"/>
    <mergeCell ref="B306:M306"/>
    <mergeCell ref="B332:M332"/>
    <mergeCell ref="B364:M364"/>
    <mergeCell ref="B381:M381"/>
    <mergeCell ref="B410:M410"/>
    <mergeCell ref="B24:M24"/>
    <mergeCell ref="B43:M43"/>
    <mergeCell ref="B62:M62"/>
    <mergeCell ref="B82:M82"/>
    <mergeCell ref="B114:M114"/>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2011-03-31T19:11:40Z</cp:lastPrinted>
  <dcterms:created xsi:type="dcterms:W3CDTF">2008-04-15T15:00:43Z</dcterms:created>
  <dcterms:modified xsi:type="dcterms:W3CDTF">2011-04-28T18:16:28Z</dcterms:modified>
  <cp:category/>
  <cp:version/>
  <cp:contentType/>
  <cp:contentStatus/>
</cp:coreProperties>
</file>