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45" windowHeight="12090"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<sst xmlns="http://schemas.openxmlformats.org/spreadsheetml/2006/main" count="1438" uniqueCount="446">
  <si>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</si>
  <si>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</si>
  <si>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</si>
  <si>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</si>
  <si>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</si>
  <si>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</si>
  <si>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</si>
  <si>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</si>
  <si>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</si>
  <si>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</si>
  <si>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</si>
  <si>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</si>
  <si>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</si>
  <si>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</si>
  <si>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</si>
  <si>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</si>
  <si>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</si>
  <si>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</si>
  <si>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</si>
  <si>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</si>
  <si>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</si>
  <si>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</si>
  <si>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</si>
  <si>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</si>
  <si>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</si>
  <si>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</si>
  <si>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</si>
  <si>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</si>
  <si>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</si>
  <si>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</si>
  <si>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</si>
  <si>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</si>
  <si>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</si>
  <si>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</si>
  <si>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</si>
  <si>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</si>
  <si>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</si>
  <si>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</si>
  <si>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</si>
  <si>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</si>
  <si>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</si>
  <si>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</si>
  <si>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</si>
  <si>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</si>
  <si>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</si>
  <si>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</si>
  <si>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</si>
  <si>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</si>
  <si>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</si>
  <si>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</si>
  <si>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</si>
  <si>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</si>
  <si>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</si>
  <si>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</si>
  <si>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</si>
  <si>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</si>
  <si>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</si>
  <si>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</si>
  <si>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</si>
  <si>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</si>
  <si>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</si>
  <si>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</si>
  <si>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</si>
  <si>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</si>
  <si>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</si>
  <si>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</si>
  <si>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</si>
  <si>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</si>
  <si>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</si>
  <si>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</si>
  <si>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</si>
  <si>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</si>
  <si>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</si>
  <si>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</si>
  <si>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</si>
  <si>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</si>
  <si>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</si>
  <si>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</si>
  <si>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</si>
  <si>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</si>
  <si>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</si>
  <si>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</si>
  <si>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</si>
  <si>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</si>
  <si>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</si>
  <si>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</si>
  <si>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</si>
  <si>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</si>
  <si>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</si>
  <si>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</si>
  <si>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</si>
  <si>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</si>
  <si>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</si>
  <si>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</si>
  <si>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</si>
  <si>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</si>
  <si>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</si>
  <si>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</si>
  <si>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</si>
  <si>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</si>
  <si>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</si>
  <si>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</si>
  <si>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</si>
  <si>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</si>
  <si>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</si>
  <si>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</si>
  <si>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</si>
  <si>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</si>
  <si>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</si>
  <si>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</si>
  <si>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</si>
  <si>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</si>
  <si>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</si>
  <si>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</si>
  <si>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</si>
  <si>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</si>
  <si>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</si>
  <si>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</si>
  <si>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</si>
  <si>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</si>
  <si>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</si>
  <si>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</si>
  <si>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</si>
  <si>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</si>
  <si>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</si>
  <si>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</si>
  <si>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</si>
  <si>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</si>
  <si>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</si>
  <si>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</si>
  <si>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</si>
  <si>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</si>
  <si>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</si>
  <si>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</si>
  <si>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</si>
  <si>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</si>
  <si>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</si>
  <si>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</si>
  <si>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</si>
  <si>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</si>
  <si>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</si>
  <si>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</si>
  <si>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</si>
  <si>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</si>
  <si>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</si>
  <si>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</si>
  <si>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</si>
  <si>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</si>
  <si>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</si>
  <si>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</si>
  <si>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</si>
  <si>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</si>
  <si>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</si>
  <si>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</si>
  <si>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</si>
  <si>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</si>
  <si>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</si>
  <si>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</si>
  <si>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</si>
  <si>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</si>
  <si>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</si>
  <si>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</si>
  <si>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</si>
  <si>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</si>
  <si>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</si>
  <si>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</si>
  <si>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</si>
  <si>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</si>
  <si>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</si>
  <si>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</si>
  <si>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</si>
  <si>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</si>
  <si>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</si>
  <si>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</si>
  <si>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</si>
  <si>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</si>
  <si>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</si>
  <si>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</si>
  <si>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</si>
  <si>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</si>
  <si>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</si>
  <si>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</si>
  <si>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</si>
  <si>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</si>
  <si>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</si>
  <si>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</si>
  <si>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</si>
  <si>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</si>
  <si>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</si>
  <si>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</si>
  <si>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</si>
  <si>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</si>
  <si>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</si>
  <si>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</si>
  <si>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</si>
  <si>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</si>
  <si>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</si>
  <si>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</si>
  <si>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</si>
  <si>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</si>
  <si>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</si>
  <si>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</si>
  <si>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</si>
  <si>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</si>
  <si>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</si>
  <si>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</si>
  <si>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</si>
  <si>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</si>
  <si>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</si>
  <si>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</si>
  <si>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</si>
  <si>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</si>
  <si>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</si>
  <si>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</si>
  <si>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</si>
  <si>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</si>
  <si>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</si>
  <si>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</si>
  <si>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</si>
  <si>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</si>
  <si>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</si>
  <si>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</si>
  <si>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</si>
  <si>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</si>
  <si>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</si>
  <si>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</si>
  <si>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</si>
  <si>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</si>
  <si>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</si>
  <si>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</si>
  <si>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</si>
  <si>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</si>
  <si>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</si>
  <si>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</si>
  <si>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</si>
  <si>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</si>
  <si>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</si>
  <si>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</si>
  <si>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</si>
  <si>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</si>
  <si>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</si>
  <si>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</si>
  <si>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</si>
  <si>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</si>
  <si>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</si>
  <si>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</si>
  <si>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</si>
  <si>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</si>
  <si>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</si>
  <si>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</si>
  <si>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</si>
  <si>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</si>
  <si>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</si>
  <si>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</si>
  <si>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</si>
  <si>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</si>
  <si>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</si>
  <si>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</si>
  <si>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</si>
  <si>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</si>
  <si>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</si>
  <si>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</si>
  <si>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</si>
  <si>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</si>
  <si>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</si>
  <si>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</si>
  <si>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</si>
  <si>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</si>
  <si>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</si>
  <si>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</si>
  <si>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</si>
  <si>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</si>
  <si>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</si>
  <si>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</si>
  <si>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</si>
  <si>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</si>
  <si>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</si>
  <si>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</si>
  <si>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</si>
  <si>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</si>
  <si>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</si>
  <si>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</si>
  <si>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</si>
  <si>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</si>
  <si>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</si>
  <si>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</si>
  <si>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</si>
  <si>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</si>
  <si>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</si>
  <si>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</si>
  <si>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</si>
  <si>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</si>
  <si>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</si>
  <si>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</si>
  <si>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</si>
  <si>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</si>
  <si>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</si>
  <si>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</si>
  <si>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</si>
  <si>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</si>
  <si>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</si>
  <si>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</si>
  <si>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</si>
  <si>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</si>
  <si>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</si>
  <si>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</si>
  <si>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</si>
  <si>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</si>
  <si>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</si>
  <si>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</si>
  <si>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</si>
  <si>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</si>
  <si>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</si>
  <si>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</si>
  <si>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</si>
  <si>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</si>
  <si>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</si>
  <si>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</si>
  <si>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</si>
  <si>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</si>
  <si>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</si>
  <si>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</si>
  <si>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</si>
  <si>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</si>
  <si>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</si>
  <si>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</si>
  <si>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</si>
  <si>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</si>
  <si>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</si>
  <si>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</si>
  <si>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</si>
  <si>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</si>
  <si>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</si>
  <si>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</si>
  <si>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</si>
  <si>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</si>
  <si>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</si>
  <si>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</si>
  <si>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</si>
  <si>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</si>
  <si>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</si>
  <si>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</si>
  <si>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</si>
  <si>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</si>
  <si>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</si>
  <si>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</si>
  <si>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</si>
  <si>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</si>
  <si>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</si>
  <si>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</si>
  <si>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</si>
  <si>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</si>
  <si>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</si>
  <si>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</si>
  <si>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</si>
  <si>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</si>
  <si>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</si>
  <si>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</si>
  <si>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</si>
  <si>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</si>
  <si>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</si>
  <si>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</si>
  <si>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</si>
  <si>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</si>
  <si>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</si>
  <si>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</si>
  <si>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</si>
  <si>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</si>
  <si>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</si>
  <si>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</si>
  <si>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</si>
  <si>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</si>
  <si>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</si>
  <si>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</si>
  <si>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</si>
  <si>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</si>
  <si>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</si>
  <si>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</si>
  <si>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</si>
  <si>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</si>
  <si>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</si>
  <si>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</si>
  <si>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</si>
  <si>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</si>
  <si>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</si>
  <si>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</si>
  <si>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</si>
  <si>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</si>
  <si>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</si>
  <si>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</si>
  <si>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</si>
  <si>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</si>
  <si>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</si>
  <si>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</si>
  <si>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</si>
  <si>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</si>
  <si>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</si>
  <si>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</si>
  <si>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</si>
  <si>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</si>
  <si>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</si>
  <si>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</si>
  <si>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</si>
  <si>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</si>
  <si>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</si>
  <si>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</si>
  <si>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</si>
  <si>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</si>
  <si>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</si>
  <si>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</si>
  <si>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</si>
  <si>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</si>
  <si>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</si>
  <si>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</si>
  <si>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</si>
  <si>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</si>
  <si>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</si>
  <si>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</si>
  <si>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</si>
  <si>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</si>
  <si>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</si>
  <si>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</si>
  <si>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</si>
  <si>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</si>
  <si>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</si>
  <si>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</si>
  <si>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</si>
  <si>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</si>
  <si>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</si>
  <si>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</si>
  <si>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</si>
  <si>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</si>
  <si>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</si>
  <si>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</si>
  <si>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ene-ago 09</t>
  </si>
  <si>
    <t>Se puede reproducir total o parcialmente citando la fuente</t>
  </si>
  <si>
    <t>Cunicolas</t>
  </si>
  <si>
    <t>Avance mensual octubre 2009</t>
  </si>
  <si>
    <t>Noviembre 2009</t>
  </si>
  <si>
    <t>ene-oct</t>
  </si>
  <si>
    <t>Fuente: ODEPA con información del Servicio Nacional de Aduanas.  * Cifras sujetas a revisión por informes de variación de valor (IVV).</t>
  </si>
  <si>
    <t>Regiones de Arica y Parinacota - Los Lagos se incorporan a partir de octubre 2007</t>
  </si>
  <si>
    <t>Australia</t>
  </si>
  <si>
    <t>Estados Unidos</t>
  </si>
  <si>
    <t>Enero-Octubre</t>
  </si>
  <si>
    <t>-</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</si>
</sst>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61">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5.75"/>
      <color indexed="8"/>
      <name val="Arial"/>
      <family val="0"/>
    </font>
    <font>
      <sz val="1.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1">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octubre 2009</a:t>
            </a:r>
          </a:p>
        </c:rich>
      </c:tx>
      <c:layout>
        <c:manualLayout>
          <c:xMode val="factor"/>
          <c:yMode val="factor"/>
          <c:x val="-0.00175"/>
          <c:y val="-0.013"/>
        </c:manualLayout>
      </c:layout>
      <c:spPr>
        <a:noFill/>
        <a:ln w="3175">
          <a:noFill/>
        </a:ln>
      </c:spPr>
    </c:title>
    <c:view3D>
      <c:rotX val="15"/>
      <c:hPercent val="40"/>
      <c:rotY val="20"/>
      <c:depthPercent val="100"/>
      <c:rAngAx val="1"/>
    </c:view3D>
    <c:plotArea>
      <c:layout>
        <c:manualLayout>
          <c:xMode val="edge"/>
          <c:yMode val="edge"/>
          <c:x val="0.0165"/>
          <c:y val="0.2275"/>
          <c:w val="0.965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4614343"/>
        <c:axId val="43093632"/>
      </c:bar3DChart>
      <c:catAx>
        <c:axId val="346143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093632"/>
        <c:crosses val="autoZero"/>
        <c:auto val="1"/>
        <c:lblOffset val="100"/>
        <c:tickLblSkip val="1"/>
        <c:noMultiLvlLbl val="0"/>
      </c:catAx>
      <c:valAx>
        <c:axId val="430936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1434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9339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525625"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657850"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50673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449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530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3" t="s">
        <v>410</v>
      </c>
      <c r="B23" s="153"/>
      <c r="C23" s="153"/>
      <c r="D23" s="153"/>
      <c r="E23" s="153"/>
      <c r="F23" s="153"/>
      <c r="G23" s="153"/>
      <c r="H23" s="153"/>
      <c r="J23" s="153"/>
      <c r="K23" s="153"/>
      <c r="L23" s="153"/>
      <c r="M23" s="153"/>
      <c r="N23" s="153"/>
      <c r="O23" s="153"/>
      <c r="P23" s="153"/>
      <c r="Q23" s="153"/>
    </row>
    <row r="24" spans="1:17" ht="20.25">
      <c r="A24" s="154" t="s">
        <v>437</v>
      </c>
      <c r="B24" s="154"/>
      <c r="C24" s="154"/>
      <c r="D24" s="154"/>
      <c r="E24" s="154"/>
      <c r="F24" s="154"/>
      <c r="G24" s="154"/>
      <c r="H24" s="154"/>
      <c r="J24" s="154"/>
      <c r="K24" s="154"/>
      <c r="L24" s="154"/>
      <c r="M24" s="154"/>
      <c r="N24" s="154"/>
      <c r="O24" s="154"/>
      <c r="P24" s="154"/>
      <c r="Q24" s="154"/>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5"/>
      <c r="B37" s="156"/>
      <c r="C37" s="156"/>
      <c r="D37" s="156"/>
      <c r="E37" s="156"/>
      <c r="F37" s="156"/>
      <c r="G37" s="156"/>
    </row>
    <row r="38" spans="1:8" s="2" customFormat="1" ht="18">
      <c r="A38" s="155" t="s">
        <v>438</v>
      </c>
      <c r="B38" s="155"/>
      <c r="C38" s="155"/>
      <c r="D38" s="155"/>
      <c r="E38" s="155"/>
      <c r="F38" s="155"/>
      <c r="G38" s="155"/>
      <c r="H38" s="155"/>
    </row>
    <row r="39" s="2" customFormat="1" ht="20.25">
      <c r="A39" s="4"/>
    </row>
    <row r="40" spans="1:8" ht="12.75">
      <c r="A40" s="2"/>
      <c r="B40" s="2"/>
      <c r="C40" s="2"/>
      <c r="D40" s="2"/>
      <c r="E40" s="2"/>
      <c r="F40" s="2"/>
      <c r="G40" s="2"/>
      <c r="H40" s="2"/>
    </row>
    <row r="46" spans="1:8" ht="12.75">
      <c r="A46" s="152" t="s">
        <v>410</v>
      </c>
      <c r="B46" s="152"/>
      <c r="C46" s="152"/>
      <c r="D46" s="152"/>
      <c r="E46" s="152"/>
      <c r="F46" s="152"/>
      <c r="G46" s="152"/>
      <c r="H46" s="152"/>
    </row>
    <row r="47" spans="1:8" ht="12.75">
      <c r="A47" s="152" t="s">
        <v>437</v>
      </c>
      <c r="B47" s="152"/>
      <c r="C47" s="152"/>
      <c r="D47" s="152"/>
      <c r="E47" s="152"/>
      <c r="F47" s="152"/>
      <c r="G47" s="152"/>
      <c r="H47" s="152"/>
    </row>
    <row r="48" spans="1:8" ht="12.75">
      <c r="A48" s="139"/>
      <c r="B48" s="139"/>
      <c r="C48" s="139"/>
      <c r="D48" s="139"/>
      <c r="E48" s="139"/>
      <c r="F48" s="139"/>
      <c r="G48" s="139"/>
      <c r="H48" s="139"/>
    </row>
    <row r="49" spans="1:8" ht="12.75">
      <c r="A49" s="152" t="s">
        <v>7</v>
      </c>
      <c r="B49" s="152"/>
      <c r="C49" s="152"/>
      <c r="D49" s="152"/>
      <c r="E49" s="152"/>
      <c r="F49" s="152"/>
      <c r="G49" s="152"/>
      <c r="H49" s="152"/>
    </row>
    <row r="50" spans="1:7" ht="12.75">
      <c r="A50" s="139"/>
      <c r="B50" s="139"/>
      <c r="C50" s="139"/>
      <c r="D50" s="139"/>
      <c r="E50" s="139"/>
      <c r="F50" s="139"/>
      <c r="G50" s="139"/>
    </row>
    <row r="51" spans="1:7" ht="12.75">
      <c r="A51" s="139"/>
      <c r="B51" s="139"/>
      <c r="C51" s="139"/>
      <c r="D51" s="139"/>
      <c r="E51" s="139"/>
      <c r="F51" s="139"/>
      <c r="G51" s="139"/>
    </row>
    <row r="52" spans="1:8" ht="12.75">
      <c r="A52" s="151" t="s">
        <v>405</v>
      </c>
      <c r="B52" s="151"/>
      <c r="C52" s="151"/>
      <c r="D52" s="151"/>
      <c r="E52" s="151"/>
      <c r="F52" s="151"/>
      <c r="G52" s="151"/>
      <c r="H52" s="151"/>
    </row>
    <row r="53" spans="1:8" ht="12.75">
      <c r="A53" s="151" t="s">
        <v>4</v>
      </c>
      <c r="B53" s="151"/>
      <c r="C53" s="151"/>
      <c r="D53" s="151"/>
      <c r="E53" s="151"/>
      <c r="F53" s="151"/>
      <c r="G53" s="151"/>
      <c r="H53" s="151"/>
    </row>
    <row r="54" spans="1:7" ht="12.75">
      <c r="A54" s="5"/>
      <c r="B54" s="5"/>
      <c r="C54" s="5"/>
      <c r="D54" s="5"/>
      <c r="E54" s="5"/>
      <c r="F54" s="5"/>
      <c r="G54" s="5"/>
    </row>
    <row r="55" spans="1:7" ht="12.75">
      <c r="A55" s="151"/>
      <c r="B55" s="151"/>
      <c r="C55" s="151"/>
      <c r="D55" s="151"/>
      <c r="E55" s="151"/>
      <c r="F55" s="151"/>
      <c r="G55" s="151"/>
    </row>
    <row r="56" spans="1:7" ht="12.75">
      <c r="A56" s="151"/>
      <c r="B56" s="151"/>
      <c r="C56" s="151"/>
      <c r="D56" s="151"/>
      <c r="E56" s="151"/>
      <c r="F56" s="151"/>
      <c r="G56" s="151"/>
    </row>
    <row r="57" spans="1:7" ht="12.75">
      <c r="A57" s="6"/>
      <c r="B57" s="5"/>
      <c r="C57" s="5"/>
      <c r="D57" s="5"/>
      <c r="E57" s="5"/>
      <c r="F57" s="5"/>
      <c r="G57" s="5"/>
    </row>
    <row r="60" spans="1:7" ht="12.75">
      <c r="A60" s="6"/>
      <c r="B60" s="5"/>
      <c r="C60" s="5"/>
      <c r="D60" s="5"/>
      <c r="E60" s="5"/>
      <c r="F60" s="5"/>
      <c r="G60" s="5"/>
    </row>
    <row r="62" spans="1:8" ht="12.75">
      <c r="A62" s="152" t="s">
        <v>5</v>
      </c>
      <c r="B62" s="152"/>
      <c r="C62" s="152"/>
      <c r="D62" s="152"/>
      <c r="E62" s="152"/>
      <c r="F62" s="152"/>
      <c r="G62" s="152"/>
      <c r="H62" s="152"/>
    </row>
    <row r="63" spans="1:8" ht="12.75">
      <c r="A63" s="151" t="s">
        <v>6</v>
      </c>
      <c r="B63" s="151"/>
      <c r="C63" s="151"/>
      <c r="D63" s="151"/>
      <c r="E63" s="151"/>
      <c r="F63" s="151"/>
      <c r="G63" s="151"/>
      <c r="H63" s="151"/>
    </row>
    <row r="64" spans="1:7" ht="12.75">
      <c r="A64" s="6"/>
      <c r="B64" s="5"/>
      <c r="C64" s="5"/>
      <c r="D64" s="5"/>
      <c r="E64" s="5"/>
      <c r="F64" s="5"/>
      <c r="G64" s="5"/>
    </row>
    <row r="67" spans="1:7" ht="12.75">
      <c r="A67" s="6"/>
      <c r="B67" s="5"/>
      <c r="C67" s="5"/>
      <c r="D67" s="5"/>
      <c r="E67" s="5"/>
      <c r="F67" s="5"/>
      <c r="G67" s="5"/>
    </row>
    <row r="68" spans="1:8" ht="12.75">
      <c r="A68" s="152" t="s">
        <v>435</v>
      </c>
      <c r="B68" s="152"/>
      <c r="C68" s="152"/>
      <c r="D68" s="152"/>
      <c r="E68" s="152"/>
      <c r="F68" s="152"/>
      <c r="G68" s="152"/>
      <c r="H68" s="152"/>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1" t="s">
        <v>409</v>
      </c>
      <c r="B85" s="151"/>
      <c r="C85" s="151"/>
      <c r="D85" s="151"/>
      <c r="E85" s="151"/>
      <c r="F85" s="151"/>
      <c r="G85" s="151"/>
      <c r="H85" s="151"/>
    </row>
    <row r="86" spans="1:8" ht="12.75">
      <c r="A86" s="151" t="s">
        <v>408</v>
      </c>
      <c r="B86" s="151"/>
      <c r="C86" s="151"/>
      <c r="D86" s="151"/>
      <c r="E86" s="151"/>
      <c r="F86" s="151"/>
      <c r="G86" s="151"/>
      <c r="H86" s="151"/>
    </row>
    <row r="87" spans="1:8" ht="12.75">
      <c r="A87" s="151" t="s">
        <v>407</v>
      </c>
      <c r="B87" s="151"/>
      <c r="C87" s="151"/>
      <c r="D87" s="151"/>
      <c r="E87" s="151"/>
      <c r="F87" s="151"/>
      <c r="G87" s="151"/>
      <c r="H87" s="151"/>
    </row>
    <row r="88" spans="1:8" ht="12.75">
      <c r="A88" s="151" t="s">
        <v>406</v>
      </c>
      <c r="B88" s="151"/>
      <c r="C88" s="151"/>
      <c r="D88" s="151"/>
      <c r="E88" s="151"/>
      <c r="F88" s="151"/>
      <c r="G88" s="151"/>
      <c r="H88" s="151"/>
    </row>
    <row r="89" spans="1:8" ht="12.75">
      <c r="A89" s="151" t="s">
        <v>8</v>
      </c>
      <c r="B89" s="151"/>
      <c r="C89" s="151"/>
      <c r="D89" s="151"/>
      <c r="E89" s="151"/>
      <c r="F89" s="151"/>
      <c r="G89" s="151"/>
      <c r="H89" s="151"/>
    </row>
    <row r="90" spans="1:8" ht="12.75">
      <c r="A90" s="151" t="s">
        <v>9</v>
      </c>
      <c r="B90" s="151"/>
      <c r="C90" s="151"/>
      <c r="D90" s="151"/>
      <c r="E90" s="151"/>
      <c r="F90" s="151"/>
      <c r="G90" s="151"/>
      <c r="H90" s="151"/>
    </row>
    <row r="91" spans="1:7" ht="12.75">
      <c r="A91" s="151"/>
      <c r="B91" s="151"/>
      <c r="C91" s="151"/>
      <c r="D91" s="151"/>
      <c r="E91" s="151"/>
      <c r="F91" s="151"/>
      <c r="G91" s="151"/>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7" t="s">
        <v>10</v>
      </c>
      <c r="B7" s="157"/>
      <c r="C7" s="157"/>
      <c r="D7" s="157"/>
      <c r="E7" s="157"/>
      <c r="F7" s="157"/>
      <c r="G7" s="157"/>
    </row>
    <row r="8" spans="1:7" ht="12.75">
      <c r="A8" s="12"/>
      <c r="B8" s="12"/>
      <c r="C8" s="12"/>
      <c r="D8" s="12"/>
      <c r="E8" s="12"/>
      <c r="F8" s="12"/>
      <c r="G8" s="12"/>
    </row>
    <row r="9" spans="1:7" ht="12.75">
      <c r="A9" s="12"/>
      <c r="B9" s="12"/>
      <c r="C9" s="12"/>
      <c r="D9" s="12"/>
      <c r="E9" s="12"/>
      <c r="F9" s="12"/>
      <c r="G9" s="12"/>
    </row>
    <row r="10" spans="1:7" ht="12.75">
      <c r="A10" s="142" t="s">
        <v>11</v>
      </c>
      <c r="B10" s="143" t="s">
        <v>12</v>
      </c>
      <c r="C10" s="143"/>
      <c r="D10" s="143"/>
      <c r="E10" s="143"/>
      <c r="F10" s="143"/>
      <c r="G10" s="144" t="s">
        <v>13</v>
      </c>
    </row>
    <row r="11" spans="1:7" ht="12.75">
      <c r="A11" s="145"/>
      <c r="B11" s="145"/>
      <c r="C11" s="145"/>
      <c r="D11" s="145"/>
      <c r="E11" s="145"/>
      <c r="F11" s="145"/>
      <c r="G11" s="146"/>
    </row>
    <row r="12" spans="1:7" ht="12.75">
      <c r="A12" s="147" t="s">
        <v>14</v>
      </c>
      <c r="B12" s="148" t="s">
        <v>411</v>
      </c>
      <c r="C12" s="145"/>
      <c r="D12" s="145"/>
      <c r="E12" s="145"/>
      <c r="F12" s="145"/>
      <c r="G12" s="149">
        <v>4</v>
      </c>
    </row>
    <row r="13" spans="1:7" ht="12.75">
      <c r="A13" s="147" t="s">
        <v>15</v>
      </c>
      <c r="B13" s="148" t="s">
        <v>412</v>
      </c>
      <c r="C13" s="145"/>
      <c r="D13" s="145"/>
      <c r="E13" s="145"/>
      <c r="F13" s="145"/>
      <c r="G13" s="149">
        <v>5</v>
      </c>
    </row>
    <row r="14" spans="1:7" ht="12.75">
      <c r="A14" s="147" t="s">
        <v>16</v>
      </c>
      <c r="B14" s="148" t="s">
        <v>413</v>
      </c>
      <c r="C14" s="145"/>
      <c r="D14" s="145"/>
      <c r="E14" s="145"/>
      <c r="F14" s="145"/>
      <c r="G14" s="149">
        <v>6</v>
      </c>
    </row>
    <row r="15" spans="1:7" ht="12.75">
      <c r="A15" s="147" t="s">
        <v>17</v>
      </c>
      <c r="B15" s="148" t="s">
        <v>414</v>
      </c>
      <c r="C15" s="145"/>
      <c r="D15" s="145"/>
      <c r="E15" s="145"/>
      <c r="F15" s="145"/>
      <c r="G15" s="149">
        <v>8</v>
      </c>
    </row>
    <row r="16" spans="1:7" ht="12.75">
      <c r="A16" s="147" t="s">
        <v>18</v>
      </c>
      <c r="B16" s="148" t="s">
        <v>415</v>
      </c>
      <c r="C16" s="145"/>
      <c r="D16" s="145"/>
      <c r="E16" s="145"/>
      <c r="F16" s="145"/>
      <c r="G16" s="149">
        <v>10</v>
      </c>
    </row>
    <row r="17" spans="1:7" ht="12.75">
      <c r="A17" s="147" t="s">
        <v>19</v>
      </c>
      <c r="B17" s="148" t="s">
        <v>416</v>
      </c>
      <c r="C17" s="145"/>
      <c r="D17" s="145"/>
      <c r="E17" s="145"/>
      <c r="F17" s="145"/>
      <c r="G17" s="149">
        <v>11</v>
      </c>
    </row>
    <row r="18" spans="1:7" ht="12.75">
      <c r="A18" s="147" t="s">
        <v>20</v>
      </c>
      <c r="B18" s="148" t="s">
        <v>417</v>
      </c>
      <c r="C18" s="145"/>
      <c r="D18" s="145"/>
      <c r="E18" s="145"/>
      <c r="F18" s="145"/>
      <c r="G18" s="149">
        <v>12</v>
      </c>
    </row>
    <row r="19" spans="1:7" ht="12.75">
      <c r="A19" s="147" t="s">
        <v>21</v>
      </c>
      <c r="B19" s="148" t="s">
        <v>418</v>
      </c>
      <c r="C19" s="145"/>
      <c r="D19" s="145"/>
      <c r="E19" s="145"/>
      <c r="F19" s="145"/>
      <c r="G19" s="149">
        <v>13</v>
      </c>
    </row>
    <row r="20" spans="1:7" ht="12.75">
      <c r="A20" s="147" t="s">
        <v>22</v>
      </c>
      <c r="B20" s="148" t="s">
        <v>419</v>
      </c>
      <c r="C20" s="145"/>
      <c r="D20" s="145"/>
      <c r="E20" s="145"/>
      <c r="F20" s="145"/>
      <c r="G20" s="149">
        <v>14</v>
      </c>
    </row>
    <row r="21" spans="1:7" ht="12.75">
      <c r="A21" s="147" t="s">
        <v>23</v>
      </c>
      <c r="B21" s="148" t="s">
        <v>420</v>
      </c>
      <c r="C21" s="145"/>
      <c r="D21" s="145"/>
      <c r="E21" s="145"/>
      <c r="F21" s="145"/>
      <c r="G21" s="149">
        <v>15</v>
      </c>
    </row>
    <row r="22" spans="1:7" ht="12.75">
      <c r="A22" s="147" t="s">
        <v>24</v>
      </c>
      <c r="B22" s="148" t="s">
        <v>421</v>
      </c>
      <c r="C22" s="145"/>
      <c r="D22" s="145"/>
      <c r="E22" s="145"/>
      <c r="F22" s="145"/>
      <c r="G22" s="149">
        <v>16</v>
      </c>
    </row>
    <row r="23" spans="1:7" ht="12.75">
      <c r="A23" s="147" t="s">
        <v>25</v>
      </c>
      <c r="B23" s="148" t="s">
        <v>422</v>
      </c>
      <c r="C23" s="145"/>
      <c r="D23" s="145"/>
      <c r="E23" s="145"/>
      <c r="F23" s="145"/>
      <c r="G23" s="149">
        <v>17</v>
      </c>
    </row>
    <row r="24" spans="1:7" ht="12.75">
      <c r="A24" s="147" t="s">
        <v>26</v>
      </c>
      <c r="B24" s="148" t="s">
        <v>423</v>
      </c>
      <c r="C24" s="145"/>
      <c r="D24" s="145"/>
      <c r="E24" s="145"/>
      <c r="F24" s="145"/>
      <c r="G24" s="149">
        <v>18</v>
      </c>
    </row>
    <row r="25" spans="1:7" ht="12.75">
      <c r="A25" s="147" t="s">
        <v>27</v>
      </c>
      <c r="B25" s="148" t="s">
        <v>424</v>
      </c>
      <c r="C25" s="145"/>
      <c r="D25" s="145"/>
      <c r="E25" s="145"/>
      <c r="F25" s="145"/>
      <c r="G25" s="149">
        <v>19</v>
      </c>
    </row>
    <row r="26" spans="1:7" ht="12.75">
      <c r="A26" s="147" t="s">
        <v>28</v>
      </c>
      <c r="B26" s="148" t="s">
        <v>425</v>
      </c>
      <c r="C26" s="145"/>
      <c r="D26" s="145"/>
      <c r="E26" s="145"/>
      <c r="F26" s="145"/>
      <c r="G26" s="149">
        <v>20</v>
      </c>
    </row>
    <row r="27" spans="1:7" ht="12.75">
      <c r="A27" s="147" t="s">
        <v>29</v>
      </c>
      <c r="B27" s="148" t="s">
        <v>426</v>
      </c>
      <c r="C27" s="145"/>
      <c r="D27" s="145"/>
      <c r="E27" s="145"/>
      <c r="F27" s="145"/>
      <c r="G27" s="149">
        <v>21</v>
      </c>
    </row>
    <row r="28" spans="1:7" ht="12.75">
      <c r="A28" s="147" t="s">
        <v>258</v>
      </c>
      <c r="B28" s="148" t="s">
        <v>427</v>
      </c>
      <c r="C28" s="145"/>
      <c r="D28" s="145"/>
      <c r="E28" s="145"/>
      <c r="F28" s="145"/>
      <c r="G28" s="149">
        <v>22</v>
      </c>
    </row>
    <row r="29" spans="1:7" ht="12.75">
      <c r="A29" s="147" t="s">
        <v>277</v>
      </c>
      <c r="B29" s="148" t="s">
        <v>428</v>
      </c>
      <c r="C29" s="145"/>
      <c r="D29" s="145"/>
      <c r="E29" s="145"/>
      <c r="F29" s="145"/>
      <c r="G29" s="149">
        <v>23</v>
      </c>
    </row>
    <row r="30" spans="1:7" ht="12.75">
      <c r="A30" s="147" t="s">
        <v>278</v>
      </c>
      <c r="B30" s="148" t="s">
        <v>429</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30</v>
      </c>
      <c r="B35" s="14" t="s">
        <v>12</v>
      </c>
      <c r="C35" s="14"/>
      <c r="D35" s="14"/>
      <c r="E35" s="14"/>
      <c r="F35" s="14"/>
      <c r="G35" s="15" t="s">
        <v>13</v>
      </c>
    </row>
    <row r="36" spans="1:7" ht="12.75">
      <c r="A36" s="18"/>
      <c r="B36" s="12"/>
      <c r="C36" s="12"/>
      <c r="D36" s="12"/>
      <c r="E36" s="12"/>
      <c r="F36" s="12"/>
      <c r="G36" s="17"/>
    </row>
    <row r="37" spans="1:7" s="2" customFormat="1" ht="12.75">
      <c r="A37" s="147" t="s">
        <v>14</v>
      </c>
      <c r="B37" s="147" t="s">
        <v>430</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58" t="s">
        <v>232</v>
      </c>
      <c r="B40" s="158"/>
      <c r="C40" s="158"/>
      <c r="D40" s="158"/>
      <c r="E40" s="158"/>
      <c r="F40" s="158"/>
      <c r="G40" s="158"/>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D18" sqref="D18"/>
    </sheetView>
  </sheetViews>
  <sheetFormatPr defaultColWidth="11.421875" defaultRowHeight="12.75"/>
  <cols>
    <col min="1" max="1" width="34.421875" style="42" customWidth="1"/>
    <col min="2" max="2" width="10.140625" style="42" bestFit="1" customWidth="1"/>
    <col min="3" max="3" width="10.140625" style="42" customWidth="1"/>
    <col min="4" max="4" width="9.140625" style="42" bestFit="1" customWidth="1"/>
    <col min="5" max="5" width="10.28125" style="42" bestFit="1" customWidth="1"/>
    <col min="6" max="6" width="14.003906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59" t="s">
        <v>31</v>
      </c>
      <c r="B1" s="159"/>
      <c r="C1" s="159"/>
      <c r="D1" s="159"/>
      <c r="E1" s="159"/>
      <c r="F1" s="159"/>
      <c r="G1" s="94"/>
      <c r="P1" s="94"/>
      <c r="Q1" s="94"/>
      <c r="R1" s="94"/>
      <c r="S1" s="94"/>
      <c r="T1" s="94"/>
      <c r="W1" s="96"/>
      <c r="X1" s="96"/>
      <c r="Y1" s="96"/>
      <c r="Z1" s="94"/>
    </row>
    <row r="2" spans="1:26" s="95" customFormat="1" ht="15.75" customHeight="1">
      <c r="A2" s="160" t="s">
        <v>1</v>
      </c>
      <c r="B2" s="160"/>
      <c r="C2" s="160"/>
      <c r="D2" s="160"/>
      <c r="E2" s="160"/>
      <c r="F2" s="160"/>
      <c r="G2" s="94"/>
      <c r="P2" s="94"/>
      <c r="Q2" s="94"/>
      <c r="R2" s="94"/>
      <c r="S2" s="94"/>
      <c r="T2" s="94"/>
      <c r="W2" s="96"/>
      <c r="Z2" s="94"/>
    </row>
    <row r="3" spans="1:26" s="95" customFormat="1" ht="15.75" customHeight="1">
      <c r="A3" s="160" t="s">
        <v>32</v>
      </c>
      <c r="B3" s="160"/>
      <c r="C3" s="160"/>
      <c r="D3" s="160"/>
      <c r="E3" s="160"/>
      <c r="F3" s="160"/>
      <c r="G3" s="94"/>
      <c r="P3" s="94"/>
      <c r="Q3" s="94"/>
      <c r="R3" s="94"/>
      <c r="S3" s="94"/>
      <c r="T3" s="94"/>
      <c r="V3" s="73"/>
      <c r="W3" s="96"/>
      <c r="X3" s="96"/>
      <c r="Y3" s="96"/>
      <c r="Z3" s="94"/>
    </row>
    <row r="4" spans="1:26" s="95" customFormat="1" ht="15.75" customHeight="1">
      <c r="A4" s="161"/>
      <c r="B4" s="161"/>
      <c r="C4" s="161"/>
      <c r="D4" s="161"/>
      <c r="E4" s="161"/>
      <c r="F4" s="161"/>
      <c r="G4" s="94"/>
      <c r="I4" s="96"/>
      <c r="P4" s="94"/>
      <c r="Q4" s="94"/>
      <c r="R4" s="94"/>
      <c r="S4" s="94"/>
      <c r="T4" s="94"/>
      <c r="Z4" s="94"/>
    </row>
    <row r="5" spans="1:26" s="5" customFormat="1" ht="12.75">
      <c r="A5" s="23" t="s">
        <v>33</v>
      </c>
      <c r="B5" s="24">
        <v>2008</v>
      </c>
      <c r="C5" s="25">
        <v>2008</v>
      </c>
      <c r="D5" s="25">
        <v>2009</v>
      </c>
      <c r="E5" s="26" t="s">
        <v>34</v>
      </c>
      <c r="F5" s="26" t="s">
        <v>35</v>
      </c>
      <c r="P5" s="22"/>
      <c r="Q5" s="22"/>
      <c r="R5" s="22"/>
      <c r="S5" s="22"/>
      <c r="T5" s="22"/>
      <c r="Z5" s="22"/>
    </row>
    <row r="6" spans="1:26" s="5" customFormat="1" ht="12.75">
      <c r="A6" s="27"/>
      <c r="B6" s="27" t="s">
        <v>36</v>
      </c>
      <c r="C6" s="25" t="s">
        <v>439</v>
      </c>
      <c r="D6" s="25" t="str">
        <f>+C6</f>
        <v>ene-oct</v>
      </c>
      <c r="E6" s="26" t="s">
        <v>269</v>
      </c>
      <c r="F6" s="28">
        <v>2009</v>
      </c>
      <c r="P6" s="22"/>
      <c r="Q6" s="22"/>
      <c r="R6" s="22"/>
      <c r="S6" s="22"/>
      <c r="T6" s="22"/>
      <c r="W6" s="29"/>
      <c r="X6" s="30"/>
      <c r="Y6" s="31"/>
      <c r="Z6" s="22"/>
    </row>
    <row r="7" spans="1:21" ht="12.75">
      <c r="A7" t="s">
        <v>37</v>
      </c>
      <c r="B7" s="60">
        <v>8419.391</v>
      </c>
      <c r="C7" s="60">
        <v>5107.361</v>
      </c>
      <c r="D7" s="60">
        <v>7226.364</v>
      </c>
      <c r="E7" s="34">
        <f aca="true" t="shared" si="0" ref="E7:E20">+(D7-C7)/C7</f>
        <v>0.4148919569225672</v>
      </c>
      <c r="F7" s="34">
        <f aca="true" t="shared" si="1" ref="F7:F23">+D7/$D$23</f>
        <v>0.0008055115348100895</v>
      </c>
      <c r="G7" s="33"/>
      <c r="Q7" s="32"/>
      <c r="S7" t="str">
        <f>+A7</f>
        <v>Región de Arica y Parinacota</v>
      </c>
      <c r="T7" s="47">
        <f>+D7</f>
        <v>7226.364</v>
      </c>
      <c r="U7" s="33"/>
    </row>
    <row r="8" spans="1:21" ht="12.75">
      <c r="A8" s="2" t="s">
        <v>38</v>
      </c>
      <c r="B8" s="47">
        <v>14963.01</v>
      </c>
      <c r="C8" s="47">
        <v>13650.169</v>
      </c>
      <c r="D8" s="47">
        <v>4136.497</v>
      </c>
      <c r="E8" s="34">
        <f t="shared" si="0"/>
        <v>-0.6969636786181914</v>
      </c>
      <c r="F8" s="34">
        <f t="shared" si="1"/>
        <v>0.0004610888750147835</v>
      </c>
      <c r="I8" s="33"/>
      <c r="J8" s="33"/>
      <c r="K8" s="33"/>
      <c r="O8">
        <v>1</v>
      </c>
      <c r="P8" s="5" t="s">
        <v>432</v>
      </c>
      <c r="Q8" s="47">
        <f>+T24</f>
        <v>2751113.633</v>
      </c>
      <c r="R8" s="33"/>
      <c r="S8" t="str">
        <f aca="true" t="shared" si="2" ref="S8:S22">+A8</f>
        <v>Región de Tarapacá</v>
      </c>
      <c r="T8" s="47">
        <f aca="true" t="shared" si="3" ref="T8:T22">+D8</f>
        <v>4136.497</v>
      </c>
      <c r="U8" s="33"/>
    </row>
    <row r="9" spans="1:21" ht="12.75">
      <c r="A9" s="2" t="s">
        <v>39</v>
      </c>
      <c r="B9" s="47">
        <v>2406.071</v>
      </c>
      <c r="C9" s="47">
        <v>2254.324</v>
      </c>
      <c r="D9" s="47">
        <v>2250.63</v>
      </c>
      <c r="E9" s="34">
        <f t="shared" si="0"/>
        <v>-0.0016386286975607588</v>
      </c>
      <c r="F9" s="34">
        <f t="shared" si="1"/>
        <v>0.0002508742191217647</v>
      </c>
      <c r="I9" s="33"/>
      <c r="J9" s="33"/>
      <c r="K9" s="33"/>
      <c r="O9">
        <v>2</v>
      </c>
      <c r="P9" s="57" t="s">
        <v>234</v>
      </c>
      <c r="Q9" s="47">
        <f aca="true" t="shared" si="4" ref="Q9:Q14">+T25</f>
        <v>1578373.012</v>
      </c>
      <c r="R9" s="33"/>
      <c r="S9" t="str">
        <f t="shared" si="2"/>
        <v>Región de Antofagasta</v>
      </c>
      <c r="T9" s="47">
        <f t="shared" si="3"/>
        <v>2250.63</v>
      </c>
      <c r="U9" s="33"/>
    </row>
    <row r="10" spans="1:21" ht="12.75">
      <c r="A10" s="2" t="s">
        <v>40</v>
      </c>
      <c r="B10" s="47">
        <v>269911.439</v>
      </c>
      <c r="C10" s="47">
        <v>231732.628</v>
      </c>
      <c r="D10" s="47">
        <v>161017.262</v>
      </c>
      <c r="E10" s="34">
        <f t="shared" si="0"/>
        <v>-0.30515929763675753</v>
      </c>
      <c r="F10" s="34">
        <f t="shared" si="1"/>
        <v>0.017948343294710633</v>
      </c>
      <c r="G10" s="33"/>
      <c r="I10" s="33"/>
      <c r="J10" s="33"/>
      <c r="K10" s="33"/>
      <c r="O10">
        <v>3</v>
      </c>
      <c r="P10" s="57" t="s">
        <v>235</v>
      </c>
      <c r="Q10" s="47">
        <f t="shared" si="4"/>
        <v>1493487.247</v>
      </c>
      <c r="R10" s="33"/>
      <c r="S10" t="str">
        <f t="shared" si="2"/>
        <v>Región de Atacama</v>
      </c>
      <c r="T10" s="47">
        <f t="shared" si="3"/>
        <v>161017.262</v>
      </c>
      <c r="U10" s="33"/>
    </row>
    <row r="11" spans="1:21" ht="12.75">
      <c r="A11" s="2" t="s">
        <v>41</v>
      </c>
      <c r="B11" s="47">
        <v>423421.339</v>
      </c>
      <c r="C11" s="47">
        <v>374205.901</v>
      </c>
      <c r="D11" s="47">
        <v>375705.435</v>
      </c>
      <c r="E11" s="34">
        <f t="shared" si="0"/>
        <v>0.004007243060552337</v>
      </c>
      <c r="F11" s="34">
        <f t="shared" si="1"/>
        <v>0.0418792994074672</v>
      </c>
      <c r="I11" s="33"/>
      <c r="J11" s="33"/>
      <c r="K11" s="33"/>
      <c r="O11">
        <v>4</v>
      </c>
      <c r="P11" s="57" t="s">
        <v>237</v>
      </c>
      <c r="Q11" s="47">
        <f t="shared" si="4"/>
        <v>1002595.755</v>
      </c>
      <c r="R11" s="33"/>
      <c r="S11" t="str">
        <f t="shared" si="2"/>
        <v>Región de Coquimbo</v>
      </c>
      <c r="T11" s="47">
        <f t="shared" si="3"/>
        <v>375705.435</v>
      </c>
      <c r="U11" s="33"/>
    </row>
    <row r="12" spans="1:21" ht="12.75">
      <c r="A12" s="2" t="s">
        <v>42</v>
      </c>
      <c r="B12" s="47">
        <v>1353035.686</v>
      </c>
      <c r="C12" s="47">
        <v>1208672.996</v>
      </c>
      <c r="D12" s="47">
        <v>1002595.755</v>
      </c>
      <c r="E12" s="34">
        <f t="shared" si="0"/>
        <v>-0.17049875498335368</v>
      </c>
      <c r="F12" s="34">
        <f t="shared" si="1"/>
        <v>0.11175778654439916</v>
      </c>
      <c r="I12" s="33"/>
      <c r="J12" s="33"/>
      <c r="K12" s="33"/>
      <c r="O12">
        <v>5</v>
      </c>
      <c r="P12" s="57" t="s">
        <v>236</v>
      </c>
      <c r="Q12" s="47">
        <f t="shared" si="4"/>
        <v>954886.501</v>
      </c>
      <c r="R12" s="33"/>
      <c r="S12" t="str">
        <f t="shared" si="2"/>
        <v>Región de Valparaíso</v>
      </c>
      <c r="T12" s="47">
        <f t="shared" si="3"/>
        <v>1002595.755</v>
      </c>
      <c r="U12" s="33"/>
    </row>
    <row r="13" spans="1:22" ht="12.75">
      <c r="A13" s="2" t="s">
        <v>43</v>
      </c>
      <c r="B13" s="47">
        <v>1854829.297</v>
      </c>
      <c r="C13" s="47">
        <v>1578099.003</v>
      </c>
      <c r="D13" s="47">
        <v>1493487.247</v>
      </c>
      <c r="E13" s="34">
        <f t="shared" si="0"/>
        <v>-0.05361625337773567</v>
      </c>
      <c r="F13" s="34">
        <f t="shared" si="1"/>
        <v>0.16647669624035896</v>
      </c>
      <c r="I13" s="33"/>
      <c r="J13" s="33"/>
      <c r="K13" s="33"/>
      <c r="O13">
        <v>6</v>
      </c>
      <c r="P13" s="57" t="s">
        <v>238</v>
      </c>
      <c r="Q13" s="47">
        <f t="shared" si="4"/>
        <v>375705.435</v>
      </c>
      <c r="R13" s="33"/>
      <c r="S13" t="str">
        <f t="shared" si="2"/>
        <v>Región Metropolitana de Santiago</v>
      </c>
      <c r="T13" s="47">
        <f t="shared" si="3"/>
        <v>1493487.247</v>
      </c>
      <c r="U13" s="33"/>
      <c r="V13" s="33"/>
    </row>
    <row r="14" spans="1:21" ht="12.75">
      <c r="A14" s="2" t="s">
        <v>44</v>
      </c>
      <c r="B14" s="47">
        <v>2051765.963</v>
      </c>
      <c r="C14" s="47">
        <v>1820763.435</v>
      </c>
      <c r="D14" s="47">
        <v>1578373.012</v>
      </c>
      <c r="E14" s="34">
        <f t="shared" si="0"/>
        <v>-0.1331257088870526</v>
      </c>
      <c r="F14" s="34">
        <f t="shared" si="1"/>
        <v>0.17593878019415352</v>
      </c>
      <c r="I14" s="33"/>
      <c r="J14" s="33"/>
      <c r="K14" s="33"/>
      <c r="O14">
        <v>7</v>
      </c>
      <c r="P14" s="5" t="s">
        <v>433</v>
      </c>
      <c r="Q14" s="47">
        <f t="shared" si="4"/>
        <v>292002.132</v>
      </c>
      <c r="R14" s="33"/>
      <c r="S14" t="str">
        <f t="shared" si="2"/>
        <v>Región del Libertador Bernardo O'Higgins</v>
      </c>
      <c r="T14" s="47">
        <f t="shared" si="3"/>
        <v>1578373.012</v>
      </c>
      <c r="U14" s="33"/>
    </row>
    <row r="15" spans="1:21" ht="12.75">
      <c r="A15" s="2" t="s">
        <v>45</v>
      </c>
      <c r="B15" s="47">
        <v>1350075.809</v>
      </c>
      <c r="C15" s="47">
        <v>1193065.695</v>
      </c>
      <c r="D15" s="47">
        <v>954886.501</v>
      </c>
      <c r="E15" s="34">
        <f t="shared" si="0"/>
        <v>-0.1996362773635864</v>
      </c>
      <c r="F15" s="34">
        <f t="shared" si="1"/>
        <v>0.10643971034256594</v>
      </c>
      <c r="I15" s="33"/>
      <c r="J15" s="33"/>
      <c r="K15" s="33"/>
      <c r="O15">
        <v>8</v>
      </c>
      <c r="P15" s="43" t="s">
        <v>233</v>
      </c>
      <c r="Q15" s="33">
        <f>+T40</f>
        <v>508995.4</v>
      </c>
      <c r="S15" t="str">
        <f t="shared" si="2"/>
        <v>Región del Maule</v>
      </c>
      <c r="T15" s="47">
        <f t="shared" si="3"/>
        <v>954886.501</v>
      </c>
      <c r="U15" s="33"/>
    </row>
    <row r="16" spans="1:22" ht="12.75">
      <c r="A16" s="2" t="s">
        <v>46</v>
      </c>
      <c r="B16" s="47">
        <v>4539664.458</v>
      </c>
      <c r="C16" s="47">
        <v>3899198.694</v>
      </c>
      <c r="D16" s="47">
        <v>2751113.633</v>
      </c>
      <c r="E16" s="34">
        <f t="shared" si="0"/>
        <v>-0.2944412816835028</v>
      </c>
      <c r="F16" s="34">
        <f t="shared" si="1"/>
        <v>0.30666234982832186</v>
      </c>
      <c r="I16" s="33"/>
      <c r="J16" s="33"/>
      <c r="K16" s="33"/>
      <c r="O16">
        <v>9</v>
      </c>
      <c r="P16" s="57"/>
      <c r="Q16" s="47"/>
      <c r="S16" t="str">
        <f t="shared" si="2"/>
        <v>Región del Bio Bio</v>
      </c>
      <c r="T16" s="47">
        <f t="shared" si="3"/>
        <v>2751113.633</v>
      </c>
      <c r="V16" s="33"/>
    </row>
    <row r="17" spans="1:21" ht="12.75">
      <c r="A17" s="2" t="s">
        <v>47</v>
      </c>
      <c r="B17" s="47">
        <v>436583.647</v>
      </c>
      <c r="C17" s="47">
        <v>387604.557</v>
      </c>
      <c r="D17" s="47">
        <v>292002.132</v>
      </c>
      <c r="E17" s="34">
        <f t="shared" si="0"/>
        <v>-0.24664938343333254</v>
      </c>
      <c r="F17" s="34">
        <f t="shared" si="1"/>
        <v>0.0325490226502759</v>
      </c>
      <c r="I17" s="33"/>
      <c r="J17" s="33"/>
      <c r="K17" s="33"/>
      <c r="O17">
        <v>10</v>
      </c>
      <c r="Q17" s="33"/>
      <c r="S17" t="str">
        <f t="shared" si="2"/>
        <v>Región de La Araucanía</v>
      </c>
      <c r="T17" s="47">
        <f t="shared" si="3"/>
        <v>292002.132</v>
      </c>
      <c r="U17" s="42"/>
    </row>
    <row r="18" spans="1:21" ht="12.75">
      <c r="A18" s="2" t="s">
        <v>48</v>
      </c>
      <c r="B18" s="47">
        <v>4782.267</v>
      </c>
      <c r="C18" s="47">
        <v>3944.831</v>
      </c>
      <c r="D18" s="47">
        <v>13875.454</v>
      </c>
      <c r="E18" s="34">
        <f t="shared" si="0"/>
        <v>2.517376029543471</v>
      </c>
      <c r="F18" s="34">
        <f t="shared" si="1"/>
        <v>0.0015466752363604707</v>
      </c>
      <c r="I18" s="33"/>
      <c r="J18" s="33"/>
      <c r="K18" s="33"/>
      <c r="P18" s="2"/>
      <c r="Q18" s="33">
        <f>SUM(Q8:Q17)</f>
        <v>8957159.114999998</v>
      </c>
      <c r="S18" t="str">
        <f t="shared" si="2"/>
        <v>Región de Los Ríos</v>
      </c>
      <c r="T18" s="47">
        <f t="shared" si="3"/>
        <v>13875.454</v>
      </c>
      <c r="U18" s="42"/>
    </row>
    <row r="19" spans="1:21" ht="12.75">
      <c r="A19" s="2" t="s">
        <v>49</v>
      </c>
      <c r="B19" s="47">
        <v>376300.923</v>
      </c>
      <c r="C19" s="47">
        <v>303772.255</v>
      </c>
      <c r="D19" s="47">
        <v>274474.889</v>
      </c>
      <c r="E19" s="34">
        <f t="shared" si="0"/>
        <v>-0.09644516744954203</v>
      </c>
      <c r="F19" s="34">
        <f t="shared" si="1"/>
        <v>0.030595288184378615</v>
      </c>
      <c r="I19" s="33"/>
      <c r="J19" s="33"/>
      <c r="K19" s="33"/>
      <c r="P19" s="2"/>
      <c r="Q19" s="33"/>
      <c r="S19" t="str">
        <f t="shared" si="2"/>
        <v>Región de Los Lagos</v>
      </c>
      <c r="T19" s="47">
        <f t="shared" si="3"/>
        <v>274474.889</v>
      </c>
      <c r="U19" s="33"/>
    </row>
    <row r="20" spans="1:21" ht="12.75">
      <c r="A20" s="2" t="s">
        <v>50</v>
      </c>
      <c r="B20" s="47">
        <v>3262.451</v>
      </c>
      <c r="C20" s="47">
        <v>3117.839</v>
      </c>
      <c r="D20" s="47">
        <v>2827.77</v>
      </c>
      <c r="E20" s="34">
        <f t="shared" si="0"/>
        <v>-0.09303527218692176</v>
      </c>
      <c r="F20" s="34">
        <f t="shared" si="1"/>
        <v>0.0003152071156102747</v>
      </c>
      <c r="I20" s="33"/>
      <c r="J20" s="33"/>
      <c r="K20" s="33"/>
      <c r="Q20" s="33"/>
      <c r="S20" t="str">
        <f t="shared" si="2"/>
        <v>Región Aysén del Gral. Carlos Ibañez Del Campo</v>
      </c>
      <c r="T20" s="47">
        <f t="shared" si="3"/>
        <v>2827.77</v>
      </c>
      <c r="U20" s="33"/>
    </row>
    <row r="21" spans="1:21" ht="12.75">
      <c r="A21" s="2" t="s">
        <v>51</v>
      </c>
      <c r="B21" s="47">
        <v>54533.924</v>
      </c>
      <c r="C21" s="47">
        <v>50506.9</v>
      </c>
      <c r="D21" s="47">
        <v>43186.534</v>
      </c>
      <c r="E21" s="34">
        <f>+(D21-C21)/C21</f>
        <v>-0.14493793917266753</v>
      </c>
      <c r="F21" s="34">
        <f t="shared" si="1"/>
        <v>0.004813935650829119</v>
      </c>
      <c r="I21" s="33"/>
      <c r="J21" s="33"/>
      <c r="K21" s="33"/>
      <c r="P21" s="64"/>
      <c r="Q21" s="33"/>
      <c r="S21" t="str">
        <f t="shared" si="2"/>
        <v>Región de Magallanes</v>
      </c>
      <c r="T21" s="47">
        <f t="shared" si="3"/>
        <v>43186.534</v>
      </c>
      <c r="U21" s="33"/>
    </row>
    <row r="22" spans="1:21" ht="12.75">
      <c r="A22" s="2" t="s">
        <v>52</v>
      </c>
      <c r="B22" s="47">
        <v>13447.361000000297</v>
      </c>
      <c r="C22" s="47">
        <v>11897.41199999918</v>
      </c>
      <c r="D22" s="47">
        <v>13989.885000001363</v>
      </c>
      <c r="E22" s="34">
        <f>+(D22-C22)/C22</f>
        <v>0.17587631663107295</v>
      </c>
      <c r="F22" s="34">
        <f t="shared" si="1"/>
        <v>0.0015594306816218706</v>
      </c>
      <c r="I22" s="33"/>
      <c r="J22" s="33"/>
      <c r="K22" s="33"/>
      <c r="Q22" s="33"/>
      <c r="S22" t="str">
        <f t="shared" si="2"/>
        <v>Otras operaciones</v>
      </c>
      <c r="T22" s="47">
        <f t="shared" si="3"/>
        <v>13989.885000001363</v>
      </c>
      <c r="U22" s="33"/>
    </row>
    <row r="23" spans="1:21" s="1" customFormat="1" ht="12.75">
      <c r="A23" s="35" t="s">
        <v>53</v>
      </c>
      <c r="B23" s="58">
        <f>SUM(B7:B22)</f>
        <v>12757403.036</v>
      </c>
      <c r="C23" s="58">
        <f>SUM(C7:C22)</f>
        <v>11087594</v>
      </c>
      <c r="D23" s="58">
        <f>SUM(D7:D22)</f>
        <v>8971149</v>
      </c>
      <c r="E23" s="37">
        <f>+(D23-C23)/C23</f>
        <v>-0.19088406375630276</v>
      </c>
      <c r="F23" s="37">
        <f t="shared" si="1"/>
        <v>1</v>
      </c>
      <c r="H23"/>
      <c r="I23" s="33"/>
      <c r="J23" s="33"/>
      <c r="K23" s="33"/>
      <c r="P23" s="2"/>
      <c r="Q23" s="33"/>
      <c r="R23" s="1" t="s">
        <v>240</v>
      </c>
      <c r="S23"/>
      <c r="U23" s="36"/>
    </row>
    <row r="24" spans="1:20" s="40" customFormat="1" ht="12.75">
      <c r="A24" s="38"/>
      <c r="B24" s="39"/>
      <c r="C24" s="39"/>
      <c r="D24" s="39"/>
      <c r="E24" s="39"/>
      <c r="F24" s="39"/>
      <c r="G24" s="75"/>
      <c r="H24" s="75"/>
      <c r="I24" s="75"/>
      <c r="J24" s="75"/>
      <c r="K24" s="33"/>
      <c r="P24" s="2"/>
      <c r="Q24" s="33"/>
      <c r="R24" s="40">
        <v>1</v>
      </c>
      <c r="S24" s="88" t="s">
        <v>46</v>
      </c>
      <c r="T24" s="87">
        <v>2751113.633</v>
      </c>
    </row>
    <row r="25" spans="1:20" s="40" customFormat="1" ht="12.75">
      <c r="A25" s="41" t="s">
        <v>440</v>
      </c>
      <c r="B25" s="41"/>
      <c r="C25" s="41"/>
      <c r="D25" s="41"/>
      <c r="E25" s="41"/>
      <c r="F25" s="41"/>
      <c r="G25" s="89"/>
      <c r="H25" s="89"/>
      <c r="I25" s="89"/>
      <c r="J25" s="89"/>
      <c r="R25" s="40">
        <v>2</v>
      </c>
      <c r="S25" s="136" t="s">
        <v>44</v>
      </c>
      <c r="T25" s="137">
        <v>1578373.012</v>
      </c>
    </row>
    <row r="26" spans="1:20" ht="12.75">
      <c r="A26" s="41" t="s">
        <v>441</v>
      </c>
      <c r="B26" s="33"/>
      <c r="C26" s="33"/>
      <c r="D26" s="33"/>
      <c r="E26" s="33"/>
      <c r="F26" s="33"/>
      <c r="G26" s="33"/>
      <c r="H26" s="33"/>
      <c r="I26" s="33"/>
      <c r="J26" s="33"/>
      <c r="R26" s="40">
        <v>3</v>
      </c>
      <c r="S26" s="72" t="s">
        <v>43</v>
      </c>
      <c r="T26" s="90">
        <v>1493487.247</v>
      </c>
    </row>
    <row r="27" spans="2:20" ht="12.75">
      <c r="B27" s="130"/>
      <c r="C27" s="130"/>
      <c r="D27" s="130"/>
      <c r="E27" s="33"/>
      <c r="F27" s="33"/>
      <c r="G27" s="33"/>
      <c r="H27" s="33"/>
      <c r="I27" s="33"/>
      <c r="J27" s="33"/>
      <c r="R27" s="40">
        <v>4</v>
      </c>
      <c r="S27" s="136" t="s">
        <v>42</v>
      </c>
      <c r="T27" s="137">
        <v>1002595.755</v>
      </c>
    </row>
    <row r="28" spans="2:20" ht="12.75">
      <c r="B28" s="33"/>
      <c r="C28" s="33"/>
      <c r="D28" s="33"/>
      <c r="H28" s="40"/>
      <c r="I28" s="40"/>
      <c r="J28" s="40"/>
      <c r="R28" s="40">
        <v>5</v>
      </c>
      <c r="S28" s="136" t="s">
        <v>45</v>
      </c>
      <c r="T28" s="137">
        <v>954886.501</v>
      </c>
    </row>
    <row r="29" spans="18:20" ht="12.75">
      <c r="R29" s="40">
        <v>6</v>
      </c>
      <c r="S29" s="88" t="s">
        <v>41</v>
      </c>
      <c r="T29" s="87">
        <v>375705.435</v>
      </c>
    </row>
    <row r="30" spans="18:20" ht="12.75">
      <c r="R30" s="40">
        <v>7</v>
      </c>
      <c r="S30" s="88" t="s">
        <v>47</v>
      </c>
      <c r="T30" s="87">
        <v>292002.132</v>
      </c>
    </row>
    <row r="31" spans="18:20" ht="12.75">
      <c r="R31" s="40"/>
      <c r="S31" s="136" t="s">
        <v>49</v>
      </c>
      <c r="T31" s="137">
        <v>274474.889</v>
      </c>
    </row>
    <row r="32" spans="10:20" ht="12.75">
      <c r="J32" s="134"/>
      <c r="R32" s="135"/>
      <c r="S32" s="136" t="s">
        <v>40</v>
      </c>
      <c r="T32" s="137">
        <v>161017.262</v>
      </c>
    </row>
    <row r="33" spans="10:20" ht="12.75">
      <c r="J33" s="133"/>
      <c r="R33" s="40"/>
      <c r="S33" s="72" t="s">
        <v>51</v>
      </c>
      <c r="T33" s="90">
        <v>43186.534</v>
      </c>
    </row>
    <row r="34" spans="10:20" ht="12.75">
      <c r="J34" s="134"/>
      <c r="S34" s="72" t="s">
        <v>48</v>
      </c>
      <c r="T34" s="90">
        <v>13875.454</v>
      </c>
    </row>
    <row r="35" spans="10:20" ht="12.75">
      <c r="J35" s="134"/>
      <c r="R35" s="40"/>
      <c r="S35" s="88" t="s">
        <v>37</v>
      </c>
      <c r="T35" s="87">
        <v>7226.364</v>
      </c>
    </row>
    <row r="36" spans="10:20" ht="12.75">
      <c r="J36" s="134"/>
      <c r="R36" s="135"/>
      <c r="S36" s="88" t="s">
        <v>38</v>
      </c>
      <c r="T36" s="87">
        <v>4136.497</v>
      </c>
    </row>
    <row r="37" spans="18:20" ht="12.75">
      <c r="R37" s="135"/>
      <c r="S37" s="72" t="s">
        <v>50</v>
      </c>
      <c r="T37" s="90">
        <v>2827.77</v>
      </c>
    </row>
    <row r="38" spans="18:20" ht="12.75">
      <c r="R38" s="40"/>
      <c r="S38" t="s">
        <v>39</v>
      </c>
      <c r="T38" s="33">
        <v>2250.63</v>
      </c>
    </row>
    <row r="39" spans="18:20" ht="12.75">
      <c r="R39" s="135"/>
      <c r="S39" s="136"/>
      <c r="T39" s="137"/>
    </row>
    <row r="40" ht="12.75">
      <c r="T40" s="33">
        <f>SUM(T31:T38)</f>
        <v>508995.4</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D6" sqref="D6"/>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9.140625" style="42" bestFit="1"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59" t="s">
        <v>183</v>
      </c>
      <c r="B1" s="159"/>
      <c r="C1" s="159"/>
      <c r="D1" s="159"/>
      <c r="E1" s="159"/>
      <c r="F1" s="159"/>
      <c r="G1" s="159"/>
      <c r="H1" s="94"/>
      <c r="J1" s="68"/>
      <c r="K1" s="68"/>
      <c r="L1" s="68"/>
      <c r="M1" s="94"/>
      <c r="N1" s="94"/>
      <c r="O1" s="94"/>
      <c r="P1" s="94"/>
      <c r="Q1" s="94"/>
      <c r="T1" s="96"/>
      <c r="U1" s="96"/>
      <c r="V1" s="96"/>
      <c r="W1" s="94"/>
    </row>
    <row r="2" spans="1:23" s="95" customFormat="1" ht="15.75" customHeight="1">
      <c r="A2" s="160" t="s">
        <v>0</v>
      </c>
      <c r="B2" s="160"/>
      <c r="C2" s="160"/>
      <c r="D2" s="160"/>
      <c r="E2" s="160"/>
      <c r="F2" s="160"/>
      <c r="G2" s="160"/>
      <c r="H2" s="94"/>
      <c r="J2" s="68"/>
      <c r="K2" s="68"/>
      <c r="L2" s="68"/>
      <c r="M2" s="94"/>
      <c r="N2" s="94"/>
      <c r="O2" s="94"/>
      <c r="P2" s="94"/>
      <c r="Q2" s="94"/>
      <c r="T2" s="96"/>
      <c r="W2" s="94"/>
    </row>
    <row r="3" spans="1:23" s="95" customFormat="1" ht="15.75" customHeight="1">
      <c r="A3" s="160" t="s">
        <v>32</v>
      </c>
      <c r="B3" s="160"/>
      <c r="C3" s="160"/>
      <c r="D3" s="160"/>
      <c r="E3" s="160"/>
      <c r="F3" s="160"/>
      <c r="G3" s="160"/>
      <c r="H3" s="94"/>
      <c r="J3" s="68"/>
      <c r="K3" s="68"/>
      <c r="L3" s="68"/>
      <c r="M3" s="94"/>
      <c r="N3" s="94"/>
      <c r="O3" s="94"/>
      <c r="P3" s="94"/>
      <c r="Q3" s="94"/>
      <c r="S3" s="73"/>
      <c r="T3" s="96"/>
      <c r="U3" s="96"/>
      <c r="V3" s="96"/>
      <c r="W3" s="94"/>
    </row>
    <row r="4" spans="1:23" s="95" customFormat="1" ht="15.75" customHeight="1">
      <c r="A4" s="161"/>
      <c r="B4" s="161"/>
      <c r="C4" s="161"/>
      <c r="D4" s="161"/>
      <c r="E4" s="161"/>
      <c r="F4" s="161"/>
      <c r="G4" s="161"/>
      <c r="H4" s="94"/>
      <c r="J4" s="68"/>
      <c r="K4" s="68"/>
      <c r="L4" s="68"/>
      <c r="M4" s="94"/>
      <c r="N4" s="94"/>
      <c r="O4" s="94"/>
      <c r="P4" s="94"/>
      <c r="Q4" s="94"/>
      <c r="W4" s="94"/>
    </row>
    <row r="5" spans="1:23" s="5" customFormat="1" ht="12.75">
      <c r="A5" s="23" t="s">
        <v>33</v>
      </c>
      <c r="B5" s="1" t="s">
        <v>185</v>
      </c>
      <c r="C5" s="24">
        <v>2008</v>
      </c>
      <c r="D5" s="25">
        <v>2008</v>
      </c>
      <c r="E5" s="25">
        <v>2009</v>
      </c>
      <c r="F5" s="77" t="s">
        <v>34</v>
      </c>
      <c r="G5" s="26" t="s">
        <v>35</v>
      </c>
      <c r="J5"/>
      <c r="K5"/>
      <c r="L5"/>
      <c r="M5" s="22"/>
      <c r="N5" s="22"/>
      <c r="O5" s="22"/>
      <c r="P5" s="22"/>
      <c r="Q5" s="22"/>
      <c r="W5" s="22"/>
    </row>
    <row r="6" spans="1:23" s="5" customFormat="1" ht="12.75">
      <c r="A6" s="27"/>
      <c r="B6" s="27"/>
      <c r="C6" s="27" t="s">
        <v>36</v>
      </c>
      <c r="D6" s="25" t="str">
        <f>+'Exportacion_regional '!C6</f>
        <v>ene-oct</v>
      </c>
      <c r="E6" s="25" t="str">
        <f>+D6</f>
        <v>ene-oct</v>
      </c>
      <c r="F6" s="77" t="s">
        <v>269</v>
      </c>
      <c r="G6" s="28">
        <v>2009</v>
      </c>
      <c r="J6"/>
      <c r="K6"/>
      <c r="L6"/>
      <c r="M6" s="22"/>
      <c r="N6" s="22"/>
      <c r="O6" s="22"/>
      <c r="P6" s="22"/>
      <c r="Q6" s="22"/>
      <c r="T6" s="29"/>
      <c r="U6" s="30"/>
      <c r="V6" s="31"/>
      <c r="W6" s="22"/>
    </row>
    <row r="7" spans="1:7" ht="12.75">
      <c r="A7" s="59" t="s">
        <v>186</v>
      </c>
      <c r="B7" s="59" t="s">
        <v>187</v>
      </c>
      <c r="C7" s="60">
        <v>7489.344</v>
      </c>
      <c r="D7" s="60">
        <v>4326.328</v>
      </c>
      <c r="E7" s="60">
        <v>6625.664</v>
      </c>
      <c r="F7" s="74">
        <f>+(E7-D7)/D7</f>
        <v>0.5314751909702637</v>
      </c>
      <c r="G7" s="74">
        <f>+E7/$E$10</f>
        <v>0.9168738247893409</v>
      </c>
    </row>
    <row r="8" spans="1:7" ht="12.75">
      <c r="A8" s="2"/>
      <c r="B8" s="2" t="s">
        <v>188</v>
      </c>
      <c r="C8" s="47">
        <v>0</v>
      </c>
      <c r="D8" s="47">
        <v>0</v>
      </c>
      <c r="E8" s="47">
        <v>0.164</v>
      </c>
      <c r="F8" s="48"/>
      <c r="G8" s="48">
        <f>+E8/$E$10</f>
        <v>2.269467743390729E-05</v>
      </c>
    </row>
    <row r="9" spans="1:7" ht="12.75">
      <c r="A9" s="2"/>
      <c r="B9" s="2" t="s">
        <v>189</v>
      </c>
      <c r="C9" s="47">
        <v>930.047</v>
      </c>
      <c r="D9" s="47">
        <v>781.033</v>
      </c>
      <c r="E9" s="47">
        <v>600.536</v>
      </c>
      <c r="F9" s="48">
        <f>+(E9-D9)/D9</f>
        <v>-0.23110035043333646</v>
      </c>
      <c r="G9" s="48">
        <f>+E9/$E$10</f>
        <v>0.08310348053322528</v>
      </c>
    </row>
    <row r="10" spans="1:7" ht="12.75">
      <c r="A10" s="44"/>
      <c r="B10" s="44" t="s">
        <v>190</v>
      </c>
      <c r="C10" s="45">
        <v>8419.391</v>
      </c>
      <c r="D10" s="45">
        <v>5107.361</v>
      </c>
      <c r="E10" s="45">
        <v>7226.364</v>
      </c>
      <c r="F10" s="46">
        <f>+(E10-D10)/D10</f>
        <v>0.4148919569225672</v>
      </c>
      <c r="G10" s="46">
        <f>+E10/$E$10</f>
        <v>1</v>
      </c>
    </row>
    <row r="11" spans="1:7" ht="12.75">
      <c r="A11" s="59" t="s">
        <v>191</v>
      </c>
      <c r="B11" s="59" t="s">
        <v>187</v>
      </c>
      <c r="C11" s="60">
        <v>3987.21</v>
      </c>
      <c r="D11" s="60">
        <v>3500.417</v>
      </c>
      <c r="E11" s="60">
        <v>1729.404</v>
      </c>
      <c r="F11" s="74">
        <f aca="true" t="shared" si="0" ref="F11:F17">+(E11-D11)/D11</f>
        <v>-0.5059434347393468</v>
      </c>
      <c r="G11" s="74">
        <f>+E11/$E$14</f>
        <v>0.41808419056027357</v>
      </c>
    </row>
    <row r="12" spans="1:7" ht="12.75">
      <c r="A12" s="2"/>
      <c r="B12" s="2" t="s">
        <v>188</v>
      </c>
      <c r="C12" s="47">
        <v>261.091</v>
      </c>
      <c r="D12" s="47">
        <v>224.583</v>
      </c>
      <c r="E12" s="47">
        <v>180.607</v>
      </c>
      <c r="F12" s="48">
        <f t="shared" si="0"/>
        <v>-0.19581179341268037</v>
      </c>
      <c r="G12" s="48">
        <f>+E12/$E$14</f>
        <v>0.043661823035288067</v>
      </c>
    </row>
    <row r="13" spans="1:7" ht="12.75">
      <c r="A13" s="2"/>
      <c r="B13" s="2" t="s">
        <v>189</v>
      </c>
      <c r="C13" s="47">
        <v>10714.709</v>
      </c>
      <c r="D13" s="47">
        <v>9925.169</v>
      </c>
      <c r="E13" s="47">
        <v>2226.486</v>
      </c>
      <c r="F13" s="48">
        <f t="shared" si="0"/>
        <v>-0.775672736655668</v>
      </c>
      <c r="G13" s="48">
        <f>+E13/$E$14</f>
        <v>0.5382539864044382</v>
      </c>
    </row>
    <row r="14" spans="1:7" ht="12.75">
      <c r="A14" s="44"/>
      <c r="B14" s="44" t="s">
        <v>190</v>
      </c>
      <c r="C14" s="45">
        <v>14963.01</v>
      </c>
      <c r="D14" s="45">
        <v>13650.169</v>
      </c>
      <c r="E14" s="45">
        <v>4136.497</v>
      </c>
      <c r="F14" s="46">
        <f t="shared" si="0"/>
        <v>-0.6969636786181914</v>
      </c>
      <c r="G14" s="46">
        <f>+E14/$E$14</f>
        <v>1</v>
      </c>
    </row>
    <row r="15" spans="1:7" ht="12.75">
      <c r="A15" s="59" t="s">
        <v>192</v>
      </c>
      <c r="B15" s="59" t="s">
        <v>187</v>
      </c>
      <c r="C15" s="60">
        <v>2095.309</v>
      </c>
      <c r="D15" s="60">
        <v>1946.149</v>
      </c>
      <c r="E15" s="60">
        <v>1610.551</v>
      </c>
      <c r="F15" s="74">
        <f t="shared" si="0"/>
        <v>-0.17244208948030185</v>
      </c>
      <c r="G15" s="74">
        <f>+E15/$E$18</f>
        <v>0.7156000764230459</v>
      </c>
    </row>
    <row r="16" spans="1:7" ht="12.75">
      <c r="A16" s="2"/>
      <c r="B16" s="2" t="s">
        <v>188</v>
      </c>
      <c r="C16" s="47">
        <v>15.26</v>
      </c>
      <c r="D16" s="47">
        <v>12.673</v>
      </c>
      <c r="E16" s="47">
        <v>43.728</v>
      </c>
      <c r="F16" s="48">
        <f t="shared" si="0"/>
        <v>2.4504852836739524</v>
      </c>
      <c r="G16" s="48">
        <f>+E16/$E$18</f>
        <v>0.019429226483251356</v>
      </c>
    </row>
    <row r="17" spans="1:7" ht="12.75">
      <c r="A17" s="2"/>
      <c r="B17" s="2" t="s">
        <v>189</v>
      </c>
      <c r="C17" s="47">
        <v>295.502</v>
      </c>
      <c r="D17" s="47">
        <v>295.502</v>
      </c>
      <c r="E17" s="47">
        <v>596.351</v>
      </c>
      <c r="F17" s="48">
        <f t="shared" si="0"/>
        <v>1.0180946321852304</v>
      </c>
      <c r="G17" s="48">
        <f>+E17/$E$18</f>
        <v>0.26497069709370263</v>
      </c>
    </row>
    <row r="18" spans="1:7" ht="12.75">
      <c r="A18" s="44"/>
      <c r="B18" s="44" t="s">
        <v>190</v>
      </c>
      <c r="C18" s="45">
        <v>2406.071</v>
      </c>
      <c r="D18" s="45">
        <v>2254.324</v>
      </c>
      <c r="E18" s="45">
        <v>2250.63</v>
      </c>
      <c r="F18" s="46">
        <f aca="true" t="shared" si="1" ref="F18:F24">+(E18-D18)/D18</f>
        <v>-0.0016386286975607588</v>
      </c>
      <c r="G18" s="46">
        <f>+E18/$E$18</f>
        <v>1</v>
      </c>
    </row>
    <row r="19" spans="1:7" ht="12.75">
      <c r="A19" s="59" t="s">
        <v>193</v>
      </c>
      <c r="B19" s="59" t="s">
        <v>187</v>
      </c>
      <c r="C19" s="60">
        <v>269524.334</v>
      </c>
      <c r="D19" s="60">
        <v>231479.705</v>
      </c>
      <c r="E19" s="60">
        <v>160683.946</v>
      </c>
      <c r="F19" s="74">
        <f t="shared" si="1"/>
        <v>-0.30584002601869564</v>
      </c>
      <c r="G19" s="74">
        <f>+E19/$E$22</f>
        <v>0.9979299362325513</v>
      </c>
    </row>
    <row r="20" spans="1:7" ht="12.75">
      <c r="A20" s="2"/>
      <c r="B20" s="2" t="s">
        <v>188</v>
      </c>
      <c r="C20" s="47">
        <v>0</v>
      </c>
      <c r="D20" s="47">
        <v>0</v>
      </c>
      <c r="E20" s="47">
        <v>46.722</v>
      </c>
      <c r="F20" s="48"/>
      <c r="G20" s="48">
        <f>+E20/$E$22</f>
        <v>0.00029016764674585015</v>
      </c>
    </row>
    <row r="21" spans="1:7" ht="12.75">
      <c r="A21" s="2"/>
      <c r="B21" s="2" t="s">
        <v>189</v>
      </c>
      <c r="C21" s="47">
        <v>387.105</v>
      </c>
      <c r="D21" s="47">
        <v>252.923</v>
      </c>
      <c r="E21" s="47">
        <v>286.594</v>
      </c>
      <c r="F21" s="48">
        <f t="shared" si="1"/>
        <v>0.1331274735789153</v>
      </c>
      <c r="G21" s="48">
        <f>+E21/$E$22</f>
        <v>0.0017798961207028847</v>
      </c>
    </row>
    <row r="22" spans="1:7" ht="12.75">
      <c r="A22" s="44"/>
      <c r="B22" s="44" t="s">
        <v>190</v>
      </c>
      <c r="C22" s="45">
        <v>269911.439</v>
      </c>
      <c r="D22" s="45">
        <v>231732.628</v>
      </c>
      <c r="E22" s="45">
        <v>161017.262</v>
      </c>
      <c r="F22" s="48">
        <f t="shared" si="1"/>
        <v>-0.30515929763675753</v>
      </c>
      <c r="G22" s="46">
        <f>+E22/$E$22</f>
        <v>1</v>
      </c>
    </row>
    <row r="23" spans="1:7" ht="12.75">
      <c r="A23" s="59" t="s">
        <v>194</v>
      </c>
      <c r="B23" s="59" t="s">
        <v>187</v>
      </c>
      <c r="C23" s="60">
        <v>423284.999</v>
      </c>
      <c r="D23" s="60">
        <v>374069.828</v>
      </c>
      <c r="E23" s="60">
        <v>375540.989</v>
      </c>
      <c r="F23" s="74">
        <f t="shared" si="1"/>
        <v>0.0039328512750299175</v>
      </c>
      <c r="G23" s="74">
        <f>+E23/$E$26</f>
        <v>0.9995623007157189</v>
      </c>
    </row>
    <row r="24" spans="1:7" ht="12.75">
      <c r="A24" s="2"/>
      <c r="B24" s="2" t="s">
        <v>188</v>
      </c>
      <c r="C24" s="47">
        <v>110.094</v>
      </c>
      <c r="D24" s="47">
        <v>109.827</v>
      </c>
      <c r="E24" s="47">
        <v>107.64</v>
      </c>
      <c r="F24" s="48">
        <f t="shared" si="1"/>
        <v>-0.01991313611407029</v>
      </c>
      <c r="G24" s="48">
        <f>+E24/$E$26</f>
        <v>0.00028650104569288436</v>
      </c>
    </row>
    <row r="25" spans="1:7" ht="12.75">
      <c r="A25" s="2"/>
      <c r="B25" s="2" t="s">
        <v>189</v>
      </c>
      <c r="C25" s="47">
        <v>26.246</v>
      </c>
      <c r="D25" s="47">
        <v>26.246</v>
      </c>
      <c r="E25" s="47">
        <v>56.806</v>
      </c>
      <c r="F25" s="48"/>
      <c r="G25" s="48">
        <f>+E25/$E$26</f>
        <v>0.00015119823858816416</v>
      </c>
    </row>
    <row r="26" spans="1:7" ht="12.75">
      <c r="A26" s="44"/>
      <c r="B26" s="44" t="s">
        <v>190</v>
      </c>
      <c r="C26" s="45">
        <v>423421.339</v>
      </c>
      <c r="D26" s="45">
        <v>374205.901</v>
      </c>
      <c r="E26" s="45">
        <v>375705.435</v>
      </c>
      <c r="F26" s="46">
        <f aca="true" t="shared" si="2" ref="F26:F54">+(E26-D26)/D26</f>
        <v>0.004007243060552337</v>
      </c>
      <c r="G26" s="46">
        <f>+E26/$E$26</f>
        <v>1</v>
      </c>
    </row>
    <row r="27" spans="1:7" ht="12.75">
      <c r="A27" s="59" t="s">
        <v>195</v>
      </c>
      <c r="B27" s="59" t="s">
        <v>187</v>
      </c>
      <c r="C27" s="60">
        <v>1230379.041</v>
      </c>
      <c r="D27" s="60">
        <v>1107440.351</v>
      </c>
      <c r="E27" s="60">
        <v>929802.468</v>
      </c>
      <c r="F27" s="74">
        <f t="shared" si="2"/>
        <v>-0.16040401890683864</v>
      </c>
      <c r="G27" s="74">
        <f>+E27/$E$30</f>
        <v>0.9273951773314659</v>
      </c>
    </row>
    <row r="28" spans="1:7" ht="12.75">
      <c r="A28" s="2"/>
      <c r="B28" s="2" t="s">
        <v>188</v>
      </c>
      <c r="C28" s="47">
        <v>54553.115</v>
      </c>
      <c r="D28" s="47">
        <v>41760.886</v>
      </c>
      <c r="E28" s="47">
        <v>30932.082</v>
      </c>
      <c r="F28" s="48">
        <f t="shared" si="2"/>
        <v>-0.2593049390762447</v>
      </c>
      <c r="G28" s="48">
        <f>+E28/$E$30</f>
        <v>0.030851997772521986</v>
      </c>
    </row>
    <row r="29" spans="1:7" ht="12.75">
      <c r="A29" s="2"/>
      <c r="B29" s="2" t="s">
        <v>189</v>
      </c>
      <c r="C29" s="47">
        <v>68103.53</v>
      </c>
      <c r="D29" s="47">
        <v>59471.759</v>
      </c>
      <c r="E29" s="47">
        <v>41861.205</v>
      </c>
      <c r="F29" s="48">
        <f t="shared" si="2"/>
        <v>-0.29611624569570905</v>
      </c>
      <c r="G29" s="48">
        <f>+E29/$E$30</f>
        <v>0.04175282489601206</v>
      </c>
    </row>
    <row r="30" spans="1:7" ht="12.75">
      <c r="A30" s="44"/>
      <c r="B30" s="44" t="s">
        <v>190</v>
      </c>
      <c r="C30" s="45">
        <v>1353035.686</v>
      </c>
      <c r="D30" s="45">
        <v>1208672.996</v>
      </c>
      <c r="E30" s="45">
        <v>1002595.755</v>
      </c>
      <c r="F30" s="46">
        <f t="shared" si="2"/>
        <v>-0.17049875498335368</v>
      </c>
      <c r="G30" s="46">
        <f>+E30/$E$30</f>
        <v>1</v>
      </c>
    </row>
    <row r="31" spans="1:7" ht="12.75">
      <c r="A31" s="59" t="s">
        <v>196</v>
      </c>
      <c r="B31" s="59" t="s">
        <v>187</v>
      </c>
      <c r="C31" s="60">
        <v>1617462.076</v>
      </c>
      <c r="D31" s="60">
        <v>1369009.929</v>
      </c>
      <c r="E31" s="60">
        <v>1305362.691</v>
      </c>
      <c r="F31" s="74">
        <f t="shared" si="2"/>
        <v>-0.04649143636707685</v>
      </c>
      <c r="G31" s="74">
        <f>+E31/$E$34</f>
        <v>0.874036717502684</v>
      </c>
    </row>
    <row r="32" spans="1:7" ht="12.75">
      <c r="A32" s="2"/>
      <c r="B32" s="2" t="s">
        <v>188</v>
      </c>
      <c r="C32" s="47">
        <v>52525.993</v>
      </c>
      <c r="D32" s="47">
        <v>45822.761</v>
      </c>
      <c r="E32" s="47">
        <v>44257.382</v>
      </c>
      <c r="F32" s="48">
        <f t="shared" si="2"/>
        <v>-0.03416160366242446</v>
      </c>
      <c r="G32" s="48">
        <f>+E32/$E$34</f>
        <v>0.029633585481831703</v>
      </c>
    </row>
    <row r="33" spans="1:7" ht="12.75">
      <c r="A33" s="2"/>
      <c r="B33" s="2" t="s">
        <v>189</v>
      </c>
      <c r="C33" s="47">
        <v>184841.228</v>
      </c>
      <c r="D33" s="47">
        <v>163266.313</v>
      </c>
      <c r="E33" s="47">
        <v>143867.174</v>
      </c>
      <c r="F33" s="48">
        <f t="shared" si="2"/>
        <v>-0.11881899360341405</v>
      </c>
      <c r="G33" s="48">
        <f>+E33/$E$34</f>
        <v>0.09632969701548445</v>
      </c>
    </row>
    <row r="34" spans="1:7" ht="12.75">
      <c r="A34" s="44"/>
      <c r="B34" s="44" t="s">
        <v>190</v>
      </c>
      <c r="C34" s="45">
        <v>1854829.297</v>
      </c>
      <c r="D34" s="45">
        <v>1578099.003</v>
      </c>
      <c r="E34" s="45">
        <v>1493487.247</v>
      </c>
      <c r="F34" s="46">
        <f t="shared" si="2"/>
        <v>-0.05361625337773567</v>
      </c>
      <c r="G34" s="46">
        <f>+E34/$E$34</f>
        <v>1</v>
      </c>
    </row>
    <row r="35" spans="1:7" ht="12.75">
      <c r="A35" s="59" t="s">
        <v>197</v>
      </c>
      <c r="B35" s="59" t="s">
        <v>187</v>
      </c>
      <c r="C35" s="60">
        <v>1584985.143</v>
      </c>
      <c r="D35" s="60">
        <v>1413659.367</v>
      </c>
      <c r="E35" s="60">
        <v>1167857.216</v>
      </c>
      <c r="F35" s="74">
        <f t="shared" si="2"/>
        <v>-0.1738765057112942</v>
      </c>
      <c r="G35" s="74">
        <f>+E35/$E$38</f>
        <v>0.7399120531845484</v>
      </c>
    </row>
    <row r="36" spans="1:7" ht="12.75">
      <c r="A36" s="2"/>
      <c r="B36" s="2" t="s">
        <v>188</v>
      </c>
      <c r="C36" s="47">
        <v>1390.614</v>
      </c>
      <c r="D36" s="47">
        <v>1254.414</v>
      </c>
      <c r="E36" s="47">
        <v>1815.291</v>
      </c>
      <c r="F36" s="48">
        <f t="shared" si="2"/>
        <v>0.4471227202502523</v>
      </c>
      <c r="G36" s="48">
        <f>+E36/$E$38</f>
        <v>0.0011501026602702706</v>
      </c>
    </row>
    <row r="37" spans="1:7" ht="12.75">
      <c r="A37" s="2"/>
      <c r="B37" s="2" t="s">
        <v>189</v>
      </c>
      <c r="C37" s="47">
        <v>465390.206</v>
      </c>
      <c r="D37" s="47">
        <v>405849.654</v>
      </c>
      <c r="E37" s="47">
        <v>408700.505</v>
      </c>
      <c r="F37" s="48">
        <f t="shared" si="2"/>
        <v>0.007024401701227086</v>
      </c>
      <c r="G37" s="48">
        <f>+E37/$E$38</f>
        <v>0.25893784415518123</v>
      </c>
    </row>
    <row r="38" spans="1:7" ht="12.75">
      <c r="A38" s="44"/>
      <c r="B38" s="44" t="s">
        <v>190</v>
      </c>
      <c r="C38" s="45">
        <v>2051765.963</v>
      </c>
      <c r="D38" s="45">
        <v>1820763.435</v>
      </c>
      <c r="E38" s="45">
        <v>1578373.012</v>
      </c>
      <c r="F38" s="46">
        <f t="shared" si="2"/>
        <v>-0.1331257088870526</v>
      </c>
      <c r="G38" s="46">
        <f>+E38/$E$38</f>
        <v>1</v>
      </c>
    </row>
    <row r="39" spans="1:7" ht="12.75">
      <c r="A39" s="59" t="s">
        <v>198</v>
      </c>
      <c r="B39" s="59" t="s">
        <v>187</v>
      </c>
      <c r="C39" s="60">
        <v>1126468.761</v>
      </c>
      <c r="D39" s="60">
        <v>996227.171</v>
      </c>
      <c r="E39" s="60">
        <v>799727.541</v>
      </c>
      <c r="F39" s="74">
        <f t="shared" si="2"/>
        <v>-0.1972437971178363</v>
      </c>
      <c r="G39" s="74">
        <f>+E39/$E$42</f>
        <v>0.8375105734163059</v>
      </c>
    </row>
    <row r="40" spans="1:7" ht="12.75">
      <c r="A40" s="2"/>
      <c r="B40" s="2" t="s">
        <v>188</v>
      </c>
      <c r="C40" s="47">
        <v>193557.431</v>
      </c>
      <c r="D40" s="47">
        <v>171309.746</v>
      </c>
      <c r="E40" s="47">
        <v>142252.144</v>
      </c>
      <c r="F40" s="48">
        <f t="shared" si="2"/>
        <v>-0.16962025032714725</v>
      </c>
      <c r="G40" s="48">
        <f>+E40/$E$42</f>
        <v>0.14897282959914834</v>
      </c>
    </row>
    <row r="41" spans="1:9" ht="12.75">
      <c r="A41" s="2"/>
      <c r="B41" s="2" t="s">
        <v>189</v>
      </c>
      <c r="C41" s="47">
        <v>30049.617</v>
      </c>
      <c r="D41" s="47">
        <v>25528.778</v>
      </c>
      <c r="E41" s="47">
        <v>12906.816</v>
      </c>
      <c r="F41" s="48">
        <f t="shared" si="2"/>
        <v>-0.4944209237120554</v>
      </c>
      <c r="G41" s="48">
        <f>+E41/$E$42</f>
        <v>0.013516596984545706</v>
      </c>
      <c r="I41" s="150"/>
    </row>
    <row r="42" spans="1:7" ht="12.75">
      <c r="A42" s="44"/>
      <c r="B42" s="44" t="s">
        <v>190</v>
      </c>
      <c r="C42" s="45">
        <v>1350075.809</v>
      </c>
      <c r="D42" s="45">
        <v>1193065.695</v>
      </c>
      <c r="E42" s="45">
        <v>954886.501</v>
      </c>
      <c r="F42" s="46">
        <f t="shared" si="2"/>
        <v>-0.1996362773635864</v>
      </c>
      <c r="G42" s="46">
        <f>+E42/$E$42</f>
        <v>1</v>
      </c>
    </row>
    <row r="43" spans="1:7" ht="12.75">
      <c r="A43" s="59" t="s">
        <v>199</v>
      </c>
      <c r="B43" s="59" t="s">
        <v>187</v>
      </c>
      <c r="C43" s="60">
        <v>345168.422</v>
      </c>
      <c r="D43" s="60">
        <v>308196.013</v>
      </c>
      <c r="E43" s="60">
        <v>258140.063</v>
      </c>
      <c r="F43" s="74">
        <f t="shared" si="2"/>
        <v>-0.16241595571841477</v>
      </c>
      <c r="G43" s="74">
        <f>+E43/$E$46</f>
        <v>0.09383111620820499</v>
      </c>
    </row>
    <row r="44" spans="1:7" ht="12.75">
      <c r="A44" s="2"/>
      <c r="B44" s="2" t="s">
        <v>188</v>
      </c>
      <c r="C44" s="47">
        <v>4103009.748</v>
      </c>
      <c r="D44" s="47">
        <v>3514965.207</v>
      </c>
      <c r="E44" s="47">
        <v>2445551.497</v>
      </c>
      <c r="F44" s="48">
        <f t="shared" si="2"/>
        <v>-0.3042458878028945</v>
      </c>
      <c r="G44" s="48">
        <f>+E44/$E$46</f>
        <v>0.8889314740275579</v>
      </c>
    </row>
    <row r="45" spans="1:7" ht="12.75">
      <c r="A45" s="2"/>
      <c r="B45" s="2" t="s">
        <v>189</v>
      </c>
      <c r="C45" s="47">
        <v>91486.288</v>
      </c>
      <c r="D45" s="47">
        <v>76037.474</v>
      </c>
      <c r="E45" s="47">
        <v>47422.073</v>
      </c>
      <c r="F45" s="48">
        <f t="shared" si="2"/>
        <v>-0.37633287239394625</v>
      </c>
      <c r="G45" s="48">
        <f>+E45/$E$46</f>
        <v>0.0172374097642371</v>
      </c>
    </row>
    <row r="46" spans="1:7" ht="12.75">
      <c r="A46" s="44"/>
      <c r="B46" s="44" t="s">
        <v>190</v>
      </c>
      <c r="C46" s="45">
        <v>4539664.458</v>
      </c>
      <c r="D46" s="45">
        <v>3899198.694</v>
      </c>
      <c r="E46" s="45">
        <v>2751113.633</v>
      </c>
      <c r="F46" s="46">
        <f t="shared" si="2"/>
        <v>-0.2944412816835028</v>
      </c>
      <c r="G46" s="46">
        <f>+E46/$E$46</f>
        <v>1</v>
      </c>
    </row>
    <row r="47" spans="1:7" ht="12.75">
      <c r="A47" s="59" t="s">
        <v>200</v>
      </c>
      <c r="B47" s="59" t="s">
        <v>187</v>
      </c>
      <c r="C47" s="60">
        <v>65151.407</v>
      </c>
      <c r="D47" s="60">
        <v>59467.612</v>
      </c>
      <c r="E47" s="60">
        <v>64511.637</v>
      </c>
      <c r="F47" s="74">
        <f t="shared" si="2"/>
        <v>0.08481969983930078</v>
      </c>
      <c r="G47" s="74">
        <f>+E47/$E$50</f>
        <v>0.22092865061683867</v>
      </c>
    </row>
    <row r="48" spans="1:7" ht="12.75">
      <c r="A48" s="2"/>
      <c r="B48" s="2" t="s">
        <v>188</v>
      </c>
      <c r="C48" s="47">
        <v>321344.716</v>
      </c>
      <c r="D48" s="47">
        <v>285419.222</v>
      </c>
      <c r="E48" s="47">
        <v>206765.425</v>
      </c>
      <c r="F48" s="48">
        <f t="shared" si="2"/>
        <v>-0.27557287995130203</v>
      </c>
      <c r="G48" s="48">
        <f>+E48/$E$50</f>
        <v>0.7080956004800677</v>
      </c>
    </row>
    <row r="49" spans="1:7" ht="12.75">
      <c r="A49" s="2"/>
      <c r="B49" s="2" t="s">
        <v>189</v>
      </c>
      <c r="C49" s="47">
        <v>50087.524</v>
      </c>
      <c r="D49" s="47">
        <v>42717.723</v>
      </c>
      <c r="E49" s="47">
        <v>20725.07</v>
      </c>
      <c r="F49" s="48">
        <f t="shared" si="2"/>
        <v>-0.5148367341583258</v>
      </c>
      <c r="G49" s="48">
        <f>+E49/$E$50</f>
        <v>0.07097574890309363</v>
      </c>
    </row>
    <row r="50" spans="1:7" ht="14.25" customHeight="1">
      <c r="A50" s="44"/>
      <c r="B50" s="44" t="s">
        <v>190</v>
      </c>
      <c r="C50" s="45">
        <v>436583.647</v>
      </c>
      <c r="D50" s="45">
        <v>387604.557</v>
      </c>
      <c r="E50" s="45">
        <v>292002.132</v>
      </c>
      <c r="F50" s="46">
        <f t="shared" si="2"/>
        <v>-0.24664938343333254</v>
      </c>
      <c r="G50" s="46">
        <f>+E50/$E$50</f>
        <v>1</v>
      </c>
    </row>
    <row r="51" spans="1:7" ht="14.25" customHeight="1">
      <c r="A51" s="59" t="s">
        <v>201</v>
      </c>
      <c r="B51" s="59" t="s">
        <v>187</v>
      </c>
      <c r="C51" s="60">
        <v>283.83</v>
      </c>
      <c r="D51" s="60">
        <v>273.818</v>
      </c>
      <c r="E51" s="60">
        <v>401.151</v>
      </c>
      <c r="F51" s="74">
        <f t="shared" si="2"/>
        <v>0.46502786522434625</v>
      </c>
      <c r="G51" s="74">
        <f>+E51/$E$54</f>
        <v>0.028910837800334318</v>
      </c>
    </row>
    <row r="52" spans="1:7" ht="14.25" customHeight="1">
      <c r="A52" s="2"/>
      <c r="B52" s="2" t="s">
        <v>188</v>
      </c>
      <c r="C52" s="47">
        <v>4035.477</v>
      </c>
      <c r="D52" s="47">
        <v>3212.713</v>
      </c>
      <c r="E52" s="47">
        <v>13474.303</v>
      </c>
      <c r="F52" s="48">
        <f t="shared" si="2"/>
        <v>3.1940574835038174</v>
      </c>
      <c r="G52" s="48">
        <f>+E52/$E$54</f>
        <v>0.9710891621996657</v>
      </c>
    </row>
    <row r="53" spans="1:7" ht="14.25" customHeight="1">
      <c r="A53" s="2"/>
      <c r="B53" s="2" t="s">
        <v>189</v>
      </c>
      <c r="C53" s="47">
        <v>462.96</v>
      </c>
      <c r="D53" s="47">
        <v>458.3</v>
      </c>
      <c r="E53" s="47">
        <v>0</v>
      </c>
      <c r="F53" s="48">
        <f t="shared" si="2"/>
        <v>-1</v>
      </c>
      <c r="G53" s="48">
        <f>+E53/$E$54</f>
        <v>0</v>
      </c>
    </row>
    <row r="54" spans="1:7" ht="14.25" customHeight="1">
      <c r="A54" s="44"/>
      <c r="B54" s="44" t="s">
        <v>190</v>
      </c>
      <c r="C54" s="45">
        <v>4782.267</v>
      </c>
      <c r="D54" s="45">
        <v>3944.831</v>
      </c>
      <c r="E54" s="45">
        <v>13875.454</v>
      </c>
      <c r="F54" s="46">
        <f t="shared" si="2"/>
        <v>2.517376029543471</v>
      </c>
      <c r="G54" s="46">
        <f>+E54/$E$54</f>
        <v>1</v>
      </c>
    </row>
    <row r="55" spans="1:7" ht="12.75">
      <c r="A55" s="59" t="s">
        <v>202</v>
      </c>
      <c r="B55" s="59" t="s">
        <v>187</v>
      </c>
      <c r="C55" s="60">
        <v>165483.395</v>
      </c>
      <c r="D55" s="60">
        <v>142665.006</v>
      </c>
      <c r="E55" s="60">
        <v>126872.389</v>
      </c>
      <c r="F55" s="74">
        <f aca="true" t="shared" si="3" ref="F55:F68">+(E55-D55)/D55</f>
        <v>-0.11069720208752523</v>
      </c>
      <c r="G55" s="74">
        <f>+E55/$E$58</f>
        <v>0.46223678042911964</v>
      </c>
    </row>
    <row r="56" spans="1:7" ht="12.75">
      <c r="A56" s="2"/>
      <c r="B56" s="2" t="s">
        <v>188</v>
      </c>
      <c r="C56" s="47">
        <v>80849.095</v>
      </c>
      <c r="D56" s="47">
        <v>56440.581</v>
      </c>
      <c r="E56" s="47">
        <v>78365.616</v>
      </c>
      <c r="F56" s="48">
        <f t="shared" si="3"/>
        <v>0.38846224846622324</v>
      </c>
      <c r="G56" s="48">
        <f>+E56/$E$58</f>
        <v>0.2855110581718825</v>
      </c>
    </row>
    <row r="57" spans="1:7" ht="12.75">
      <c r="A57" s="2"/>
      <c r="B57" s="2" t="s">
        <v>189</v>
      </c>
      <c r="C57" s="47">
        <v>129968.433</v>
      </c>
      <c r="D57" s="47">
        <v>104666.668</v>
      </c>
      <c r="E57" s="47">
        <v>69236.884</v>
      </c>
      <c r="F57" s="48">
        <f t="shared" si="3"/>
        <v>-0.3385011167069921</v>
      </c>
      <c r="G57" s="48">
        <f>+E57/$E$58</f>
        <v>0.25225216139899775</v>
      </c>
    </row>
    <row r="58" spans="1:7" ht="12.75">
      <c r="A58" s="44"/>
      <c r="B58" s="44" t="s">
        <v>190</v>
      </c>
      <c r="C58" s="45">
        <v>376300.923</v>
      </c>
      <c r="D58" s="45">
        <v>303772.255</v>
      </c>
      <c r="E58" s="45">
        <v>274474.889</v>
      </c>
      <c r="F58" s="46">
        <f t="shared" si="3"/>
        <v>-0.09644516744954203</v>
      </c>
      <c r="G58" s="46">
        <f>+E58/$E$58</f>
        <v>1</v>
      </c>
    </row>
    <row r="59" spans="1:7" ht="12.75">
      <c r="A59" s="59" t="s">
        <v>203</v>
      </c>
      <c r="B59" s="59" t="s">
        <v>187</v>
      </c>
      <c r="C59" s="60">
        <v>1045.669</v>
      </c>
      <c r="D59" s="60">
        <v>980.515</v>
      </c>
      <c r="E59" s="60">
        <v>942.515</v>
      </c>
      <c r="F59" s="74">
        <f t="shared" si="3"/>
        <v>-0.03875514398045925</v>
      </c>
      <c r="G59" s="74">
        <f>+E59/$E$62</f>
        <v>0.33330681066706275</v>
      </c>
    </row>
    <row r="60" spans="1:7" ht="12.75">
      <c r="A60" s="2"/>
      <c r="B60" s="2" t="s">
        <v>188</v>
      </c>
      <c r="C60" s="47">
        <v>732.779</v>
      </c>
      <c r="D60" s="47">
        <v>653.321</v>
      </c>
      <c r="E60" s="47">
        <v>303.222</v>
      </c>
      <c r="F60" s="48">
        <f t="shared" si="3"/>
        <v>-0.5358759323517842</v>
      </c>
      <c r="G60" s="48">
        <f>+E60/$E$62</f>
        <v>0.10723007882536414</v>
      </c>
    </row>
    <row r="61" spans="1:7" ht="12.75">
      <c r="A61" s="2"/>
      <c r="B61" s="2" t="s">
        <v>189</v>
      </c>
      <c r="C61" s="47">
        <v>1484.003</v>
      </c>
      <c r="D61" s="47">
        <v>1484.003</v>
      </c>
      <c r="E61" s="47">
        <v>1582.033</v>
      </c>
      <c r="F61" s="48">
        <f t="shared" si="3"/>
        <v>0.06605781794241654</v>
      </c>
      <c r="G61" s="48">
        <f>+E61/$E$62</f>
        <v>0.559463110507573</v>
      </c>
    </row>
    <row r="62" spans="1:7" ht="12.75">
      <c r="A62" s="44"/>
      <c r="B62" s="44" t="s">
        <v>190</v>
      </c>
      <c r="C62" s="45">
        <v>3262.451</v>
      </c>
      <c r="D62" s="45">
        <v>3117.839</v>
      </c>
      <c r="E62" s="45">
        <v>2827.77</v>
      </c>
      <c r="F62" s="46">
        <f t="shared" si="3"/>
        <v>-0.09303527218692176</v>
      </c>
      <c r="G62" s="46">
        <f>+E62/$E$62</f>
        <v>1</v>
      </c>
    </row>
    <row r="63" spans="1:7" ht="12.75">
      <c r="A63" s="59" t="s">
        <v>204</v>
      </c>
      <c r="B63" s="59" t="s">
        <v>187</v>
      </c>
      <c r="C63" s="60">
        <v>1263.32</v>
      </c>
      <c r="D63" s="60">
        <v>1089.298</v>
      </c>
      <c r="E63" s="60">
        <v>633.771</v>
      </c>
      <c r="F63" s="74">
        <f t="shared" si="3"/>
        <v>-0.41818400474434</v>
      </c>
      <c r="G63" s="74">
        <f>+E63/$E$66</f>
        <v>0.014675199449902601</v>
      </c>
    </row>
    <row r="64" spans="1:7" ht="12.75">
      <c r="A64" s="2"/>
      <c r="B64" s="2" t="s">
        <v>188</v>
      </c>
      <c r="C64" s="47">
        <v>5434.444</v>
      </c>
      <c r="D64" s="47">
        <v>4824.949</v>
      </c>
      <c r="E64" s="47">
        <v>1418.071</v>
      </c>
      <c r="F64" s="48">
        <f t="shared" si="3"/>
        <v>-0.7060961680631236</v>
      </c>
      <c r="G64" s="48">
        <f>+E64/$E$66</f>
        <v>0.03283595298478919</v>
      </c>
    </row>
    <row r="65" spans="1:7" ht="12.75">
      <c r="A65" s="2"/>
      <c r="B65" s="2" t="s">
        <v>189</v>
      </c>
      <c r="C65" s="47">
        <v>47836.16</v>
      </c>
      <c r="D65" s="47">
        <v>44592.653</v>
      </c>
      <c r="E65" s="47">
        <v>41134.692</v>
      </c>
      <c r="F65" s="48">
        <f t="shared" si="3"/>
        <v>-0.07754553199604419</v>
      </c>
      <c r="G65" s="48">
        <f>+E65/$E$66</f>
        <v>0.9524888475653083</v>
      </c>
    </row>
    <row r="66" spans="1:7" ht="12.75">
      <c r="A66" s="44"/>
      <c r="B66" s="44" t="s">
        <v>190</v>
      </c>
      <c r="C66" s="45">
        <v>54533.924</v>
      </c>
      <c r="D66" s="45">
        <v>50506.9</v>
      </c>
      <c r="E66" s="45">
        <v>43186.534</v>
      </c>
      <c r="F66" s="46">
        <f t="shared" si="3"/>
        <v>-0.14493793917266753</v>
      </c>
      <c r="G66" s="46">
        <f>+E66/$E$66</f>
        <v>1</v>
      </c>
    </row>
    <row r="67" spans="1:7" ht="12.75">
      <c r="A67" s="65" t="s">
        <v>205</v>
      </c>
      <c r="B67" s="65" t="s">
        <v>190</v>
      </c>
      <c r="C67" s="33">
        <f>+'Exportacion_regional '!B22</f>
        <v>13447.361000000297</v>
      </c>
      <c r="D67" s="33">
        <f>+'Exportacion_regional '!C22</f>
        <v>11897.41199999918</v>
      </c>
      <c r="E67" s="33">
        <f>+'Exportacion_regional '!D22</f>
        <v>13989.885000001363</v>
      </c>
      <c r="F67" s="66">
        <f t="shared" si="3"/>
        <v>0.17587631663107295</v>
      </c>
      <c r="G67" s="66">
        <f>+E67/$E$67</f>
        <v>1</v>
      </c>
    </row>
    <row r="68" spans="1:16" ht="12.75">
      <c r="A68" s="67" t="s">
        <v>190</v>
      </c>
      <c r="B68" s="67"/>
      <c r="C68" s="138">
        <f>+C67+C66+C62+C58+C54+C50+C46+C42+C38+C34+C30+C26+C22+C18+C14+C10</f>
        <v>12757403.036</v>
      </c>
      <c r="D68" s="138">
        <f>+D67+D66+D62+D58+D54+D50+D46+D42+D38+D34+D30+D26+D22+D18+D14+D10</f>
        <v>11087593.999999998</v>
      </c>
      <c r="E68" s="138">
        <f>+E67+E66+E62+E58+E54+E50+E46+E42+E38+E34+E30+E26+E22+E18+E14+E10</f>
        <v>8971149.000000004</v>
      </c>
      <c r="F68" s="66">
        <f t="shared" si="3"/>
        <v>-0.1908840637563023</v>
      </c>
      <c r="G68" s="67"/>
      <c r="H68"/>
      <c r="I68"/>
      <c r="J68"/>
      <c r="K68"/>
      <c r="L68"/>
      <c r="M68"/>
      <c r="N68"/>
      <c r="O68"/>
      <c r="P68"/>
    </row>
    <row r="69" spans="1:16" s="40" customFormat="1" ht="12.75">
      <c r="A69" s="41" t="s">
        <v>2</v>
      </c>
      <c r="B69" s="41"/>
      <c r="C69" s="41"/>
      <c r="D69" s="41"/>
      <c r="E69" s="41"/>
      <c r="F69" s="78"/>
      <c r="H69"/>
      <c r="I69"/>
      <c r="J69"/>
      <c r="K69"/>
      <c r="L69"/>
      <c r="M69"/>
      <c r="N69"/>
      <c r="O69"/>
      <c r="P69"/>
    </row>
    <row r="70" ht="12.75">
      <c r="A70" s="41" t="s">
        <v>54</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A21" sqref="A21:A27"/>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59" t="s">
        <v>184</v>
      </c>
      <c r="B1" s="159"/>
      <c r="C1" s="159"/>
      <c r="D1" s="159"/>
      <c r="F1" s="94"/>
      <c r="H1" s="94"/>
      <c r="I1" s="94"/>
      <c r="K1" s="94"/>
      <c r="M1" s="94"/>
      <c r="N1" s="94"/>
      <c r="P1" s="94"/>
      <c r="R1" s="94"/>
      <c r="S1" s="94"/>
      <c r="U1" s="94"/>
    </row>
    <row r="2" spans="1:21" s="95" customFormat="1" ht="15.75" customHeight="1">
      <c r="A2" s="160" t="s">
        <v>3</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206</v>
      </c>
      <c r="C5" s="25">
        <v>2009</v>
      </c>
      <c r="D5" s="27" t="s">
        <v>35</v>
      </c>
    </row>
    <row r="6" spans="1:4" s="5" customFormat="1" ht="12.75">
      <c r="A6" s="27"/>
      <c r="B6" s="27"/>
      <c r="C6" s="25" t="str">
        <f>+Exportacion_region_sector!D6</f>
        <v>ene-oct</v>
      </c>
      <c r="D6" s="49">
        <v>2009</v>
      </c>
    </row>
    <row r="7" spans="1:21" ht="12.75">
      <c r="A7" s="162" t="s">
        <v>186</v>
      </c>
      <c r="B7" t="s">
        <v>208</v>
      </c>
      <c r="C7" s="33">
        <v>2288.783</v>
      </c>
      <c r="D7" s="50">
        <f aca="true" t="shared" si="0" ref="D7:D12">+C7/$C$13</f>
        <v>0.31672677988543063</v>
      </c>
      <c r="F7" s="63"/>
      <c r="H7" s="63"/>
      <c r="I7" s="63"/>
      <c r="K7" s="63"/>
      <c r="M7" s="63"/>
      <c r="N7" s="63"/>
      <c r="P7" s="63"/>
      <c r="R7" s="63"/>
      <c r="S7" s="63"/>
      <c r="U7" s="63"/>
    </row>
    <row r="8" spans="1:4" ht="12.75">
      <c r="A8" s="162"/>
      <c r="B8" s="5" t="s">
        <v>443</v>
      </c>
      <c r="C8" s="33">
        <v>1900.061</v>
      </c>
      <c r="D8" s="50">
        <f t="shared" si="0"/>
        <v>0.2629345823155324</v>
      </c>
    </row>
    <row r="9" spans="1:4" ht="12.75">
      <c r="A9" s="162"/>
      <c r="B9" s="5" t="s">
        <v>209</v>
      </c>
      <c r="C9" s="33">
        <v>1877.949</v>
      </c>
      <c r="D9" s="50">
        <f t="shared" si="0"/>
        <v>0.2598746755629803</v>
      </c>
    </row>
    <row r="10" spans="1:4" ht="12.75">
      <c r="A10" s="162"/>
      <c r="B10" s="5" t="s">
        <v>399</v>
      </c>
      <c r="C10" s="33">
        <v>188.628</v>
      </c>
      <c r="D10" s="50">
        <f t="shared" si="0"/>
        <v>0.026102753750018682</v>
      </c>
    </row>
    <row r="11" spans="1:7" ht="12.75">
      <c r="A11" s="162"/>
      <c r="B11" t="s">
        <v>222</v>
      </c>
      <c r="C11" s="33">
        <v>182.769</v>
      </c>
      <c r="D11" s="50">
        <f t="shared" si="0"/>
        <v>0.0252919725604744</v>
      </c>
      <c r="G11" s="33"/>
    </row>
    <row r="12" spans="1:21" ht="12.75">
      <c r="A12" s="162"/>
      <c r="B12" s="5" t="s">
        <v>239</v>
      </c>
      <c r="C12" s="33">
        <f>+C13-(C7+C8+C9+C10+C11)</f>
        <v>788.174</v>
      </c>
      <c r="D12" s="50">
        <f t="shared" si="0"/>
        <v>0.10906923592556368</v>
      </c>
      <c r="E12" s="33"/>
      <c r="F12" s="63"/>
      <c r="G12" s="33"/>
      <c r="I12" s="63"/>
      <c r="K12" s="63"/>
      <c r="M12" s="63"/>
      <c r="N12" s="63"/>
      <c r="P12" s="63"/>
      <c r="R12" s="63"/>
      <c r="S12" s="63"/>
      <c r="U12" s="63"/>
    </row>
    <row r="13" spans="1:5" s="1" customFormat="1" ht="12.75">
      <c r="A13" s="163"/>
      <c r="B13" s="51" t="s">
        <v>242</v>
      </c>
      <c r="C13" s="52">
        <v>7226.364</v>
      </c>
      <c r="D13" s="53">
        <f>SUM(D7:D12)</f>
        <v>1</v>
      </c>
      <c r="E13" s="36"/>
    </row>
    <row r="14" spans="1:21" ht="12.75">
      <c r="A14" s="164" t="s">
        <v>191</v>
      </c>
      <c r="B14" t="s">
        <v>216</v>
      </c>
      <c r="C14" s="33">
        <v>819.585</v>
      </c>
      <c r="D14" s="50">
        <f aca="true" t="shared" si="1" ref="D14:D19">+C14/$C$20</f>
        <v>0.1981350403493584</v>
      </c>
      <c r="F14" s="63"/>
      <c r="H14" s="63"/>
      <c r="I14" s="63"/>
      <c r="K14" s="63"/>
      <c r="M14" s="63"/>
      <c r="N14" s="63"/>
      <c r="P14" s="63"/>
      <c r="R14" s="63"/>
      <c r="S14" s="63"/>
      <c r="U14" s="63"/>
    </row>
    <row r="15" spans="1:4" ht="12.75">
      <c r="A15" s="162"/>
      <c r="B15" t="s">
        <v>211</v>
      </c>
      <c r="C15" s="33">
        <v>650.771</v>
      </c>
      <c r="D15" s="50">
        <f t="shared" si="1"/>
        <v>0.15732418033906465</v>
      </c>
    </row>
    <row r="16" spans="1:4" ht="12.75">
      <c r="A16" s="162"/>
      <c r="B16" t="s">
        <v>210</v>
      </c>
      <c r="C16" s="33">
        <v>643.33</v>
      </c>
      <c r="D16" s="50">
        <f t="shared" si="1"/>
        <v>0.15552531526071456</v>
      </c>
    </row>
    <row r="17" spans="1:4" ht="12.75">
      <c r="A17" s="162"/>
      <c r="B17" t="s">
        <v>399</v>
      </c>
      <c r="C17" s="33">
        <v>480.855</v>
      </c>
      <c r="D17" s="50">
        <f t="shared" si="1"/>
        <v>0.11624691133584769</v>
      </c>
    </row>
    <row r="18" spans="1:4" ht="12.75">
      <c r="A18" s="165"/>
      <c r="B18" t="s">
        <v>270</v>
      </c>
      <c r="C18" s="33">
        <v>372.134</v>
      </c>
      <c r="D18" s="50">
        <f t="shared" si="1"/>
        <v>0.08996356095507865</v>
      </c>
    </row>
    <row r="19" spans="1:5" ht="12.75">
      <c r="A19" s="165"/>
      <c r="B19" s="5" t="s">
        <v>239</v>
      </c>
      <c r="C19" s="33">
        <f>+C20-(C14+C15+C16+C17+C18)</f>
        <v>1169.8220000000001</v>
      </c>
      <c r="D19" s="50">
        <f t="shared" si="1"/>
        <v>0.282804991759936</v>
      </c>
      <c r="E19" s="33"/>
    </row>
    <row r="20" spans="1:5" s="1" customFormat="1" ht="12.75">
      <c r="A20" s="163"/>
      <c r="B20" s="51" t="s">
        <v>242</v>
      </c>
      <c r="C20" s="52">
        <v>4136.497</v>
      </c>
      <c r="D20" s="53">
        <f>SUM(D14:D19)</f>
        <v>1</v>
      </c>
      <c r="E20" s="36"/>
    </row>
    <row r="21" spans="1:4" ht="12.75">
      <c r="A21" s="164" t="s">
        <v>192</v>
      </c>
      <c r="B21" t="s">
        <v>209</v>
      </c>
      <c r="C21" s="33">
        <v>310.355</v>
      </c>
      <c r="D21" s="50">
        <f aca="true" t="shared" si="2" ref="D21:D26">+C21/$C$27</f>
        <v>0.13789694441112044</v>
      </c>
    </row>
    <row r="22" spans="1:4" ht="12.75">
      <c r="A22" s="162"/>
      <c r="B22" s="5" t="s">
        <v>442</v>
      </c>
      <c r="C22" s="33">
        <v>291.034</v>
      </c>
      <c r="D22" s="50">
        <f t="shared" si="2"/>
        <v>0.12931223701807937</v>
      </c>
    </row>
    <row r="23" spans="1:4" ht="12.75">
      <c r="A23" s="162"/>
      <c r="B23" s="5" t="s">
        <v>399</v>
      </c>
      <c r="C23" s="33">
        <v>243.199</v>
      </c>
      <c r="D23" s="50">
        <f t="shared" si="2"/>
        <v>0.10805818815176195</v>
      </c>
    </row>
    <row r="24" spans="1:4" ht="12.75">
      <c r="A24" s="162"/>
      <c r="B24" t="s">
        <v>443</v>
      </c>
      <c r="C24" s="33">
        <v>211.82</v>
      </c>
      <c r="D24" s="50">
        <f t="shared" si="2"/>
        <v>0.09411586977868418</v>
      </c>
    </row>
    <row r="25" spans="1:21" ht="12.75">
      <c r="A25" s="162"/>
      <c r="B25" s="5" t="s">
        <v>212</v>
      </c>
      <c r="C25" s="33">
        <v>196.889</v>
      </c>
      <c r="D25" s="50">
        <f t="shared" si="2"/>
        <v>0.08748172733856742</v>
      </c>
      <c r="E25" s="5"/>
      <c r="F25" s="5"/>
      <c r="G25" s="5"/>
      <c r="H25" s="5"/>
      <c r="I25" s="5"/>
      <c r="J25" s="5"/>
      <c r="K25" s="5"/>
      <c r="L25" s="5"/>
      <c r="M25" s="5"/>
      <c r="N25" s="5"/>
      <c r="O25" s="5"/>
      <c r="P25" s="5"/>
      <c r="Q25" s="5"/>
      <c r="R25" s="5"/>
      <c r="S25" s="5"/>
      <c r="T25" s="5"/>
      <c r="U25" s="5"/>
    </row>
    <row r="26" spans="1:21" ht="12.75">
      <c r="A26" s="162"/>
      <c r="B26" s="5" t="s">
        <v>239</v>
      </c>
      <c r="C26" s="33">
        <f>+C27-(C21+C22+C23+C24+C25)</f>
        <v>997.3330000000001</v>
      </c>
      <c r="D26" s="50">
        <f t="shared" si="2"/>
        <v>0.4431350333017866</v>
      </c>
      <c r="E26" s="33"/>
      <c r="F26" s="5"/>
      <c r="G26" s="5"/>
      <c r="H26" s="5"/>
      <c r="I26" s="5"/>
      <c r="J26" s="5"/>
      <c r="K26" s="5"/>
      <c r="L26" s="5"/>
      <c r="M26" s="5"/>
      <c r="N26" s="5"/>
      <c r="O26" s="5"/>
      <c r="P26" s="5"/>
      <c r="Q26" s="5"/>
      <c r="R26" s="5"/>
      <c r="S26" s="5"/>
      <c r="T26" s="5"/>
      <c r="U26" s="5"/>
    </row>
    <row r="27" spans="1:21" s="1" customFormat="1" ht="12.75">
      <c r="A27" s="163"/>
      <c r="B27" s="51" t="s">
        <v>242</v>
      </c>
      <c r="C27" s="52">
        <v>2250.63</v>
      </c>
      <c r="D27" s="53">
        <f>SUM(D21:D26)</f>
        <v>1</v>
      </c>
      <c r="E27"/>
      <c r="F27" s="63"/>
      <c r="G27"/>
      <c r="H27" s="63"/>
      <c r="I27" s="63"/>
      <c r="J27"/>
      <c r="K27" s="63"/>
      <c r="L27"/>
      <c r="M27" s="63"/>
      <c r="N27" s="63"/>
      <c r="O27"/>
      <c r="P27" s="63"/>
      <c r="Q27"/>
      <c r="R27" s="63"/>
      <c r="S27" s="63"/>
      <c r="T27"/>
      <c r="U27" s="63"/>
    </row>
    <row r="28" spans="1:4" ht="12.75">
      <c r="A28" s="164" t="s">
        <v>193</v>
      </c>
      <c r="B28" s="5" t="s">
        <v>443</v>
      </c>
      <c r="C28" s="33">
        <v>96303.074</v>
      </c>
      <c r="D28" s="50">
        <f aca="true" t="shared" si="3" ref="D28:D33">+C28/$C$34</f>
        <v>0.598091613307895</v>
      </c>
    </row>
    <row r="29" spans="1:21" ht="12.75">
      <c r="A29" s="162"/>
      <c r="B29" t="s">
        <v>403</v>
      </c>
      <c r="C29" s="33">
        <v>8394.586</v>
      </c>
      <c r="D29" s="50">
        <f t="shared" si="3"/>
        <v>0.05213469596818756</v>
      </c>
      <c r="E29"/>
      <c r="F29"/>
      <c r="G29"/>
      <c r="H29"/>
      <c r="I29"/>
      <c r="J29"/>
      <c r="K29"/>
      <c r="L29"/>
      <c r="M29"/>
      <c r="N29"/>
      <c r="O29"/>
      <c r="P29"/>
      <c r="Q29"/>
      <c r="R29"/>
      <c r="S29"/>
      <c r="T29"/>
      <c r="U29"/>
    </row>
    <row r="30" spans="1:21" ht="12.75">
      <c r="A30" s="162"/>
      <c r="B30" t="s">
        <v>271</v>
      </c>
      <c r="C30" s="33">
        <v>7482.894</v>
      </c>
      <c r="D30" s="50">
        <f t="shared" si="3"/>
        <v>0.046472619811408794</v>
      </c>
      <c r="E30"/>
      <c r="F30"/>
      <c r="G30"/>
      <c r="H30"/>
      <c r="I30"/>
      <c r="J30"/>
      <c r="K30"/>
      <c r="L30"/>
      <c r="M30"/>
      <c r="N30"/>
      <c r="O30"/>
      <c r="P30"/>
      <c r="Q30"/>
      <c r="R30"/>
      <c r="S30"/>
      <c r="T30"/>
      <c r="U30"/>
    </row>
    <row r="31" spans="1:21" ht="12.75">
      <c r="A31" s="162"/>
      <c r="B31" t="s">
        <v>209</v>
      </c>
      <c r="C31" s="33">
        <v>7041.138</v>
      </c>
      <c r="D31" s="50">
        <f t="shared" si="3"/>
        <v>0.04372908787878905</v>
      </c>
      <c r="E31"/>
      <c r="F31"/>
      <c r="G31"/>
      <c r="H31"/>
      <c r="I31"/>
      <c r="J31"/>
      <c r="K31"/>
      <c r="L31"/>
      <c r="M31"/>
      <c r="N31"/>
      <c r="O31"/>
      <c r="P31"/>
      <c r="Q31"/>
      <c r="R31"/>
      <c r="S31"/>
      <c r="T31"/>
      <c r="U31"/>
    </row>
    <row r="32" spans="1:21" ht="12.75">
      <c r="A32" s="162"/>
      <c r="B32" t="s">
        <v>212</v>
      </c>
      <c r="C32" s="33">
        <v>6121.389</v>
      </c>
      <c r="D32" s="50">
        <f t="shared" si="3"/>
        <v>0.03801697360870539</v>
      </c>
      <c r="E32"/>
      <c r="F32" s="63"/>
      <c r="G32"/>
      <c r="H32" s="63"/>
      <c r="I32" s="63"/>
      <c r="J32"/>
      <c r="K32" s="63"/>
      <c r="L32"/>
      <c r="M32" s="63"/>
      <c r="N32" s="63"/>
      <c r="O32"/>
      <c r="P32" s="63"/>
      <c r="Q32"/>
      <c r="R32" s="63"/>
      <c r="S32" s="63"/>
      <c r="T32"/>
      <c r="U32" s="63"/>
    </row>
    <row r="33" spans="1:21" ht="12.75">
      <c r="A33" s="162"/>
      <c r="B33" s="5" t="s">
        <v>239</v>
      </c>
      <c r="C33" s="33">
        <f>+C34-(C28+C29+C30+C31+C32)</f>
        <v>35674.181</v>
      </c>
      <c r="D33" s="50">
        <f t="shared" si="3"/>
        <v>0.22155500942501433</v>
      </c>
      <c r="E33" s="33"/>
      <c r="F33" s="1"/>
      <c r="G33" s="1"/>
      <c r="H33" s="1"/>
      <c r="I33" s="1"/>
      <c r="J33" s="1"/>
      <c r="K33" s="1"/>
      <c r="L33" s="1"/>
      <c r="M33" s="1"/>
      <c r="N33" s="1"/>
      <c r="O33" s="1"/>
      <c r="P33" s="1"/>
      <c r="Q33" s="1"/>
      <c r="R33" s="1"/>
      <c r="S33" s="1"/>
      <c r="T33" s="1"/>
      <c r="U33" s="1"/>
    </row>
    <row r="34" spans="1:21" s="54" customFormat="1" ht="12.75">
      <c r="A34" s="163"/>
      <c r="B34" s="51" t="s">
        <v>242</v>
      </c>
      <c r="C34" s="52">
        <v>161017.262</v>
      </c>
      <c r="D34" s="53">
        <f>SUM(D28:D33)</f>
        <v>1</v>
      </c>
      <c r="E34"/>
      <c r="F34" s="63"/>
      <c r="G34"/>
      <c r="H34" s="63"/>
      <c r="I34" s="63"/>
      <c r="J34"/>
      <c r="K34" s="63"/>
      <c r="L34"/>
      <c r="M34" s="63"/>
      <c r="N34" s="63"/>
      <c r="O34"/>
      <c r="P34" s="63"/>
      <c r="Q34"/>
      <c r="R34" s="63"/>
      <c r="S34" s="63"/>
      <c r="T34"/>
      <c r="U34" s="63"/>
    </row>
    <row r="35" spans="1:21" ht="12.75">
      <c r="A35" s="164" t="s">
        <v>213</v>
      </c>
      <c r="B35" s="5" t="s">
        <v>443</v>
      </c>
      <c r="C35" s="33">
        <v>205379.251</v>
      </c>
      <c r="D35" s="50">
        <f aca="true" t="shared" si="4" ref="D35:D40">+C35/$C$41</f>
        <v>0.5466496671787566</v>
      </c>
      <c r="E35"/>
      <c r="F35"/>
      <c r="G35"/>
      <c r="H35"/>
      <c r="I35"/>
      <c r="J35"/>
      <c r="K35"/>
      <c r="L35"/>
      <c r="M35"/>
      <c r="N35"/>
      <c r="O35"/>
      <c r="P35"/>
      <c r="Q35"/>
      <c r="R35"/>
      <c r="S35"/>
      <c r="T35"/>
      <c r="U35"/>
    </row>
    <row r="36" spans="1:21" ht="12.75">
      <c r="A36" s="162"/>
      <c r="B36" t="s">
        <v>209</v>
      </c>
      <c r="C36" s="33">
        <v>35359.453</v>
      </c>
      <c r="D36" s="50">
        <f t="shared" si="4"/>
        <v>0.09411482961379039</v>
      </c>
      <c r="E36"/>
      <c r="F36"/>
      <c r="G36"/>
      <c r="H36"/>
      <c r="I36"/>
      <c r="J36"/>
      <c r="K36"/>
      <c r="L36"/>
      <c r="M36"/>
      <c r="N36"/>
      <c r="O36"/>
      <c r="P36"/>
      <c r="Q36"/>
      <c r="R36"/>
      <c r="S36"/>
      <c r="T36"/>
      <c r="U36"/>
    </row>
    <row r="37" spans="1:21" ht="12.75">
      <c r="A37" s="162"/>
      <c r="B37" t="s">
        <v>207</v>
      </c>
      <c r="C37" s="33">
        <v>22426.659</v>
      </c>
      <c r="D37" s="50">
        <f t="shared" si="4"/>
        <v>0.0596921335460585</v>
      </c>
      <c r="E37" s="5"/>
      <c r="F37" s="5"/>
      <c r="G37" s="5"/>
      <c r="H37" s="5"/>
      <c r="I37" s="5"/>
      <c r="J37" s="5"/>
      <c r="K37" s="5"/>
      <c r="L37" s="5"/>
      <c r="M37" s="5"/>
      <c r="N37" s="5"/>
      <c r="O37" s="5"/>
      <c r="P37" s="5"/>
      <c r="Q37" s="5"/>
      <c r="R37" s="5"/>
      <c r="S37" s="5"/>
      <c r="T37" s="5"/>
      <c r="U37" s="5"/>
    </row>
    <row r="38" spans="1:21" ht="12.75">
      <c r="A38" s="162"/>
      <c r="B38" t="s">
        <v>210</v>
      </c>
      <c r="C38" s="33">
        <v>15004.544</v>
      </c>
      <c r="D38" s="50">
        <f t="shared" si="4"/>
        <v>0.03993698946622904</v>
      </c>
      <c r="E38" s="5"/>
      <c r="F38" s="5"/>
      <c r="G38" s="5"/>
      <c r="H38" s="5"/>
      <c r="I38" s="5"/>
      <c r="J38" s="5"/>
      <c r="K38" s="5"/>
      <c r="L38" s="5"/>
      <c r="M38" s="5"/>
      <c r="N38" s="5"/>
      <c r="O38" s="5"/>
      <c r="P38" s="5"/>
      <c r="Q38" s="5"/>
      <c r="R38" s="5"/>
      <c r="S38" s="5"/>
      <c r="T38" s="5"/>
      <c r="U38" s="5"/>
    </row>
    <row r="39" spans="1:21" ht="12.75">
      <c r="A39" s="162"/>
      <c r="B39" t="s">
        <v>212</v>
      </c>
      <c r="C39" s="33">
        <v>13413.672</v>
      </c>
      <c r="D39" s="50">
        <f t="shared" si="4"/>
        <v>0.035702629641224115</v>
      </c>
      <c r="E39"/>
      <c r="F39" s="63"/>
      <c r="G39"/>
      <c r="H39" s="63"/>
      <c r="I39" s="63"/>
      <c r="J39"/>
      <c r="K39" s="63"/>
      <c r="L39"/>
      <c r="M39" s="63"/>
      <c r="N39" s="63"/>
      <c r="O39"/>
      <c r="P39" s="63"/>
      <c r="Q39"/>
      <c r="R39" s="63"/>
      <c r="S39" s="63"/>
      <c r="T39"/>
      <c r="U39" s="63"/>
    </row>
    <row r="40" spans="1:21" ht="12.75">
      <c r="A40" s="162"/>
      <c r="B40" s="5" t="s">
        <v>239</v>
      </c>
      <c r="C40" s="33">
        <f>+C41-(C35+C36+C37+C38+C39)</f>
        <v>84121.85599999997</v>
      </c>
      <c r="D40" s="50">
        <f t="shared" si="4"/>
        <v>0.2239037505539412</v>
      </c>
      <c r="E40" s="33"/>
      <c r="F40" s="63"/>
      <c r="G40"/>
      <c r="H40" s="63"/>
      <c r="I40" s="63"/>
      <c r="J40"/>
      <c r="K40" s="63"/>
      <c r="L40"/>
      <c r="M40" s="63"/>
      <c r="N40" s="63"/>
      <c r="O40"/>
      <c r="P40" s="63"/>
      <c r="Q40"/>
      <c r="R40" s="63"/>
      <c r="S40" s="63"/>
      <c r="T40"/>
      <c r="U40" s="63"/>
    </row>
    <row r="41" spans="1:21" s="54" customFormat="1" ht="12.75">
      <c r="A41" s="163"/>
      <c r="B41" s="51" t="s">
        <v>242</v>
      </c>
      <c r="C41" s="52">
        <v>375705.435</v>
      </c>
      <c r="D41" s="53">
        <f>SUM(D35:D40)</f>
        <v>0.9999999999999998</v>
      </c>
      <c r="E41"/>
      <c r="F41"/>
      <c r="G41"/>
      <c r="H41"/>
      <c r="I41"/>
      <c r="J41"/>
      <c r="K41"/>
      <c r="L41"/>
      <c r="M41"/>
      <c r="N41"/>
      <c r="O41"/>
      <c r="P41"/>
      <c r="Q41"/>
      <c r="R41"/>
      <c r="S41"/>
      <c r="T41"/>
      <c r="U41"/>
    </row>
    <row r="42" spans="1:21" ht="12.75">
      <c r="A42" s="164" t="s">
        <v>214</v>
      </c>
      <c r="B42" s="5" t="s">
        <v>443</v>
      </c>
      <c r="C42" s="33">
        <v>359978.626</v>
      </c>
      <c r="D42" s="50">
        <f aca="true" t="shared" si="5" ref="D42:D47">+C42/$C$48</f>
        <v>0.3590466289177536</v>
      </c>
      <c r="E42"/>
      <c r="F42"/>
      <c r="G42"/>
      <c r="H42"/>
      <c r="I42"/>
      <c r="J42"/>
      <c r="K42"/>
      <c r="L42"/>
      <c r="M42"/>
      <c r="N42"/>
      <c r="O42"/>
      <c r="P42"/>
      <c r="Q42"/>
      <c r="R42"/>
      <c r="S42"/>
      <c r="T42"/>
      <c r="U42"/>
    </row>
    <row r="43" spans="1:21" ht="12.75">
      <c r="A43" s="162"/>
      <c r="B43" t="s">
        <v>209</v>
      </c>
      <c r="C43" s="33">
        <v>72739.725</v>
      </c>
      <c r="D43" s="50">
        <f t="shared" si="5"/>
        <v>0.07255139934239997</v>
      </c>
      <c r="E43"/>
      <c r="F43"/>
      <c r="G43"/>
      <c r="H43"/>
      <c r="I43"/>
      <c r="J43"/>
      <c r="K43"/>
      <c r="L43"/>
      <c r="M43"/>
      <c r="N43"/>
      <c r="O43"/>
      <c r="P43"/>
      <c r="Q43"/>
      <c r="R43"/>
      <c r="S43"/>
      <c r="T43"/>
      <c r="U43"/>
    </row>
    <row r="44" spans="1:21" ht="12.75">
      <c r="A44" s="162"/>
      <c r="B44" t="s">
        <v>215</v>
      </c>
      <c r="C44" s="33">
        <v>62194.071</v>
      </c>
      <c r="D44" s="50">
        <f t="shared" si="5"/>
        <v>0.06203304840443894</v>
      </c>
      <c r="E44"/>
      <c r="F44"/>
      <c r="G44"/>
      <c r="H44"/>
      <c r="I44"/>
      <c r="J44"/>
      <c r="K44"/>
      <c r="L44"/>
      <c r="M44"/>
      <c r="N44"/>
      <c r="O44"/>
      <c r="P44"/>
      <c r="Q44"/>
      <c r="R44"/>
      <c r="S44"/>
      <c r="T44"/>
      <c r="U44"/>
    </row>
    <row r="45" spans="1:21" ht="12.75">
      <c r="A45" s="162"/>
      <c r="B45" t="s">
        <v>207</v>
      </c>
      <c r="C45" s="33">
        <v>62103.497</v>
      </c>
      <c r="D45" s="50">
        <f t="shared" si="5"/>
        <v>0.06194270890364981</v>
      </c>
      <c r="E45"/>
      <c r="F45" s="63"/>
      <c r="G45"/>
      <c r="H45" s="63"/>
      <c r="I45" s="63"/>
      <c r="J45"/>
      <c r="K45" s="63"/>
      <c r="L45"/>
      <c r="M45" s="63"/>
      <c r="N45" s="63"/>
      <c r="O45"/>
      <c r="P45" s="63"/>
      <c r="Q45"/>
      <c r="R45" s="63"/>
      <c r="S45" s="63"/>
      <c r="T45"/>
      <c r="U45" s="63"/>
    </row>
    <row r="46" spans="1:21" ht="12.75">
      <c r="A46" s="162"/>
      <c r="B46" t="s">
        <v>216</v>
      </c>
      <c r="C46" s="33">
        <v>49998.573</v>
      </c>
      <c r="D46" s="50">
        <f t="shared" si="5"/>
        <v>0.049869124969514754</v>
      </c>
      <c r="E46" s="1"/>
      <c r="F46" s="1"/>
      <c r="G46" s="1"/>
      <c r="H46" s="1"/>
      <c r="I46" s="1"/>
      <c r="J46" s="1"/>
      <c r="K46" s="1"/>
      <c r="L46" s="1"/>
      <c r="M46" s="1"/>
      <c r="N46" s="1"/>
      <c r="O46" s="1"/>
      <c r="P46" s="1"/>
      <c r="Q46" s="1"/>
      <c r="R46" s="1"/>
      <c r="S46" s="1"/>
      <c r="T46" s="1"/>
      <c r="U46" s="1"/>
    </row>
    <row r="47" spans="1:21" ht="12.75">
      <c r="A47" s="162"/>
      <c r="B47" s="5" t="s">
        <v>239</v>
      </c>
      <c r="C47" s="33">
        <f>+C48-(C42+C43+C44+C45+C46)</f>
        <v>395581.26300000004</v>
      </c>
      <c r="D47" s="50">
        <f t="shared" si="5"/>
        <v>0.394557089462243</v>
      </c>
      <c r="E47" s="33"/>
      <c r="F47" s="1"/>
      <c r="G47" s="1"/>
      <c r="H47" s="1"/>
      <c r="I47" s="1"/>
      <c r="J47" s="1"/>
      <c r="K47" s="1"/>
      <c r="L47" s="1"/>
      <c r="M47" s="1"/>
      <c r="N47" s="1"/>
      <c r="O47" s="1"/>
      <c r="P47" s="1"/>
      <c r="Q47" s="1"/>
      <c r="R47" s="1"/>
      <c r="S47" s="1"/>
      <c r="T47" s="1"/>
      <c r="U47" s="1"/>
    </row>
    <row r="48" spans="1:21" s="54" customFormat="1" ht="12.75">
      <c r="A48" s="163"/>
      <c r="B48" s="51" t="s">
        <v>242</v>
      </c>
      <c r="C48" s="52">
        <v>1002595.755</v>
      </c>
      <c r="D48" s="53">
        <f>SUM(D42:D47)</f>
        <v>1</v>
      </c>
      <c r="E48"/>
      <c r="F48" s="63"/>
      <c r="G48"/>
      <c r="H48" s="63"/>
      <c r="I48" s="63"/>
      <c r="J48"/>
      <c r="K48" s="63"/>
      <c r="L48"/>
      <c r="M48" s="63"/>
      <c r="N48" s="63"/>
      <c r="O48"/>
      <c r="P48" s="63"/>
      <c r="Q48"/>
      <c r="R48" s="63"/>
      <c r="S48" s="63"/>
      <c r="T48"/>
      <c r="U48" s="63"/>
    </row>
    <row r="49" spans="1:21" ht="12.75">
      <c r="A49" s="164" t="s">
        <v>217</v>
      </c>
      <c r="B49" s="5" t="s">
        <v>443</v>
      </c>
      <c r="C49" s="33">
        <v>324103.673</v>
      </c>
      <c r="D49" s="50">
        <f aca="true" t="shared" si="6" ref="D49:D54">+C49/$C$55</f>
        <v>0.2170113428494512</v>
      </c>
      <c r="E49"/>
      <c r="F49"/>
      <c r="G49"/>
      <c r="H49"/>
      <c r="I49"/>
      <c r="J49"/>
      <c r="K49"/>
      <c r="L49"/>
      <c r="M49"/>
      <c r="N49"/>
      <c r="O49"/>
      <c r="P49"/>
      <c r="Q49"/>
      <c r="R49"/>
      <c r="S49"/>
      <c r="T49"/>
      <c r="U49"/>
    </row>
    <row r="50" spans="1:21" ht="12.75">
      <c r="A50" s="162"/>
      <c r="B50" t="s">
        <v>207</v>
      </c>
      <c r="C50" s="33">
        <v>138719.878</v>
      </c>
      <c r="D50" s="50">
        <f t="shared" si="6"/>
        <v>0.09288320223600811</v>
      </c>
      <c r="E50"/>
      <c r="F50"/>
      <c r="G50"/>
      <c r="H50"/>
      <c r="I50"/>
      <c r="J50"/>
      <c r="K50"/>
      <c r="L50"/>
      <c r="M50"/>
      <c r="N50"/>
      <c r="O50"/>
      <c r="P50"/>
      <c r="Q50"/>
      <c r="R50"/>
      <c r="S50"/>
      <c r="T50"/>
      <c r="U50"/>
    </row>
    <row r="51" spans="1:21" ht="12.75">
      <c r="A51" s="162"/>
      <c r="B51" t="s">
        <v>215</v>
      </c>
      <c r="C51" s="33">
        <v>99982.062</v>
      </c>
      <c r="D51" s="50">
        <f t="shared" si="6"/>
        <v>0.0669453737893217</v>
      </c>
      <c r="E51" s="5"/>
      <c r="F51" s="5"/>
      <c r="G51" s="5"/>
      <c r="H51" s="5"/>
      <c r="I51" s="5"/>
      <c r="J51" s="5"/>
      <c r="K51" s="5"/>
      <c r="L51" s="5"/>
      <c r="M51" s="5"/>
      <c r="N51" s="5"/>
      <c r="O51" s="5"/>
      <c r="P51" s="5"/>
      <c r="Q51" s="5"/>
      <c r="R51" s="5"/>
      <c r="S51" s="5"/>
      <c r="T51" s="5"/>
      <c r="U51" s="5"/>
    </row>
    <row r="52" spans="1:21" ht="12.75">
      <c r="A52" s="162"/>
      <c r="B52" t="s">
        <v>399</v>
      </c>
      <c r="C52" s="33">
        <v>75317.041</v>
      </c>
      <c r="D52" s="50">
        <f t="shared" si="6"/>
        <v>0.050430320815454545</v>
      </c>
      <c r="E52" s="5"/>
      <c r="F52" s="5"/>
      <c r="G52" s="5"/>
      <c r="H52" s="5"/>
      <c r="I52" s="5"/>
      <c r="J52" s="5"/>
      <c r="K52" s="5"/>
      <c r="L52" s="5"/>
      <c r="M52" s="5"/>
      <c r="N52" s="5"/>
      <c r="O52" s="5"/>
      <c r="P52" s="5"/>
      <c r="Q52" s="5"/>
      <c r="R52" s="5"/>
      <c r="S52" s="5"/>
      <c r="T52" s="5"/>
      <c r="U52" s="5"/>
    </row>
    <row r="53" spans="1:21" ht="12.75">
      <c r="A53" s="162"/>
      <c r="B53" t="s">
        <v>210</v>
      </c>
      <c r="C53" s="33">
        <v>67319.278</v>
      </c>
      <c r="D53" s="50">
        <f t="shared" si="6"/>
        <v>0.04507522788375039</v>
      </c>
      <c r="E53"/>
      <c r="F53" s="63"/>
      <c r="G53"/>
      <c r="H53" s="63"/>
      <c r="I53" s="63"/>
      <c r="J53"/>
      <c r="K53" s="63"/>
      <c r="L53"/>
      <c r="M53" s="63"/>
      <c r="N53" s="63"/>
      <c r="O53"/>
      <c r="P53" s="63"/>
      <c r="Q53"/>
      <c r="R53" s="63"/>
      <c r="S53" s="63"/>
      <c r="T53"/>
      <c r="U53" s="63"/>
    </row>
    <row r="54" spans="1:21" ht="12.75">
      <c r="A54" s="162"/>
      <c r="B54" s="5" t="s">
        <v>239</v>
      </c>
      <c r="C54" s="33">
        <f>+C55-(C49+C50+C51+C52+C53)</f>
        <v>788045.315</v>
      </c>
      <c r="D54" s="50">
        <f t="shared" si="6"/>
        <v>0.527654532426014</v>
      </c>
      <c r="E54" s="33"/>
      <c r="F54" s="63"/>
      <c r="G54"/>
      <c r="H54" s="63"/>
      <c r="I54" s="63"/>
      <c r="J54"/>
      <c r="K54" s="63"/>
      <c r="L54"/>
      <c r="M54" s="63"/>
      <c r="N54" s="63"/>
      <c r="O54"/>
      <c r="P54" s="63"/>
      <c r="Q54"/>
      <c r="R54" s="63"/>
      <c r="S54" s="63"/>
      <c r="T54"/>
      <c r="U54" s="63"/>
    </row>
    <row r="55" spans="1:21" s="54" customFormat="1" ht="12.75">
      <c r="A55" s="163"/>
      <c r="B55" s="51" t="s">
        <v>242</v>
      </c>
      <c r="C55" s="52">
        <v>1493487.247</v>
      </c>
      <c r="D55" s="53">
        <f>SUM(D49:D54)</f>
        <v>1</v>
      </c>
      <c r="E55"/>
      <c r="F55"/>
      <c r="G55"/>
      <c r="H55"/>
      <c r="I55"/>
      <c r="J55"/>
      <c r="K55"/>
      <c r="L55"/>
      <c r="M55"/>
      <c r="N55"/>
      <c r="O55"/>
      <c r="P55"/>
      <c r="Q55"/>
      <c r="R55"/>
      <c r="S55"/>
      <c r="T55"/>
      <c r="U55"/>
    </row>
    <row r="56" spans="1:21" ht="12.75">
      <c r="A56" s="164" t="s">
        <v>218</v>
      </c>
      <c r="B56" s="5" t="s">
        <v>443</v>
      </c>
      <c r="C56" s="33">
        <v>374157.493</v>
      </c>
      <c r="D56" s="50">
        <f aca="true" t="shared" si="7" ref="D56:D61">+C56/$C$62</f>
        <v>0.23705264228124043</v>
      </c>
      <c r="E56"/>
      <c r="F56"/>
      <c r="G56"/>
      <c r="H56"/>
      <c r="I56"/>
      <c r="J56"/>
      <c r="K56"/>
      <c r="L56"/>
      <c r="M56"/>
      <c r="N56"/>
      <c r="O56"/>
      <c r="P56"/>
      <c r="Q56"/>
      <c r="R56"/>
      <c r="S56"/>
      <c r="T56"/>
      <c r="U56"/>
    </row>
    <row r="57" spans="1:21" ht="12.75">
      <c r="A57" s="162"/>
      <c r="B57" t="s">
        <v>216</v>
      </c>
      <c r="C57" s="33">
        <v>135749.377</v>
      </c>
      <c r="D57" s="50">
        <f t="shared" si="7"/>
        <v>0.08600589085591892</v>
      </c>
      <c r="E57"/>
      <c r="F57"/>
      <c r="G57"/>
      <c r="H57"/>
      <c r="I57"/>
      <c r="J57"/>
      <c r="K57"/>
      <c r="L57"/>
      <c r="M57"/>
      <c r="N57"/>
      <c r="O57"/>
      <c r="P57"/>
      <c r="Q57"/>
      <c r="R57"/>
      <c r="S57"/>
      <c r="T57"/>
      <c r="U57"/>
    </row>
    <row r="58" spans="1:21" ht="12.75">
      <c r="A58" s="162"/>
      <c r="B58" t="s">
        <v>207</v>
      </c>
      <c r="C58" s="33">
        <v>109593.954</v>
      </c>
      <c r="D58" s="50">
        <f t="shared" si="7"/>
        <v>0.06943476172411898</v>
      </c>
      <c r="E58"/>
      <c r="F58"/>
      <c r="G58"/>
      <c r="H58"/>
      <c r="I58"/>
      <c r="J58"/>
      <c r="K58"/>
      <c r="L58"/>
      <c r="M58"/>
      <c r="N58"/>
      <c r="O58"/>
      <c r="P58"/>
      <c r="Q58"/>
      <c r="R58"/>
      <c r="S58"/>
      <c r="T58"/>
      <c r="U58"/>
    </row>
    <row r="59" spans="1:21" ht="12.75">
      <c r="A59" s="162"/>
      <c r="B59" t="s">
        <v>209</v>
      </c>
      <c r="C59" s="33">
        <v>109151.518</v>
      </c>
      <c r="D59" s="50">
        <f t="shared" si="7"/>
        <v>0.06915445029162726</v>
      </c>
      <c r="E59"/>
      <c r="F59" s="63"/>
      <c r="G59"/>
      <c r="H59" s="63"/>
      <c r="I59" s="63"/>
      <c r="J59"/>
      <c r="K59" s="63"/>
      <c r="L59"/>
      <c r="M59" s="63"/>
      <c r="N59" s="63"/>
      <c r="O59"/>
      <c r="P59" s="63"/>
      <c r="Q59"/>
      <c r="R59" s="63"/>
      <c r="S59" s="63"/>
      <c r="T59"/>
      <c r="U59" s="63"/>
    </row>
    <row r="60" spans="1:21" ht="12.75">
      <c r="A60" s="162"/>
      <c r="B60" t="s">
        <v>212</v>
      </c>
      <c r="C60" s="33">
        <v>100232.398</v>
      </c>
      <c r="D60" s="50">
        <f t="shared" si="7"/>
        <v>0.06350361875041993</v>
      </c>
      <c r="E60" s="1"/>
      <c r="F60" s="1"/>
      <c r="G60" s="1"/>
      <c r="H60" s="1"/>
      <c r="I60" s="1"/>
      <c r="J60" s="1"/>
      <c r="K60" s="1"/>
      <c r="L60" s="1"/>
      <c r="M60" s="1"/>
      <c r="N60" s="1"/>
      <c r="O60" s="1"/>
      <c r="P60" s="1"/>
      <c r="Q60" s="1"/>
      <c r="R60" s="1"/>
      <c r="S60" s="1"/>
      <c r="T60" s="1"/>
      <c r="U60" s="1"/>
    </row>
    <row r="61" spans="1:21" ht="12.75">
      <c r="A61" s="162"/>
      <c r="B61" s="5" t="s">
        <v>239</v>
      </c>
      <c r="C61" s="33">
        <f>+C62-(C56+C57+C58+C59+C60)</f>
        <v>749488.272</v>
      </c>
      <c r="D61" s="50">
        <f t="shared" si="7"/>
        <v>0.47484863609667444</v>
      </c>
      <c r="E61" s="33"/>
      <c r="F61" s="1"/>
      <c r="G61" s="1"/>
      <c r="H61" s="1"/>
      <c r="I61" s="1"/>
      <c r="J61" s="1"/>
      <c r="K61" s="1"/>
      <c r="L61" s="1"/>
      <c r="M61" s="1"/>
      <c r="N61" s="1"/>
      <c r="O61" s="1"/>
      <c r="P61" s="1"/>
      <c r="Q61" s="1"/>
      <c r="R61" s="1"/>
      <c r="S61" s="1"/>
      <c r="T61" s="1"/>
      <c r="U61" s="1"/>
    </row>
    <row r="62" spans="1:21" s="54" customFormat="1" ht="12.75">
      <c r="A62" s="163"/>
      <c r="B62" s="51" t="s">
        <v>242</v>
      </c>
      <c r="C62" s="52">
        <v>1578373.012</v>
      </c>
      <c r="D62" s="53">
        <f>SUM(D56:D61)</f>
        <v>1</v>
      </c>
      <c r="E62"/>
      <c r="F62" s="63"/>
      <c r="G62"/>
      <c r="H62" s="63"/>
      <c r="I62" s="63"/>
      <c r="J62"/>
      <c r="K62" s="63"/>
      <c r="L62"/>
      <c r="M62" s="63"/>
      <c r="N62" s="63"/>
      <c r="O62"/>
      <c r="P62" s="63"/>
      <c r="Q62"/>
      <c r="R62" s="63"/>
      <c r="S62" s="63"/>
      <c r="T62"/>
      <c r="U62" s="63"/>
    </row>
    <row r="63" spans="1:21" s="95" customFormat="1" ht="15.75" customHeight="1">
      <c r="A63" s="159" t="s">
        <v>261</v>
      </c>
      <c r="B63" s="159"/>
      <c r="C63" s="159"/>
      <c r="D63" s="159"/>
      <c r="E63" s="68"/>
      <c r="F63" s="68"/>
      <c r="G63" s="68"/>
      <c r="H63" s="68"/>
      <c r="I63" s="68"/>
      <c r="J63" s="68"/>
      <c r="K63" s="68"/>
      <c r="L63" s="68"/>
      <c r="M63" s="68"/>
      <c r="N63" s="68"/>
      <c r="O63" s="68"/>
      <c r="P63" s="68"/>
      <c r="Q63" s="68"/>
      <c r="R63" s="68"/>
      <c r="S63" s="68"/>
      <c r="T63" s="68"/>
      <c r="U63" s="68"/>
    </row>
    <row r="64" spans="1:21" s="95" customFormat="1" ht="15.75" customHeight="1">
      <c r="A64" s="160" t="s">
        <v>3</v>
      </c>
      <c r="B64" s="160"/>
      <c r="C64" s="160"/>
      <c r="D64" s="160"/>
      <c r="E64" s="68"/>
      <c r="F64" s="68"/>
      <c r="G64" s="68"/>
      <c r="H64" s="68"/>
      <c r="I64" s="68"/>
      <c r="J64" s="68"/>
      <c r="K64" s="68"/>
      <c r="L64" s="68"/>
      <c r="M64" s="68"/>
      <c r="N64" s="68"/>
      <c r="O64" s="68"/>
      <c r="P64" s="68"/>
      <c r="Q64" s="68"/>
      <c r="R64" s="68"/>
      <c r="S64" s="68"/>
      <c r="T64" s="68"/>
      <c r="U64" s="68"/>
    </row>
    <row r="65" spans="1:21" s="95" customFormat="1" ht="15.75" customHeight="1">
      <c r="A65" s="160" t="s">
        <v>32</v>
      </c>
      <c r="B65" s="160"/>
      <c r="C65" s="160"/>
      <c r="D65" s="160"/>
      <c r="E65" s="68"/>
      <c r="F65" s="68"/>
      <c r="G65" s="68"/>
      <c r="H65" s="68"/>
      <c r="I65" s="68"/>
      <c r="J65" s="68"/>
      <c r="K65" s="68"/>
      <c r="L65" s="68"/>
      <c r="M65" s="68"/>
      <c r="N65" s="68"/>
      <c r="O65" s="68"/>
      <c r="P65" s="68"/>
      <c r="Q65" s="68"/>
      <c r="R65" s="68"/>
      <c r="S65" s="68"/>
      <c r="T65" s="68"/>
      <c r="U65" s="68"/>
    </row>
    <row r="66" spans="1:21" s="95" customFormat="1" ht="15.75" customHeight="1">
      <c r="A66" s="161"/>
      <c r="B66" s="161"/>
      <c r="C66" s="161"/>
      <c r="D66" s="161"/>
      <c r="E66" s="68"/>
      <c r="F66" s="97"/>
      <c r="G66" s="68"/>
      <c r="H66" s="97"/>
      <c r="I66" s="97"/>
      <c r="J66" s="68"/>
      <c r="K66" s="97"/>
      <c r="L66" s="68"/>
      <c r="M66" s="97"/>
      <c r="N66" s="97"/>
      <c r="O66" s="68"/>
      <c r="P66" s="97"/>
      <c r="Q66" s="68"/>
      <c r="R66" s="97"/>
      <c r="S66" s="97"/>
      <c r="T66" s="68"/>
      <c r="U66" s="97"/>
    </row>
    <row r="67" spans="1:21" s="5" customFormat="1" ht="12.75">
      <c r="A67" s="23" t="s">
        <v>33</v>
      </c>
      <c r="B67" s="1" t="s">
        <v>206</v>
      </c>
      <c r="C67" s="25">
        <f>+C5</f>
        <v>2009</v>
      </c>
      <c r="D67" s="27" t="s">
        <v>35</v>
      </c>
      <c r="E67" s="1"/>
      <c r="F67" s="1"/>
      <c r="G67" s="1"/>
      <c r="H67" s="1"/>
      <c r="I67" s="1"/>
      <c r="J67" s="1"/>
      <c r="K67" s="1"/>
      <c r="L67" s="1"/>
      <c r="M67" s="1"/>
      <c r="N67" s="1"/>
      <c r="O67" s="1"/>
      <c r="P67" s="1"/>
      <c r="Q67" s="1"/>
      <c r="R67" s="1"/>
      <c r="S67" s="1"/>
      <c r="T67" s="1"/>
      <c r="U67" s="1"/>
    </row>
    <row r="68" spans="1:21" s="5" customFormat="1" ht="12.75">
      <c r="A68" s="27"/>
      <c r="B68" s="27"/>
      <c r="C68" s="25" t="str">
        <f>+C6</f>
        <v>ene-oct</v>
      </c>
      <c r="D68" s="49">
        <v>2009</v>
      </c>
      <c r="E68"/>
      <c r="F68" s="63"/>
      <c r="G68"/>
      <c r="H68" s="63"/>
      <c r="I68" s="63"/>
      <c r="J68"/>
      <c r="K68" s="63"/>
      <c r="L68"/>
      <c r="M68" s="63"/>
      <c r="N68" s="63"/>
      <c r="O68"/>
      <c r="P68" s="63"/>
      <c r="Q68"/>
      <c r="R68" s="63"/>
      <c r="S68" s="63"/>
      <c r="T68"/>
      <c r="U68" s="63"/>
    </row>
    <row r="69" spans="1:21" ht="12.75">
      <c r="A69" s="164" t="s">
        <v>198</v>
      </c>
      <c r="B69" s="5" t="s">
        <v>443</v>
      </c>
      <c r="C69" s="33">
        <v>197630.516</v>
      </c>
      <c r="D69" s="61">
        <f aca="true" t="shared" si="8" ref="D69:D74">+C69/$C$75</f>
        <v>0.20696754618798407</v>
      </c>
      <c r="E69"/>
      <c r="F69"/>
      <c r="G69"/>
      <c r="H69"/>
      <c r="I69"/>
      <c r="J69"/>
      <c r="K69"/>
      <c r="L69"/>
      <c r="M69"/>
      <c r="N69"/>
      <c r="O69"/>
      <c r="P69"/>
      <c r="Q69"/>
      <c r="R69"/>
      <c r="S69"/>
      <c r="T69"/>
      <c r="U69"/>
    </row>
    <row r="70" spans="1:21" ht="12.75">
      <c r="A70" s="162"/>
      <c r="B70" t="s">
        <v>219</v>
      </c>
      <c r="C70" s="33">
        <v>97452.917</v>
      </c>
      <c r="D70" s="62">
        <f t="shared" si="8"/>
        <v>0.10205706845572006</v>
      </c>
      <c r="E70"/>
      <c r="F70"/>
      <c r="G70"/>
      <c r="H70"/>
      <c r="I70"/>
      <c r="J70"/>
      <c r="K70"/>
      <c r="L70"/>
      <c r="M70"/>
      <c r="N70"/>
      <c r="O70"/>
      <c r="P70"/>
      <c r="Q70"/>
      <c r="R70"/>
      <c r="S70"/>
      <c r="T70"/>
      <c r="U70"/>
    </row>
    <row r="71" spans="1:21" ht="12.75">
      <c r="A71" s="162"/>
      <c r="B71" t="s">
        <v>209</v>
      </c>
      <c r="C71" s="33">
        <v>54888.1</v>
      </c>
      <c r="D71" s="62">
        <f t="shared" si="8"/>
        <v>0.05748128174659367</v>
      </c>
      <c r="E71" s="5"/>
      <c r="F71" s="5"/>
      <c r="G71" s="5"/>
      <c r="H71" s="5"/>
      <c r="I71" s="5"/>
      <c r="J71" s="5"/>
      <c r="K71" s="5"/>
      <c r="L71" s="5"/>
      <c r="M71" s="5"/>
      <c r="N71" s="5"/>
      <c r="O71" s="5"/>
      <c r="P71" s="5"/>
      <c r="Q71" s="5"/>
      <c r="R71" s="5"/>
      <c r="S71" s="5"/>
      <c r="T71" s="5"/>
      <c r="U71" s="5"/>
    </row>
    <row r="72" spans="1:21" ht="12.75">
      <c r="A72" s="162"/>
      <c r="B72" t="s">
        <v>404</v>
      </c>
      <c r="C72" s="33">
        <v>42825.049</v>
      </c>
      <c r="D72" s="62">
        <f t="shared" si="8"/>
        <v>0.04484831333896928</v>
      </c>
      <c r="E72" s="5"/>
      <c r="F72" s="5"/>
      <c r="G72" s="5"/>
      <c r="H72" s="5"/>
      <c r="I72" s="5"/>
      <c r="J72" s="5"/>
      <c r="K72" s="5"/>
      <c r="L72" s="5"/>
      <c r="M72" s="5"/>
      <c r="N72" s="5"/>
      <c r="O72" s="5"/>
      <c r="P72" s="5"/>
      <c r="Q72" s="5"/>
      <c r="R72" s="5"/>
      <c r="S72" s="5"/>
      <c r="T72" s="5"/>
      <c r="U72" s="5"/>
    </row>
    <row r="73" spans="1:21" ht="12.75">
      <c r="A73" s="162"/>
      <c r="B73" t="s">
        <v>220</v>
      </c>
      <c r="C73" s="33">
        <v>42049.629</v>
      </c>
      <c r="D73" s="62">
        <f t="shared" si="8"/>
        <v>0.04403625871343216</v>
      </c>
      <c r="E73"/>
      <c r="F73" s="63"/>
      <c r="G73"/>
      <c r="H73" s="63"/>
      <c r="I73" s="63"/>
      <c r="J73"/>
      <c r="K73" s="63"/>
      <c r="L73"/>
      <c r="M73" s="63"/>
      <c r="N73" s="63"/>
      <c r="O73"/>
      <c r="P73" s="63"/>
      <c r="Q73"/>
      <c r="R73" s="63"/>
      <c r="S73" s="63"/>
      <c r="T73"/>
      <c r="U73" s="63"/>
    </row>
    <row r="74" spans="1:21" ht="12.75">
      <c r="A74" s="162"/>
      <c r="B74" s="5" t="s">
        <v>239</v>
      </c>
      <c r="C74" s="33">
        <f>+C75-(C69+C70+C71+C72+C73)</f>
        <v>520040.29000000004</v>
      </c>
      <c r="D74" s="62">
        <f t="shared" si="8"/>
        <v>0.5446095315573007</v>
      </c>
      <c r="E74" s="33"/>
      <c r="F74" s="63"/>
      <c r="G74"/>
      <c r="H74" s="63"/>
      <c r="I74" s="63"/>
      <c r="J74"/>
      <c r="K74" s="63"/>
      <c r="L74"/>
      <c r="M74" s="63"/>
      <c r="N74" s="63"/>
      <c r="O74"/>
      <c r="P74" s="63"/>
      <c r="Q74"/>
      <c r="R74" s="63"/>
      <c r="S74" s="63"/>
      <c r="T74"/>
      <c r="U74" s="63"/>
    </row>
    <row r="75" spans="1:21" s="54" customFormat="1" ht="12.75">
      <c r="A75" s="163"/>
      <c r="B75" s="51" t="s">
        <v>242</v>
      </c>
      <c r="C75" s="52">
        <v>954886.501</v>
      </c>
      <c r="D75" s="53">
        <f>SUM(D69:D74)</f>
        <v>1</v>
      </c>
      <c r="E75"/>
      <c r="F75"/>
      <c r="G75"/>
      <c r="H75"/>
      <c r="I75"/>
      <c r="J75"/>
      <c r="K75"/>
      <c r="L75"/>
      <c r="M75"/>
      <c r="N75"/>
      <c r="O75"/>
      <c r="P75"/>
      <c r="Q75"/>
      <c r="R75"/>
      <c r="S75"/>
      <c r="T75"/>
      <c r="U75"/>
    </row>
    <row r="76" spans="1:21" ht="12.75">
      <c r="A76" s="164" t="s">
        <v>221</v>
      </c>
      <c r="B76" t="s">
        <v>219</v>
      </c>
      <c r="C76" s="33">
        <v>628606.285</v>
      </c>
      <c r="D76" s="50">
        <f aca="true" t="shared" si="9" ref="D76:D81">+C76/$C$82</f>
        <v>0.22849157427006217</v>
      </c>
      <c r="E76"/>
      <c r="F76"/>
      <c r="G76"/>
      <c r="H76"/>
      <c r="I76"/>
      <c r="J76"/>
      <c r="K76"/>
      <c r="L76"/>
      <c r="M76"/>
      <c r="N76"/>
      <c r="O76"/>
      <c r="P76"/>
      <c r="Q76"/>
      <c r="R76"/>
      <c r="S76"/>
      <c r="T76"/>
      <c r="U76"/>
    </row>
    <row r="77" spans="1:21" ht="12.75">
      <c r="A77" s="162"/>
      <c r="B77" s="5" t="s">
        <v>443</v>
      </c>
      <c r="C77" s="33">
        <v>476755.745</v>
      </c>
      <c r="D77" s="50">
        <f t="shared" si="9"/>
        <v>0.17329554813049047</v>
      </c>
      <c r="E77"/>
      <c r="F77"/>
      <c r="G77"/>
      <c r="H77"/>
      <c r="I77"/>
      <c r="J77"/>
      <c r="K77"/>
      <c r="L77"/>
      <c r="M77"/>
      <c r="N77"/>
      <c r="O77"/>
      <c r="P77"/>
      <c r="Q77"/>
      <c r="R77"/>
      <c r="S77"/>
      <c r="T77"/>
      <c r="U77"/>
    </row>
    <row r="78" spans="1:21" ht="12.75">
      <c r="A78" s="162"/>
      <c r="B78" t="s">
        <v>210</v>
      </c>
      <c r="C78" s="33">
        <v>204383.284</v>
      </c>
      <c r="D78" s="50">
        <f t="shared" si="9"/>
        <v>0.0742911094432427</v>
      </c>
      <c r="E78" s="5"/>
      <c r="F78" s="5"/>
      <c r="G78" s="5"/>
      <c r="H78" s="5"/>
      <c r="I78" s="5"/>
      <c r="J78" s="5"/>
      <c r="K78" s="5"/>
      <c r="L78" s="5"/>
      <c r="M78" s="5"/>
      <c r="N78" s="5"/>
      <c r="O78" s="5"/>
      <c r="P78" s="5"/>
      <c r="Q78" s="5"/>
      <c r="R78" s="5"/>
      <c r="S78" s="5"/>
      <c r="T78" s="5"/>
      <c r="U78" s="5"/>
    </row>
    <row r="79" spans="1:21" ht="12.75">
      <c r="A79" s="162"/>
      <c r="B79" t="s">
        <v>216</v>
      </c>
      <c r="C79" s="33">
        <v>190009.365</v>
      </c>
      <c r="D79" s="50">
        <f t="shared" si="9"/>
        <v>0.06906634561393997</v>
      </c>
      <c r="E79" s="5"/>
      <c r="F79" s="5"/>
      <c r="G79" s="5"/>
      <c r="H79" s="5"/>
      <c r="I79" s="5"/>
      <c r="J79" s="5"/>
      <c r="K79" s="5"/>
      <c r="L79" s="5"/>
      <c r="M79" s="5"/>
      <c r="N79" s="5"/>
      <c r="O79" s="5"/>
      <c r="P79" s="5"/>
      <c r="Q79" s="5"/>
      <c r="R79" s="5"/>
      <c r="S79" s="5"/>
      <c r="T79" s="5"/>
      <c r="U79" s="5"/>
    </row>
    <row r="80" spans="1:21" ht="12.75">
      <c r="A80" s="162"/>
      <c r="B80" t="s">
        <v>212</v>
      </c>
      <c r="C80" s="33">
        <v>130980.885</v>
      </c>
      <c r="D80" s="50">
        <f t="shared" si="9"/>
        <v>0.04761013264914456</v>
      </c>
      <c r="E80"/>
      <c r="F80" s="63"/>
      <c r="G80"/>
      <c r="H80" s="63"/>
      <c r="I80" s="63"/>
      <c r="J80"/>
      <c r="K80" s="63"/>
      <c r="L80"/>
      <c r="M80" s="63"/>
      <c r="N80" s="63"/>
      <c r="O80"/>
      <c r="P80" s="63"/>
      <c r="Q80"/>
      <c r="R80" s="63"/>
      <c r="S80" s="63"/>
      <c r="T80"/>
      <c r="U80" s="63"/>
    </row>
    <row r="81" spans="1:21" ht="12.75">
      <c r="A81" s="162"/>
      <c r="B81" s="5" t="s">
        <v>239</v>
      </c>
      <c r="C81" s="33">
        <f>+C82-(C76+C77+C78+C79+C80)</f>
        <v>1120378.069</v>
      </c>
      <c r="D81" s="50">
        <f t="shared" si="9"/>
        <v>0.40724528989312014</v>
      </c>
      <c r="E81" s="33"/>
      <c r="F81" s="63"/>
      <c r="G81"/>
      <c r="H81" s="63"/>
      <c r="I81" s="63"/>
      <c r="J81"/>
      <c r="K81" s="63"/>
      <c r="L81"/>
      <c r="M81" s="63"/>
      <c r="N81" s="63"/>
      <c r="O81"/>
      <c r="P81" s="63"/>
      <c r="Q81"/>
      <c r="R81" s="63"/>
      <c r="S81" s="63"/>
      <c r="T81"/>
      <c r="U81" s="63"/>
    </row>
    <row r="82" spans="1:21" s="54" customFormat="1" ht="12.75">
      <c r="A82" s="163"/>
      <c r="B82" s="51" t="s">
        <v>242</v>
      </c>
      <c r="C82" s="52">
        <v>2751113.633</v>
      </c>
      <c r="D82" s="53">
        <f>SUM(D76:D81)</f>
        <v>1</v>
      </c>
      <c r="E82"/>
      <c r="F82"/>
      <c r="G82"/>
      <c r="H82"/>
      <c r="I82"/>
      <c r="J82"/>
      <c r="K82"/>
      <c r="L82"/>
      <c r="M82"/>
      <c r="N82"/>
      <c r="O82"/>
      <c r="P82"/>
      <c r="Q82"/>
      <c r="R82"/>
      <c r="S82"/>
      <c r="T82"/>
      <c r="U82"/>
    </row>
    <row r="83" spans="1:21" ht="12.75">
      <c r="A83" s="164" t="s">
        <v>200</v>
      </c>
      <c r="B83" t="s">
        <v>219</v>
      </c>
      <c r="C83" s="33">
        <v>44837.95</v>
      </c>
      <c r="D83" s="50">
        <f aca="true" t="shared" si="10" ref="D83:D88">+C83/$C$89</f>
        <v>0.15355350213675836</v>
      </c>
      <c r="E83"/>
      <c r="F83"/>
      <c r="G83"/>
      <c r="H83"/>
      <c r="I83"/>
      <c r="J83"/>
      <c r="K83"/>
      <c r="L83"/>
      <c r="M83"/>
      <c r="N83"/>
      <c r="O83"/>
      <c r="P83"/>
      <c r="Q83"/>
      <c r="R83"/>
      <c r="S83"/>
      <c r="T83"/>
      <c r="U83"/>
    </row>
    <row r="84" spans="1:21" ht="12.75">
      <c r="A84" s="162"/>
      <c r="B84" s="5" t="s">
        <v>212</v>
      </c>
      <c r="C84" s="33">
        <v>32984.601</v>
      </c>
      <c r="D84" s="50">
        <f t="shared" si="10"/>
        <v>0.112960137565023</v>
      </c>
      <c r="E84"/>
      <c r="F84"/>
      <c r="G84"/>
      <c r="H84"/>
      <c r="I84"/>
      <c r="J84"/>
      <c r="K84"/>
      <c r="L84"/>
      <c r="M84"/>
      <c r="N84"/>
      <c r="O84"/>
      <c r="P84"/>
      <c r="Q84"/>
      <c r="R84"/>
      <c r="S84"/>
      <c r="T84"/>
      <c r="U84"/>
    </row>
    <row r="85" spans="1:21" ht="12.75">
      <c r="A85" s="162"/>
      <c r="B85" s="5" t="s">
        <v>215</v>
      </c>
      <c r="C85" s="33">
        <v>22675.74</v>
      </c>
      <c r="D85" s="50">
        <f t="shared" si="10"/>
        <v>0.07765607683987732</v>
      </c>
      <c r="E85"/>
      <c r="F85"/>
      <c r="G85"/>
      <c r="H85"/>
      <c r="I85"/>
      <c r="J85"/>
      <c r="K85"/>
      <c r="L85"/>
      <c r="M85"/>
      <c r="N85"/>
      <c r="O85"/>
      <c r="P85"/>
      <c r="Q85"/>
      <c r="R85"/>
      <c r="S85"/>
      <c r="T85"/>
      <c r="U85"/>
    </row>
    <row r="86" spans="1:21" ht="12.75">
      <c r="A86" s="162"/>
      <c r="B86" t="s">
        <v>443</v>
      </c>
      <c r="C86" s="33">
        <v>22021.138</v>
      </c>
      <c r="D86" s="50">
        <f t="shared" si="10"/>
        <v>0.07541430553664588</v>
      </c>
      <c r="E86"/>
      <c r="F86" s="63"/>
      <c r="G86"/>
      <c r="H86" s="63"/>
      <c r="I86" s="63"/>
      <c r="J86"/>
      <c r="K86" s="63"/>
      <c r="L86"/>
      <c r="M86" s="63"/>
      <c r="N86" s="63"/>
      <c r="O86"/>
      <c r="P86" s="63"/>
      <c r="Q86"/>
      <c r="R86" s="63"/>
      <c r="S86" s="63"/>
      <c r="T86"/>
      <c r="U86" s="63"/>
    </row>
    <row r="87" spans="1:21" ht="12.75">
      <c r="A87" s="162"/>
      <c r="B87" t="s">
        <v>404</v>
      </c>
      <c r="C87" s="33">
        <v>18437.034</v>
      </c>
      <c r="D87" s="50">
        <f t="shared" si="10"/>
        <v>0.0631400663882824</v>
      </c>
      <c r="E87" s="1"/>
      <c r="F87" s="1"/>
      <c r="G87" s="1"/>
      <c r="H87" s="1"/>
      <c r="I87" s="1"/>
      <c r="J87" s="1"/>
      <c r="K87" s="1"/>
      <c r="L87" s="1"/>
      <c r="M87" s="1"/>
      <c r="N87" s="1"/>
      <c r="O87" s="1"/>
      <c r="P87" s="1"/>
      <c r="Q87" s="1"/>
      <c r="R87" s="1"/>
      <c r="S87" s="1"/>
      <c r="T87" s="1"/>
      <c r="U87" s="1"/>
    </row>
    <row r="88" spans="1:21" ht="12.75">
      <c r="A88" s="162"/>
      <c r="B88" s="5" t="s">
        <v>239</v>
      </c>
      <c r="C88" s="33">
        <f>+C89-(C83+C84+C85+C86+C87)</f>
        <v>151045.669</v>
      </c>
      <c r="D88" s="50">
        <f t="shared" si="10"/>
        <v>0.517275911533413</v>
      </c>
      <c r="E88" s="33"/>
      <c r="F88" s="1"/>
      <c r="G88" s="1"/>
      <c r="H88" s="1"/>
      <c r="I88" s="1"/>
      <c r="J88" s="1"/>
      <c r="K88" s="1"/>
      <c r="L88" s="1"/>
      <c r="M88" s="1"/>
      <c r="N88" s="1"/>
      <c r="O88" s="1"/>
      <c r="P88" s="1"/>
      <c r="Q88" s="1"/>
      <c r="R88" s="1"/>
      <c r="S88" s="1"/>
      <c r="T88" s="1"/>
      <c r="U88" s="1"/>
    </row>
    <row r="89" spans="1:21" s="54" customFormat="1" ht="12.75">
      <c r="A89" s="163"/>
      <c r="B89" s="51" t="s">
        <v>242</v>
      </c>
      <c r="C89" s="52">
        <v>292002.132</v>
      </c>
      <c r="D89" s="53">
        <f>SUM(D83:D88)</f>
        <v>1</v>
      </c>
      <c r="E89"/>
      <c r="F89" s="63"/>
      <c r="G89"/>
      <c r="H89" s="63"/>
      <c r="I89" s="63"/>
      <c r="J89"/>
      <c r="K89" s="63"/>
      <c r="L89"/>
      <c r="M89" s="63"/>
      <c r="N89" s="63"/>
      <c r="O89"/>
      <c r="P89" s="63"/>
      <c r="Q89"/>
      <c r="R89" s="63"/>
      <c r="S89" s="63"/>
      <c r="T89"/>
      <c r="U89" s="63"/>
    </row>
    <row r="90" spans="1:21" ht="12.75">
      <c r="A90" s="164" t="s">
        <v>201</v>
      </c>
      <c r="B90" t="s">
        <v>216</v>
      </c>
      <c r="C90" s="33">
        <v>9549.627</v>
      </c>
      <c r="D90" s="50">
        <f aca="true" t="shared" si="11" ref="D90:D95">+C90/$C$96</f>
        <v>0.6882388857330363</v>
      </c>
      <c r="E90"/>
      <c r="F90"/>
      <c r="G90"/>
      <c r="H90"/>
      <c r="I90"/>
      <c r="J90"/>
      <c r="K90"/>
      <c r="L90"/>
      <c r="M90"/>
      <c r="N90"/>
      <c r="O90"/>
      <c r="P90"/>
      <c r="Q90"/>
      <c r="R90"/>
      <c r="S90"/>
      <c r="T90"/>
      <c r="U90"/>
    </row>
    <row r="91" spans="1:21" ht="12.75">
      <c r="A91" s="162"/>
      <c r="B91" t="s">
        <v>211</v>
      </c>
      <c r="C91" s="33">
        <v>1963.113</v>
      </c>
      <c r="D91" s="50">
        <f t="shared" si="11"/>
        <v>0.14148099226158656</v>
      </c>
      <c r="E91"/>
      <c r="F91"/>
      <c r="G91"/>
      <c r="H91"/>
      <c r="I91"/>
      <c r="J91"/>
      <c r="K91"/>
      <c r="L91"/>
      <c r="M91"/>
      <c r="N91"/>
      <c r="O91"/>
      <c r="P91"/>
      <c r="Q91"/>
      <c r="R91"/>
      <c r="S91"/>
      <c r="T91"/>
      <c r="U91"/>
    </row>
    <row r="92" spans="1:21" ht="12.75">
      <c r="A92" s="162"/>
      <c r="B92" t="s">
        <v>208</v>
      </c>
      <c r="C92" s="33">
        <v>807.375</v>
      </c>
      <c r="D92" s="50">
        <f t="shared" si="11"/>
        <v>0.05818728525927872</v>
      </c>
      <c r="E92" s="5"/>
      <c r="F92" s="5"/>
      <c r="G92" s="5"/>
      <c r="H92" s="5"/>
      <c r="I92" s="5"/>
      <c r="J92" s="5"/>
      <c r="K92" s="5"/>
      <c r="L92" s="5"/>
      <c r="M92" s="5"/>
      <c r="N92" s="5"/>
      <c r="O92" s="5"/>
      <c r="P92" s="5"/>
      <c r="Q92" s="5"/>
      <c r="R92" s="5"/>
      <c r="S92" s="5"/>
      <c r="T92" s="5"/>
      <c r="U92" s="5"/>
    </row>
    <row r="93" spans="1:21" ht="12.75">
      <c r="A93" s="162"/>
      <c r="B93" t="s">
        <v>215</v>
      </c>
      <c r="C93" s="33">
        <v>340</v>
      </c>
      <c r="D93" s="50">
        <f t="shared" si="11"/>
        <v>0.024503702725690996</v>
      </c>
      <c r="E93" s="5"/>
      <c r="F93" s="5"/>
      <c r="G93" s="5"/>
      <c r="H93" s="5"/>
      <c r="I93" s="5"/>
      <c r="J93" s="5"/>
      <c r="K93" s="5"/>
      <c r="L93" s="5"/>
      <c r="M93" s="5"/>
      <c r="N93" s="5"/>
      <c r="O93" s="5"/>
      <c r="P93" s="5"/>
      <c r="Q93" s="5"/>
      <c r="R93" s="5"/>
      <c r="S93" s="5"/>
      <c r="T93" s="5"/>
      <c r="U93" s="5"/>
    </row>
    <row r="94" spans="1:21" ht="12.75">
      <c r="A94" s="162"/>
      <c r="B94" t="s">
        <v>209</v>
      </c>
      <c r="C94" s="33">
        <v>219.435</v>
      </c>
      <c r="D94" s="50">
        <f t="shared" si="11"/>
        <v>0.01581461766944707</v>
      </c>
      <c r="E94"/>
      <c r="F94" s="63"/>
      <c r="G94"/>
      <c r="H94" s="63"/>
      <c r="I94" s="63"/>
      <c r="J94"/>
      <c r="K94" s="63"/>
      <c r="L94"/>
      <c r="M94" s="63"/>
      <c r="N94" s="63"/>
      <c r="O94"/>
      <c r="P94" s="63"/>
      <c r="Q94"/>
      <c r="R94" s="63"/>
      <c r="S94" s="63"/>
      <c r="T94"/>
      <c r="U94" s="63"/>
    </row>
    <row r="95" spans="1:21" ht="12.75">
      <c r="A95" s="162"/>
      <c r="B95" s="5" t="s">
        <v>239</v>
      </c>
      <c r="C95" s="33">
        <f>+C96-(C90+C91+C92+C93+C94)</f>
        <v>995.9040000000005</v>
      </c>
      <c r="D95" s="50">
        <f t="shared" si="11"/>
        <v>0.07177451635096052</v>
      </c>
      <c r="E95" s="33"/>
      <c r="F95" s="63"/>
      <c r="G95"/>
      <c r="H95" s="63"/>
      <c r="I95" s="63"/>
      <c r="J95"/>
      <c r="K95" s="63"/>
      <c r="L95"/>
      <c r="M95" s="63"/>
      <c r="N95" s="63"/>
      <c r="O95"/>
      <c r="P95" s="63"/>
      <c r="Q95"/>
      <c r="R95" s="63"/>
      <c r="S95" s="63"/>
      <c r="T95"/>
      <c r="U95" s="63"/>
    </row>
    <row r="96" spans="1:21" s="54" customFormat="1" ht="12.75">
      <c r="A96" s="163"/>
      <c r="B96" s="51" t="s">
        <v>242</v>
      </c>
      <c r="C96" s="52">
        <v>13875.454</v>
      </c>
      <c r="D96" s="53">
        <f>SUM(D90:D95)</f>
        <v>1.0000000000000002</v>
      </c>
      <c r="E96" s="33"/>
      <c r="F96"/>
      <c r="G96"/>
      <c r="H96"/>
      <c r="I96"/>
      <c r="J96"/>
      <c r="K96"/>
      <c r="L96"/>
      <c r="M96"/>
      <c r="N96"/>
      <c r="O96"/>
      <c r="P96"/>
      <c r="Q96"/>
      <c r="R96"/>
      <c r="S96"/>
      <c r="T96"/>
      <c r="U96"/>
    </row>
    <row r="97" spans="1:21" ht="12.75">
      <c r="A97" s="164" t="s">
        <v>223</v>
      </c>
      <c r="B97" t="s">
        <v>216</v>
      </c>
      <c r="C97" s="33">
        <v>80468.585</v>
      </c>
      <c r="D97" s="50">
        <f aca="true" t="shared" si="12" ref="D97:D102">+C97/$C$103</f>
        <v>0.29317284831837565</v>
      </c>
      <c r="E97"/>
      <c r="F97"/>
      <c r="G97"/>
      <c r="H97"/>
      <c r="I97"/>
      <c r="J97"/>
      <c r="K97"/>
      <c r="L97"/>
      <c r="M97"/>
      <c r="N97"/>
      <c r="O97"/>
      <c r="P97"/>
      <c r="Q97"/>
      <c r="R97"/>
      <c r="S97"/>
      <c r="T97"/>
      <c r="U97"/>
    </row>
    <row r="98" spans="1:21" ht="12.75">
      <c r="A98" s="162"/>
      <c r="B98" s="5" t="s">
        <v>443</v>
      </c>
      <c r="C98" s="33">
        <v>40874.397</v>
      </c>
      <c r="D98" s="50">
        <f t="shared" si="12"/>
        <v>0.14891853002990008</v>
      </c>
      <c r="E98"/>
      <c r="F98"/>
      <c r="G98"/>
      <c r="H98"/>
      <c r="I98"/>
      <c r="J98"/>
      <c r="K98"/>
      <c r="L98"/>
      <c r="M98"/>
      <c r="N98"/>
      <c r="O98"/>
      <c r="P98"/>
      <c r="Q98"/>
      <c r="R98"/>
      <c r="S98"/>
      <c r="T98"/>
      <c r="U98"/>
    </row>
    <row r="99" spans="1:21" ht="12.75">
      <c r="A99" s="162"/>
      <c r="B99" s="5" t="s">
        <v>215</v>
      </c>
      <c r="C99" s="33">
        <v>29586.038</v>
      </c>
      <c r="D99" s="50">
        <f t="shared" si="12"/>
        <v>0.10779141985553366</v>
      </c>
      <c r="E99"/>
      <c r="F99"/>
      <c r="G99"/>
      <c r="H99"/>
      <c r="I99"/>
      <c r="J99"/>
      <c r="K99"/>
      <c r="L99"/>
      <c r="M99"/>
      <c r="N99"/>
      <c r="O99"/>
      <c r="P99"/>
      <c r="Q99"/>
      <c r="R99"/>
      <c r="S99"/>
      <c r="T99"/>
      <c r="U99"/>
    </row>
    <row r="100" spans="1:21" ht="12.75">
      <c r="A100" s="162"/>
      <c r="B100" t="s">
        <v>210</v>
      </c>
      <c r="C100" s="33">
        <v>23570.788</v>
      </c>
      <c r="D100" s="50">
        <f t="shared" si="12"/>
        <v>0.08587593599500462</v>
      </c>
      <c r="E100"/>
      <c r="F100" s="63"/>
      <c r="G100"/>
      <c r="H100" s="63"/>
      <c r="I100" s="63"/>
      <c r="J100"/>
      <c r="K100" s="63"/>
      <c r="L100"/>
      <c r="M100" s="63"/>
      <c r="N100" s="63"/>
      <c r="O100"/>
      <c r="P100" s="63"/>
      <c r="Q100"/>
      <c r="R100" s="63"/>
      <c r="S100" s="63"/>
      <c r="T100"/>
      <c r="U100" s="63"/>
    </row>
    <row r="101" spans="1:21" ht="12.75">
      <c r="A101" s="162"/>
      <c r="B101" t="s">
        <v>208</v>
      </c>
      <c r="C101" s="33">
        <v>21151.067</v>
      </c>
      <c r="D101" s="50">
        <f t="shared" si="12"/>
        <v>0.07706011678175775</v>
      </c>
      <c r="E101" s="1"/>
      <c r="F101" s="1"/>
      <c r="G101" s="1"/>
      <c r="H101" s="1"/>
      <c r="I101" s="1"/>
      <c r="J101" s="1"/>
      <c r="K101" s="1"/>
      <c r="L101" s="1"/>
      <c r="M101" s="1"/>
      <c r="N101" s="1"/>
      <c r="O101" s="1"/>
      <c r="P101" s="1"/>
      <c r="Q101" s="1"/>
      <c r="R101" s="1"/>
      <c r="S101" s="1"/>
      <c r="T101" s="1"/>
      <c r="U101" s="1"/>
    </row>
    <row r="102" spans="1:21" ht="12.75">
      <c r="A102" s="162"/>
      <c r="B102" s="5" t="s">
        <v>239</v>
      </c>
      <c r="C102" s="33">
        <f>+C103-(C97+C98+C99+C100+C101)</f>
        <v>78824.014</v>
      </c>
      <c r="D102" s="50">
        <f t="shared" si="12"/>
        <v>0.2871811490194281</v>
      </c>
      <c r="E102" s="33"/>
      <c r="F102" s="1"/>
      <c r="G102" s="1"/>
      <c r="H102" s="1"/>
      <c r="I102" s="1"/>
      <c r="J102" s="1"/>
      <c r="K102" s="1"/>
      <c r="L102" s="1"/>
      <c r="M102" s="1"/>
      <c r="N102" s="1"/>
      <c r="O102" s="1"/>
      <c r="P102" s="1"/>
      <c r="Q102" s="1"/>
      <c r="R102" s="1"/>
      <c r="S102" s="1"/>
      <c r="T102" s="1"/>
      <c r="U102" s="1"/>
    </row>
    <row r="103" spans="1:21" s="54" customFormat="1" ht="12.75">
      <c r="A103" s="163"/>
      <c r="B103" s="51" t="s">
        <v>242</v>
      </c>
      <c r="C103" s="52">
        <v>274474.889</v>
      </c>
      <c r="D103" s="53">
        <f>SUM(D97:D102)</f>
        <v>0.9999999999999998</v>
      </c>
      <c r="E103" s="33"/>
      <c r="F103" s="63"/>
      <c r="G103"/>
      <c r="H103" s="63"/>
      <c r="I103" s="63"/>
      <c r="J103"/>
      <c r="K103" s="63"/>
      <c r="L103"/>
      <c r="M103" s="63"/>
      <c r="N103" s="63"/>
      <c r="O103"/>
      <c r="P103" s="63"/>
      <c r="Q103"/>
      <c r="R103" s="63"/>
      <c r="S103" s="63"/>
      <c r="T103"/>
      <c r="U103" s="63"/>
    </row>
    <row r="104" spans="1:21" ht="12.75">
      <c r="A104" s="166" t="s">
        <v>224</v>
      </c>
      <c r="B104" t="s">
        <v>209</v>
      </c>
      <c r="C104" s="33">
        <v>514.618</v>
      </c>
      <c r="D104" s="50">
        <f aca="true" t="shared" si="13" ref="D104:D109">+C104/$C$110</f>
        <v>0.18198721961121309</v>
      </c>
      <c r="E104"/>
      <c r="F104"/>
      <c r="G104"/>
      <c r="H104"/>
      <c r="I104"/>
      <c r="J104"/>
      <c r="K104"/>
      <c r="L104"/>
      <c r="M104"/>
      <c r="N104"/>
      <c r="O104"/>
      <c r="P104"/>
      <c r="Q104"/>
      <c r="R104"/>
      <c r="S104"/>
      <c r="T104"/>
      <c r="U104"/>
    </row>
    <row r="105" spans="1:21" ht="12.75">
      <c r="A105" s="167"/>
      <c r="B105" t="s">
        <v>219</v>
      </c>
      <c r="C105" s="33">
        <v>510.944</v>
      </c>
      <c r="D105" s="50">
        <f t="shared" si="13"/>
        <v>0.1806879625995042</v>
      </c>
      <c r="E105"/>
      <c r="F105"/>
      <c r="G105"/>
      <c r="H105"/>
      <c r="I105"/>
      <c r="J105"/>
      <c r="K105"/>
      <c r="L105"/>
      <c r="M105"/>
      <c r="N105"/>
      <c r="O105"/>
      <c r="P105"/>
      <c r="Q105"/>
      <c r="R105"/>
      <c r="S105"/>
      <c r="T105"/>
      <c r="U105"/>
    </row>
    <row r="106" spans="1:21" ht="12.75">
      <c r="A106" s="167"/>
      <c r="B106" t="s">
        <v>220</v>
      </c>
      <c r="C106" s="33">
        <v>409.308</v>
      </c>
      <c r="D106" s="50">
        <f t="shared" si="13"/>
        <v>0.14474585981179516</v>
      </c>
      <c r="E106" s="5"/>
      <c r="F106" s="5"/>
      <c r="G106" s="5"/>
      <c r="H106" s="5"/>
      <c r="I106" s="5"/>
      <c r="J106" s="5"/>
      <c r="K106" s="5"/>
      <c r="L106" s="5"/>
      <c r="M106" s="5"/>
      <c r="N106" s="5"/>
      <c r="O106" s="5"/>
      <c r="P106" s="5"/>
      <c r="Q106" s="5"/>
      <c r="R106" s="5"/>
      <c r="S106" s="5"/>
      <c r="T106" s="5"/>
      <c r="U106" s="5"/>
    </row>
    <row r="107" spans="1:21" ht="12.75">
      <c r="A107" s="167"/>
      <c r="B107" t="s">
        <v>271</v>
      </c>
      <c r="C107" s="33">
        <v>272.582</v>
      </c>
      <c r="D107" s="50">
        <f t="shared" si="13"/>
        <v>0.09639468556495047</v>
      </c>
      <c r="E107" s="5"/>
      <c r="F107" s="5"/>
      <c r="G107" s="5"/>
      <c r="H107" s="5"/>
      <c r="I107" s="5"/>
      <c r="J107" s="5"/>
      <c r="K107" s="5"/>
      <c r="L107" s="5"/>
      <c r="M107" s="5"/>
      <c r="N107" s="5"/>
      <c r="O107" s="5"/>
      <c r="P107" s="5"/>
      <c r="Q107" s="5"/>
      <c r="R107" s="5"/>
      <c r="S107" s="5"/>
      <c r="T107" s="5"/>
      <c r="U107" s="5"/>
    </row>
    <row r="108" spans="1:21" ht="12.75">
      <c r="A108" s="167"/>
      <c r="B108" t="s">
        <v>207</v>
      </c>
      <c r="C108" s="33">
        <v>180.175</v>
      </c>
      <c r="D108" s="50">
        <f t="shared" si="13"/>
        <v>0.0637162852707257</v>
      </c>
      <c r="E108"/>
      <c r="F108" s="63"/>
      <c r="G108"/>
      <c r="H108" s="63"/>
      <c r="I108" s="63"/>
      <c r="J108"/>
      <c r="K108" s="63"/>
      <c r="L108"/>
      <c r="M108" s="63"/>
      <c r="N108" s="63"/>
      <c r="O108"/>
      <c r="P108" s="63"/>
      <c r="Q108"/>
      <c r="R108" s="63"/>
      <c r="S108" s="63"/>
      <c r="T108"/>
      <c r="U108" s="63"/>
    </row>
    <row r="109" spans="1:21" ht="12.75">
      <c r="A109" s="167"/>
      <c r="B109" s="5" t="s">
        <v>239</v>
      </c>
      <c r="C109" s="33">
        <f>+C110-(C104+C105+C106+C107+C108)</f>
        <v>940.1429999999998</v>
      </c>
      <c r="D109" s="50">
        <f t="shared" si="13"/>
        <v>0.3324679871418113</v>
      </c>
      <c r="E109" s="33"/>
      <c r="F109" s="63"/>
      <c r="G109"/>
      <c r="H109" s="63"/>
      <c r="I109" s="63"/>
      <c r="J109"/>
      <c r="K109" s="63"/>
      <c r="L109"/>
      <c r="M109" s="63"/>
      <c r="N109" s="63"/>
      <c r="O109"/>
      <c r="P109" s="63"/>
      <c r="Q109"/>
      <c r="R109" s="63"/>
      <c r="S109" s="63"/>
      <c r="T109"/>
      <c r="U109" s="63"/>
    </row>
    <row r="110" spans="1:21" s="54" customFormat="1" ht="12.75">
      <c r="A110" s="168"/>
      <c r="B110" s="51" t="s">
        <v>242</v>
      </c>
      <c r="C110" s="52">
        <v>2827.77</v>
      </c>
      <c r="D110" s="53">
        <f>SUM(D104:D109)</f>
        <v>1</v>
      </c>
      <c r="E110" s="33"/>
      <c r="F110"/>
      <c r="G110"/>
      <c r="H110"/>
      <c r="I110"/>
      <c r="J110"/>
      <c r="K110"/>
      <c r="L110"/>
      <c r="M110"/>
      <c r="N110"/>
      <c r="O110"/>
      <c r="P110"/>
      <c r="Q110"/>
      <c r="R110"/>
      <c r="S110"/>
      <c r="T110"/>
      <c r="U110"/>
    </row>
    <row r="111" spans="1:21" ht="12.75">
      <c r="A111" s="164" t="s">
        <v>204</v>
      </c>
      <c r="B111" t="s">
        <v>241</v>
      </c>
      <c r="C111" s="33">
        <v>11876.517</v>
      </c>
      <c r="D111" s="50">
        <f aca="true" t="shared" si="14" ref="D111:D116">+C111/$C$117</f>
        <v>0.2750050976538196</v>
      </c>
      <c r="E111"/>
      <c r="F111"/>
      <c r="G111"/>
      <c r="H111"/>
      <c r="I111"/>
      <c r="J111"/>
      <c r="K111"/>
      <c r="L111"/>
      <c r="M111"/>
      <c r="N111"/>
      <c r="O111"/>
      <c r="P111"/>
      <c r="Q111"/>
      <c r="R111"/>
      <c r="S111"/>
      <c r="T111"/>
      <c r="U111"/>
    </row>
    <row r="112" spans="1:21" ht="12.75">
      <c r="A112" s="162"/>
      <c r="B112" t="s">
        <v>219</v>
      </c>
      <c r="C112" s="33">
        <v>6854.31</v>
      </c>
      <c r="D112" s="50">
        <f t="shared" si="14"/>
        <v>0.15871405656216822</v>
      </c>
      <c r="E112"/>
      <c r="F112"/>
      <c r="G112"/>
      <c r="H112"/>
      <c r="I112"/>
      <c r="J112"/>
      <c r="K112"/>
      <c r="L112"/>
      <c r="M112"/>
      <c r="N112"/>
      <c r="O112"/>
      <c r="P112"/>
      <c r="Q112"/>
      <c r="R112"/>
      <c r="S112"/>
      <c r="T112"/>
      <c r="U112"/>
    </row>
    <row r="113" spans="1:21" ht="12.75">
      <c r="A113" s="162"/>
      <c r="B113" t="s">
        <v>222</v>
      </c>
      <c r="C113" s="33">
        <v>4376.887</v>
      </c>
      <c r="D113" s="50">
        <f t="shared" si="14"/>
        <v>0.1013484203200933</v>
      </c>
      <c r="E113"/>
      <c r="F113"/>
      <c r="G113"/>
      <c r="H113"/>
      <c r="I113"/>
      <c r="J113"/>
      <c r="K113"/>
      <c r="L113"/>
      <c r="M113"/>
      <c r="N113"/>
      <c r="O113"/>
      <c r="P113"/>
      <c r="Q113"/>
      <c r="R113"/>
      <c r="S113"/>
      <c r="T113"/>
      <c r="U113"/>
    </row>
    <row r="114" spans="1:21" ht="12.75">
      <c r="A114" s="162"/>
      <c r="B114" t="s">
        <v>377</v>
      </c>
      <c r="C114" s="33">
        <v>2655.228</v>
      </c>
      <c r="D114" s="50">
        <f t="shared" si="14"/>
        <v>0.061482776089417136</v>
      </c>
      <c r="E114"/>
      <c r="F114" s="63"/>
      <c r="G114"/>
      <c r="H114" s="63"/>
      <c r="I114" s="63"/>
      <c r="J114"/>
      <c r="K114" s="63"/>
      <c r="L114"/>
      <c r="M114" s="63"/>
      <c r="N114" s="63"/>
      <c r="O114"/>
      <c r="P114" s="63"/>
      <c r="Q114"/>
      <c r="R114" s="63"/>
      <c r="S114" s="63"/>
      <c r="T114"/>
      <c r="U114" s="63"/>
    </row>
    <row r="115" spans="1:21" ht="12.75">
      <c r="A115" s="162"/>
      <c r="B115" t="s">
        <v>209</v>
      </c>
      <c r="C115" s="33">
        <v>2420.003</v>
      </c>
      <c r="D115" s="50">
        <f t="shared" si="14"/>
        <v>0.05603605512773959</v>
      </c>
      <c r="E115" s="1"/>
      <c r="F115" s="1"/>
      <c r="G115" s="1"/>
      <c r="H115" s="1"/>
      <c r="I115" s="1"/>
      <c r="J115" s="1"/>
      <c r="K115" s="1"/>
      <c r="L115" s="1"/>
      <c r="M115" s="1"/>
      <c r="N115" s="1"/>
      <c r="O115" s="1"/>
      <c r="P115" s="1"/>
      <c r="Q115" s="1"/>
      <c r="R115" s="1"/>
      <c r="S115" s="1"/>
      <c r="T115" s="1"/>
      <c r="U115" s="1"/>
    </row>
    <row r="116" spans="1:21" ht="12.75">
      <c r="A116" s="162"/>
      <c r="B116" s="5" t="s">
        <v>239</v>
      </c>
      <c r="C116" s="33">
        <f>+C117-(C111+C112+C113+C114+C115)</f>
        <v>15003.589</v>
      </c>
      <c r="D116" s="50">
        <f t="shared" si="14"/>
        <v>0.3474135942467622</v>
      </c>
      <c r="E116" s="33"/>
      <c r="F116" s="1"/>
      <c r="G116" s="1"/>
      <c r="H116" s="1"/>
      <c r="I116" s="1"/>
      <c r="J116" s="1"/>
      <c r="K116" s="1"/>
      <c r="L116" s="1"/>
      <c r="M116" s="1"/>
      <c r="N116" s="1"/>
      <c r="O116" s="1"/>
      <c r="P116" s="1"/>
      <c r="Q116" s="1"/>
      <c r="R116" s="1"/>
      <c r="S116" s="1"/>
      <c r="T116" s="1"/>
      <c r="U116" s="1"/>
    </row>
    <row r="117" spans="1:21" s="54" customFormat="1" ht="12.75">
      <c r="A117" s="163"/>
      <c r="B117" s="51" t="s">
        <v>242</v>
      </c>
      <c r="C117" s="52">
        <v>43186.534</v>
      </c>
      <c r="D117" s="53">
        <f>SUM(D111:D116)</f>
        <v>1</v>
      </c>
      <c r="E117"/>
      <c r="F117" s="63"/>
      <c r="G117"/>
      <c r="H117" s="63"/>
      <c r="I117" s="63"/>
      <c r="J117"/>
      <c r="K117" s="63"/>
      <c r="L117"/>
      <c r="M117" s="63"/>
      <c r="N117" s="63"/>
      <c r="O117"/>
      <c r="P117" s="63"/>
      <c r="Q117"/>
      <c r="R117" s="63"/>
      <c r="S117" s="63"/>
      <c r="T117"/>
      <c r="U117" s="63"/>
    </row>
    <row r="118" spans="1:21" s="54" customFormat="1" ht="12.75">
      <c r="A118" s="55" t="s">
        <v>52</v>
      </c>
      <c r="B118" s="56"/>
      <c r="C118" s="36">
        <f>+'Exportacion_regional '!D22</f>
        <v>13989.885000001363</v>
      </c>
      <c r="D118" s="53"/>
      <c r="E118"/>
      <c r="F118"/>
      <c r="G118"/>
      <c r="H118"/>
      <c r="I118"/>
      <c r="J118"/>
      <c r="K118"/>
      <c r="L118"/>
      <c r="M118"/>
      <c r="N118"/>
      <c r="O118"/>
      <c r="P118"/>
      <c r="Q118"/>
      <c r="R118"/>
      <c r="S118"/>
      <c r="T118"/>
      <c r="U118"/>
    </row>
    <row r="119" spans="1:21" s="54" customFormat="1" ht="12.75">
      <c r="A119" s="51" t="s">
        <v>225</v>
      </c>
      <c r="B119" s="51"/>
      <c r="C119" s="52">
        <f>+C118+C117+C110+C103+C96+C89+C82+C75+C62+C55+C48+C41+C34+C27+C20+C13</f>
        <v>8971149.000000004</v>
      </c>
      <c r="D119" s="53"/>
      <c r="E119"/>
      <c r="F119"/>
      <c r="G119"/>
      <c r="H119"/>
      <c r="I119"/>
      <c r="J119"/>
      <c r="K119"/>
      <c r="L119"/>
      <c r="M119"/>
      <c r="N119"/>
      <c r="O119"/>
      <c r="P119"/>
      <c r="Q119"/>
      <c r="R119"/>
      <c r="S119"/>
      <c r="T119"/>
      <c r="U119"/>
    </row>
    <row r="120" spans="1:21" s="40" customFormat="1" ht="12.75">
      <c r="A120" s="41" t="s">
        <v>54</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34">
      <selection activeCell="G46" sqref="G46"/>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59" t="s">
        <v>256</v>
      </c>
      <c r="B1" s="159"/>
      <c r="C1" s="159"/>
      <c r="D1" s="159"/>
      <c r="F1" s="94"/>
      <c r="H1" s="94"/>
      <c r="I1" s="94"/>
      <c r="K1" s="94"/>
      <c r="M1" s="94"/>
      <c r="N1" s="94"/>
      <c r="P1" s="94"/>
      <c r="R1" s="94"/>
      <c r="S1" s="94"/>
      <c r="U1" s="94"/>
    </row>
    <row r="2" spans="1:21" s="95" customFormat="1" ht="15.75" customHeight="1">
      <c r="A2" s="160" t="s">
        <v>259</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246</v>
      </c>
      <c r="C5" s="25">
        <v>2009</v>
      </c>
      <c r="D5" s="27" t="s">
        <v>35</v>
      </c>
    </row>
    <row r="6" spans="1:4" s="5" customFormat="1" ht="12.75">
      <c r="A6" s="27"/>
      <c r="B6" s="27"/>
      <c r="C6" s="25" t="str">
        <f>+Exportacion_region_sector!D6</f>
        <v>ene-oct</v>
      </c>
      <c r="D6" s="49">
        <v>2009</v>
      </c>
    </row>
    <row r="7" spans="1:21" ht="12.75">
      <c r="A7" s="162" t="s">
        <v>186</v>
      </c>
      <c r="B7" s="5" t="s">
        <v>243</v>
      </c>
      <c r="C7" s="33">
        <v>4605.824</v>
      </c>
      <c r="D7" s="81">
        <f>+C7/$C$12</f>
        <v>0.637363963398467</v>
      </c>
      <c r="F7" s="63"/>
      <c r="H7" s="63"/>
      <c r="I7" s="63"/>
      <c r="K7" s="63"/>
      <c r="M7" s="63"/>
      <c r="N7" s="63"/>
      <c r="P7" s="63"/>
      <c r="R7" s="63"/>
      <c r="S7" s="63"/>
      <c r="U7" s="63"/>
    </row>
    <row r="8" spans="1:5" ht="12.75">
      <c r="A8" s="162"/>
      <c r="B8" s="5" t="s">
        <v>262</v>
      </c>
      <c r="C8" s="33">
        <v>1970.176</v>
      </c>
      <c r="D8" s="81">
        <f>+C8/$C$12</f>
        <v>0.27263724882942514</v>
      </c>
      <c r="E8" s="33"/>
    </row>
    <row r="9" spans="1:5" ht="12.75">
      <c r="A9" s="162"/>
      <c r="B9" s="5" t="s">
        <v>244</v>
      </c>
      <c r="C9" s="33">
        <v>276.387</v>
      </c>
      <c r="D9" s="81">
        <f>+C9/$C$12</f>
        <v>0.03824703543856911</v>
      </c>
      <c r="E9" s="33"/>
    </row>
    <row r="10" spans="1:5" ht="12.75">
      <c r="A10" s="162"/>
      <c r="B10" s="5" t="s">
        <v>254</v>
      </c>
      <c r="C10" s="33">
        <v>56.762</v>
      </c>
      <c r="D10" s="81">
        <f>+C10/$C$12</f>
        <v>0.007854849271362473</v>
      </c>
      <c r="E10" s="33"/>
    </row>
    <row r="11" spans="1:5" ht="12.75">
      <c r="A11" s="162"/>
      <c r="B11" s="5" t="s">
        <v>239</v>
      </c>
      <c r="C11" s="33">
        <f>+C12-(C7+C8+C9+C10)</f>
        <v>317.21500000000015</v>
      </c>
      <c r="D11" s="81">
        <f>+C11/$C$12</f>
        <v>0.043896903062176244</v>
      </c>
      <c r="E11" s="33"/>
    </row>
    <row r="12" spans="1:5" s="1" customFormat="1" ht="12.75">
      <c r="A12" s="163"/>
      <c r="B12" s="51" t="s">
        <v>242</v>
      </c>
      <c r="C12" s="52">
        <v>7226.364</v>
      </c>
      <c r="D12" s="80">
        <f>SUM(D7:D11)</f>
        <v>1</v>
      </c>
      <c r="E12" s="36"/>
    </row>
    <row r="13" spans="1:21" ht="12.75">
      <c r="A13" s="164" t="s">
        <v>191</v>
      </c>
      <c r="B13" t="s">
        <v>244</v>
      </c>
      <c r="C13" s="33">
        <v>2111.549</v>
      </c>
      <c r="D13" s="81">
        <f>+C13/$C$18</f>
        <v>0.5104679152432602</v>
      </c>
      <c r="F13" s="63"/>
      <c r="H13" s="63"/>
      <c r="I13" s="63"/>
      <c r="K13" s="63"/>
      <c r="M13" s="63"/>
      <c r="N13" s="63"/>
      <c r="P13" s="63"/>
      <c r="R13" s="63"/>
      <c r="S13" s="63"/>
      <c r="U13" s="63"/>
    </row>
    <row r="14" spans="1:4" ht="12.75">
      <c r="A14" s="162"/>
      <c r="B14" t="s">
        <v>264</v>
      </c>
      <c r="C14" s="33">
        <v>735.932</v>
      </c>
      <c r="D14" s="81">
        <f>+C14/$C$18</f>
        <v>0.1779118901814748</v>
      </c>
    </row>
    <row r="15" spans="1:4" ht="12.75">
      <c r="A15" s="162"/>
      <c r="B15" s="5" t="s">
        <v>243</v>
      </c>
      <c r="C15" s="33">
        <v>583.669</v>
      </c>
      <c r="D15" s="81">
        <f>+C15/$C$18</f>
        <v>0.1411022418244229</v>
      </c>
    </row>
    <row r="16" spans="1:4" ht="12.75">
      <c r="A16" s="162"/>
      <c r="B16" s="5" t="s">
        <v>248</v>
      </c>
      <c r="C16" s="33">
        <v>189.347</v>
      </c>
      <c r="D16" s="81">
        <f>+C16/$C$18</f>
        <v>0.04577472194467928</v>
      </c>
    </row>
    <row r="17" spans="1:5" ht="12.75">
      <c r="A17" s="165"/>
      <c r="B17" s="5" t="s">
        <v>239</v>
      </c>
      <c r="C17" s="33">
        <f>+C18-(C13+C14+C15+C16)</f>
        <v>516.0000000000005</v>
      </c>
      <c r="D17" s="81">
        <f>+C17/$C$18</f>
        <v>0.1247432308061629</v>
      </c>
      <c r="E17" s="33"/>
    </row>
    <row r="18" spans="1:5" s="1" customFormat="1" ht="12.75">
      <c r="A18" s="163"/>
      <c r="B18" s="51" t="s">
        <v>242</v>
      </c>
      <c r="C18" s="52">
        <v>4136.497</v>
      </c>
      <c r="D18" s="80">
        <f>SUM(D13:D17)</f>
        <v>1</v>
      </c>
      <c r="E18" s="36"/>
    </row>
    <row r="19" spans="1:4" ht="12.75">
      <c r="A19" s="164" t="s">
        <v>192</v>
      </c>
      <c r="B19" t="s">
        <v>243</v>
      </c>
      <c r="C19" s="33">
        <v>814.806</v>
      </c>
      <c r="D19" s="81">
        <f>+C19/$C$24</f>
        <v>0.362034630303515</v>
      </c>
    </row>
    <row r="20" spans="1:4" ht="12.75">
      <c r="A20" s="162"/>
      <c r="B20" s="5" t="s">
        <v>250</v>
      </c>
      <c r="C20" s="33">
        <v>357.587</v>
      </c>
      <c r="D20" s="81">
        <f>+C20/$C$24</f>
        <v>0.15888306829643253</v>
      </c>
    </row>
    <row r="21" spans="1:4" ht="12.75">
      <c r="A21" s="162"/>
      <c r="B21" s="5" t="s">
        <v>247</v>
      </c>
      <c r="C21" s="33">
        <v>309.638</v>
      </c>
      <c r="D21" s="81">
        <f>+C21/$C$24</f>
        <v>0.13757836694614395</v>
      </c>
    </row>
    <row r="22" spans="1:4" ht="12.75">
      <c r="A22" s="162"/>
      <c r="B22" s="5" t="s">
        <v>262</v>
      </c>
      <c r="C22" s="33">
        <v>187.448</v>
      </c>
      <c r="D22" s="81">
        <f>+C22/$C$24</f>
        <v>0.08328690188969311</v>
      </c>
    </row>
    <row r="23" spans="1:21" ht="12.75">
      <c r="A23" s="162"/>
      <c r="B23" s="5" t="s">
        <v>239</v>
      </c>
      <c r="C23" s="33">
        <f>+C24-(C19+C20+C21+C22)</f>
        <v>581.1510000000001</v>
      </c>
      <c r="D23" s="81">
        <f>+C23/$C$24</f>
        <v>0.25821703256421535</v>
      </c>
      <c r="E23" s="33"/>
      <c r="F23" s="5"/>
      <c r="G23" s="5"/>
      <c r="H23" s="5"/>
      <c r="I23" s="5"/>
      <c r="J23" s="5"/>
      <c r="K23" s="5"/>
      <c r="L23" s="5"/>
      <c r="M23" s="5"/>
      <c r="N23" s="5"/>
      <c r="O23" s="5"/>
      <c r="P23" s="5"/>
      <c r="Q23" s="5"/>
      <c r="R23" s="5"/>
      <c r="S23" s="5"/>
      <c r="T23" s="5"/>
      <c r="U23" s="5"/>
    </row>
    <row r="24" spans="1:21" s="1" customFormat="1" ht="12.75">
      <c r="A24" s="163"/>
      <c r="B24" s="51" t="s">
        <v>242</v>
      </c>
      <c r="C24" s="52">
        <v>2250.63</v>
      </c>
      <c r="D24" s="80">
        <f>SUM(D19:D23)</f>
        <v>0.9999999999999999</v>
      </c>
      <c r="E24"/>
      <c r="F24" s="63"/>
      <c r="G24"/>
      <c r="H24" s="63"/>
      <c r="I24" s="63"/>
      <c r="J24"/>
      <c r="K24" s="63"/>
      <c r="L24"/>
      <c r="M24" s="63"/>
      <c r="N24" s="63"/>
      <c r="O24"/>
      <c r="P24" s="63"/>
      <c r="Q24"/>
      <c r="R24" s="63"/>
      <c r="S24" s="63"/>
      <c r="T24"/>
      <c r="U24" s="63"/>
    </row>
    <row r="25" spans="1:4" ht="12.75">
      <c r="A25" s="164" t="s">
        <v>193</v>
      </c>
      <c r="B25" t="s">
        <v>243</v>
      </c>
      <c r="C25" s="33">
        <v>160619.077</v>
      </c>
      <c r="D25" s="81">
        <f>+C25/$C$28</f>
        <v>0.9975270663837272</v>
      </c>
    </row>
    <row r="26" spans="1:4" ht="12.75">
      <c r="A26" s="162"/>
      <c r="B26" t="s">
        <v>402</v>
      </c>
      <c r="C26" s="33">
        <v>286.594</v>
      </c>
      <c r="D26" s="81">
        <f>+C26/$C$28</f>
        <v>0.0017798961207028847</v>
      </c>
    </row>
    <row r="27" spans="1:21" ht="12.75">
      <c r="A27" s="162"/>
      <c r="B27" s="5" t="s">
        <v>239</v>
      </c>
      <c r="C27" s="33">
        <f>+C28-C25-C26</f>
        <v>111.59099999999768</v>
      </c>
      <c r="D27" s="81">
        <f>+C27/$C$28</f>
        <v>0.0006930374955698706</v>
      </c>
      <c r="E27" s="33"/>
      <c r="F27" s="1"/>
      <c r="G27" s="1"/>
      <c r="H27" s="1"/>
      <c r="I27" s="1"/>
      <c r="J27" s="1"/>
      <c r="K27" s="1"/>
      <c r="L27" s="1"/>
      <c r="M27" s="1"/>
      <c r="N27" s="1"/>
      <c r="O27" s="1"/>
      <c r="P27" s="1"/>
      <c r="Q27" s="1"/>
      <c r="R27" s="1"/>
      <c r="S27" s="1"/>
      <c r="T27" s="1"/>
      <c r="U27" s="1"/>
    </row>
    <row r="28" spans="1:21" s="54" customFormat="1" ht="12.75">
      <c r="A28" s="163"/>
      <c r="B28" s="51" t="s">
        <v>242</v>
      </c>
      <c r="C28" s="52">
        <v>161017.262</v>
      </c>
      <c r="D28" s="80">
        <f>SUM(D25:D27)</f>
        <v>1</v>
      </c>
      <c r="E28"/>
      <c r="F28" s="63"/>
      <c r="G28"/>
      <c r="H28" s="63"/>
      <c r="I28" s="63"/>
      <c r="J28"/>
      <c r="K28" s="63"/>
      <c r="L28"/>
      <c r="M28" s="63"/>
      <c r="N28" s="63"/>
      <c r="O28"/>
      <c r="P28" s="63"/>
      <c r="Q28"/>
      <c r="R28" s="63"/>
      <c r="S28" s="63"/>
      <c r="T28"/>
      <c r="U28" s="63"/>
    </row>
    <row r="29" spans="1:21" ht="12.75">
      <c r="A29" s="164" t="s">
        <v>213</v>
      </c>
      <c r="B29" t="s">
        <v>243</v>
      </c>
      <c r="C29" s="33">
        <v>351427.197</v>
      </c>
      <c r="D29" s="81">
        <f>+C29/$C$34</f>
        <v>0.9353795933242222</v>
      </c>
      <c r="E29"/>
      <c r="F29"/>
      <c r="G29"/>
      <c r="H29"/>
      <c r="I29"/>
      <c r="J29"/>
      <c r="K29"/>
      <c r="L29"/>
      <c r="M29"/>
      <c r="N29"/>
      <c r="O29"/>
      <c r="P29"/>
      <c r="Q29"/>
      <c r="R29"/>
      <c r="S29"/>
      <c r="T29"/>
      <c r="U29"/>
    </row>
    <row r="30" spans="1:21" ht="12.75">
      <c r="A30" s="162"/>
      <c r="B30" t="s">
        <v>247</v>
      </c>
      <c r="C30" s="33">
        <v>12896.129</v>
      </c>
      <c r="D30" s="81">
        <f>+C30/$C$34</f>
        <v>0.0343251063163353</v>
      </c>
      <c r="E30"/>
      <c r="F30"/>
      <c r="G30"/>
      <c r="H30"/>
      <c r="I30"/>
      <c r="J30"/>
      <c r="K30"/>
      <c r="L30"/>
      <c r="M30"/>
      <c r="N30"/>
      <c r="O30"/>
      <c r="P30"/>
      <c r="Q30"/>
      <c r="R30"/>
      <c r="S30"/>
      <c r="T30"/>
      <c r="U30"/>
    </row>
    <row r="31" spans="1:21" ht="12.75">
      <c r="A31" s="162"/>
      <c r="B31" t="s">
        <v>264</v>
      </c>
      <c r="C31" s="33">
        <v>6039.021</v>
      </c>
      <c r="D31" s="81">
        <f>+C31/$C$34</f>
        <v>0.01607381857544861</v>
      </c>
      <c r="E31" s="5"/>
      <c r="F31" s="5"/>
      <c r="G31" s="5"/>
      <c r="H31" s="5"/>
      <c r="I31" s="5"/>
      <c r="J31" s="5"/>
      <c r="K31" s="5"/>
      <c r="L31" s="5"/>
      <c r="M31" s="5"/>
      <c r="N31" s="5"/>
      <c r="O31" s="5"/>
      <c r="P31" s="5"/>
      <c r="Q31" s="5"/>
      <c r="R31" s="5"/>
      <c r="S31" s="5"/>
      <c r="T31" s="5"/>
      <c r="U31" s="5"/>
    </row>
    <row r="32" spans="1:21" ht="12.75">
      <c r="A32" s="162"/>
      <c r="B32" t="s">
        <v>255</v>
      </c>
      <c r="C32" s="33">
        <v>807.581</v>
      </c>
      <c r="D32" s="81">
        <f>+C32/$C$34</f>
        <v>0.002149505769060807</v>
      </c>
      <c r="E32" s="5"/>
      <c r="F32" s="5"/>
      <c r="G32" s="5"/>
      <c r="H32" s="5"/>
      <c r="I32" s="5"/>
      <c r="J32" s="5"/>
      <c r="K32" s="5"/>
      <c r="L32" s="5"/>
      <c r="M32" s="5"/>
      <c r="N32" s="5"/>
      <c r="O32" s="5"/>
      <c r="P32" s="5"/>
      <c r="Q32" s="5"/>
      <c r="R32" s="5"/>
      <c r="S32" s="5"/>
      <c r="T32" s="5"/>
      <c r="U32" s="5"/>
    </row>
    <row r="33" spans="1:21" ht="12.75">
      <c r="A33" s="162"/>
      <c r="B33" t="s">
        <v>239</v>
      </c>
      <c r="C33" s="33">
        <f>+C34-(C29+C30+C31+C32)</f>
        <v>4535.506999999983</v>
      </c>
      <c r="D33" s="81">
        <f>+C33/$C$34</f>
        <v>0.012071976014933037</v>
      </c>
      <c r="E33" s="33"/>
      <c r="F33" s="63"/>
      <c r="G33"/>
      <c r="H33" s="63"/>
      <c r="I33" s="63"/>
      <c r="J33"/>
      <c r="K33" s="63"/>
      <c r="L33"/>
      <c r="M33" s="63"/>
      <c r="N33" s="63"/>
      <c r="O33"/>
      <c r="P33" s="63"/>
      <c r="Q33"/>
      <c r="R33" s="63"/>
      <c r="S33" s="63"/>
      <c r="T33"/>
      <c r="U33" s="63"/>
    </row>
    <row r="34" spans="1:21" s="54" customFormat="1" ht="12.75">
      <c r="A34" s="163"/>
      <c r="B34" s="51" t="s">
        <v>242</v>
      </c>
      <c r="C34" s="52">
        <v>375705.435</v>
      </c>
      <c r="D34" s="80">
        <f>SUM(D29:D33)</f>
        <v>1</v>
      </c>
      <c r="E34"/>
      <c r="F34"/>
      <c r="G34"/>
      <c r="H34"/>
      <c r="I34"/>
      <c r="J34"/>
      <c r="K34"/>
      <c r="L34"/>
      <c r="M34"/>
      <c r="N34"/>
      <c r="O34"/>
      <c r="P34"/>
      <c r="Q34"/>
      <c r="R34"/>
      <c r="S34"/>
      <c r="T34"/>
      <c r="U34"/>
    </row>
    <row r="35" spans="1:21" ht="12.75">
      <c r="A35" s="164" t="s">
        <v>214</v>
      </c>
      <c r="B35" s="68" t="s">
        <v>243</v>
      </c>
      <c r="C35" s="69">
        <v>770153.479</v>
      </c>
      <c r="D35" s="81">
        <f aca="true" t="shared" si="0" ref="D35:D40">+C35/$C$41</f>
        <v>0.7681595250719968</v>
      </c>
      <c r="E35"/>
      <c r="F35"/>
      <c r="G35"/>
      <c r="H35"/>
      <c r="I35"/>
      <c r="J35"/>
      <c r="K35"/>
      <c r="L35"/>
      <c r="M35"/>
      <c r="N35"/>
      <c r="O35"/>
      <c r="P35"/>
      <c r="Q35"/>
      <c r="R35"/>
      <c r="S35"/>
      <c r="T35"/>
      <c r="U35"/>
    </row>
    <row r="36" spans="1:21" ht="12.75">
      <c r="A36" s="162"/>
      <c r="B36" s="68" t="s">
        <v>247</v>
      </c>
      <c r="C36" s="69">
        <v>86250.5</v>
      </c>
      <c r="D36" s="81">
        <f t="shared" si="0"/>
        <v>0.08602719447979311</v>
      </c>
      <c r="E36"/>
      <c r="F36"/>
      <c r="G36"/>
      <c r="H36"/>
      <c r="I36"/>
      <c r="J36"/>
      <c r="K36"/>
      <c r="L36"/>
      <c r="M36"/>
      <c r="N36"/>
      <c r="O36"/>
      <c r="P36"/>
      <c r="Q36"/>
      <c r="R36"/>
      <c r="S36"/>
      <c r="T36"/>
      <c r="U36"/>
    </row>
    <row r="37" spans="1:21" ht="12.75">
      <c r="A37" s="162"/>
      <c r="B37" s="95" t="s">
        <v>244</v>
      </c>
      <c r="C37" s="69">
        <v>33920.252</v>
      </c>
      <c r="D37" s="81">
        <f t="shared" si="0"/>
        <v>0.033832431297297884</v>
      </c>
      <c r="E37"/>
      <c r="F37"/>
      <c r="G37"/>
      <c r="H37"/>
      <c r="I37"/>
      <c r="J37"/>
      <c r="K37"/>
      <c r="L37"/>
      <c r="M37"/>
      <c r="N37"/>
      <c r="O37"/>
      <c r="P37"/>
      <c r="Q37"/>
      <c r="R37"/>
      <c r="S37"/>
      <c r="T37"/>
      <c r="U37"/>
    </row>
    <row r="38" spans="1:21" ht="12.75">
      <c r="A38" s="162"/>
      <c r="B38" s="5" t="s">
        <v>262</v>
      </c>
      <c r="C38" s="69">
        <v>29211.137</v>
      </c>
      <c r="D38" s="81">
        <f t="shared" si="0"/>
        <v>0.02913550835850088</v>
      </c>
      <c r="E38"/>
      <c r="F38"/>
      <c r="G38"/>
      <c r="H38"/>
      <c r="I38"/>
      <c r="J38"/>
      <c r="K38"/>
      <c r="L38"/>
      <c r="M38"/>
      <c r="N38"/>
      <c r="O38"/>
      <c r="P38"/>
      <c r="Q38"/>
      <c r="R38"/>
      <c r="S38"/>
      <c r="T38"/>
      <c r="U38"/>
    </row>
    <row r="39" spans="1:21" ht="12.75">
      <c r="A39" s="162"/>
      <c r="B39" t="s">
        <v>249</v>
      </c>
      <c r="C39" s="69">
        <v>28729.21</v>
      </c>
      <c r="D39" s="81">
        <f t="shared" si="0"/>
        <v>0.028654829084130723</v>
      </c>
      <c r="E39"/>
      <c r="F39"/>
      <c r="G39"/>
      <c r="H39"/>
      <c r="I39"/>
      <c r="J39"/>
      <c r="K39"/>
      <c r="L39"/>
      <c r="M39"/>
      <c r="N39"/>
      <c r="O39"/>
      <c r="P39"/>
      <c r="Q39"/>
      <c r="R39"/>
      <c r="S39"/>
      <c r="T39"/>
      <c r="U39"/>
    </row>
    <row r="40" spans="1:21" ht="12.75">
      <c r="A40" s="162"/>
      <c r="B40" s="68" t="s">
        <v>239</v>
      </c>
      <c r="C40" s="33">
        <f>+C41-(C35+C36+C37+C38+C39)</f>
        <v>54331.177000000025</v>
      </c>
      <c r="D40" s="81">
        <f t="shared" si="0"/>
        <v>0.054190511708280695</v>
      </c>
      <c r="E40" s="33"/>
      <c r="F40" s="1"/>
      <c r="G40" s="1"/>
      <c r="H40" s="1"/>
      <c r="I40" s="1"/>
      <c r="J40" s="1"/>
      <c r="K40" s="1"/>
      <c r="L40" s="1"/>
      <c r="M40" s="1"/>
      <c r="N40" s="1"/>
      <c r="O40" s="1"/>
      <c r="P40" s="1"/>
      <c r="Q40" s="1"/>
      <c r="R40" s="1"/>
      <c r="S40" s="1"/>
      <c r="T40" s="1"/>
      <c r="U40" s="1"/>
    </row>
    <row r="41" spans="1:21" s="54" customFormat="1" ht="12.75">
      <c r="A41" s="163"/>
      <c r="B41" s="84" t="s">
        <v>242</v>
      </c>
      <c r="C41" s="85">
        <v>1002595.755</v>
      </c>
      <c r="D41" s="80">
        <f>SUM(D35:D40)</f>
        <v>1</v>
      </c>
      <c r="E41"/>
      <c r="F41" s="63"/>
      <c r="G41"/>
      <c r="H41" s="63"/>
      <c r="I41" s="63"/>
      <c r="J41"/>
      <c r="K41" s="63"/>
      <c r="L41"/>
      <c r="M41" s="63"/>
      <c r="N41" s="63"/>
      <c r="O41"/>
      <c r="P41" s="63"/>
      <c r="Q41"/>
      <c r="R41" s="63"/>
      <c r="S41" s="63"/>
      <c r="T41"/>
      <c r="U41" s="63"/>
    </row>
    <row r="42" spans="1:21" ht="12.75">
      <c r="A42" s="164" t="s">
        <v>217</v>
      </c>
      <c r="B42" t="s">
        <v>247</v>
      </c>
      <c r="C42" s="33">
        <v>641491.406</v>
      </c>
      <c r="D42" s="81">
        <f aca="true" t="shared" si="1" ref="D42:D47">+C42/$C$48</f>
        <v>0.4295258679232632</v>
      </c>
      <c r="E42"/>
      <c r="F42"/>
      <c r="G42"/>
      <c r="H42"/>
      <c r="I42"/>
      <c r="J42"/>
      <c r="K42"/>
      <c r="L42"/>
      <c r="M42"/>
      <c r="N42"/>
      <c r="O42"/>
      <c r="P42"/>
      <c r="Q42"/>
      <c r="R42"/>
      <c r="S42"/>
      <c r="T42"/>
      <c r="U42"/>
    </row>
    <row r="43" spans="1:21" ht="12.75">
      <c r="A43" s="162"/>
      <c r="B43" t="s">
        <v>243</v>
      </c>
      <c r="C43" s="33">
        <v>342501.696</v>
      </c>
      <c r="D43" s="81">
        <f t="shared" si="1"/>
        <v>0.22933017786927243</v>
      </c>
      <c r="E43"/>
      <c r="F43"/>
      <c r="G43"/>
      <c r="H43"/>
      <c r="I43"/>
      <c r="J43"/>
      <c r="K43"/>
      <c r="L43"/>
      <c r="M43"/>
      <c r="N43"/>
      <c r="O43"/>
      <c r="P43"/>
      <c r="Q43"/>
      <c r="R43"/>
      <c r="S43"/>
      <c r="T43"/>
      <c r="U43"/>
    </row>
    <row r="44" spans="1:21" ht="12.75">
      <c r="A44" s="162"/>
      <c r="B44" s="5" t="s">
        <v>248</v>
      </c>
      <c r="C44" s="33">
        <v>123361.978</v>
      </c>
      <c r="D44" s="81">
        <f t="shared" si="1"/>
        <v>0.08259995406576111</v>
      </c>
      <c r="E44" s="5"/>
      <c r="F44" s="5"/>
      <c r="G44" s="5"/>
      <c r="H44" s="5"/>
      <c r="I44" s="5"/>
      <c r="J44" s="5"/>
      <c r="K44" s="5"/>
      <c r="L44" s="5"/>
      <c r="M44" s="5"/>
      <c r="N44" s="5"/>
      <c r="O44" s="5"/>
      <c r="P44" s="5"/>
      <c r="Q44" s="5"/>
      <c r="R44" s="5"/>
      <c r="S44" s="5"/>
      <c r="T44" s="5"/>
      <c r="U44" s="5"/>
    </row>
    <row r="45" spans="1:21" ht="12.75">
      <c r="A45" s="162"/>
      <c r="B45" s="5" t="s">
        <v>262</v>
      </c>
      <c r="C45" s="33">
        <v>88919.324</v>
      </c>
      <c r="D45" s="81">
        <f t="shared" si="1"/>
        <v>0.05953805375882128</v>
      </c>
      <c r="E45" s="5"/>
      <c r="F45" s="5"/>
      <c r="G45" s="5"/>
      <c r="H45" s="5"/>
      <c r="I45" s="5"/>
      <c r="J45" s="5"/>
      <c r="K45" s="5"/>
      <c r="L45" s="5"/>
      <c r="M45" s="5"/>
      <c r="N45" s="5"/>
      <c r="O45" s="5"/>
      <c r="P45" s="5"/>
      <c r="Q45" s="5"/>
      <c r="R45" s="5"/>
      <c r="S45" s="5"/>
      <c r="T45" s="5"/>
      <c r="U45" s="5"/>
    </row>
    <row r="46" spans="1:21" ht="12.75">
      <c r="A46" s="162"/>
      <c r="B46" s="42" t="s">
        <v>244</v>
      </c>
      <c r="C46" s="33">
        <v>51087.304</v>
      </c>
      <c r="D46" s="81">
        <f t="shared" si="1"/>
        <v>0.034206722623591305</v>
      </c>
      <c r="E46"/>
      <c r="F46" s="63"/>
      <c r="G46"/>
      <c r="H46" s="63"/>
      <c r="I46" s="63"/>
      <c r="J46"/>
      <c r="K46" s="63"/>
      <c r="L46"/>
      <c r="M46" s="63"/>
      <c r="N46" s="63"/>
      <c r="O46"/>
      <c r="P46" s="63"/>
      <c r="Q46"/>
      <c r="R46" s="63"/>
      <c r="S46" s="63"/>
      <c r="T46"/>
      <c r="U46" s="63"/>
    </row>
    <row r="47" spans="1:21" ht="12.75">
      <c r="A47" s="162"/>
      <c r="B47" t="s">
        <v>239</v>
      </c>
      <c r="C47" s="33">
        <f>+C48-(C42+C43+C44+C45+C46)</f>
        <v>246125.53899999987</v>
      </c>
      <c r="D47" s="81">
        <f t="shared" si="1"/>
        <v>0.16479922375929057</v>
      </c>
      <c r="E47" s="33"/>
      <c r="F47" s="63"/>
      <c r="G47"/>
      <c r="H47" s="63"/>
      <c r="I47" s="63"/>
      <c r="J47"/>
      <c r="K47" s="63"/>
      <c r="L47"/>
      <c r="M47" s="63"/>
      <c r="N47" s="63"/>
      <c r="O47"/>
      <c r="P47" s="63"/>
      <c r="Q47"/>
      <c r="R47" s="63"/>
      <c r="S47" s="63"/>
      <c r="T47"/>
      <c r="U47" s="63"/>
    </row>
    <row r="48" spans="1:21" s="54" customFormat="1" ht="12.75">
      <c r="A48" s="163"/>
      <c r="B48" s="51" t="s">
        <v>242</v>
      </c>
      <c r="C48" s="52">
        <v>1493487.247</v>
      </c>
      <c r="D48" s="80">
        <f>SUM(D42:D47)</f>
        <v>0.9999999999999999</v>
      </c>
      <c r="E48"/>
      <c r="F48"/>
      <c r="G48"/>
      <c r="H48"/>
      <c r="I48"/>
      <c r="J48"/>
      <c r="K48"/>
      <c r="L48"/>
      <c r="M48"/>
      <c r="N48"/>
      <c r="O48"/>
      <c r="P48"/>
      <c r="Q48"/>
      <c r="R48"/>
      <c r="S48"/>
      <c r="T48"/>
      <c r="U48"/>
    </row>
    <row r="49" spans="1:21" ht="12.75">
      <c r="A49" s="164" t="s">
        <v>218</v>
      </c>
      <c r="B49" t="s">
        <v>243</v>
      </c>
      <c r="C49" s="33">
        <v>818063.924</v>
      </c>
      <c r="D49" s="81">
        <f aca="true" t="shared" si="2" ref="D49:D54">+C49/$C$55</f>
        <v>0.5182956866218895</v>
      </c>
      <c r="E49"/>
      <c r="F49"/>
      <c r="G49"/>
      <c r="H49"/>
      <c r="I49"/>
      <c r="J49"/>
      <c r="K49"/>
      <c r="L49"/>
      <c r="M49"/>
      <c r="N49"/>
      <c r="O49"/>
      <c r="P49"/>
      <c r="Q49"/>
      <c r="R49"/>
      <c r="S49"/>
      <c r="T49"/>
      <c r="U49"/>
    </row>
    <row r="50" spans="1:21" ht="12.75">
      <c r="A50" s="162"/>
      <c r="B50" t="s">
        <v>250</v>
      </c>
      <c r="C50" s="33">
        <v>267655.168</v>
      </c>
      <c r="D50" s="81">
        <f t="shared" si="2"/>
        <v>0.16957662476808744</v>
      </c>
      <c r="E50"/>
      <c r="F50"/>
      <c r="G50"/>
      <c r="H50"/>
      <c r="I50"/>
      <c r="J50"/>
      <c r="K50"/>
      <c r="L50"/>
      <c r="M50"/>
      <c r="N50"/>
      <c r="O50"/>
      <c r="P50"/>
      <c r="Q50"/>
      <c r="R50"/>
      <c r="S50"/>
      <c r="T50"/>
      <c r="U50"/>
    </row>
    <row r="51" spans="1:21" ht="12.75">
      <c r="A51" s="162"/>
      <c r="B51" t="s">
        <v>247</v>
      </c>
      <c r="C51" s="33">
        <v>186289.809</v>
      </c>
      <c r="D51" s="81">
        <f t="shared" si="2"/>
        <v>0.11802647890180727</v>
      </c>
      <c r="E51"/>
      <c r="F51"/>
      <c r="G51"/>
      <c r="H51"/>
      <c r="I51"/>
      <c r="J51"/>
      <c r="K51"/>
      <c r="L51"/>
      <c r="M51"/>
      <c r="N51"/>
      <c r="O51"/>
      <c r="P51"/>
      <c r="Q51"/>
      <c r="R51"/>
      <c r="S51"/>
      <c r="T51"/>
      <c r="U51"/>
    </row>
    <row r="52" spans="1:21" ht="12.75">
      <c r="A52" s="162"/>
      <c r="B52" s="5" t="s">
        <v>244</v>
      </c>
      <c r="C52" s="33">
        <v>106679.751</v>
      </c>
      <c r="D52" s="81">
        <f t="shared" si="2"/>
        <v>0.0675884282035608</v>
      </c>
      <c r="E52"/>
      <c r="F52" s="63"/>
      <c r="G52"/>
      <c r="H52" s="63"/>
      <c r="I52" s="63"/>
      <c r="J52"/>
      <c r="K52" s="63"/>
      <c r="L52"/>
      <c r="M52" s="63"/>
      <c r="N52" s="63"/>
      <c r="O52"/>
      <c r="P52" s="63"/>
      <c r="Q52"/>
      <c r="R52" s="63"/>
      <c r="S52" s="63"/>
      <c r="T52"/>
      <c r="U52" s="63"/>
    </row>
    <row r="53" spans="1:21" ht="12.75">
      <c r="A53" s="162"/>
      <c r="B53" s="5" t="s">
        <v>248</v>
      </c>
      <c r="C53" s="33">
        <v>56969.699</v>
      </c>
      <c r="D53" s="81">
        <f t="shared" si="2"/>
        <v>0.03609393886418022</v>
      </c>
      <c r="E53" s="1"/>
      <c r="F53" s="1"/>
      <c r="G53" s="1"/>
      <c r="H53" s="1"/>
      <c r="I53" s="1"/>
      <c r="J53" s="1"/>
      <c r="K53" s="1"/>
      <c r="L53" s="1"/>
      <c r="M53" s="1"/>
      <c r="N53" s="1"/>
      <c r="O53" s="1"/>
      <c r="P53" s="1"/>
      <c r="Q53" s="1"/>
      <c r="R53" s="1"/>
      <c r="S53" s="1"/>
      <c r="T53" s="1"/>
      <c r="U53" s="1"/>
    </row>
    <row r="54" spans="1:21" ht="12.75">
      <c r="A54" s="162"/>
      <c r="B54" t="s">
        <v>239</v>
      </c>
      <c r="C54" s="33">
        <f>+C55-(C49+C50+C51+C52+C53)</f>
        <v>142714.66100000008</v>
      </c>
      <c r="D54" s="81">
        <f t="shared" si="2"/>
        <v>0.09041884264047469</v>
      </c>
      <c r="E54" s="33"/>
      <c r="F54" s="1"/>
      <c r="G54" s="1"/>
      <c r="H54" s="1"/>
      <c r="I54" s="1"/>
      <c r="J54" s="1"/>
      <c r="K54" s="1"/>
      <c r="L54" s="1"/>
      <c r="M54" s="1"/>
      <c r="N54" s="1"/>
      <c r="O54" s="1"/>
      <c r="P54" s="1"/>
      <c r="Q54" s="1"/>
      <c r="R54" s="1"/>
      <c r="S54" s="1"/>
      <c r="T54" s="1"/>
      <c r="U54" s="1"/>
    </row>
    <row r="55" spans="1:21" s="54" customFormat="1" ht="12.75">
      <c r="A55" s="163"/>
      <c r="B55" s="51" t="s">
        <v>242</v>
      </c>
      <c r="C55" s="52">
        <v>1578373.012</v>
      </c>
      <c r="D55" s="80">
        <f>SUM(D49:D54)</f>
        <v>1</v>
      </c>
      <c r="E55"/>
      <c r="F55" s="63"/>
      <c r="G55"/>
      <c r="H55" s="63"/>
      <c r="I55" s="63"/>
      <c r="J55"/>
      <c r="K55" s="63"/>
      <c r="L55"/>
      <c r="M55" s="63"/>
      <c r="N55" s="63"/>
      <c r="O55"/>
      <c r="P55" s="63"/>
      <c r="Q55"/>
      <c r="R55" s="63"/>
      <c r="S55" s="63"/>
      <c r="T55"/>
      <c r="U55" s="63"/>
    </row>
    <row r="56" spans="1:21" s="95" customFormat="1" ht="15.75" customHeight="1">
      <c r="A56" s="159" t="s">
        <v>260</v>
      </c>
      <c r="B56" s="159"/>
      <c r="C56" s="159"/>
      <c r="D56" s="159"/>
      <c r="E56" s="68"/>
      <c r="F56" s="68"/>
      <c r="G56" s="68"/>
      <c r="H56" s="68"/>
      <c r="I56" s="68"/>
      <c r="J56" s="68"/>
      <c r="K56" s="68"/>
      <c r="L56" s="68"/>
      <c r="M56" s="68"/>
      <c r="N56" s="68"/>
      <c r="O56" s="68"/>
      <c r="P56" s="68"/>
      <c r="Q56" s="68"/>
      <c r="R56" s="68"/>
      <c r="S56" s="68"/>
      <c r="T56" s="68"/>
      <c r="U56" s="68"/>
    </row>
    <row r="57" spans="1:21" s="95" customFormat="1" ht="15.75" customHeight="1">
      <c r="A57" s="160" t="s">
        <v>259</v>
      </c>
      <c r="B57" s="160"/>
      <c r="C57" s="160"/>
      <c r="D57" s="160"/>
      <c r="E57" s="68"/>
      <c r="F57" s="68"/>
      <c r="G57" s="68"/>
      <c r="H57" s="68"/>
      <c r="I57" s="68"/>
      <c r="J57" s="68"/>
      <c r="K57" s="68"/>
      <c r="L57" s="68"/>
      <c r="M57" s="68"/>
      <c r="N57" s="68"/>
      <c r="O57" s="68"/>
      <c r="P57" s="68"/>
      <c r="Q57" s="68"/>
      <c r="R57" s="68"/>
      <c r="S57" s="68"/>
      <c r="T57" s="68"/>
      <c r="U57" s="68"/>
    </row>
    <row r="58" spans="1:21" s="95" customFormat="1" ht="15.75" customHeight="1">
      <c r="A58" s="160" t="s">
        <v>32</v>
      </c>
      <c r="B58" s="160"/>
      <c r="C58" s="160"/>
      <c r="D58" s="160"/>
      <c r="E58" s="68"/>
      <c r="F58" s="68"/>
      <c r="G58" s="68"/>
      <c r="H58" s="68"/>
      <c r="I58" s="68"/>
      <c r="J58" s="68"/>
      <c r="K58" s="68"/>
      <c r="L58" s="68"/>
      <c r="M58" s="68"/>
      <c r="N58" s="68"/>
      <c r="O58" s="68"/>
      <c r="P58" s="68"/>
      <c r="Q58" s="68"/>
      <c r="R58" s="68"/>
      <c r="S58" s="68"/>
      <c r="T58" s="68"/>
      <c r="U58" s="68"/>
    </row>
    <row r="59" spans="1:21" s="95" customFormat="1" ht="15.75" customHeight="1">
      <c r="A59" s="161"/>
      <c r="B59" s="161"/>
      <c r="C59" s="161"/>
      <c r="D59" s="161"/>
      <c r="E59" s="68"/>
      <c r="F59" s="97"/>
      <c r="G59" s="68"/>
      <c r="H59" s="97"/>
      <c r="I59" s="97"/>
      <c r="J59" s="68"/>
      <c r="K59" s="97"/>
      <c r="L59" s="68"/>
      <c r="M59" s="97"/>
      <c r="N59" s="97"/>
      <c r="O59" s="68"/>
      <c r="P59" s="97"/>
      <c r="Q59" s="68"/>
      <c r="R59" s="97"/>
      <c r="S59" s="97"/>
      <c r="T59" s="68"/>
      <c r="U59" s="97"/>
    </row>
    <row r="60" spans="1:21" s="5" customFormat="1" ht="12.75">
      <c r="A60" s="23" t="s">
        <v>33</v>
      </c>
      <c r="B60" s="1" t="s">
        <v>246</v>
      </c>
      <c r="C60" s="25">
        <f>+C5</f>
        <v>2009</v>
      </c>
      <c r="D60" s="27" t="s">
        <v>35</v>
      </c>
      <c r="E60" s="1"/>
      <c r="F60" s="1"/>
      <c r="G60" s="1"/>
      <c r="H60" s="1"/>
      <c r="I60" s="1"/>
      <c r="J60" s="1"/>
      <c r="K60" s="1"/>
      <c r="L60" s="1"/>
      <c r="M60" s="1"/>
      <c r="N60" s="1"/>
      <c r="O60" s="1"/>
      <c r="P60" s="1"/>
      <c r="Q60" s="1"/>
      <c r="R60" s="1"/>
      <c r="S60" s="1"/>
      <c r="T60" s="1"/>
      <c r="U60" s="1"/>
    </row>
    <row r="61" spans="1:21" s="5" customFormat="1" ht="12.75">
      <c r="A61" s="27"/>
      <c r="B61" s="27"/>
      <c r="C61" s="25" t="str">
        <f>+C6</f>
        <v>ene-oct</v>
      </c>
      <c r="D61" s="49">
        <v>2009</v>
      </c>
      <c r="E61"/>
      <c r="F61" s="63"/>
      <c r="G61"/>
      <c r="H61" s="63"/>
      <c r="I61" s="63"/>
      <c r="J61"/>
      <c r="K61" s="63"/>
      <c r="L61"/>
      <c r="M61" s="63"/>
      <c r="N61" s="63"/>
      <c r="O61"/>
      <c r="P61" s="63"/>
      <c r="Q61"/>
      <c r="R61" s="63"/>
      <c r="S61" s="63"/>
      <c r="T61"/>
      <c r="U61" s="63"/>
    </row>
    <row r="62" spans="1:21" ht="12.75">
      <c r="A62" s="164" t="s">
        <v>198</v>
      </c>
      <c r="B62" s="59" t="s">
        <v>243</v>
      </c>
      <c r="C62" s="60">
        <v>498971.732</v>
      </c>
      <c r="D62" s="82">
        <f aca="true" t="shared" si="3" ref="D62:D67">+C62/$C$68</f>
        <v>0.5225455920441376</v>
      </c>
      <c r="E62"/>
      <c r="F62"/>
      <c r="G62"/>
      <c r="H62"/>
      <c r="I62"/>
      <c r="J62"/>
      <c r="K62"/>
      <c r="L62"/>
      <c r="M62"/>
      <c r="N62"/>
      <c r="O62"/>
      <c r="P62"/>
      <c r="Q62"/>
      <c r="R62"/>
      <c r="S62"/>
      <c r="T62"/>
      <c r="U62"/>
    </row>
    <row r="63" spans="1:21" ht="12.75">
      <c r="A63" s="162"/>
      <c r="B63" s="2" t="s">
        <v>247</v>
      </c>
      <c r="C63" s="47">
        <v>209747.712</v>
      </c>
      <c r="D63" s="83">
        <f t="shared" si="3"/>
        <v>0.21965721766968407</v>
      </c>
      <c r="E63"/>
      <c r="F63"/>
      <c r="G63"/>
      <c r="H63"/>
      <c r="I63"/>
      <c r="J63"/>
      <c r="K63"/>
      <c r="L63"/>
      <c r="M63"/>
      <c r="N63"/>
      <c r="O63"/>
      <c r="P63"/>
      <c r="Q63"/>
      <c r="R63"/>
      <c r="S63"/>
      <c r="T63"/>
      <c r="U63"/>
    </row>
    <row r="64" spans="1:21" ht="12.75">
      <c r="A64" s="162"/>
      <c r="B64" s="2" t="s">
        <v>251</v>
      </c>
      <c r="C64" s="47">
        <v>130816.497</v>
      </c>
      <c r="D64" s="83">
        <f t="shared" si="3"/>
        <v>0.13699690681877175</v>
      </c>
      <c r="E64" s="5"/>
      <c r="F64" s="5"/>
      <c r="G64" s="5"/>
      <c r="H64" s="5"/>
      <c r="I64" s="5"/>
      <c r="J64" s="5"/>
      <c r="K64" s="5"/>
      <c r="L64" s="5"/>
      <c r="M64" s="5"/>
      <c r="N64" s="5"/>
      <c r="O64" s="5"/>
      <c r="P64" s="5"/>
      <c r="Q64" s="5"/>
      <c r="R64" s="5"/>
      <c r="S64" s="5"/>
      <c r="T64" s="5"/>
      <c r="U64" s="5"/>
    </row>
    <row r="65" spans="1:21" ht="12.75">
      <c r="A65" s="162"/>
      <c r="B65" s="2" t="s">
        <v>263</v>
      </c>
      <c r="C65" s="47">
        <v>60271.615</v>
      </c>
      <c r="D65" s="83">
        <f t="shared" si="3"/>
        <v>0.06311914027152007</v>
      </c>
      <c r="E65" s="5"/>
      <c r="F65" s="5"/>
      <c r="G65" s="5"/>
      <c r="H65" s="5"/>
      <c r="I65" s="5"/>
      <c r="J65" s="5"/>
      <c r="K65" s="5"/>
      <c r="L65" s="5"/>
      <c r="M65" s="5"/>
      <c r="N65" s="5"/>
      <c r="O65" s="5"/>
      <c r="P65" s="5"/>
      <c r="Q65" s="5"/>
      <c r="R65" s="5"/>
      <c r="S65" s="5"/>
      <c r="T65" s="5"/>
      <c r="U65" s="5"/>
    </row>
    <row r="66" spans="1:21" ht="12.75">
      <c r="A66" s="162"/>
      <c r="B66" s="94" t="s">
        <v>248</v>
      </c>
      <c r="C66" s="47">
        <v>14637.163</v>
      </c>
      <c r="D66" s="83">
        <f t="shared" si="3"/>
        <v>0.01532869402245325</v>
      </c>
      <c r="E66"/>
      <c r="F66" s="63"/>
      <c r="G66"/>
      <c r="H66" s="63"/>
      <c r="I66" s="63"/>
      <c r="J66"/>
      <c r="K66" s="63"/>
      <c r="L66"/>
      <c r="M66" s="63"/>
      <c r="N66" s="63"/>
      <c r="O66"/>
      <c r="P66" s="63"/>
      <c r="Q66"/>
      <c r="R66" s="63"/>
      <c r="S66" s="63"/>
      <c r="T66"/>
      <c r="U66" s="63"/>
    </row>
    <row r="67" spans="1:21" ht="12.75">
      <c r="A67" s="162"/>
      <c r="B67" s="64" t="s">
        <v>239</v>
      </c>
      <c r="C67" s="33">
        <f>+C68-(C62+C63+C64+C65+C66)</f>
        <v>40441.78200000001</v>
      </c>
      <c r="D67" s="83">
        <f t="shared" si="3"/>
        <v>0.04235244917343323</v>
      </c>
      <c r="E67" s="33"/>
      <c r="F67" s="63"/>
      <c r="G67"/>
      <c r="H67" s="63"/>
      <c r="I67" s="63"/>
      <c r="J67"/>
      <c r="K67" s="63"/>
      <c r="L67"/>
      <c r="M67" s="63"/>
      <c r="N67" s="63"/>
      <c r="O67"/>
      <c r="P67" s="63"/>
      <c r="Q67"/>
      <c r="R67" s="63"/>
      <c r="S67" s="63"/>
      <c r="T67"/>
      <c r="U67" s="63"/>
    </row>
    <row r="68" spans="1:21" s="54" customFormat="1" ht="12.75">
      <c r="A68" s="163"/>
      <c r="B68" s="51" t="s">
        <v>242</v>
      </c>
      <c r="C68" s="52">
        <v>954886.501</v>
      </c>
      <c r="D68" s="80">
        <f>SUM(D62:D67)</f>
        <v>1</v>
      </c>
      <c r="E68"/>
      <c r="F68"/>
      <c r="G68"/>
      <c r="H68"/>
      <c r="I68"/>
      <c r="J68"/>
      <c r="K68"/>
      <c r="L68"/>
      <c r="M68"/>
      <c r="N68"/>
      <c r="O68"/>
      <c r="P68"/>
      <c r="Q68"/>
      <c r="R68"/>
      <c r="S68"/>
      <c r="T68"/>
      <c r="U68"/>
    </row>
    <row r="69" spans="1:21" ht="12.75">
      <c r="A69" s="164" t="s">
        <v>221</v>
      </c>
      <c r="B69" t="s">
        <v>252</v>
      </c>
      <c r="C69" s="33">
        <v>1321023.295</v>
      </c>
      <c r="D69" s="81">
        <f aca="true" t="shared" si="4" ref="D69:D74">+C69/$C$75</f>
        <v>0.48017765575152455</v>
      </c>
      <c r="E69"/>
      <c r="F69"/>
      <c r="G69"/>
      <c r="H69"/>
      <c r="I69"/>
      <c r="J69"/>
      <c r="K69"/>
      <c r="L69"/>
      <c r="M69"/>
      <c r="N69"/>
      <c r="O69"/>
      <c r="P69"/>
      <c r="Q69"/>
      <c r="R69"/>
      <c r="S69"/>
      <c r="T69"/>
      <c r="U69"/>
    </row>
    <row r="70" spans="1:21" ht="12.75">
      <c r="A70" s="162"/>
      <c r="B70" t="s">
        <v>249</v>
      </c>
      <c r="C70" s="33">
        <v>757236.063</v>
      </c>
      <c r="D70" s="81">
        <f t="shared" si="4"/>
        <v>0.2752471049966259</v>
      </c>
      <c r="E70"/>
      <c r="F70"/>
      <c r="G70"/>
      <c r="H70"/>
      <c r="I70"/>
      <c r="J70"/>
      <c r="K70"/>
      <c r="L70"/>
      <c r="M70"/>
      <c r="N70"/>
      <c r="O70"/>
      <c r="P70"/>
      <c r="Q70"/>
      <c r="R70"/>
      <c r="S70"/>
      <c r="T70"/>
      <c r="U70"/>
    </row>
    <row r="71" spans="1:21" ht="12.75">
      <c r="A71" s="162"/>
      <c r="B71" t="s">
        <v>243</v>
      </c>
      <c r="C71" s="33">
        <v>157383.548</v>
      </c>
      <c r="D71" s="81">
        <f t="shared" si="4"/>
        <v>0.05720721460290187</v>
      </c>
      <c r="E71" s="5"/>
      <c r="F71" s="5"/>
      <c r="G71" s="5"/>
      <c r="H71" s="5"/>
      <c r="I71" s="5"/>
      <c r="J71" s="5"/>
      <c r="K71" s="5"/>
      <c r="L71" s="5"/>
      <c r="M71" s="5"/>
      <c r="N71" s="5"/>
      <c r="O71" s="5"/>
      <c r="P71" s="5"/>
      <c r="Q71" s="5"/>
      <c r="R71" s="5"/>
      <c r="S71" s="5"/>
      <c r="T71" s="5"/>
      <c r="U71" s="5"/>
    </row>
    <row r="72" spans="1:21" ht="12.75">
      <c r="A72" s="162"/>
      <c r="B72" t="s">
        <v>253</v>
      </c>
      <c r="C72" s="33">
        <v>34419.582</v>
      </c>
      <c r="D72" s="81">
        <f t="shared" si="4"/>
        <v>0.012511145154868274</v>
      </c>
      <c r="E72" s="5"/>
      <c r="F72" s="5"/>
      <c r="G72" s="5"/>
      <c r="H72" s="5"/>
      <c r="I72" s="5"/>
      <c r="J72" s="5"/>
      <c r="K72" s="5"/>
      <c r="L72" s="5"/>
      <c r="M72" s="5"/>
      <c r="N72" s="5"/>
      <c r="O72" s="5"/>
      <c r="P72" s="5"/>
      <c r="Q72" s="5"/>
      <c r="R72" s="5"/>
      <c r="S72" s="5"/>
      <c r="T72" s="5"/>
      <c r="U72" s="5"/>
    </row>
    <row r="73" spans="1:21" ht="12.75">
      <c r="A73" s="162"/>
      <c r="B73" s="5" t="s">
        <v>263</v>
      </c>
      <c r="C73" s="33">
        <v>13674.332</v>
      </c>
      <c r="D73" s="81">
        <f t="shared" si="4"/>
        <v>0.0049704715341360095</v>
      </c>
      <c r="E73"/>
      <c r="F73" s="63"/>
      <c r="G73"/>
      <c r="H73" s="63"/>
      <c r="I73" s="63"/>
      <c r="J73"/>
      <c r="K73" s="63"/>
      <c r="L73"/>
      <c r="M73" s="63"/>
      <c r="N73" s="63"/>
      <c r="O73"/>
      <c r="P73" s="63"/>
      <c r="Q73"/>
      <c r="R73" s="63"/>
      <c r="S73" s="63"/>
      <c r="T73"/>
      <c r="U73" s="63"/>
    </row>
    <row r="74" spans="1:21" ht="12.75">
      <c r="A74" s="162"/>
      <c r="B74" t="s">
        <v>239</v>
      </c>
      <c r="C74" s="33">
        <f>+C75-(C69+C70+C71+C72+C73)</f>
        <v>467376.8130000001</v>
      </c>
      <c r="D74" s="81">
        <f t="shared" si="4"/>
        <v>0.16988640795994342</v>
      </c>
      <c r="E74" s="33"/>
      <c r="F74" s="63"/>
      <c r="G74"/>
      <c r="H74" s="63"/>
      <c r="I74" s="63"/>
      <c r="J74"/>
      <c r="K74" s="63"/>
      <c r="L74"/>
      <c r="M74" s="63"/>
      <c r="N74" s="63"/>
      <c r="O74"/>
      <c r="P74" s="63"/>
      <c r="Q74"/>
      <c r="R74" s="63"/>
      <c r="S74" s="63"/>
      <c r="T74"/>
      <c r="U74" s="63"/>
    </row>
    <row r="75" spans="1:21" s="54" customFormat="1" ht="12.75">
      <c r="A75" s="163"/>
      <c r="B75" s="51" t="s">
        <v>242</v>
      </c>
      <c r="C75" s="52">
        <v>2751113.633</v>
      </c>
      <c r="D75" s="80">
        <f>SUM(D69:D74)</f>
        <v>1</v>
      </c>
      <c r="E75"/>
      <c r="F75"/>
      <c r="G75"/>
      <c r="H75"/>
      <c r="I75"/>
      <c r="J75"/>
      <c r="K75"/>
      <c r="L75"/>
      <c r="M75"/>
      <c r="N75"/>
      <c r="O75"/>
      <c r="P75"/>
      <c r="Q75"/>
      <c r="R75"/>
      <c r="S75"/>
      <c r="T75"/>
      <c r="U75"/>
    </row>
    <row r="76" spans="1:21" ht="12.75">
      <c r="A76" s="164" t="s">
        <v>200</v>
      </c>
      <c r="B76" t="s">
        <v>252</v>
      </c>
      <c r="C76" s="33">
        <v>200306.883</v>
      </c>
      <c r="D76" s="81">
        <f aca="true" t="shared" si="5" ref="D76:D81">+C76/$C$82</f>
        <v>0.6859774674521898</v>
      </c>
      <c r="E76"/>
      <c r="F76"/>
      <c r="G76"/>
      <c r="H76"/>
      <c r="I76"/>
      <c r="J76"/>
      <c r="K76"/>
      <c r="L76"/>
      <c r="M76"/>
      <c r="N76"/>
      <c r="O76"/>
      <c r="P76"/>
      <c r="Q76"/>
      <c r="R76"/>
      <c r="S76"/>
      <c r="T76"/>
      <c r="U76"/>
    </row>
    <row r="77" spans="1:21" ht="12.75">
      <c r="A77" s="162"/>
      <c r="B77" s="5" t="s">
        <v>243</v>
      </c>
      <c r="C77" s="33">
        <v>33377.014</v>
      </c>
      <c r="D77" s="81">
        <f t="shared" si="5"/>
        <v>0.11430400788991502</v>
      </c>
      <c r="E77"/>
      <c r="F77"/>
      <c r="G77"/>
      <c r="H77"/>
      <c r="I77"/>
      <c r="J77"/>
      <c r="K77"/>
      <c r="L77"/>
      <c r="M77"/>
      <c r="N77"/>
      <c r="O77"/>
      <c r="P77"/>
      <c r="Q77"/>
      <c r="R77"/>
      <c r="S77"/>
      <c r="T77"/>
      <c r="U77"/>
    </row>
    <row r="78" spans="1:21" ht="12.75">
      <c r="A78" s="162"/>
      <c r="B78" s="5" t="s">
        <v>400</v>
      </c>
      <c r="C78" s="33">
        <v>13232.455</v>
      </c>
      <c r="D78" s="81">
        <f t="shared" si="5"/>
        <v>0.04531629584129201</v>
      </c>
      <c r="E78"/>
      <c r="F78"/>
      <c r="G78"/>
      <c r="H78"/>
      <c r="I78"/>
      <c r="J78"/>
      <c r="K78"/>
      <c r="L78"/>
      <c r="M78"/>
      <c r="N78"/>
      <c r="O78"/>
      <c r="P78"/>
      <c r="Q78"/>
      <c r="R78"/>
      <c r="S78"/>
      <c r="T78"/>
      <c r="U78"/>
    </row>
    <row r="79" spans="1:21" ht="12.75">
      <c r="A79" s="162"/>
      <c r="B79" s="5" t="s">
        <v>253</v>
      </c>
      <c r="C79" s="33">
        <v>9313.062</v>
      </c>
      <c r="D79" s="81">
        <f t="shared" si="5"/>
        <v>0.03189381507666526</v>
      </c>
      <c r="E79"/>
      <c r="F79" s="63"/>
      <c r="G79"/>
      <c r="H79" s="63"/>
      <c r="I79" s="63"/>
      <c r="J79"/>
      <c r="K79" s="63"/>
      <c r="L79"/>
      <c r="M79" s="63"/>
      <c r="N79" s="63"/>
      <c r="O79"/>
      <c r="P79" s="63"/>
      <c r="Q79"/>
      <c r="R79" s="63"/>
      <c r="S79" s="63"/>
      <c r="T79"/>
      <c r="U79" s="63"/>
    </row>
    <row r="80" spans="1:21" ht="12.75">
      <c r="A80" s="162"/>
      <c r="B80" s="5" t="s">
        <v>248</v>
      </c>
      <c r="C80" s="33">
        <v>8641.834</v>
      </c>
      <c r="D80" s="81">
        <f t="shared" si="5"/>
        <v>0.029595105832994403</v>
      </c>
      <c r="E80" s="1"/>
      <c r="F80" s="1"/>
      <c r="G80" s="1"/>
      <c r="H80" s="1"/>
      <c r="I80" s="1"/>
      <c r="J80" s="1"/>
      <c r="K80" s="1"/>
      <c r="L80" s="1"/>
      <c r="M80" s="1"/>
      <c r="N80" s="1"/>
      <c r="O80" s="1"/>
      <c r="P80" s="1"/>
      <c r="Q80" s="1"/>
      <c r="R80" s="1"/>
      <c r="S80" s="1"/>
      <c r="T80" s="1"/>
      <c r="U80" s="1"/>
    </row>
    <row r="81" spans="1:21" ht="12.75">
      <c r="A81" s="162"/>
      <c r="B81" t="s">
        <v>239</v>
      </c>
      <c r="C81" s="33">
        <f>+C82-(C76+C77+C78+C79+C80)</f>
        <v>27130.88400000002</v>
      </c>
      <c r="D81" s="81">
        <f t="shared" si="5"/>
        <v>0.09291330790694372</v>
      </c>
      <c r="E81" s="33"/>
      <c r="F81" s="1"/>
      <c r="G81" s="1"/>
      <c r="H81" s="1"/>
      <c r="I81" s="1"/>
      <c r="J81" s="1"/>
      <c r="K81" s="1"/>
      <c r="L81" s="1"/>
      <c r="M81" s="1"/>
      <c r="N81" s="1"/>
      <c r="O81" s="1"/>
      <c r="P81" s="1"/>
      <c r="Q81" s="1"/>
      <c r="R81" s="1"/>
      <c r="S81" s="1"/>
      <c r="T81" s="1"/>
      <c r="U81" s="1"/>
    </row>
    <row r="82" spans="1:21" s="54" customFormat="1" ht="12.75">
      <c r="A82" s="163"/>
      <c r="B82" s="51" t="s">
        <v>242</v>
      </c>
      <c r="C82" s="52">
        <v>292002.132</v>
      </c>
      <c r="D82" s="80">
        <f>SUM(D76:D81)</f>
        <v>1.0000000000000002</v>
      </c>
      <c r="E82"/>
      <c r="F82" s="63"/>
      <c r="G82"/>
      <c r="H82" s="63"/>
      <c r="I82" s="63"/>
      <c r="J82"/>
      <c r="K82" s="63"/>
      <c r="L82"/>
      <c r="M82" s="63"/>
      <c r="N82" s="63"/>
      <c r="O82"/>
      <c r="P82" s="63"/>
      <c r="Q82"/>
      <c r="R82" s="63"/>
      <c r="S82" s="63"/>
      <c r="T82"/>
      <c r="U82" s="63"/>
    </row>
    <row r="83" spans="1:21" ht="12.75">
      <c r="A83" s="164" t="s">
        <v>201</v>
      </c>
      <c r="B83" t="s">
        <v>249</v>
      </c>
      <c r="C83" s="33">
        <v>9937.315</v>
      </c>
      <c r="D83" s="81">
        <f>+C83/$C$88</f>
        <v>0.7161794489751471</v>
      </c>
      <c r="E83"/>
      <c r="F83"/>
      <c r="G83"/>
      <c r="H83"/>
      <c r="I83"/>
      <c r="J83"/>
      <c r="K83"/>
      <c r="L83"/>
      <c r="M83"/>
      <c r="N83"/>
      <c r="O83"/>
      <c r="P83"/>
      <c r="Q83"/>
      <c r="R83"/>
      <c r="S83"/>
      <c r="T83"/>
      <c r="U83"/>
    </row>
    <row r="84" spans="1:21" ht="12.75">
      <c r="A84" s="162"/>
      <c r="B84" s="5" t="s">
        <v>255</v>
      </c>
      <c r="C84" s="33">
        <v>216.535</v>
      </c>
      <c r="D84" s="81">
        <f>+C84/$C$88</f>
        <v>0.015605615499139703</v>
      </c>
      <c r="E84"/>
      <c r="F84"/>
      <c r="G84"/>
      <c r="H84"/>
      <c r="I84"/>
      <c r="J84"/>
      <c r="K84"/>
      <c r="L84"/>
      <c r="M84"/>
      <c r="N84"/>
      <c r="O84"/>
      <c r="P84"/>
      <c r="Q84"/>
      <c r="R84"/>
      <c r="S84"/>
      <c r="T84"/>
      <c r="U84"/>
    </row>
    <row r="85" spans="1:21" ht="12.75">
      <c r="A85" s="162"/>
      <c r="B85" s="5" t="s">
        <v>252</v>
      </c>
      <c r="C85" s="33">
        <v>199.218</v>
      </c>
      <c r="D85" s="81">
        <f>+C85/$C$88</f>
        <v>0.014357584263549142</v>
      </c>
      <c r="E85" s="5"/>
      <c r="F85" s="5"/>
      <c r="G85" s="5"/>
      <c r="H85" s="5"/>
      <c r="I85" s="5"/>
      <c r="J85" s="5"/>
      <c r="K85" s="5"/>
      <c r="L85" s="5"/>
      <c r="M85" s="5"/>
      <c r="N85" s="5"/>
      <c r="O85" s="5"/>
      <c r="P85" s="5"/>
      <c r="Q85" s="5"/>
      <c r="R85" s="5"/>
      <c r="S85" s="5"/>
      <c r="T85" s="5"/>
      <c r="U85" s="5"/>
    </row>
    <row r="86" spans="1:21" ht="12.75">
      <c r="A86" s="162"/>
      <c r="B86" s="5" t="s">
        <v>243</v>
      </c>
      <c r="C86" s="33">
        <v>184.616</v>
      </c>
      <c r="D86" s="81">
        <f>+C86/$C$88</f>
        <v>0.013305222301194615</v>
      </c>
      <c r="E86" s="5"/>
      <c r="F86" s="5"/>
      <c r="G86" s="5"/>
      <c r="H86" s="5"/>
      <c r="I86" s="5"/>
      <c r="J86" s="5"/>
      <c r="K86" s="5"/>
      <c r="L86" s="5"/>
      <c r="M86" s="5"/>
      <c r="N86" s="5"/>
      <c r="O86" s="5"/>
      <c r="P86" s="5"/>
      <c r="Q86" s="5"/>
      <c r="R86" s="5"/>
      <c r="S86" s="5"/>
      <c r="T86" s="5"/>
      <c r="U86" s="5"/>
    </row>
    <row r="87" spans="1:21" ht="12.75">
      <c r="A87" s="162"/>
      <c r="B87" t="s">
        <v>239</v>
      </c>
      <c r="C87" s="33">
        <f>+C88-(C83+C84+C85+C86)</f>
        <v>3337.7699999999986</v>
      </c>
      <c r="D87" s="81">
        <f>+C87/$C$88</f>
        <v>0.2405521289609694</v>
      </c>
      <c r="E87" s="33"/>
      <c r="F87" s="63"/>
      <c r="G87"/>
      <c r="H87" s="63"/>
      <c r="I87" s="63"/>
      <c r="J87"/>
      <c r="K87" s="63"/>
      <c r="L87"/>
      <c r="M87" s="63"/>
      <c r="N87" s="63"/>
      <c r="O87"/>
      <c r="P87" s="63"/>
      <c r="Q87"/>
      <c r="R87" s="63"/>
      <c r="S87" s="63"/>
      <c r="T87"/>
      <c r="U87" s="63"/>
    </row>
    <row r="88" spans="1:21" s="54" customFormat="1" ht="12.75">
      <c r="A88" s="163"/>
      <c r="B88" s="51" t="s">
        <v>242</v>
      </c>
      <c r="C88" s="52">
        <v>13875.454</v>
      </c>
      <c r="D88" s="80">
        <f>SUM(D83:D87)</f>
        <v>1</v>
      </c>
      <c r="E88" s="33"/>
      <c r="F88"/>
      <c r="G88"/>
      <c r="H88"/>
      <c r="I88"/>
      <c r="J88"/>
      <c r="K88"/>
      <c r="L88"/>
      <c r="M88"/>
      <c r="N88"/>
      <c r="O88"/>
      <c r="P88"/>
      <c r="Q88"/>
      <c r="R88"/>
      <c r="S88"/>
      <c r="T88"/>
      <c r="U88"/>
    </row>
    <row r="89" spans="1:21" ht="12.75">
      <c r="A89" s="169" t="s">
        <v>223</v>
      </c>
      <c r="B89" t="s">
        <v>249</v>
      </c>
      <c r="C89" s="33">
        <v>73554.662</v>
      </c>
      <c r="D89" s="81">
        <f aca="true" t="shared" si="6" ref="D89:D94">+C89/$C$95</f>
        <v>0.26798321066084846</v>
      </c>
      <c r="E89"/>
      <c r="F89"/>
      <c r="G89"/>
      <c r="H89"/>
      <c r="I89"/>
      <c r="J89"/>
      <c r="K89"/>
      <c r="L89"/>
      <c r="M89"/>
      <c r="N89"/>
      <c r="O89"/>
      <c r="P89"/>
      <c r="Q89"/>
      <c r="R89"/>
      <c r="S89"/>
      <c r="T89"/>
      <c r="U89"/>
    </row>
    <row r="90" spans="1:21" ht="12.75">
      <c r="A90" s="170"/>
      <c r="B90" s="5" t="s">
        <v>253</v>
      </c>
      <c r="C90" s="33">
        <v>56145.696</v>
      </c>
      <c r="D90" s="81">
        <f t="shared" si="6"/>
        <v>0.20455676730413033</v>
      </c>
      <c r="E90"/>
      <c r="F90"/>
      <c r="G90"/>
      <c r="H90"/>
      <c r="I90"/>
      <c r="J90"/>
      <c r="K90"/>
      <c r="L90"/>
      <c r="M90"/>
      <c r="N90"/>
      <c r="O90"/>
      <c r="P90"/>
      <c r="Q90"/>
      <c r="R90"/>
      <c r="S90"/>
      <c r="T90"/>
      <c r="U90"/>
    </row>
    <row r="91" spans="1:21" ht="12.75">
      <c r="A91" s="170"/>
      <c r="B91" s="5" t="s">
        <v>255</v>
      </c>
      <c r="C91" s="33">
        <v>32474.767</v>
      </c>
      <c r="D91" s="81">
        <f t="shared" si="6"/>
        <v>0.1183159855472243</v>
      </c>
      <c r="E91"/>
      <c r="F91"/>
      <c r="G91"/>
      <c r="H91"/>
      <c r="I91"/>
      <c r="J91"/>
      <c r="K91"/>
      <c r="L91"/>
      <c r="M91"/>
      <c r="N91"/>
      <c r="O91"/>
      <c r="P91"/>
      <c r="Q91"/>
      <c r="R91"/>
      <c r="S91"/>
      <c r="T91"/>
      <c r="U91"/>
    </row>
    <row r="92" spans="1:21" ht="12.75">
      <c r="A92" s="170"/>
      <c r="B92" s="5" t="s">
        <v>243</v>
      </c>
      <c r="C92" s="33">
        <v>26783.726</v>
      </c>
      <c r="D92" s="81">
        <f t="shared" si="6"/>
        <v>0.09758169899469381</v>
      </c>
      <c r="E92"/>
      <c r="F92" s="63"/>
      <c r="G92"/>
      <c r="H92" s="63"/>
      <c r="I92" s="63"/>
      <c r="J92"/>
      <c r="K92" s="63"/>
      <c r="L92"/>
      <c r="M92" s="63"/>
      <c r="N92" s="63"/>
      <c r="O92"/>
      <c r="P92" s="63"/>
      <c r="Q92"/>
      <c r="R92" s="63"/>
      <c r="S92" s="63"/>
      <c r="T92"/>
      <c r="U92" s="63"/>
    </row>
    <row r="93" spans="1:21" ht="12.75">
      <c r="A93" s="170"/>
      <c r="B93" s="5" t="s">
        <v>248</v>
      </c>
      <c r="C93" s="33">
        <v>16297.427</v>
      </c>
      <c r="D93" s="81">
        <f t="shared" si="6"/>
        <v>0.05937675049027891</v>
      </c>
      <c r="E93" s="1"/>
      <c r="F93" s="1"/>
      <c r="G93" s="1"/>
      <c r="H93" s="1"/>
      <c r="I93" s="1"/>
      <c r="J93" s="1"/>
      <c r="K93" s="1"/>
      <c r="L93" s="1"/>
      <c r="M93" s="1"/>
      <c r="N93" s="1"/>
      <c r="O93" s="1"/>
      <c r="P93" s="1"/>
      <c r="Q93" s="1"/>
      <c r="R93" s="1"/>
      <c r="S93" s="1"/>
      <c r="T93" s="1"/>
      <c r="U93" s="1"/>
    </row>
    <row r="94" spans="1:21" ht="12.75">
      <c r="A94" s="170"/>
      <c r="B94" t="s">
        <v>239</v>
      </c>
      <c r="C94" s="33">
        <f>+C95-(C89+C90+C91+C92+C93)</f>
        <v>69218.61100000003</v>
      </c>
      <c r="D94" s="81">
        <f t="shared" si="6"/>
        <v>0.25218558700282423</v>
      </c>
      <c r="E94" s="33"/>
      <c r="F94" s="1"/>
      <c r="G94" s="1"/>
      <c r="H94" s="1"/>
      <c r="I94" s="1"/>
      <c r="J94" s="1"/>
      <c r="K94" s="1"/>
      <c r="L94" s="1"/>
      <c r="M94" s="1"/>
      <c r="N94" s="1"/>
      <c r="O94" s="1"/>
      <c r="P94" s="1"/>
      <c r="Q94" s="1"/>
      <c r="R94" s="1"/>
      <c r="S94" s="1"/>
      <c r="T94" s="1"/>
      <c r="U94" s="1"/>
    </row>
    <row r="95" spans="1:21" s="54" customFormat="1" ht="12.75">
      <c r="A95" s="171"/>
      <c r="B95" s="51" t="s">
        <v>242</v>
      </c>
      <c r="C95" s="52">
        <v>274474.889</v>
      </c>
      <c r="D95" s="80">
        <f>SUM(D89:D94)</f>
        <v>1</v>
      </c>
      <c r="E95" s="33"/>
      <c r="F95" s="63"/>
      <c r="G95"/>
      <c r="H95" s="63"/>
      <c r="I95" s="63"/>
      <c r="J95"/>
      <c r="K95" s="63"/>
      <c r="L95"/>
      <c r="M95" s="63"/>
      <c r="N95" s="63"/>
      <c r="O95"/>
      <c r="P95" s="63"/>
      <c r="Q95"/>
      <c r="R95" s="63"/>
      <c r="S95" s="63"/>
      <c r="T95"/>
      <c r="U95" s="63"/>
    </row>
    <row r="96" spans="1:21" ht="12.75">
      <c r="A96" s="166" t="s">
        <v>224</v>
      </c>
      <c r="B96" s="5" t="s">
        <v>254</v>
      </c>
      <c r="C96" s="33">
        <v>1087.675</v>
      </c>
      <c r="D96" s="81">
        <f>+C96/$C$101</f>
        <v>0.38464054714492335</v>
      </c>
      <c r="E96"/>
      <c r="F96"/>
      <c r="G96"/>
      <c r="H96"/>
      <c r="I96"/>
      <c r="J96"/>
      <c r="K96"/>
      <c r="L96"/>
      <c r="M96"/>
      <c r="N96"/>
      <c r="O96"/>
      <c r="P96"/>
      <c r="Q96"/>
      <c r="R96"/>
      <c r="S96"/>
      <c r="T96"/>
      <c r="U96"/>
    </row>
    <row r="97" spans="1:21" ht="12.75">
      <c r="A97" s="167"/>
      <c r="B97" s="5" t="s">
        <v>243</v>
      </c>
      <c r="C97" s="33">
        <v>766.987</v>
      </c>
      <c r="D97" s="81">
        <f>+C97/$C$101</f>
        <v>0.2712338697984631</v>
      </c>
      <c r="E97"/>
      <c r="F97"/>
      <c r="G97"/>
      <c r="H97"/>
      <c r="I97"/>
      <c r="J97"/>
      <c r="K97"/>
      <c r="L97"/>
      <c r="M97"/>
      <c r="N97"/>
      <c r="O97"/>
      <c r="P97"/>
      <c r="Q97"/>
      <c r="R97"/>
      <c r="S97"/>
      <c r="T97"/>
      <c r="U97"/>
    </row>
    <row r="98" spans="1:21" ht="12.75">
      <c r="A98" s="167"/>
      <c r="B98" s="5" t="s">
        <v>436</v>
      </c>
      <c r="C98" s="33">
        <v>435.6</v>
      </c>
      <c r="D98" s="81">
        <f>+C98/$C$101</f>
        <v>0.1540436456996149</v>
      </c>
      <c r="E98" s="5"/>
      <c r="F98" s="5"/>
      <c r="G98" s="5"/>
      <c r="H98" s="5"/>
      <c r="I98" s="5"/>
      <c r="J98" s="5"/>
      <c r="K98" s="5"/>
      <c r="L98" s="5"/>
      <c r="M98" s="5"/>
      <c r="N98" s="5"/>
      <c r="O98" s="5"/>
      <c r="P98" s="5"/>
      <c r="Q98" s="5"/>
      <c r="R98" s="5"/>
      <c r="S98" s="5"/>
      <c r="T98" s="5"/>
      <c r="U98" s="5"/>
    </row>
    <row r="99" spans="1:21" ht="12.75">
      <c r="A99" s="167"/>
      <c r="B99" t="s">
        <v>249</v>
      </c>
      <c r="C99" s="33">
        <v>303.216</v>
      </c>
      <c r="D99" s="81">
        <f>+C99/$C$101</f>
        <v>0.10722795701206252</v>
      </c>
      <c r="E99" s="5"/>
      <c r="F99" s="5"/>
      <c r="G99" s="5"/>
      <c r="H99" s="5"/>
      <c r="I99" s="5"/>
      <c r="J99" s="5"/>
      <c r="K99" s="5"/>
      <c r="L99" s="5"/>
      <c r="M99" s="5"/>
      <c r="N99" s="5"/>
      <c r="O99" s="5"/>
      <c r="P99" s="5"/>
      <c r="Q99" s="5"/>
      <c r="R99" s="5"/>
      <c r="S99" s="5"/>
      <c r="T99" s="5"/>
      <c r="U99" s="5"/>
    </row>
    <row r="100" spans="1:21" ht="12.75">
      <c r="A100" s="167"/>
      <c r="B100" t="s">
        <v>239</v>
      </c>
      <c r="C100" s="33">
        <f>+C101-(C96+C97+C98+C99)</f>
        <v>234.29200000000037</v>
      </c>
      <c r="D100" s="81">
        <f>+C100/$C$101</f>
        <v>0.08285398034493625</v>
      </c>
      <c r="E100" s="33"/>
      <c r="F100" s="63"/>
      <c r="G100"/>
      <c r="H100" s="63"/>
      <c r="I100" s="63"/>
      <c r="J100"/>
      <c r="K100" s="63"/>
      <c r="L100"/>
      <c r="M100" s="63"/>
      <c r="N100" s="63"/>
      <c r="O100"/>
      <c r="P100" s="63"/>
      <c r="Q100"/>
      <c r="R100" s="63"/>
      <c r="S100" s="63"/>
      <c r="T100"/>
      <c r="U100" s="63"/>
    </row>
    <row r="101" spans="1:21" s="54" customFormat="1" ht="12.75">
      <c r="A101" s="168"/>
      <c r="B101" s="51" t="s">
        <v>242</v>
      </c>
      <c r="C101" s="52">
        <v>2827.77</v>
      </c>
      <c r="D101" s="80">
        <f>SUM(D96:D100)</f>
        <v>1.0000000000000002</v>
      </c>
      <c r="E101" s="33"/>
      <c r="F101"/>
      <c r="G101"/>
      <c r="H101"/>
      <c r="I101"/>
      <c r="J101"/>
      <c r="K101"/>
      <c r="L101"/>
      <c r="M101"/>
      <c r="N101"/>
      <c r="O101"/>
      <c r="P101"/>
      <c r="Q101"/>
      <c r="R101"/>
      <c r="S101"/>
      <c r="T101"/>
      <c r="U101"/>
    </row>
    <row r="102" spans="1:21" ht="12.75">
      <c r="A102" s="164" t="s">
        <v>204</v>
      </c>
      <c r="B102" t="s">
        <v>254</v>
      </c>
      <c r="C102" s="33">
        <v>36845.9</v>
      </c>
      <c r="D102" s="81">
        <f aca="true" t="shared" si="7" ref="D102:D107">+C102/$C$108</f>
        <v>0.8531802992108606</v>
      </c>
      <c r="E102"/>
      <c r="F102"/>
      <c r="G102"/>
      <c r="H102"/>
      <c r="I102"/>
      <c r="J102"/>
      <c r="K102"/>
      <c r="L102"/>
      <c r="M102"/>
      <c r="N102"/>
      <c r="O102"/>
      <c r="P102"/>
      <c r="Q102"/>
      <c r="R102"/>
      <c r="S102"/>
      <c r="T102"/>
      <c r="U102"/>
    </row>
    <row r="103" spans="1:21" ht="12.75">
      <c r="A103" s="162"/>
      <c r="B103" t="s">
        <v>249</v>
      </c>
      <c r="C103" s="33">
        <v>1276.091</v>
      </c>
      <c r="D103" s="81">
        <f t="shared" si="7"/>
        <v>0.02954835412353304</v>
      </c>
      <c r="E103"/>
      <c r="F103"/>
      <c r="G103"/>
      <c r="H103"/>
      <c r="I103"/>
      <c r="J103"/>
      <c r="K103"/>
      <c r="L103"/>
      <c r="M103"/>
      <c r="N103"/>
      <c r="O103"/>
      <c r="P103"/>
      <c r="Q103"/>
      <c r="R103"/>
      <c r="S103"/>
      <c r="T103"/>
      <c r="U103"/>
    </row>
    <row r="104" spans="1:21" ht="12.75">
      <c r="A104" s="162"/>
      <c r="B104" s="5" t="s">
        <v>245</v>
      </c>
      <c r="C104" s="33">
        <v>844.943</v>
      </c>
      <c r="D104" s="81">
        <f t="shared" si="7"/>
        <v>0.019564964393762187</v>
      </c>
      <c r="E104"/>
      <c r="F104" s="63"/>
      <c r="G104"/>
      <c r="H104" s="63"/>
      <c r="I104" s="63"/>
      <c r="J104"/>
      <c r="K104" s="63"/>
      <c r="L104"/>
      <c r="M104" s="63"/>
      <c r="N104" s="63"/>
      <c r="O104"/>
      <c r="P104" s="63"/>
      <c r="Q104"/>
      <c r="R104" s="63"/>
      <c r="S104" s="63"/>
      <c r="T104"/>
      <c r="U104" s="63"/>
    </row>
    <row r="105" spans="1:21" ht="12.75">
      <c r="A105" s="162"/>
      <c r="B105" s="5" t="s">
        <v>436</v>
      </c>
      <c r="C105" s="33">
        <v>488.907</v>
      </c>
      <c r="D105" s="81">
        <f t="shared" si="7"/>
        <v>0.011320820513171998</v>
      </c>
      <c r="E105"/>
      <c r="F105" s="63"/>
      <c r="G105"/>
      <c r="H105" s="63"/>
      <c r="I105" s="63"/>
      <c r="J105"/>
      <c r="K105" s="63"/>
      <c r="L105"/>
      <c r="M105" s="63"/>
      <c r="N105" s="63"/>
      <c r="O105"/>
      <c r="P105" s="63"/>
      <c r="Q105"/>
      <c r="R105" s="63"/>
      <c r="S105" s="63"/>
      <c r="T105"/>
      <c r="U105" s="63"/>
    </row>
    <row r="106" spans="1:21" ht="12.75">
      <c r="A106" s="162"/>
      <c r="B106" s="5" t="s">
        <v>247</v>
      </c>
      <c r="C106" s="33">
        <v>487.326</v>
      </c>
      <c r="D106" s="81">
        <f t="shared" si="7"/>
        <v>0.011284211879564125</v>
      </c>
      <c r="E106"/>
      <c r="F106" s="63"/>
      <c r="G106"/>
      <c r="H106" s="63"/>
      <c r="I106" s="63"/>
      <c r="J106"/>
      <c r="K106" s="63"/>
      <c r="L106"/>
      <c r="M106" s="63"/>
      <c r="N106" s="63"/>
      <c r="O106"/>
      <c r="P106" s="63"/>
      <c r="Q106"/>
      <c r="R106" s="63"/>
      <c r="S106" s="63"/>
      <c r="T106"/>
      <c r="U106" s="63"/>
    </row>
    <row r="107" spans="1:21" ht="12.75">
      <c r="A107" s="162"/>
      <c r="B107" t="s">
        <v>239</v>
      </c>
      <c r="C107" s="33">
        <f>+C108-(C102+C103+C104+C105+C106)</f>
        <v>3243.3669999999984</v>
      </c>
      <c r="D107" s="81">
        <f t="shared" si="7"/>
        <v>0.07510134987910812</v>
      </c>
      <c r="E107" s="33"/>
      <c r="F107" s="1"/>
      <c r="G107" s="1"/>
      <c r="H107" s="1"/>
      <c r="I107" s="1"/>
      <c r="J107" s="1"/>
      <c r="K107" s="1"/>
      <c r="L107" s="1"/>
      <c r="M107" s="1"/>
      <c r="N107" s="1"/>
      <c r="O107" s="1"/>
      <c r="P107" s="1"/>
      <c r="Q107" s="1"/>
      <c r="R107" s="1"/>
      <c r="S107" s="1"/>
      <c r="T107" s="1"/>
      <c r="U107" s="1"/>
    </row>
    <row r="108" spans="1:21" s="54" customFormat="1" ht="12.75">
      <c r="A108" s="163"/>
      <c r="B108" s="51" t="s">
        <v>242</v>
      </c>
      <c r="C108" s="52">
        <v>43186.534</v>
      </c>
      <c r="D108" s="80">
        <f>SUM(D102:D107)</f>
        <v>1</v>
      </c>
      <c r="E108"/>
      <c r="F108" s="63"/>
      <c r="G108"/>
      <c r="H108" s="63"/>
      <c r="I108" s="63"/>
      <c r="J108"/>
      <c r="K108" s="63"/>
      <c r="L108"/>
      <c r="M108" s="63"/>
      <c r="N108" s="63"/>
      <c r="O108"/>
      <c r="P108" s="63"/>
      <c r="Q108"/>
      <c r="R108" s="63"/>
      <c r="S108" s="63"/>
      <c r="T108"/>
      <c r="U108" s="63"/>
    </row>
    <row r="109" spans="1:21" s="54" customFormat="1" ht="12.75">
      <c r="A109" s="55" t="s">
        <v>52</v>
      </c>
      <c r="B109" s="56"/>
      <c r="C109" s="36">
        <f>+'Exportacion_regional '!D22</f>
        <v>13989.885000001363</v>
      </c>
      <c r="D109" s="53"/>
      <c r="E109"/>
      <c r="F109"/>
      <c r="G109"/>
      <c r="H109"/>
      <c r="I109"/>
      <c r="J109"/>
      <c r="K109"/>
      <c r="L109"/>
      <c r="M109"/>
      <c r="N109"/>
      <c r="O109"/>
      <c r="P109"/>
      <c r="Q109"/>
      <c r="R109"/>
      <c r="S109"/>
      <c r="T109"/>
      <c r="U109"/>
    </row>
    <row r="110" spans="1:21" s="54" customFormat="1" ht="12.75">
      <c r="A110" s="51" t="s">
        <v>225</v>
      </c>
      <c r="B110" s="51"/>
      <c r="C110" s="52">
        <f>+C109+C108+C101+C95+C88+C82+C75+C68+C55+C48+C41+C34+C28+C24+C18+C12</f>
        <v>8971149.000000004</v>
      </c>
      <c r="D110" s="53"/>
      <c r="E110"/>
      <c r="F110"/>
      <c r="G110"/>
      <c r="H110"/>
      <c r="I110"/>
      <c r="J110"/>
      <c r="K110"/>
      <c r="L110"/>
      <c r="M110"/>
      <c r="N110"/>
      <c r="O110"/>
      <c r="P110"/>
      <c r="Q110"/>
      <c r="R110"/>
      <c r="S110"/>
      <c r="T110"/>
      <c r="U110"/>
    </row>
    <row r="111" spans="1:21" s="40" customFormat="1" ht="12.75">
      <c r="A111" s="41" t="s">
        <v>54</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3"/>
      <c r="B117"/>
      <c r="C117"/>
      <c r="D117" s="63"/>
      <c r="E117"/>
      <c r="F117"/>
      <c r="G117"/>
      <c r="H117"/>
      <c r="I117"/>
      <c r="J117"/>
      <c r="K117"/>
      <c r="L117"/>
      <c r="M117"/>
      <c r="N117"/>
      <c r="O117"/>
      <c r="P117"/>
      <c r="Q117"/>
      <c r="R117"/>
      <c r="S117"/>
      <c r="T117"/>
      <c r="U117"/>
    </row>
    <row r="118" spans="1:21" ht="12.75">
      <c r="A118" s="1"/>
      <c r="B118" s="1"/>
      <c r="C118" s="1"/>
      <c r="D118" s="1"/>
      <c r="E118"/>
      <c r="F118" s="63"/>
      <c r="G118"/>
      <c r="H118" s="63"/>
      <c r="I118" s="63"/>
      <c r="J118"/>
      <c r="K118" s="63"/>
      <c r="L118"/>
      <c r="M118" s="63"/>
      <c r="N118" s="63"/>
      <c r="O118"/>
      <c r="P118" s="63"/>
      <c r="Q118"/>
      <c r="R118" s="63"/>
      <c r="S118" s="63"/>
      <c r="T118"/>
      <c r="U118" s="63"/>
    </row>
    <row r="119" spans="1:21" ht="12.75">
      <c r="A119" s="63"/>
      <c r="B119"/>
      <c r="C119"/>
      <c r="D119" s="63"/>
      <c r="E119" s="1"/>
      <c r="F119" s="1"/>
      <c r="G119" s="1"/>
      <c r="H119" s="1"/>
      <c r="I119" s="1"/>
      <c r="J119" s="1"/>
      <c r="K119" s="1"/>
      <c r="L119" s="1"/>
      <c r="M119" s="1"/>
      <c r="N119" s="1"/>
      <c r="O119" s="1"/>
      <c r="P119" s="1"/>
      <c r="Q119" s="1"/>
      <c r="R119" s="1"/>
      <c r="S119" s="1"/>
      <c r="T119" s="1"/>
      <c r="U119" s="1"/>
    </row>
    <row r="120" spans="1:21" ht="12.75">
      <c r="A120"/>
      <c r="B120"/>
      <c r="C120"/>
      <c r="D120"/>
      <c r="E120"/>
      <c r="F120" s="63"/>
      <c r="G120"/>
      <c r="H120" s="63"/>
      <c r="I120" s="63"/>
      <c r="J120"/>
      <c r="K120" s="63"/>
      <c r="L120"/>
      <c r="M120" s="63"/>
      <c r="N120" s="63"/>
      <c r="O120"/>
      <c r="P120" s="63"/>
      <c r="Q120"/>
      <c r="R120" s="63"/>
      <c r="S120" s="63"/>
      <c r="T120"/>
      <c r="U120" s="63"/>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9"/>
  <sheetViews>
    <sheetView tabSelected="1"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6384" width="11.421875" style="68" customWidth="1"/>
  </cols>
  <sheetData>
    <row r="1" spans="2:35" s="98" customFormat="1" ht="15.75" customHeight="1">
      <c r="B1" s="175" t="s">
        <v>57</v>
      </c>
      <c r="C1" s="175"/>
      <c r="D1" s="175"/>
      <c r="E1" s="175"/>
      <c r="F1" s="175"/>
      <c r="G1" s="175"/>
      <c r="H1" s="175"/>
      <c r="I1" s="175"/>
      <c r="J1" s="175"/>
      <c r="K1" s="175"/>
      <c r="L1" s="175"/>
      <c r="M1" s="175"/>
      <c r="N1" s="72"/>
      <c r="O1" s="72"/>
      <c r="P1" s="72"/>
      <c r="Q1" s="72"/>
      <c r="R1" s="72"/>
      <c r="S1" s="72"/>
      <c r="T1" s="72"/>
      <c r="U1" s="72"/>
      <c r="V1" s="72"/>
      <c r="W1" s="72"/>
      <c r="X1" s="72"/>
      <c r="Y1" s="72"/>
      <c r="Z1" s="72"/>
      <c r="AA1" s="72"/>
      <c r="AB1" s="72"/>
      <c r="AC1" s="72"/>
      <c r="AD1" s="72"/>
      <c r="AE1" s="72"/>
      <c r="AF1" s="72"/>
      <c r="AG1" s="72"/>
      <c r="AH1" s="72"/>
      <c r="AI1" s="72"/>
    </row>
    <row r="2" spans="2:35" s="98" customFormat="1" ht="15.75" customHeight="1">
      <c r="B2" s="172" t="s">
        <v>268</v>
      </c>
      <c r="C2" s="172"/>
      <c r="D2" s="172"/>
      <c r="E2" s="172"/>
      <c r="F2" s="172"/>
      <c r="G2" s="172"/>
      <c r="H2" s="172"/>
      <c r="I2" s="172"/>
      <c r="J2" s="172"/>
      <c r="K2" s="172"/>
      <c r="L2" s="172"/>
      <c r="M2" s="172"/>
      <c r="N2" s="72"/>
      <c r="O2" s="72"/>
      <c r="P2" s="72"/>
      <c r="Q2" s="72"/>
      <c r="R2" s="72"/>
      <c r="S2" s="72"/>
      <c r="T2" s="72"/>
      <c r="U2" s="72"/>
      <c r="V2" s="72"/>
      <c r="W2" s="72"/>
      <c r="X2" s="72"/>
      <c r="Y2" s="72"/>
      <c r="Z2" s="72"/>
      <c r="AA2" s="72"/>
      <c r="AB2" s="72"/>
      <c r="AC2" s="72"/>
      <c r="AD2" s="72"/>
      <c r="AE2" s="72"/>
      <c r="AF2" s="72"/>
      <c r="AG2" s="72"/>
      <c r="AH2" s="72"/>
      <c r="AI2" s="72"/>
    </row>
    <row r="3" spans="2:35" s="99" customFormat="1" ht="15.75" customHeight="1">
      <c r="B3" s="172" t="s">
        <v>272</v>
      </c>
      <c r="C3" s="172"/>
      <c r="D3" s="172"/>
      <c r="E3" s="172"/>
      <c r="F3" s="172"/>
      <c r="G3" s="172"/>
      <c r="H3" s="172"/>
      <c r="I3" s="172"/>
      <c r="J3" s="172"/>
      <c r="K3" s="172"/>
      <c r="L3" s="172"/>
      <c r="M3" s="172"/>
      <c r="N3" s="72"/>
      <c r="O3" s="72"/>
      <c r="P3" s="72"/>
      <c r="Q3" s="72"/>
      <c r="R3" s="72"/>
      <c r="S3" s="72"/>
      <c r="T3" s="72"/>
      <c r="U3" s="72"/>
      <c r="V3" s="72"/>
      <c r="W3" s="72"/>
      <c r="X3" s="72"/>
      <c r="Y3" s="72"/>
      <c r="Z3" s="72"/>
      <c r="AA3" s="72"/>
      <c r="AB3" s="72"/>
      <c r="AC3" s="72"/>
      <c r="AD3" s="72"/>
      <c r="AE3" s="72"/>
      <c r="AF3" s="72"/>
      <c r="AG3" s="72"/>
      <c r="AH3" s="72"/>
      <c r="AI3" s="72"/>
    </row>
    <row r="4" spans="2:35"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c r="AA4" s="72"/>
      <c r="AB4" s="72"/>
      <c r="AC4" s="72"/>
      <c r="AD4" s="72"/>
      <c r="AE4" s="72"/>
      <c r="AF4" s="72"/>
      <c r="AG4" s="72"/>
      <c r="AH4" s="72"/>
      <c r="AI4" s="72"/>
    </row>
    <row r="5" spans="2:13" s="72" customFormat="1" ht="30" customHeight="1">
      <c r="B5" s="102" t="s">
        <v>332</v>
      </c>
      <c r="C5" s="103" t="s">
        <v>281</v>
      </c>
      <c r="D5" s="102" t="s">
        <v>63</v>
      </c>
      <c r="E5" s="104" t="s">
        <v>178</v>
      </c>
      <c r="F5" s="173" t="s">
        <v>265</v>
      </c>
      <c r="G5" s="173"/>
      <c r="H5" s="173"/>
      <c r="I5" s="173" t="s">
        <v>266</v>
      </c>
      <c r="J5" s="173"/>
      <c r="K5" s="173"/>
      <c r="L5" s="173"/>
      <c r="M5" s="173"/>
    </row>
    <row r="6" spans="2:13" s="72" customFormat="1" ht="15.75" customHeight="1">
      <c r="B6" s="105"/>
      <c r="C6" s="105"/>
      <c r="D6" s="105"/>
      <c r="E6" s="106">
        <v>2008</v>
      </c>
      <c r="F6" s="176" t="s">
        <v>444</v>
      </c>
      <c r="G6" s="176"/>
      <c r="H6" s="105" t="s">
        <v>179</v>
      </c>
      <c r="I6" s="174" t="str">
        <f>+F6</f>
        <v>Enero-Octubre</v>
      </c>
      <c r="J6" s="174"/>
      <c r="K6" s="105" t="s">
        <v>179</v>
      </c>
      <c r="L6" s="107"/>
      <c r="M6" s="108" t="s">
        <v>267</v>
      </c>
    </row>
    <row r="7" spans="2:13" s="72" customFormat="1" ht="18.75" customHeight="1">
      <c r="B7" s="109"/>
      <c r="C7" s="109"/>
      <c r="D7" s="109"/>
      <c r="E7" s="110"/>
      <c r="F7" s="111">
        <v>2008</v>
      </c>
      <c r="G7" s="111">
        <v>2009</v>
      </c>
      <c r="H7" s="112" t="s">
        <v>273</v>
      </c>
      <c r="I7" s="111">
        <v>2008</v>
      </c>
      <c r="J7" s="111">
        <v>2009</v>
      </c>
      <c r="K7" s="112" t="s">
        <v>273</v>
      </c>
      <c r="L7" s="109"/>
      <c r="M7" s="112" t="s">
        <v>434</v>
      </c>
    </row>
    <row r="8" spans="1:35" s="71" customFormat="1" ht="12.75">
      <c r="A8" s="71">
        <v>1</v>
      </c>
      <c r="B8" s="68" t="s">
        <v>98</v>
      </c>
      <c r="C8" s="92" t="s">
        <v>313</v>
      </c>
      <c r="D8" s="68" t="s">
        <v>65</v>
      </c>
      <c r="E8" s="91">
        <v>32.97</v>
      </c>
      <c r="F8" s="69">
        <v>0</v>
      </c>
      <c r="G8" s="69">
        <v>0</v>
      </c>
      <c r="H8" s="70"/>
      <c r="I8" s="69">
        <v>0</v>
      </c>
      <c r="J8" s="69">
        <v>0</v>
      </c>
      <c r="K8" s="70"/>
      <c r="L8" s="68">
        <v>1</v>
      </c>
      <c r="M8" s="113">
        <v>0</v>
      </c>
      <c r="N8" s="72"/>
      <c r="O8" s="72"/>
      <c r="P8" s="72"/>
      <c r="Q8" s="72"/>
      <c r="R8" s="72"/>
      <c r="S8" s="72"/>
      <c r="T8" s="72"/>
      <c r="U8" s="72"/>
      <c r="V8" s="72"/>
      <c r="W8" s="72"/>
      <c r="X8" s="72"/>
      <c r="Y8" s="72"/>
      <c r="Z8" s="72"/>
      <c r="AA8" s="72"/>
      <c r="AB8" s="72"/>
      <c r="AC8" s="72"/>
      <c r="AD8" s="72"/>
      <c r="AE8" s="72"/>
      <c r="AF8" s="72"/>
      <c r="AG8" s="72"/>
      <c r="AH8" s="72"/>
      <c r="AI8" s="72"/>
    </row>
    <row r="9" spans="1:35" s="71" customFormat="1" ht="12.75">
      <c r="A9" s="71">
        <v>2</v>
      </c>
      <c r="B9" s="68" t="s">
        <v>80</v>
      </c>
      <c r="C9" s="92" t="s">
        <v>314</v>
      </c>
      <c r="D9" s="68" t="s">
        <v>65</v>
      </c>
      <c r="E9" s="91">
        <v>27.92</v>
      </c>
      <c r="F9" s="69">
        <v>2070.632</v>
      </c>
      <c r="G9" s="69">
        <v>194.591</v>
      </c>
      <c r="H9" s="70">
        <f>+(G9-F9)/F9</f>
        <v>-0.9060233783695028</v>
      </c>
      <c r="I9" s="69">
        <v>2421.488</v>
      </c>
      <c r="J9" s="69">
        <v>126.259</v>
      </c>
      <c r="K9" s="70">
        <f>+(J9-I9)/I9</f>
        <v>-0.9478589198046821</v>
      </c>
      <c r="L9" s="68">
        <v>2</v>
      </c>
      <c r="M9" s="113">
        <v>0.00012487787480607466</v>
      </c>
      <c r="N9" s="72"/>
      <c r="O9" s="72"/>
      <c r="P9" s="72"/>
      <c r="Q9" s="72"/>
      <c r="R9" s="72"/>
      <c r="S9" s="72"/>
      <c r="T9" s="72"/>
      <c r="U9" s="72"/>
      <c r="V9" s="72"/>
      <c r="W9" s="72"/>
      <c r="X9" s="72"/>
      <c r="Y9" s="72"/>
      <c r="Z9" s="72"/>
      <c r="AA9" s="72"/>
      <c r="AB9" s="72"/>
      <c r="AC9" s="72"/>
      <c r="AD9" s="72"/>
      <c r="AE9" s="72"/>
      <c r="AF9" s="72"/>
      <c r="AG9" s="72"/>
      <c r="AH9" s="72"/>
      <c r="AI9" s="72"/>
    </row>
    <row r="10" spans="1:35" s="71" customFormat="1" ht="12.75">
      <c r="A10" s="71">
        <v>3</v>
      </c>
      <c r="B10" s="68" t="s">
        <v>75</v>
      </c>
      <c r="C10" s="92" t="s">
        <v>315</v>
      </c>
      <c r="D10" s="68" t="s">
        <v>65</v>
      </c>
      <c r="E10" s="91">
        <v>8.57</v>
      </c>
      <c r="F10" s="69">
        <v>247.47</v>
      </c>
      <c r="G10" s="69">
        <v>154.252</v>
      </c>
      <c r="H10" s="70">
        <f aca="true" t="shared" si="0" ref="H10:H26">+(G10-F10)/F10</f>
        <v>-0.3766840425102032</v>
      </c>
      <c r="I10" s="69">
        <v>478.181</v>
      </c>
      <c r="J10" s="69">
        <v>433.058</v>
      </c>
      <c r="K10" s="70">
        <f aca="true" t="shared" si="1" ref="K10:K26">+(J10-I10)/I10</f>
        <v>-0.09436384967198612</v>
      </c>
      <c r="L10" s="68">
        <v>3</v>
      </c>
      <c r="M10" s="113">
        <v>0.767230703543139</v>
      </c>
      <c r="N10" s="72"/>
      <c r="O10" s="72"/>
      <c r="P10" s="72"/>
      <c r="Q10" s="72"/>
      <c r="R10" s="72"/>
      <c r="S10" s="72"/>
      <c r="T10" s="72"/>
      <c r="U10" s="72"/>
      <c r="V10" s="72"/>
      <c r="W10" s="72"/>
      <c r="X10" s="72"/>
      <c r="Y10" s="72"/>
      <c r="Z10" s="72"/>
      <c r="AA10" s="72"/>
      <c r="AB10" s="72"/>
      <c r="AC10" s="72"/>
      <c r="AD10" s="72"/>
      <c r="AE10" s="72"/>
      <c r="AF10" s="72"/>
      <c r="AG10" s="72"/>
      <c r="AH10" s="72"/>
      <c r="AI10" s="72"/>
    </row>
    <row r="11" spans="1:35" s="71" customFormat="1" ht="12.75">
      <c r="A11" s="71">
        <v>4</v>
      </c>
      <c r="B11" s="68" t="s">
        <v>67</v>
      </c>
      <c r="C11" s="93">
        <v>12099140</v>
      </c>
      <c r="D11" s="68" t="s">
        <v>65</v>
      </c>
      <c r="E11" s="91">
        <v>5.88</v>
      </c>
      <c r="F11" s="69">
        <v>0.584</v>
      </c>
      <c r="G11" s="69">
        <v>0.734</v>
      </c>
      <c r="H11" s="70">
        <f t="shared" si="0"/>
        <v>0.2568493150684932</v>
      </c>
      <c r="I11" s="69">
        <v>490.511</v>
      </c>
      <c r="J11" s="69">
        <v>824.204</v>
      </c>
      <c r="K11" s="70">
        <f t="shared" si="1"/>
        <v>0.6802966702071919</v>
      </c>
      <c r="L11" s="68">
        <v>4</v>
      </c>
      <c r="M11" s="113">
        <v>0.06697888655658518</v>
      </c>
      <c r="N11" s="72"/>
      <c r="O11" s="72"/>
      <c r="P11" s="72"/>
      <c r="Q11" s="72"/>
      <c r="R11" s="72"/>
      <c r="S11" s="72"/>
      <c r="T11" s="72"/>
      <c r="U11" s="72"/>
      <c r="V11" s="72"/>
      <c r="W11" s="72"/>
      <c r="X11" s="72"/>
      <c r="Y11" s="72"/>
      <c r="Z11" s="72"/>
      <c r="AA11" s="72"/>
      <c r="AB11" s="72"/>
      <c r="AC11" s="72"/>
      <c r="AD11" s="72"/>
      <c r="AE11" s="72"/>
      <c r="AF11" s="72"/>
      <c r="AG11" s="72"/>
      <c r="AH11" s="72"/>
      <c r="AI11" s="72"/>
    </row>
    <row r="12" spans="1:35" s="71" customFormat="1" ht="12.75">
      <c r="A12" s="71">
        <v>5</v>
      </c>
      <c r="B12" s="68" t="s">
        <v>71</v>
      </c>
      <c r="C12" s="93">
        <v>16010000</v>
      </c>
      <c r="D12" s="68" t="s">
        <v>65</v>
      </c>
      <c r="E12" s="91">
        <v>5.46</v>
      </c>
      <c r="F12" s="69">
        <v>288.98</v>
      </c>
      <c r="G12" s="69">
        <v>169.895</v>
      </c>
      <c r="H12" s="70">
        <f t="shared" si="0"/>
        <v>-0.41208734168454564</v>
      </c>
      <c r="I12" s="69">
        <v>386.26</v>
      </c>
      <c r="J12" s="69">
        <v>258.98</v>
      </c>
      <c r="K12" s="70">
        <f t="shared" si="1"/>
        <v>-0.3295189768549681</v>
      </c>
      <c r="L12" s="68">
        <v>5</v>
      </c>
      <c r="M12" s="113">
        <v>0.043415883527814635</v>
      </c>
      <c r="N12" s="72"/>
      <c r="O12" s="72"/>
      <c r="P12" s="72"/>
      <c r="Q12" s="72"/>
      <c r="R12" s="72"/>
      <c r="S12" s="72"/>
      <c r="T12" s="72"/>
      <c r="U12" s="72"/>
      <c r="V12" s="72"/>
      <c r="W12" s="72"/>
      <c r="X12" s="72"/>
      <c r="Y12" s="72"/>
      <c r="Z12" s="72"/>
      <c r="AA12" s="72"/>
      <c r="AB12" s="72"/>
      <c r="AC12" s="72"/>
      <c r="AD12" s="72"/>
      <c r="AE12" s="72"/>
      <c r="AF12" s="72"/>
      <c r="AG12" s="72"/>
      <c r="AH12" s="72"/>
      <c r="AI12" s="72"/>
    </row>
    <row r="13" spans="1:35" s="71" customFormat="1" ht="12.75">
      <c r="A13" s="71">
        <v>0</v>
      </c>
      <c r="B13" s="68" t="s">
        <v>104</v>
      </c>
      <c r="C13" s="92" t="s">
        <v>324</v>
      </c>
      <c r="D13" s="68" t="s">
        <v>65</v>
      </c>
      <c r="E13" s="91">
        <v>2.78</v>
      </c>
      <c r="F13" s="69">
        <v>339.321</v>
      </c>
      <c r="G13" s="69">
        <v>47.058</v>
      </c>
      <c r="H13" s="70">
        <f t="shared" si="0"/>
        <v>-0.8613171598574801</v>
      </c>
      <c r="I13" s="69">
        <v>256.068</v>
      </c>
      <c r="J13" s="69">
        <v>42.045</v>
      </c>
      <c r="K13" s="70">
        <f t="shared" si="1"/>
        <v>-0.8358053329584328</v>
      </c>
      <c r="L13" s="68">
        <v>6</v>
      </c>
      <c r="M13" s="113">
        <v>0.0018968747966989644</v>
      </c>
      <c r="N13" s="72"/>
      <c r="O13" s="72"/>
      <c r="P13" s="72"/>
      <c r="Q13" s="72"/>
      <c r="R13" s="72"/>
      <c r="S13" s="72"/>
      <c r="T13" s="72"/>
      <c r="U13" s="72"/>
      <c r="V13" s="72"/>
      <c r="W13" s="72"/>
      <c r="X13" s="72"/>
      <c r="Y13" s="72"/>
      <c r="Z13" s="72"/>
      <c r="AA13" s="72"/>
      <c r="AB13" s="72"/>
      <c r="AC13" s="72"/>
      <c r="AD13" s="72"/>
      <c r="AE13" s="72"/>
      <c r="AF13" s="72"/>
      <c r="AG13" s="72"/>
      <c r="AH13" s="72"/>
      <c r="AI13" s="72"/>
    </row>
    <row r="14" spans="1:35" s="71" customFormat="1" ht="12.75">
      <c r="A14" s="71">
        <v>7</v>
      </c>
      <c r="B14" s="68" t="s">
        <v>91</v>
      </c>
      <c r="C14" s="92" t="s">
        <v>323</v>
      </c>
      <c r="D14" s="68" t="s">
        <v>65</v>
      </c>
      <c r="E14" s="91">
        <v>2.34</v>
      </c>
      <c r="F14" s="69">
        <v>159.656</v>
      </c>
      <c r="G14" s="69">
        <v>143.217</v>
      </c>
      <c r="H14" s="70">
        <f t="shared" si="0"/>
        <v>-0.10296512501879035</v>
      </c>
      <c r="I14" s="69">
        <v>199.321</v>
      </c>
      <c r="J14" s="69">
        <v>99.106</v>
      </c>
      <c r="K14" s="70">
        <f t="shared" si="1"/>
        <v>-0.5027819447022642</v>
      </c>
      <c r="L14" s="68">
        <v>7</v>
      </c>
      <c r="M14" s="113">
        <v>0.0007025870418083242</v>
      </c>
      <c r="N14" s="72"/>
      <c r="O14" s="72"/>
      <c r="P14" s="72"/>
      <c r="Q14" s="72"/>
      <c r="R14" s="72"/>
      <c r="S14" s="72"/>
      <c r="T14" s="72"/>
      <c r="U14" s="72"/>
      <c r="V14" s="72"/>
      <c r="W14" s="72"/>
      <c r="X14" s="72"/>
      <c r="Y14" s="72"/>
      <c r="Z14" s="72"/>
      <c r="AA14" s="72"/>
      <c r="AB14" s="72"/>
      <c r="AC14" s="72"/>
      <c r="AD14" s="72"/>
      <c r="AE14" s="72"/>
      <c r="AF14" s="72"/>
      <c r="AG14" s="72"/>
      <c r="AH14" s="72"/>
      <c r="AI14" s="72"/>
    </row>
    <row r="15" spans="1:35" s="71" customFormat="1" ht="12.75">
      <c r="A15" s="71">
        <v>8</v>
      </c>
      <c r="B15" s="68" t="s">
        <v>64</v>
      </c>
      <c r="C15" s="92" t="s">
        <v>322</v>
      </c>
      <c r="D15" s="68" t="s">
        <v>65</v>
      </c>
      <c r="E15" s="91">
        <v>1.76</v>
      </c>
      <c r="F15" s="69">
        <v>142.89</v>
      </c>
      <c r="G15" s="69">
        <v>197.525</v>
      </c>
      <c r="H15" s="70">
        <f t="shared" si="0"/>
        <v>0.38235705787668856</v>
      </c>
      <c r="I15" s="69">
        <v>96.428</v>
      </c>
      <c r="J15" s="69">
        <v>182.308</v>
      </c>
      <c r="K15" s="70">
        <f t="shared" si="1"/>
        <v>0.890612685112208</v>
      </c>
      <c r="L15" s="68">
        <v>8</v>
      </c>
      <c r="M15" s="113">
        <v>0.12602751468470652</v>
      </c>
      <c r="N15" s="72"/>
      <c r="O15" s="72"/>
      <c r="P15" s="72"/>
      <c r="Q15" s="72"/>
      <c r="R15" s="72"/>
      <c r="S15" s="72"/>
      <c r="T15" s="72"/>
      <c r="U15" s="72"/>
      <c r="V15" s="72"/>
      <c r="W15" s="72"/>
      <c r="X15" s="72"/>
      <c r="Y15" s="72"/>
      <c r="Z15" s="72"/>
      <c r="AA15" s="72"/>
      <c r="AB15" s="72"/>
      <c r="AC15" s="72"/>
      <c r="AD15" s="72"/>
      <c r="AE15" s="72"/>
      <c r="AF15" s="72"/>
      <c r="AG15" s="72"/>
      <c r="AH15" s="72"/>
      <c r="AI15" s="72"/>
    </row>
    <row r="16" spans="1:35" s="71" customFormat="1" ht="12.75">
      <c r="A16" s="71">
        <v>9</v>
      </c>
      <c r="B16" s="68" t="s">
        <v>69</v>
      </c>
      <c r="C16" s="92" t="s">
        <v>316</v>
      </c>
      <c r="D16" s="68" t="s">
        <v>65</v>
      </c>
      <c r="E16" s="91">
        <v>1.72</v>
      </c>
      <c r="F16" s="69">
        <v>21.504</v>
      </c>
      <c r="G16" s="69">
        <v>1651.388</v>
      </c>
      <c r="H16" s="70"/>
      <c r="I16" s="69">
        <v>30.675</v>
      </c>
      <c r="J16" s="69">
        <v>1675.05</v>
      </c>
      <c r="K16" s="70"/>
      <c r="L16" s="68">
        <v>9</v>
      </c>
      <c r="M16" s="113">
        <v>0.011811184023937446</v>
      </c>
      <c r="N16" s="72"/>
      <c r="O16" s="72"/>
      <c r="P16" s="72"/>
      <c r="Q16" s="72"/>
      <c r="R16" s="72"/>
      <c r="S16" s="72"/>
      <c r="T16" s="72"/>
      <c r="U16" s="72"/>
      <c r="V16" s="72"/>
      <c r="W16" s="72"/>
      <c r="X16" s="72"/>
      <c r="Y16" s="72"/>
      <c r="Z16" s="72"/>
      <c r="AA16" s="72"/>
      <c r="AB16" s="72"/>
      <c r="AC16" s="72"/>
      <c r="AD16" s="72"/>
      <c r="AE16" s="72"/>
      <c r="AF16" s="72"/>
      <c r="AG16" s="72"/>
      <c r="AH16" s="72"/>
      <c r="AI16" s="72"/>
    </row>
    <row r="17" spans="1:13" s="72" customFormat="1" ht="12.75">
      <c r="A17" s="71">
        <v>10</v>
      </c>
      <c r="B17" s="68" t="s">
        <v>81</v>
      </c>
      <c r="C17" s="93">
        <v>20057000</v>
      </c>
      <c r="D17" s="68" t="s">
        <v>65</v>
      </c>
      <c r="E17" s="91">
        <v>1.46</v>
      </c>
      <c r="F17" s="69">
        <v>39.388</v>
      </c>
      <c r="G17" s="69">
        <v>142.55</v>
      </c>
      <c r="H17" s="70">
        <f t="shared" si="0"/>
        <v>2.6191225754036767</v>
      </c>
      <c r="I17" s="69">
        <v>92.424</v>
      </c>
      <c r="J17" s="69">
        <v>235.528</v>
      </c>
      <c r="K17" s="70">
        <f t="shared" si="1"/>
        <v>1.548342421881762</v>
      </c>
      <c r="L17" s="68">
        <v>10</v>
      </c>
      <c r="M17" s="113">
        <v>0.04465345549167468</v>
      </c>
    </row>
    <row r="18" spans="1:13" s="72" customFormat="1" ht="12.75">
      <c r="A18" s="71">
        <v>11</v>
      </c>
      <c r="B18" s="68" t="s">
        <v>70</v>
      </c>
      <c r="C18" s="92" t="s">
        <v>321</v>
      </c>
      <c r="D18" s="68" t="s">
        <v>65</v>
      </c>
      <c r="E18" s="91">
        <v>1.43</v>
      </c>
      <c r="F18" s="69">
        <v>396.752</v>
      </c>
      <c r="G18" s="69">
        <v>105.669</v>
      </c>
      <c r="H18" s="70">
        <f t="shared" si="0"/>
        <v>-0.7336648586522564</v>
      </c>
      <c r="I18" s="69">
        <v>110.494</v>
      </c>
      <c r="J18" s="69">
        <v>94.079</v>
      </c>
      <c r="K18" s="70">
        <f t="shared" si="1"/>
        <v>-0.14856010281101242</v>
      </c>
      <c r="L18" s="68">
        <v>12</v>
      </c>
      <c r="M18" s="113">
        <v>0.0007053461895838663</v>
      </c>
    </row>
    <row r="19" spans="1:13" s="72" customFormat="1" ht="12.75">
      <c r="A19" s="71">
        <v>12</v>
      </c>
      <c r="B19" s="68" t="s">
        <v>72</v>
      </c>
      <c r="C19" s="92" t="s">
        <v>317</v>
      </c>
      <c r="D19" s="68" t="s">
        <v>63</v>
      </c>
      <c r="E19" s="91">
        <v>1.03</v>
      </c>
      <c r="F19" s="69">
        <v>3.76</v>
      </c>
      <c r="G19" s="69">
        <v>0</v>
      </c>
      <c r="H19" s="70">
        <f t="shared" si="0"/>
        <v>-1</v>
      </c>
      <c r="I19" s="69">
        <v>87.42</v>
      </c>
      <c r="J19" s="69">
        <v>0</v>
      </c>
      <c r="K19" s="70">
        <f t="shared" si="1"/>
        <v>-1</v>
      </c>
      <c r="L19" s="68">
        <v>13</v>
      </c>
      <c r="M19" s="113">
        <v>0</v>
      </c>
    </row>
    <row r="20" spans="1:13" s="72" customFormat="1" ht="12.75">
      <c r="A20" s="71">
        <v>13</v>
      </c>
      <c r="B20" s="68" t="s">
        <v>73</v>
      </c>
      <c r="C20" s="92" t="s">
        <v>320</v>
      </c>
      <c r="D20" s="68" t="s">
        <v>65</v>
      </c>
      <c r="E20" s="91">
        <v>0.85</v>
      </c>
      <c r="F20" s="69">
        <v>70.224</v>
      </c>
      <c r="G20" s="69">
        <v>2529.123</v>
      </c>
      <c r="H20" s="70">
        <f t="shared" si="0"/>
        <v>35.01508031442241</v>
      </c>
      <c r="I20" s="69">
        <v>27.108</v>
      </c>
      <c r="J20" s="69">
        <v>1079.077</v>
      </c>
      <c r="K20" s="70">
        <f t="shared" si="1"/>
        <v>38.806588460970936</v>
      </c>
      <c r="L20" s="68">
        <v>16</v>
      </c>
      <c r="M20" s="113">
        <v>0.002384809605481451</v>
      </c>
    </row>
    <row r="21" spans="1:13" s="72" customFormat="1" ht="12.75">
      <c r="A21" s="71">
        <v>14</v>
      </c>
      <c r="B21" s="68" t="s">
        <v>114</v>
      </c>
      <c r="C21" s="92" t="s">
        <v>319</v>
      </c>
      <c r="D21" s="68" t="s">
        <v>65</v>
      </c>
      <c r="E21" s="91">
        <v>0.66</v>
      </c>
      <c r="F21" s="69">
        <v>141.588</v>
      </c>
      <c r="G21" s="69">
        <v>0</v>
      </c>
      <c r="H21" s="70">
        <f t="shared" si="0"/>
        <v>-1</v>
      </c>
      <c r="I21" s="69">
        <v>32.575</v>
      </c>
      <c r="J21" s="69">
        <v>0</v>
      </c>
      <c r="K21" s="70">
        <f t="shared" si="1"/>
        <v>-1</v>
      </c>
      <c r="L21" s="68">
        <v>18</v>
      </c>
      <c r="M21" s="113">
        <v>0</v>
      </c>
    </row>
    <row r="22" spans="1:13" s="72" customFormat="1" ht="12.75">
      <c r="A22" s="71">
        <v>15</v>
      </c>
      <c r="B22" s="68" t="s">
        <v>282</v>
      </c>
      <c r="C22" s="92" t="s">
        <v>362</v>
      </c>
      <c r="D22" s="68" t="s">
        <v>65</v>
      </c>
      <c r="E22" s="91">
        <v>0.6</v>
      </c>
      <c r="F22" s="69">
        <v>23.872</v>
      </c>
      <c r="G22" s="69">
        <v>0</v>
      </c>
      <c r="H22" s="70">
        <f t="shared" si="0"/>
        <v>-1</v>
      </c>
      <c r="I22" s="69">
        <v>50.936</v>
      </c>
      <c r="J22" s="69">
        <v>0</v>
      </c>
      <c r="K22" s="70">
        <f t="shared" si="1"/>
        <v>-1</v>
      </c>
      <c r="L22" s="68">
        <v>19</v>
      </c>
      <c r="M22" s="113">
        <v>0</v>
      </c>
    </row>
    <row r="23" spans="1:13" s="72" customFormat="1" ht="12.75">
      <c r="A23" s="71">
        <v>16</v>
      </c>
      <c r="B23" s="68" t="s">
        <v>113</v>
      </c>
      <c r="C23" s="92" t="s">
        <v>325</v>
      </c>
      <c r="D23" s="68" t="s">
        <v>65</v>
      </c>
      <c r="E23" s="91">
        <v>0.51</v>
      </c>
      <c r="F23" s="69">
        <v>24</v>
      </c>
      <c r="G23" s="69">
        <v>11.5</v>
      </c>
      <c r="H23" s="70">
        <f t="shared" si="0"/>
        <v>-0.5208333333333334</v>
      </c>
      <c r="I23" s="69">
        <v>43.2</v>
      </c>
      <c r="J23" s="69">
        <v>9.2</v>
      </c>
      <c r="K23" s="70">
        <f t="shared" si="1"/>
        <v>-0.787037037037037</v>
      </c>
      <c r="L23" s="68">
        <v>20</v>
      </c>
      <c r="M23" s="113">
        <v>9.62009019482868E-05</v>
      </c>
    </row>
    <row r="24" spans="1:13" s="72" customFormat="1" ht="12.75">
      <c r="A24" s="71">
        <v>17</v>
      </c>
      <c r="B24" s="68" t="s">
        <v>74</v>
      </c>
      <c r="C24" s="93">
        <v>12099190</v>
      </c>
      <c r="D24" s="68" t="s">
        <v>65</v>
      </c>
      <c r="E24" s="91">
        <v>0.5</v>
      </c>
      <c r="F24" s="69">
        <v>0.412</v>
      </c>
      <c r="G24" s="69">
        <v>0.672</v>
      </c>
      <c r="H24" s="70">
        <f t="shared" si="0"/>
        <v>0.6310679611650487</v>
      </c>
      <c r="I24" s="69">
        <v>42.23</v>
      </c>
      <c r="J24" s="69">
        <v>291.996</v>
      </c>
      <c r="K24" s="70">
        <f t="shared" si="1"/>
        <v>5.914421027705423</v>
      </c>
      <c r="L24" s="68"/>
      <c r="M24" s="113">
        <v>0.013197138803034749</v>
      </c>
    </row>
    <row r="25" spans="1:13" s="72" customFormat="1" ht="12.75">
      <c r="A25" s="71">
        <v>18</v>
      </c>
      <c r="B25" s="68" t="s">
        <v>68</v>
      </c>
      <c r="C25" s="93">
        <v>12099120</v>
      </c>
      <c r="D25" s="68" t="s">
        <v>65</v>
      </c>
      <c r="E25" s="91">
        <v>0.45</v>
      </c>
      <c r="F25" s="69">
        <v>0.5</v>
      </c>
      <c r="G25" s="69">
        <v>2.33</v>
      </c>
      <c r="H25" s="70">
        <f t="shared" si="0"/>
        <v>3.66</v>
      </c>
      <c r="I25" s="69">
        <v>38.376</v>
      </c>
      <c r="J25" s="69">
        <v>305.859</v>
      </c>
      <c r="K25" s="70">
        <f t="shared" si="1"/>
        <v>6.970059412132583</v>
      </c>
      <c r="L25" s="68"/>
      <c r="M25" s="113">
        <v>0.07369022106415812</v>
      </c>
    </row>
    <row r="26" spans="1:13" s="72" customFormat="1" ht="12.75">
      <c r="A26" s="71">
        <v>19</v>
      </c>
      <c r="B26" s="68" t="s">
        <v>89</v>
      </c>
      <c r="C26" s="93">
        <v>22042110</v>
      </c>
      <c r="D26" s="68" t="s">
        <v>90</v>
      </c>
      <c r="E26" s="91">
        <v>0.39</v>
      </c>
      <c r="F26" s="69">
        <v>12.193</v>
      </c>
      <c r="G26" s="69">
        <v>0</v>
      </c>
      <c r="H26" s="70">
        <f t="shared" si="0"/>
        <v>-1</v>
      </c>
      <c r="I26" s="69">
        <v>32.792</v>
      </c>
      <c r="J26" s="69">
        <v>0</v>
      </c>
      <c r="K26" s="70">
        <f t="shared" si="1"/>
        <v>-1</v>
      </c>
      <c r="L26" s="68"/>
      <c r="M26" s="113">
        <v>0</v>
      </c>
    </row>
    <row r="27" spans="1:13" s="72" customFormat="1" ht="12.75">
      <c r="A27" s="71">
        <v>20</v>
      </c>
      <c r="B27" s="68" t="s">
        <v>105</v>
      </c>
      <c r="C27" s="92" t="s">
        <v>318</v>
      </c>
      <c r="D27" s="68" t="s">
        <v>65</v>
      </c>
      <c r="E27" s="91">
        <v>0.36</v>
      </c>
      <c r="F27" s="69">
        <v>0</v>
      </c>
      <c r="G27" s="69">
        <v>555.552</v>
      </c>
      <c r="H27" s="70"/>
      <c r="I27" s="69">
        <v>0</v>
      </c>
      <c r="J27" s="69">
        <v>320.116</v>
      </c>
      <c r="K27" s="70"/>
      <c r="L27" s="68"/>
      <c r="M27" s="113">
        <v>0.0029490860445942164</v>
      </c>
    </row>
    <row r="28" spans="2:13" s="72" customFormat="1" ht="12.75">
      <c r="B28" s="64"/>
      <c r="C28" s="64"/>
      <c r="D28" s="114"/>
      <c r="E28" s="115"/>
      <c r="F28" s="116"/>
      <c r="G28" s="90"/>
      <c r="H28" s="90"/>
      <c r="I28" s="117"/>
      <c r="J28" s="116"/>
      <c r="K28" s="90"/>
      <c r="L28" s="90"/>
      <c r="M28" s="118"/>
    </row>
    <row r="29" spans="2:35" s="73" customFormat="1" ht="12.75">
      <c r="B29" s="84" t="s">
        <v>180</v>
      </c>
      <c r="C29" s="84"/>
      <c r="D29" s="84"/>
      <c r="E29" s="119">
        <f>SUM(E8:E28)</f>
        <v>97.64</v>
      </c>
      <c r="F29" s="120"/>
      <c r="G29" s="85"/>
      <c r="H29" s="85"/>
      <c r="I29" s="85">
        <f>SUM(I8:I28)</f>
        <v>4916.486999999999</v>
      </c>
      <c r="J29" s="120">
        <f>SUM(J8:J28)</f>
        <v>5976.865000000001</v>
      </c>
      <c r="K29" s="121">
        <f>+(J29-I29)/I29</f>
        <v>0.21567798308019562</v>
      </c>
      <c r="L29" s="85"/>
      <c r="M29" s="122"/>
      <c r="N29" s="72"/>
      <c r="O29" s="72"/>
      <c r="P29" s="72"/>
      <c r="Q29" s="72"/>
      <c r="R29" s="72"/>
      <c r="S29" s="72"/>
      <c r="T29" s="72"/>
      <c r="U29" s="72"/>
      <c r="V29" s="72"/>
      <c r="W29" s="72"/>
      <c r="X29" s="72"/>
      <c r="Y29" s="72"/>
      <c r="Z29" s="72"/>
      <c r="AA29" s="72"/>
      <c r="AB29" s="72"/>
      <c r="AC29" s="72"/>
      <c r="AD29" s="72"/>
      <c r="AE29" s="72"/>
      <c r="AF29" s="72"/>
      <c r="AG29" s="72"/>
      <c r="AH29" s="72"/>
      <c r="AI29" s="72"/>
    </row>
    <row r="30" spans="5:13" s="72" customFormat="1" ht="12.75">
      <c r="E30" s="123"/>
      <c r="F30" s="124"/>
      <c r="G30" s="117"/>
      <c r="H30" s="117"/>
      <c r="I30" s="117"/>
      <c r="J30" s="124"/>
      <c r="K30" s="117"/>
      <c r="L30" s="117"/>
      <c r="M30" s="118"/>
    </row>
    <row r="31" spans="2:13" s="72" customFormat="1" ht="21" customHeight="1">
      <c r="B31" s="177" t="s">
        <v>431</v>
      </c>
      <c r="C31" s="177"/>
      <c r="D31" s="177"/>
      <c r="E31" s="177"/>
      <c r="F31" s="177"/>
      <c r="G31" s="177"/>
      <c r="H31" s="177"/>
      <c r="I31" s="177"/>
      <c r="J31" s="177"/>
      <c r="K31" s="177"/>
      <c r="L31" s="177"/>
      <c r="M31" s="177"/>
    </row>
    <row r="32" spans="13:35" ht="13.5" customHeight="1">
      <c r="M32" s="118"/>
      <c r="N32" s="72"/>
      <c r="O32" s="72"/>
      <c r="P32" s="72"/>
      <c r="Q32" s="72"/>
      <c r="R32" s="72"/>
      <c r="S32" s="72"/>
      <c r="T32" s="72"/>
      <c r="U32" s="72"/>
      <c r="V32" s="72"/>
      <c r="W32" s="72"/>
      <c r="X32" s="72"/>
      <c r="Y32" s="72"/>
      <c r="Z32" s="72"/>
      <c r="AA32" s="72"/>
      <c r="AB32" s="72"/>
      <c r="AC32" s="72"/>
      <c r="AD32" s="72"/>
      <c r="AE32" s="72"/>
      <c r="AF32" s="72"/>
      <c r="AG32" s="72"/>
      <c r="AH32" s="72"/>
      <c r="AI32" s="72"/>
    </row>
    <row r="33" spans="2:35" s="98" customFormat="1" ht="15.75" customHeight="1">
      <c r="B33" s="175" t="s">
        <v>58</v>
      </c>
      <c r="C33" s="175"/>
      <c r="D33" s="175"/>
      <c r="E33" s="175"/>
      <c r="F33" s="175"/>
      <c r="G33" s="175"/>
      <c r="H33" s="175"/>
      <c r="I33" s="175"/>
      <c r="J33" s="175"/>
      <c r="K33" s="175"/>
      <c r="L33" s="175"/>
      <c r="M33" s="175"/>
      <c r="N33" s="72"/>
      <c r="O33" s="72"/>
      <c r="P33" s="72"/>
      <c r="Q33" s="72"/>
      <c r="R33" s="72"/>
      <c r="S33" s="72"/>
      <c r="T33" s="72"/>
      <c r="U33" s="72"/>
      <c r="V33" s="72"/>
      <c r="W33" s="72"/>
      <c r="X33" s="72"/>
      <c r="Y33" s="72"/>
      <c r="Z33" s="72"/>
      <c r="AA33" s="72"/>
      <c r="AB33" s="72"/>
      <c r="AC33" s="72"/>
      <c r="AD33" s="72"/>
      <c r="AE33" s="72"/>
      <c r="AF33" s="72"/>
      <c r="AG33" s="72"/>
      <c r="AH33" s="72"/>
      <c r="AI33" s="72"/>
    </row>
    <row r="34" spans="2:35" s="98" customFormat="1" ht="15.75" customHeight="1">
      <c r="B34" s="172" t="s">
        <v>268</v>
      </c>
      <c r="C34" s="172"/>
      <c r="D34" s="172"/>
      <c r="E34" s="172"/>
      <c r="F34" s="172"/>
      <c r="G34" s="172"/>
      <c r="H34" s="172"/>
      <c r="I34" s="172"/>
      <c r="J34" s="172"/>
      <c r="K34" s="172"/>
      <c r="L34" s="172"/>
      <c r="M34" s="172"/>
      <c r="N34" s="72"/>
      <c r="O34" s="72"/>
      <c r="P34" s="72"/>
      <c r="Q34" s="72"/>
      <c r="R34" s="72"/>
      <c r="S34" s="72"/>
      <c r="T34" s="72"/>
      <c r="U34" s="72"/>
      <c r="V34" s="72"/>
      <c r="W34" s="72"/>
      <c r="X34" s="72"/>
      <c r="Y34" s="72"/>
      <c r="Z34" s="72"/>
      <c r="AA34" s="72"/>
      <c r="AB34" s="72"/>
      <c r="AC34" s="72"/>
      <c r="AD34" s="72"/>
      <c r="AE34" s="72"/>
      <c r="AF34" s="72"/>
      <c r="AG34" s="72"/>
      <c r="AH34" s="72"/>
      <c r="AI34" s="72"/>
    </row>
    <row r="35" spans="2:35" s="99" customFormat="1" ht="15.75" customHeight="1">
      <c r="B35" s="172" t="s">
        <v>177</v>
      </c>
      <c r="C35" s="172"/>
      <c r="D35" s="172"/>
      <c r="E35" s="172"/>
      <c r="F35" s="172"/>
      <c r="G35" s="172"/>
      <c r="H35" s="172"/>
      <c r="I35" s="172"/>
      <c r="J35" s="172"/>
      <c r="K35" s="172"/>
      <c r="L35" s="172"/>
      <c r="M35" s="172"/>
      <c r="N35" s="72"/>
      <c r="O35" s="72"/>
      <c r="P35" s="72"/>
      <c r="Q35" s="72"/>
      <c r="R35" s="72"/>
      <c r="S35" s="72"/>
      <c r="T35" s="72"/>
      <c r="U35" s="72"/>
      <c r="V35" s="72"/>
      <c r="W35" s="72"/>
      <c r="X35" s="72"/>
      <c r="Y35" s="72"/>
      <c r="Z35" s="72"/>
      <c r="AA35" s="72"/>
      <c r="AB35" s="72"/>
      <c r="AC35" s="72"/>
      <c r="AD35" s="72"/>
      <c r="AE35" s="72"/>
      <c r="AF35" s="72"/>
      <c r="AG35" s="72"/>
      <c r="AH35" s="72"/>
      <c r="AI35" s="72"/>
    </row>
    <row r="36" spans="2:35"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c r="AA36" s="72"/>
      <c r="AB36" s="72"/>
      <c r="AC36" s="72"/>
      <c r="AD36" s="72"/>
      <c r="AE36" s="72"/>
      <c r="AF36" s="72"/>
      <c r="AG36" s="72"/>
      <c r="AH36" s="72"/>
      <c r="AI36" s="72"/>
    </row>
    <row r="37" spans="2:13" s="72" customFormat="1" ht="30" customHeight="1">
      <c r="B37" s="102" t="s">
        <v>390</v>
      </c>
      <c r="C37" s="102" t="s">
        <v>281</v>
      </c>
      <c r="D37" s="102" t="s">
        <v>63</v>
      </c>
      <c r="E37" s="104" t="s">
        <v>178</v>
      </c>
      <c r="F37" s="173" t="s">
        <v>265</v>
      </c>
      <c r="G37" s="173"/>
      <c r="H37" s="173"/>
      <c r="I37" s="173" t="s">
        <v>266</v>
      </c>
      <c r="J37" s="173"/>
      <c r="K37" s="173"/>
      <c r="L37" s="173"/>
      <c r="M37" s="173"/>
    </row>
    <row r="38" spans="2:13" s="72" customFormat="1" ht="15.75" customHeight="1">
      <c r="B38" s="105"/>
      <c r="C38" s="105"/>
      <c r="D38" s="105"/>
      <c r="E38" s="106">
        <f>+E6</f>
        <v>2008</v>
      </c>
      <c r="F38" s="174" t="str">
        <f>+F6</f>
        <v>Enero-Octubre</v>
      </c>
      <c r="G38" s="174"/>
      <c r="H38" s="105" t="s">
        <v>179</v>
      </c>
      <c r="I38" s="174" t="str">
        <f>+F38</f>
        <v>Enero-Octubre</v>
      </c>
      <c r="J38" s="174"/>
      <c r="K38" s="105" t="s">
        <v>179</v>
      </c>
      <c r="L38" s="107"/>
      <c r="M38" s="108" t="s">
        <v>267</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ene-ago 09</v>
      </c>
    </row>
    <row r="40" spans="1:35" s="71" customFormat="1" ht="12.75">
      <c r="A40" s="71">
        <v>1</v>
      </c>
      <c r="B40" s="68" t="s">
        <v>70</v>
      </c>
      <c r="C40" s="92" t="s">
        <v>321</v>
      </c>
      <c r="D40" s="68" t="s">
        <v>65</v>
      </c>
      <c r="E40" s="91">
        <v>63.23</v>
      </c>
      <c r="F40" s="69">
        <v>3527.024</v>
      </c>
      <c r="G40" s="69">
        <v>816.309</v>
      </c>
      <c r="H40" s="70">
        <f aca="true" t="shared" si="2" ref="H40:H59">+(G40-F40)/F40</f>
        <v>-0.768555870331475</v>
      </c>
      <c r="I40" s="69">
        <v>8912.694</v>
      </c>
      <c r="J40" s="69">
        <v>1807.335</v>
      </c>
      <c r="K40" s="70">
        <f aca="true" t="shared" si="3" ref="K40:K59">+(J40-I40)/I40</f>
        <v>-0.7972178782307572</v>
      </c>
      <c r="L40" s="68">
        <v>1</v>
      </c>
      <c r="M40" s="86">
        <v>0.013550280674237154</v>
      </c>
      <c r="N40" s="72"/>
      <c r="O40" s="72"/>
      <c r="P40" s="72"/>
      <c r="Q40" s="72"/>
      <c r="R40" s="72"/>
      <c r="S40" s="72"/>
      <c r="T40" s="72"/>
      <c r="U40" s="72"/>
      <c r="V40" s="72"/>
      <c r="W40" s="72"/>
      <c r="X40" s="72"/>
      <c r="Y40" s="72"/>
      <c r="Z40" s="72"/>
      <c r="AA40" s="72"/>
      <c r="AB40" s="72"/>
      <c r="AC40" s="72"/>
      <c r="AD40" s="72"/>
      <c r="AE40" s="72"/>
      <c r="AF40" s="72"/>
      <c r="AG40" s="72"/>
      <c r="AH40" s="72"/>
      <c r="AI40" s="72"/>
    </row>
    <row r="41" spans="1:35" s="71" customFormat="1" ht="12.75">
      <c r="A41" s="71">
        <v>2</v>
      </c>
      <c r="B41" s="68" t="s">
        <v>78</v>
      </c>
      <c r="C41" s="93">
        <v>12119020</v>
      </c>
      <c r="D41" s="68" t="s">
        <v>65</v>
      </c>
      <c r="E41" s="91">
        <v>14.98</v>
      </c>
      <c r="F41" s="69">
        <v>651.74</v>
      </c>
      <c r="G41" s="69">
        <v>334.77</v>
      </c>
      <c r="H41" s="70">
        <f t="shared" si="2"/>
        <v>-0.48634424770614054</v>
      </c>
      <c r="I41" s="69">
        <v>1891.938</v>
      </c>
      <c r="J41" s="69">
        <v>725.65</v>
      </c>
      <c r="K41" s="70">
        <f t="shared" si="3"/>
        <v>-0.6164514904822462</v>
      </c>
      <c r="L41" s="68">
        <v>2</v>
      </c>
      <c r="M41" s="86">
        <v>0.23996608430840394</v>
      </c>
      <c r="N41" s="72"/>
      <c r="O41" s="72"/>
      <c r="P41" s="72"/>
      <c r="Q41" s="72"/>
      <c r="R41" s="72"/>
      <c r="S41" s="72"/>
      <c r="T41" s="72"/>
      <c r="U41" s="72"/>
      <c r="V41" s="72"/>
      <c r="W41" s="72"/>
      <c r="X41" s="72"/>
      <c r="Y41" s="72"/>
      <c r="Z41" s="72"/>
      <c r="AA41" s="72"/>
      <c r="AB41" s="72"/>
      <c r="AC41" s="72"/>
      <c r="AD41" s="72"/>
      <c r="AE41" s="72"/>
      <c r="AF41" s="72"/>
      <c r="AG41" s="72"/>
      <c r="AH41" s="72"/>
      <c r="AI41" s="72"/>
    </row>
    <row r="42" spans="1:35" s="71" customFormat="1" ht="12.75">
      <c r="A42" s="71">
        <v>3</v>
      </c>
      <c r="B42" s="68" t="s">
        <v>79</v>
      </c>
      <c r="C42" s="93">
        <v>16023200</v>
      </c>
      <c r="D42" s="68" t="s">
        <v>65</v>
      </c>
      <c r="E42" s="91">
        <v>3.53</v>
      </c>
      <c r="F42" s="69">
        <v>664.15</v>
      </c>
      <c r="G42" s="69">
        <v>239.096</v>
      </c>
      <c r="H42" s="70">
        <f t="shared" si="2"/>
        <v>-0.6399969886320861</v>
      </c>
      <c r="I42" s="69">
        <v>397.791</v>
      </c>
      <c r="J42" s="69">
        <v>164.819</v>
      </c>
      <c r="K42" s="70">
        <f t="shared" si="3"/>
        <v>-0.5856643312694355</v>
      </c>
      <c r="L42" s="68">
        <v>3</v>
      </c>
      <c r="M42" s="86">
        <v>0.020698163513469897</v>
      </c>
      <c r="N42" s="72"/>
      <c r="O42" s="72"/>
      <c r="P42" s="72"/>
      <c r="Q42" s="72"/>
      <c r="R42" s="72"/>
      <c r="S42" s="72"/>
      <c r="T42" s="72"/>
      <c r="U42" s="72"/>
      <c r="V42" s="72"/>
      <c r="W42" s="72"/>
      <c r="X42" s="72"/>
      <c r="Y42" s="72"/>
      <c r="Z42" s="72"/>
      <c r="AA42" s="72"/>
      <c r="AB42" s="72"/>
      <c r="AC42" s="72"/>
      <c r="AD42" s="72"/>
      <c r="AE42" s="72"/>
      <c r="AF42" s="72"/>
      <c r="AG42" s="72"/>
      <c r="AH42" s="72"/>
      <c r="AI42" s="72"/>
    </row>
    <row r="43" spans="1:35" s="71" customFormat="1" ht="12.75">
      <c r="A43" s="71">
        <v>4</v>
      </c>
      <c r="B43" s="68" t="s">
        <v>72</v>
      </c>
      <c r="C43" s="92" t="s">
        <v>317</v>
      </c>
      <c r="D43" s="68" t="s">
        <v>63</v>
      </c>
      <c r="E43" s="91">
        <v>2.42</v>
      </c>
      <c r="F43" s="69">
        <v>0.388</v>
      </c>
      <c r="G43" s="69">
        <v>3.36</v>
      </c>
      <c r="H43" s="70">
        <f t="shared" si="2"/>
        <v>7.659793814432989</v>
      </c>
      <c r="I43" s="69">
        <v>363.65</v>
      </c>
      <c r="J43" s="69">
        <v>78.12</v>
      </c>
      <c r="K43" s="70">
        <f t="shared" si="3"/>
        <v>-0.7851780558229066</v>
      </c>
      <c r="L43" s="68">
        <v>4</v>
      </c>
      <c r="M43" s="86">
        <v>0.150873723405899</v>
      </c>
      <c r="N43" s="72"/>
      <c r="O43" s="72"/>
      <c r="P43" s="72"/>
      <c r="Q43" s="72"/>
      <c r="R43" s="72"/>
      <c r="S43" s="72"/>
      <c r="T43" s="72"/>
      <c r="U43" s="72"/>
      <c r="V43" s="72"/>
      <c r="W43" s="72"/>
      <c r="X43" s="72"/>
      <c r="Y43" s="72"/>
      <c r="Z43" s="72"/>
      <c r="AA43" s="72"/>
      <c r="AB43" s="72"/>
      <c r="AC43" s="72"/>
      <c r="AD43" s="72"/>
      <c r="AE43" s="72"/>
      <c r="AF43" s="72"/>
      <c r="AG43" s="72"/>
      <c r="AH43" s="72"/>
      <c r="AI43" s="72"/>
    </row>
    <row r="44" spans="1:35" s="71" customFormat="1" ht="12.75">
      <c r="A44" s="71">
        <v>5</v>
      </c>
      <c r="B44" s="68" t="s">
        <v>80</v>
      </c>
      <c r="C44" s="92" t="s">
        <v>314</v>
      </c>
      <c r="D44" s="68" t="s">
        <v>65</v>
      </c>
      <c r="E44" s="91">
        <v>2.11</v>
      </c>
      <c r="F44" s="69">
        <v>552.212</v>
      </c>
      <c r="G44" s="69">
        <v>23.616</v>
      </c>
      <c r="H44" s="70">
        <f t="shared" si="2"/>
        <v>-0.9572338159982036</v>
      </c>
      <c r="I44" s="69">
        <v>305.971</v>
      </c>
      <c r="J44" s="69">
        <v>33.12</v>
      </c>
      <c r="K44" s="70">
        <f t="shared" si="3"/>
        <v>-0.8917544473169026</v>
      </c>
      <c r="L44" s="68">
        <v>5</v>
      </c>
      <c r="M44" s="86">
        <v>3.2757706092850345E-05</v>
      </c>
      <c r="N44" s="72"/>
      <c r="O44" s="72"/>
      <c r="P44" s="72"/>
      <c r="Q44" s="72"/>
      <c r="R44" s="72"/>
      <c r="S44" s="72"/>
      <c r="T44" s="72"/>
      <c r="U44" s="72"/>
      <c r="V44" s="72"/>
      <c r="W44" s="72"/>
      <c r="X44" s="72"/>
      <c r="Y44" s="72"/>
      <c r="Z44" s="72"/>
      <c r="AA44" s="72"/>
      <c r="AB44" s="72"/>
      <c r="AC44" s="72"/>
      <c r="AD44" s="72"/>
      <c r="AE44" s="72"/>
      <c r="AF44" s="72"/>
      <c r="AG44" s="72"/>
      <c r="AH44" s="72"/>
      <c r="AI44" s="72"/>
    </row>
    <row r="45" spans="1:35" s="71" customFormat="1" ht="12.75">
      <c r="A45" s="71">
        <v>6</v>
      </c>
      <c r="B45" s="68" t="s">
        <v>123</v>
      </c>
      <c r="C45" s="92" t="s">
        <v>339</v>
      </c>
      <c r="D45" s="68" t="s">
        <v>65</v>
      </c>
      <c r="E45" s="91">
        <v>1.57</v>
      </c>
      <c r="F45" s="69">
        <v>72.528</v>
      </c>
      <c r="G45" s="69">
        <v>32.368</v>
      </c>
      <c r="H45" s="70">
        <f t="shared" si="2"/>
        <v>-0.5537171850871387</v>
      </c>
      <c r="I45" s="69">
        <v>235.163</v>
      </c>
      <c r="J45" s="69">
        <v>129.791</v>
      </c>
      <c r="K45" s="70">
        <f t="shared" si="3"/>
        <v>-0.44808069296615544</v>
      </c>
      <c r="L45" s="68">
        <v>6</v>
      </c>
      <c r="M45" s="86">
        <v>0.0010733362263046044</v>
      </c>
      <c r="N45" s="72"/>
      <c r="O45" s="72"/>
      <c r="P45" s="72"/>
      <c r="Q45" s="72"/>
      <c r="R45" s="72"/>
      <c r="S45" s="72"/>
      <c r="T45" s="72"/>
      <c r="U45" s="72"/>
      <c r="V45" s="72"/>
      <c r="W45" s="72"/>
      <c r="X45" s="72"/>
      <c r="Y45" s="72"/>
      <c r="Z45" s="72"/>
      <c r="AA45" s="72"/>
      <c r="AB45" s="72"/>
      <c r="AC45" s="72"/>
      <c r="AD45" s="72"/>
      <c r="AE45" s="72"/>
      <c r="AF45" s="72"/>
      <c r="AG45" s="72"/>
      <c r="AH45" s="72"/>
      <c r="AI45" s="72"/>
    </row>
    <row r="46" spans="1:35" s="71" customFormat="1" ht="12.75">
      <c r="A46" s="71">
        <v>7</v>
      </c>
      <c r="B46" s="68" t="s">
        <v>64</v>
      </c>
      <c r="C46" s="92" t="s">
        <v>322</v>
      </c>
      <c r="D46" s="68" t="s">
        <v>65</v>
      </c>
      <c r="E46" s="91">
        <v>1.55</v>
      </c>
      <c r="F46" s="69">
        <v>194.731</v>
      </c>
      <c r="G46" s="69">
        <v>163.434</v>
      </c>
      <c r="H46" s="70">
        <f t="shared" si="2"/>
        <v>-0.1607191458987013</v>
      </c>
      <c r="I46" s="69">
        <v>167.704</v>
      </c>
      <c r="J46" s="69">
        <v>139.395</v>
      </c>
      <c r="K46" s="70">
        <f t="shared" si="3"/>
        <v>-0.1688033678385727</v>
      </c>
      <c r="L46" s="68">
        <v>7</v>
      </c>
      <c r="M46" s="86">
        <v>0.09636222990474728</v>
      </c>
      <c r="N46" s="72"/>
      <c r="O46" s="72"/>
      <c r="P46" s="72"/>
      <c r="Q46" s="72"/>
      <c r="R46" s="72"/>
      <c r="S46" s="72"/>
      <c r="T46" s="72"/>
      <c r="U46" s="72"/>
      <c r="V46" s="72"/>
      <c r="W46" s="72"/>
      <c r="X46" s="72"/>
      <c r="Y46" s="72"/>
      <c r="Z46" s="72"/>
      <c r="AA46" s="72"/>
      <c r="AB46" s="72"/>
      <c r="AC46" s="72"/>
      <c r="AD46" s="72"/>
      <c r="AE46" s="72"/>
      <c r="AF46" s="72"/>
      <c r="AG46" s="72"/>
      <c r="AH46" s="72"/>
      <c r="AI46" s="72"/>
    </row>
    <row r="47" spans="1:35" s="71" customFormat="1" ht="12.75">
      <c r="A47" s="71">
        <v>8</v>
      </c>
      <c r="B47" s="68" t="s">
        <v>81</v>
      </c>
      <c r="C47" s="93">
        <v>20057000</v>
      </c>
      <c r="D47" s="68" t="s">
        <v>65</v>
      </c>
      <c r="E47" s="91">
        <v>1.52</v>
      </c>
      <c r="F47" s="69">
        <v>67.664</v>
      </c>
      <c r="G47" s="69">
        <v>14.85</v>
      </c>
      <c r="H47" s="70">
        <f t="shared" si="2"/>
        <v>-0.780533222984157</v>
      </c>
      <c r="I47" s="69">
        <v>146.319</v>
      </c>
      <c r="J47" s="69">
        <v>37.125</v>
      </c>
      <c r="K47" s="70">
        <f t="shared" si="3"/>
        <v>-0.746273552990384</v>
      </c>
      <c r="L47" s="68">
        <v>8</v>
      </c>
      <c r="M47" s="86">
        <v>0.007038481773413024</v>
      </c>
      <c r="N47" s="72"/>
      <c r="O47" s="72"/>
      <c r="P47" s="72"/>
      <c r="Q47" s="72"/>
      <c r="R47" s="72"/>
      <c r="S47" s="72"/>
      <c r="T47" s="72"/>
      <c r="U47" s="72"/>
      <c r="V47" s="72"/>
      <c r="W47" s="72"/>
      <c r="X47" s="72"/>
      <c r="Y47" s="72"/>
      <c r="Z47" s="72"/>
      <c r="AA47" s="72"/>
      <c r="AB47" s="72"/>
      <c r="AC47" s="72"/>
      <c r="AD47" s="72"/>
      <c r="AE47" s="72"/>
      <c r="AF47" s="72"/>
      <c r="AG47" s="72"/>
      <c r="AH47" s="72"/>
      <c r="AI47" s="72"/>
    </row>
    <row r="48" spans="1:35" s="71" customFormat="1" ht="12.75">
      <c r="A48" s="71">
        <v>9</v>
      </c>
      <c r="B48" s="68" t="s">
        <v>69</v>
      </c>
      <c r="C48" s="92" t="s">
        <v>316</v>
      </c>
      <c r="D48" s="68" t="s">
        <v>65</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c r="AA48" s="72"/>
      <c r="AB48" s="72"/>
      <c r="AC48" s="72"/>
      <c r="AD48" s="72"/>
      <c r="AE48" s="72"/>
      <c r="AF48" s="72"/>
      <c r="AG48" s="72"/>
      <c r="AH48" s="72"/>
      <c r="AI48" s="72"/>
    </row>
    <row r="49" spans="1:13" s="72" customFormat="1" ht="12.75">
      <c r="A49" s="71">
        <v>10</v>
      </c>
      <c r="B49" s="68" t="s">
        <v>283</v>
      </c>
      <c r="C49" s="93">
        <v>12119010</v>
      </c>
      <c r="D49" s="68" t="s">
        <v>65</v>
      </c>
      <c r="E49" s="91">
        <v>1.2</v>
      </c>
      <c r="F49" s="69">
        <v>175.778</v>
      </c>
      <c r="G49" s="69">
        <v>124.525</v>
      </c>
      <c r="H49" s="70">
        <f t="shared" si="2"/>
        <v>-0.2915780131757102</v>
      </c>
      <c r="I49" s="69">
        <v>143.234</v>
      </c>
      <c r="J49" s="69">
        <v>108.604</v>
      </c>
      <c r="K49" s="70">
        <f t="shared" si="3"/>
        <v>-0.2417722049234121</v>
      </c>
      <c r="L49" s="68">
        <v>10</v>
      </c>
      <c r="M49" s="86">
        <v>0.04571090893173416</v>
      </c>
    </row>
    <row r="50" spans="1:13" s="72" customFormat="1" ht="12.75">
      <c r="A50" s="71">
        <v>11</v>
      </c>
      <c r="B50" s="68" t="s">
        <v>153</v>
      </c>
      <c r="C50" s="92" t="s">
        <v>340</v>
      </c>
      <c r="D50" s="68" t="s">
        <v>63</v>
      </c>
      <c r="E50" s="91">
        <v>0.77</v>
      </c>
      <c r="F50" s="69">
        <v>37.296</v>
      </c>
      <c r="G50" s="69">
        <v>0</v>
      </c>
      <c r="H50" s="70"/>
      <c r="I50" s="69">
        <v>100.782</v>
      </c>
      <c r="J50" s="69">
        <v>0</v>
      </c>
      <c r="K50" s="70"/>
      <c r="L50" s="68">
        <v>12</v>
      </c>
      <c r="M50" s="86">
        <v>0</v>
      </c>
    </row>
    <row r="51" spans="1:13" s="72" customFormat="1" ht="12.75">
      <c r="A51" s="71">
        <v>12</v>
      </c>
      <c r="B51" s="68" t="s">
        <v>107</v>
      </c>
      <c r="C51" s="93">
        <v>22042990</v>
      </c>
      <c r="D51" s="68" t="s">
        <v>90</v>
      </c>
      <c r="E51" s="91">
        <v>0.51</v>
      </c>
      <c r="F51" s="69">
        <v>72</v>
      </c>
      <c r="G51" s="69">
        <v>72</v>
      </c>
      <c r="H51" s="70">
        <f t="shared" si="2"/>
        <v>0</v>
      </c>
      <c r="I51" s="69">
        <v>75.84</v>
      </c>
      <c r="J51" s="69">
        <v>45.36</v>
      </c>
      <c r="K51" s="70">
        <f t="shared" si="3"/>
        <v>-0.4018987341772152</v>
      </c>
      <c r="L51" s="68">
        <v>13</v>
      </c>
      <c r="M51" s="86">
        <v>0.00027142046933266434</v>
      </c>
    </row>
    <row r="52" spans="1:13" s="72" customFormat="1" ht="12.75">
      <c r="A52" s="71">
        <v>13</v>
      </c>
      <c r="B52" s="68" t="s">
        <v>389</v>
      </c>
      <c r="C52" s="92" t="s">
        <v>391</v>
      </c>
      <c r="D52" s="68" t="s">
        <v>65</v>
      </c>
      <c r="E52" s="91">
        <v>0.45</v>
      </c>
      <c r="F52" s="69">
        <v>92.006</v>
      </c>
      <c r="G52" s="69">
        <v>0</v>
      </c>
      <c r="H52" s="70">
        <f t="shared" si="2"/>
        <v>-1</v>
      </c>
      <c r="I52" s="69">
        <v>67.748</v>
      </c>
      <c r="J52" s="69">
        <v>0</v>
      </c>
      <c r="K52" s="70">
        <f t="shared" si="3"/>
        <v>-1</v>
      </c>
      <c r="L52" s="68">
        <v>16</v>
      </c>
      <c r="M52" s="86"/>
    </row>
    <row r="53" spans="1:13" s="72" customFormat="1" ht="12.75">
      <c r="A53" s="71">
        <v>14</v>
      </c>
      <c r="B53" s="68" t="s">
        <v>284</v>
      </c>
      <c r="C53" s="92" t="s">
        <v>341</v>
      </c>
      <c r="D53" s="68" t="s">
        <v>65</v>
      </c>
      <c r="E53" s="91">
        <v>0.43</v>
      </c>
      <c r="F53" s="69">
        <v>31.268</v>
      </c>
      <c r="G53" s="69">
        <v>7.224</v>
      </c>
      <c r="H53" s="70">
        <f t="shared" si="2"/>
        <v>-0.768965076116157</v>
      </c>
      <c r="I53" s="69">
        <v>64.436</v>
      </c>
      <c r="J53" s="69">
        <v>16.601</v>
      </c>
      <c r="K53" s="70">
        <f t="shared" si="3"/>
        <v>-0.7423645167297784</v>
      </c>
      <c r="L53" s="68">
        <v>18</v>
      </c>
      <c r="M53" s="86">
        <v>0.00041224277352150336</v>
      </c>
    </row>
    <row r="54" spans="1:13" s="72" customFormat="1" ht="12.75">
      <c r="A54" s="71">
        <v>15</v>
      </c>
      <c r="B54" s="68" t="s">
        <v>125</v>
      </c>
      <c r="C54" s="92" t="s">
        <v>342</v>
      </c>
      <c r="D54" s="68" t="s">
        <v>65</v>
      </c>
      <c r="E54" s="91">
        <v>0.42</v>
      </c>
      <c r="F54" s="69">
        <v>18.3</v>
      </c>
      <c r="G54" s="69">
        <v>0</v>
      </c>
      <c r="H54" s="70">
        <f t="shared" si="2"/>
        <v>-1</v>
      </c>
      <c r="I54" s="69">
        <v>62.931</v>
      </c>
      <c r="J54" s="69">
        <v>0</v>
      </c>
      <c r="K54" s="70">
        <f t="shared" si="3"/>
        <v>-1</v>
      </c>
      <c r="L54" s="68">
        <v>19</v>
      </c>
      <c r="M54" s="86">
        <v>0</v>
      </c>
    </row>
    <row r="55" spans="1:13" s="72" customFormat="1" ht="12.75">
      <c r="A55" s="71">
        <v>16</v>
      </c>
      <c r="B55" s="68" t="s">
        <v>68</v>
      </c>
      <c r="C55" s="92">
        <v>12099120</v>
      </c>
      <c r="D55" s="68" t="s">
        <v>65</v>
      </c>
      <c r="E55" s="91">
        <v>0.4</v>
      </c>
      <c r="F55" s="69">
        <v>0.618</v>
      </c>
      <c r="G55" s="69">
        <v>0</v>
      </c>
      <c r="H55" s="70">
        <f t="shared" si="2"/>
        <v>-1</v>
      </c>
      <c r="I55" s="69">
        <v>59.877</v>
      </c>
      <c r="J55" s="69">
        <v>0</v>
      </c>
      <c r="K55" s="70">
        <f t="shared" si="3"/>
        <v>-1</v>
      </c>
      <c r="L55" s="68">
        <v>20</v>
      </c>
      <c r="M55" s="86">
        <v>0</v>
      </c>
    </row>
    <row r="56" spans="1:13" s="72" customFormat="1" ht="12.75">
      <c r="A56" s="71">
        <v>17</v>
      </c>
      <c r="B56" s="68" t="s">
        <v>73</v>
      </c>
      <c r="C56" s="92" t="s">
        <v>320</v>
      </c>
      <c r="D56" s="68" t="s">
        <v>65</v>
      </c>
      <c r="E56" s="91">
        <v>0.32</v>
      </c>
      <c r="F56" s="69">
        <v>81.802</v>
      </c>
      <c r="G56" s="69">
        <v>0</v>
      </c>
      <c r="H56" s="70">
        <f t="shared" si="2"/>
        <v>-1</v>
      </c>
      <c r="I56" s="69">
        <v>48.443</v>
      </c>
      <c r="J56" s="69">
        <v>0</v>
      </c>
      <c r="K56" s="70">
        <f t="shared" si="3"/>
        <v>-1</v>
      </c>
      <c r="L56" s="68"/>
      <c r="M56" s="86">
        <v>0</v>
      </c>
    </row>
    <row r="57" spans="1:13" s="72" customFormat="1" ht="12.75">
      <c r="A57" s="71">
        <v>18</v>
      </c>
      <c r="B57" s="68" t="s">
        <v>285</v>
      </c>
      <c r="C57" s="93">
        <v>21011110</v>
      </c>
      <c r="D57" s="68" t="s">
        <v>65</v>
      </c>
      <c r="E57" s="91">
        <v>0.3</v>
      </c>
      <c r="F57" s="69">
        <v>16</v>
      </c>
      <c r="G57" s="69">
        <v>0</v>
      </c>
      <c r="H57" s="70">
        <f t="shared" si="2"/>
        <v>-1</v>
      </c>
      <c r="I57" s="69">
        <v>44.276</v>
      </c>
      <c r="J57" s="69">
        <v>0</v>
      </c>
      <c r="K57" s="70">
        <f t="shared" si="3"/>
        <v>-1</v>
      </c>
      <c r="L57" s="68"/>
      <c r="M57" s="86">
        <v>0</v>
      </c>
    </row>
    <row r="58" spans="1:13" s="72" customFormat="1" ht="12.75">
      <c r="A58" s="71">
        <v>19</v>
      </c>
      <c r="B58" s="68" t="s">
        <v>138</v>
      </c>
      <c r="C58" s="92">
        <v>47032900</v>
      </c>
      <c r="D58" s="68" t="s">
        <v>65</v>
      </c>
      <c r="E58" s="91">
        <v>0.28</v>
      </c>
      <c r="F58" s="69">
        <v>67.116</v>
      </c>
      <c r="G58" s="69">
        <v>0</v>
      </c>
      <c r="H58" s="70">
        <f t="shared" si="2"/>
        <v>-1</v>
      </c>
      <c r="I58" s="69">
        <v>41.643</v>
      </c>
      <c r="J58" s="69">
        <v>0</v>
      </c>
      <c r="K58" s="70">
        <f t="shared" si="3"/>
        <v>-1</v>
      </c>
      <c r="L58" s="68"/>
      <c r="M58" s="86">
        <v>0</v>
      </c>
    </row>
    <row r="59" spans="1:13" s="72" customFormat="1" ht="12.75">
      <c r="A59" s="71">
        <v>20</v>
      </c>
      <c r="B59" s="68" t="s">
        <v>114</v>
      </c>
      <c r="C59" s="92" t="s">
        <v>319</v>
      </c>
      <c r="D59" s="68" t="s">
        <v>65</v>
      </c>
      <c r="E59" s="91">
        <v>0.27</v>
      </c>
      <c r="F59" s="69">
        <v>25</v>
      </c>
      <c r="G59" s="69">
        <v>0</v>
      </c>
      <c r="H59" s="70">
        <f t="shared" si="2"/>
        <v>-1</v>
      </c>
      <c r="I59" s="69">
        <v>6</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35" s="73" customFormat="1" ht="12.75">
      <c r="A61" s="71"/>
      <c r="B61" s="84" t="s">
        <v>180</v>
      </c>
      <c r="C61" s="84"/>
      <c r="D61" s="84"/>
      <c r="E61" s="119">
        <f>SUM(E40:E60)</f>
        <v>97.53999999999999</v>
      </c>
      <c r="F61" s="120"/>
      <c r="G61" s="85"/>
      <c r="H61" s="85"/>
      <c r="I61" s="85">
        <f>SUM(I40:I60)</f>
        <v>13297.439999999997</v>
      </c>
      <c r="J61" s="120">
        <f>SUM(J40:J60)</f>
        <v>3285.92</v>
      </c>
      <c r="K61" s="121">
        <f>+(J61-I61)/I61</f>
        <v>-0.7528907819851038</v>
      </c>
      <c r="L61" s="85"/>
      <c r="M61" s="122"/>
      <c r="N61" s="72"/>
      <c r="O61" s="72"/>
      <c r="P61" s="72"/>
      <c r="Q61" s="72"/>
      <c r="R61" s="72"/>
      <c r="S61" s="72"/>
      <c r="T61" s="72"/>
      <c r="U61" s="72"/>
      <c r="V61" s="72"/>
      <c r="W61" s="72"/>
      <c r="X61" s="72"/>
      <c r="Y61" s="72"/>
      <c r="Z61" s="72"/>
      <c r="AA61" s="72"/>
      <c r="AB61" s="72"/>
      <c r="AC61" s="72"/>
      <c r="AD61" s="72"/>
      <c r="AE61" s="72"/>
      <c r="AF61" s="72"/>
      <c r="AG61" s="72"/>
      <c r="AH61" s="72"/>
      <c r="AI61" s="72"/>
    </row>
    <row r="62" spans="1:13" s="72" customFormat="1" ht="12.75">
      <c r="A62" s="71"/>
      <c r="E62" s="123"/>
      <c r="F62" s="124"/>
      <c r="G62" s="117"/>
      <c r="H62" s="117"/>
      <c r="I62" s="117"/>
      <c r="J62" s="124"/>
      <c r="K62" s="117"/>
      <c r="L62" s="117"/>
      <c r="M62" s="118"/>
    </row>
    <row r="63" spans="2:13" s="72" customFormat="1" ht="21" customHeight="1">
      <c r="B63" s="177" t="s">
        <v>431</v>
      </c>
      <c r="C63" s="177"/>
      <c r="D63" s="177"/>
      <c r="E63" s="177"/>
      <c r="F63" s="177"/>
      <c r="G63" s="177"/>
      <c r="H63" s="177"/>
      <c r="I63" s="177"/>
      <c r="J63" s="177"/>
      <c r="K63" s="177"/>
      <c r="L63" s="177"/>
      <c r="M63" s="177"/>
    </row>
    <row r="64" spans="13:35" ht="13.5" customHeight="1">
      <c r="M64" s="118"/>
      <c r="N64" s="72"/>
      <c r="O64" s="72"/>
      <c r="P64" s="72"/>
      <c r="Q64" s="72"/>
      <c r="R64" s="72"/>
      <c r="S64" s="72"/>
      <c r="T64" s="72"/>
      <c r="U64" s="72"/>
      <c r="V64" s="72"/>
      <c r="W64" s="72"/>
      <c r="X64" s="72"/>
      <c r="Y64" s="72"/>
      <c r="Z64" s="72"/>
      <c r="AA64" s="72"/>
      <c r="AB64" s="72"/>
      <c r="AC64" s="72"/>
      <c r="AD64" s="72"/>
      <c r="AE64" s="72"/>
      <c r="AF64" s="72"/>
      <c r="AG64" s="72"/>
      <c r="AH64" s="72"/>
      <c r="AI64" s="72"/>
    </row>
    <row r="65" spans="2:35" s="98" customFormat="1" ht="15.75" customHeight="1">
      <c r="B65" s="175" t="s">
        <v>55</v>
      </c>
      <c r="C65" s="175"/>
      <c r="D65" s="175"/>
      <c r="E65" s="175"/>
      <c r="F65" s="175"/>
      <c r="G65" s="175"/>
      <c r="H65" s="175"/>
      <c r="I65" s="175"/>
      <c r="J65" s="175"/>
      <c r="K65" s="175"/>
      <c r="L65" s="175"/>
      <c r="M65" s="175"/>
      <c r="N65" s="72"/>
      <c r="O65" s="72"/>
      <c r="P65" s="72"/>
      <c r="Q65" s="72"/>
      <c r="R65" s="72"/>
      <c r="S65" s="72"/>
      <c r="T65" s="72"/>
      <c r="U65" s="72"/>
      <c r="V65" s="72"/>
      <c r="W65" s="72"/>
      <c r="X65" s="72"/>
      <c r="Y65" s="72"/>
      <c r="Z65" s="72"/>
      <c r="AA65" s="72"/>
      <c r="AB65" s="72"/>
      <c r="AC65" s="72"/>
      <c r="AD65" s="72"/>
      <c r="AE65" s="72"/>
      <c r="AF65" s="72"/>
      <c r="AG65" s="72"/>
      <c r="AH65" s="72"/>
      <c r="AI65" s="72"/>
    </row>
    <row r="66" spans="2:35" s="98" customFormat="1" ht="15.75" customHeight="1">
      <c r="B66" s="172" t="s">
        <v>268</v>
      </c>
      <c r="C66" s="172"/>
      <c r="D66" s="172"/>
      <c r="E66" s="172"/>
      <c r="F66" s="172"/>
      <c r="G66" s="172"/>
      <c r="H66" s="172"/>
      <c r="I66" s="172"/>
      <c r="J66" s="172"/>
      <c r="K66" s="172"/>
      <c r="L66" s="172"/>
      <c r="M66" s="172"/>
      <c r="N66" s="72"/>
      <c r="O66" s="72"/>
      <c r="P66" s="72"/>
      <c r="Q66" s="72"/>
      <c r="R66" s="72"/>
      <c r="S66" s="72"/>
      <c r="T66" s="72"/>
      <c r="U66" s="72"/>
      <c r="V66" s="72"/>
      <c r="W66" s="72"/>
      <c r="X66" s="72"/>
      <c r="Y66" s="72"/>
      <c r="Z66" s="72"/>
      <c r="AA66" s="72"/>
      <c r="AB66" s="72"/>
      <c r="AC66" s="72"/>
      <c r="AD66" s="72"/>
      <c r="AE66" s="72"/>
      <c r="AF66" s="72"/>
      <c r="AG66" s="72"/>
      <c r="AH66" s="72"/>
      <c r="AI66" s="72"/>
    </row>
    <row r="67" spans="2:35" s="99" customFormat="1" ht="15.75" customHeight="1">
      <c r="B67" s="172" t="s">
        <v>39</v>
      </c>
      <c r="C67" s="172"/>
      <c r="D67" s="172"/>
      <c r="E67" s="172"/>
      <c r="F67" s="172"/>
      <c r="G67" s="172"/>
      <c r="H67" s="172"/>
      <c r="I67" s="172"/>
      <c r="J67" s="172"/>
      <c r="K67" s="172"/>
      <c r="L67" s="172"/>
      <c r="M67" s="172"/>
      <c r="N67" s="72"/>
      <c r="O67" s="72"/>
      <c r="P67" s="72"/>
      <c r="Q67" s="72"/>
      <c r="R67" s="72"/>
      <c r="S67" s="72"/>
      <c r="T67" s="72"/>
      <c r="U67" s="72"/>
      <c r="V67" s="72"/>
      <c r="W67" s="72"/>
      <c r="X67" s="72"/>
      <c r="Y67" s="72"/>
      <c r="Z67" s="72"/>
      <c r="AA67" s="72"/>
      <c r="AB67" s="72"/>
      <c r="AC67" s="72"/>
      <c r="AD67" s="72"/>
      <c r="AE67" s="72"/>
      <c r="AF67" s="72"/>
      <c r="AG67" s="72"/>
      <c r="AH67" s="72"/>
      <c r="AI67" s="72"/>
    </row>
    <row r="68" spans="2:35"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c r="AA68" s="72"/>
      <c r="AB68" s="72"/>
      <c r="AC68" s="72"/>
      <c r="AD68" s="72"/>
      <c r="AE68" s="72"/>
      <c r="AF68" s="72"/>
      <c r="AG68" s="72"/>
      <c r="AH68" s="72"/>
      <c r="AI68" s="72"/>
    </row>
    <row r="69" spans="2:13" s="72" customFormat="1" ht="30.75" customHeight="1">
      <c r="B69" s="102" t="s">
        <v>279</v>
      </c>
      <c r="C69" s="102" t="s">
        <v>281</v>
      </c>
      <c r="D69" s="102" t="s">
        <v>63</v>
      </c>
      <c r="E69" s="104" t="s">
        <v>178</v>
      </c>
      <c r="F69" s="173" t="s">
        <v>265</v>
      </c>
      <c r="G69" s="173"/>
      <c r="H69" s="173"/>
      <c r="I69" s="173" t="s">
        <v>266</v>
      </c>
      <c r="J69" s="173"/>
      <c r="K69" s="173"/>
      <c r="L69" s="173"/>
      <c r="M69" s="173"/>
    </row>
    <row r="70" spans="2:13" s="72" customFormat="1" ht="15.75" customHeight="1">
      <c r="B70" s="105"/>
      <c r="C70" s="105"/>
      <c r="D70" s="105"/>
      <c r="E70" s="106">
        <f>+E38</f>
        <v>2008</v>
      </c>
      <c r="F70" s="174" t="str">
        <f>+F38</f>
        <v>Enero-Octubre</v>
      </c>
      <c r="G70" s="174"/>
      <c r="H70" s="105" t="s">
        <v>179</v>
      </c>
      <c r="I70" s="174" t="str">
        <f>+F70</f>
        <v>Enero-Octubre</v>
      </c>
      <c r="J70" s="174"/>
      <c r="K70" s="105" t="s">
        <v>179</v>
      </c>
      <c r="L70" s="107"/>
      <c r="M70" s="108" t="s">
        <v>267</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ene-ago 09</v>
      </c>
    </row>
    <row r="72" spans="1:35" s="71" customFormat="1" ht="12.75">
      <c r="A72" s="71">
        <v>1</v>
      </c>
      <c r="B72" s="68" t="s">
        <v>80</v>
      </c>
      <c r="C72" s="92" t="s">
        <v>314</v>
      </c>
      <c r="D72" s="68" t="s">
        <v>65</v>
      </c>
      <c r="E72" s="91">
        <v>30.99</v>
      </c>
      <c r="F72" s="69">
        <v>486.421</v>
      </c>
      <c r="G72" s="69">
        <v>277.53</v>
      </c>
      <c r="H72" s="70">
        <f>+(G72-F72)/F72</f>
        <v>-0.4294448636058065</v>
      </c>
      <c r="I72" s="69">
        <v>747.309</v>
      </c>
      <c r="J72" s="69">
        <v>308.073</v>
      </c>
      <c r="K72" s="70">
        <f>+(J72-I72)/I72</f>
        <v>-0.5877568716555</v>
      </c>
      <c r="L72" s="68">
        <v>1</v>
      </c>
      <c r="M72" s="86">
        <v>0.00030470304315044337</v>
      </c>
      <c r="N72" s="72"/>
      <c r="O72" s="72"/>
      <c r="P72" s="72"/>
      <c r="Q72" s="72"/>
      <c r="R72" s="72"/>
      <c r="S72" s="72"/>
      <c r="T72" s="72"/>
      <c r="U72" s="72"/>
      <c r="V72" s="72"/>
      <c r="W72" s="72"/>
      <c r="X72" s="72"/>
      <c r="Y72" s="72"/>
      <c r="Z72" s="72"/>
      <c r="AA72" s="72"/>
      <c r="AB72" s="72"/>
      <c r="AC72" s="72"/>
      <c r="AD72" s="72"/>
      <c r="AE72" s="72"/>
      <c r="AF72" s="72"/>
      <c r="AG72" s="72"/>
      <c r="AH72" s="72"/>
      <c r="AI72" s="72"/>
    </row>
    <row r="73" spans="1:35" s="71" customFormat="1" ht="12.75">
      <c r="A73" s="71">
        <v>2</v>
      </c>
      <c r="B73" s="68" t="s">
        <v>89</v>
      </c>
      <c r="C73" s="93">
        <v>22042110</v>
      </c>
      <c r="D73" s="68" t="s">
        <v>90</v>
      </c>
      <c r="E73" s="91">
        <v>11.2</v>
      </c>
      <c r="F73" s="69">
        <v>92.142</v>
      </c>
      <c r="G73" s="69">
        <v>112.762</v>
      </c>
      <c r="H73" s="70">
        <f>+(G73-F73)/F73</f>
        <v>0.22378502745761983</v>
      </c>
      <c r="I73" s="69">
        <v>265.949</v>
      </c>
      <c r="J73" s="69">
        <v>309.638</v>
      </c>
      <c r="K73" s="70">
        <f>+(J73-I73)/I73</f>
        <v>0.16427585740123093</v>
      </c>
      <c r="L73" s="68">
        <v>2</v>
      </c>
      <c r="M73" s="86">
        <v>0.0003528522187780619</v>
      </c>
      <c r="N73" s="72"/>
      <c r="O73" s="72"/>
      <c r="P73" s="72"/>
      <c r="Q73" s="72"/>
      <c r="R73" s="72"/>
      <c r="S73" s="72"/>
      <c r="T73" s="72"/>
      <c r="U73" s="72"/>
      <c r="V73" s="72"/>
      <c r="W73" s="72"/>
      <c r="X73" s="72"/>
      <c r="Y73" s="72"/>
      <c r="Z73" s="72"/>
      <c r="AA73" s="72"/>
      <c r="AB73" s="72"/>
      <c r="AC73" s="72"/>
      <c r="AD73" s="72"/>
      <c r="AE73" s="72"/>
      <c r="AF73" s="72"/>
      <c r="AG73" s="72"/>
      <c r="AH73" s="72"/>
      <c r="AI73" s="72"/>
    </row>
    <row r="74" spans="1:35" s="71" customFormat="1" ht="12.75">
      <c r="A74" s="71">
        <v>3</v>
      </c>
      <c r="B74" s="68" t="s">
        <v>92</v>
      </c>
      <c r="C74" s="93">
        <v>10051000</v>
      </c>
      <c r="D74" s="68" t="s">
        <v>65</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c r="AA74" s="72"/>
      <c r="AB74" s="72"/>
      <c r="AC74" s="72"/>
      <c r="AD74" s="72"/>
      <c r="AE74" s="72"/>
      <c r="AF74" s="72"/>
      <c r="AG74" s="72"/>
      <c r="AH74" s="72"/>
      <c r="AI74" s="72"/>
    </row>
    <row r="75" spans="1:35" s="71" customFormat="1" ht="12.75">
      <c r="A75" s="71">
        <v>4</v>
      </c>
      <c r="B75" s="68" t="s">
        <v>107</v>
      </c>
      <c r="C75" s="93">
        <v>22042990</v>
      </c>
      <c r="D75" s="68" t="s">
        <v>90</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c r="AA75" s="72"/>
      <c r="AB75" s="72"/>
      <c r="AC75" s="72"/>
      <c r="AD75" s="72"/>
      <c r="AE75" s="72"/>
      <c r="AF75" s="72"/>
      <c r="AG75" s="72"/>
      <c r="AH75" s="72"/>
      <c r="AI75" s="72"/>
    </row>
    <row r="76" spans="1:35" s="71" customFormat="1" ht="12.75">
      <c r="A76" s="71">
        <v>5</v>
      </c>
      <c r="B76" s="68" t="s">
        <v>70</v>
      </c>
      <c r="C76" s="92" t="s">
        <v>321</v>
      </c>
      <c r="D76" s="68" t="s">
        <v>65</v>
      </c>
      <c r="E76" s="91">
        <v>6.66</v>
      </c>
      <c r="F76" s="69">
        <v>64.077</v>
      </c>
      <c r="G76" s="69">
        <v>23.5</v>
      </c>
      <c r="H76" s="70">
        <f t="shared" si="5"/>
        <v>-0.633253741592147</v>
      </c>
      <c r="I76" s="69">
        <v>158.156</v>
      </c>
      <c r="J76" s="69">
        <v>71.814</v>
      </c>
      <c r="K76" s="70">
        <f t="shared" si="6"/>
        <v>-0.545929335592706</v>
      </c>
      <c r="L76" s="68">
        <v>14</v>
      </c>
      <c r="M76" s="86">
        <v>0.0005384169820977665</v>
      </c>
      <c r="N76" s="72"/>
      <c r="O76" s="72"/>
      <c r="P76" s="72"/>
      <c r="Q76" s="72"/>
      <c r="R76" s="72"/>
      <c r="S76" s="72"/>
      <c r="T76" s="72"/>
      <c r="U76" s="72"/>
      <c r="V76" s="72"/>
      <c r="W76" s="72"/>
      <c r="X76" s="72"/>
      <c r="Y76" s="72"/>
      <c r="Z76" s="72"/>
      <c r="AA76" s="72"/>
      <c r="AB76" s="72"/>
      <c r="AC76" s="72"/>
      <c r="AD76" s="72"/>
      <c r="AE76" s="72"/>
      <c r="AF76" s="72"/>
      <c r="AG76" s="72"/>
      <c r="AH76" s="72"/>
      <c r="AI76" s="72"/>
    </row>
    <row r="77" spans="1:35" s="71" customFormat="1" ht="12.75">
      <c r="A77" s="71">
        <v>6</v>
      </c>
      <c r="B77" s="68" t="s">
        <v>91</v>
      </c>
      <c r="C77" s="92" t="s">
        <v>323</v>
      </c>
      <c r="D77" s="68" t="s">
        <v>65</v>
      </c>
      <c r="E77" s="91">
        <v>5.3</v>
      </c>
      <c r="F77" s="69">
        <v>82</v>
      </c>
      <c r="G77" s="69">
        <v>44.5</v>
      </c>
      <c r="H77" s="70">
        <f t="shared" si="5"/>
        <v>-0.4573170731707317</v>
      </c>
      <c r="I77" s="69">
        <v>125.751</v>
      </c>
      <c r="J77" s="69">
        <v>26.277</v>
      </c>
      <c r="K77" s="70">
        <f t="shared" si="6"/>
        <v>-0.7910394350740749</v>
      </c>
      <c r="L77" s="68">
        <v>15</v>
      </c>
      <c r="M77" s="86">
        <v>0.00018628417752302926</v>
      </c>
      <c r="N77" s="72"/>
      <c r="O77" s="72"/>
      <c r="P77" s="72"/>
      <c r="Q77" s="72"/>
      <c r="R77" s="72"/>
      <c r="S77" s="72"/>
      <c r="T77" s="72"/>
      <c r="U77" s="72"/>
      <c r="V77" s="72"/>
      <c r="W77" s="72"/>
      <c r="X77" s="72"/>
      <c r="Y77" s="72"/>
      <c r="Z77" s="72"/>
      <c r="AA77" s="72"/>
      <c r="AB77" s="72"/>
      <c r="AC77" s="72"/>
      <c r="AD77" s="72"/>
      <c r="AE77" s="72"/>
      <c r="AF77" s="72"/>
      <c r="AG77" s="72"/>
      <c r="AH77" s="72"/>
      <c r="AI77" s="72"/>
    </row>
    <row r="78" spans="1:35" s="71" customFormat="1" ht="12.75">
      <c r="A78" s="71">
        <v>7</v>
      </c>
      <c r="B78" s="68" t="s">
        <v>98</v>
      </c>
      <c r="C78" s="92" t="s">
        <v>313</v>
      </c>
      <c r="D78" s="68" t="s">
        <v>65</v>
      </c>
      <c r="E78" s="91">
        <v>4.71</v>
      </c>
      <c r="F78" s="69">
        <v>17.6</v>
      </c>
      <c r="G78" s="69">
        <v>27.672</v>
      </c>
      <c r="H78" s="70">
        <f t="shared" si="5"/>
        <v>0.5722727272727272</v>
      </c>
      <c r="I78" s="69">
        <v>91.794</v>
      </c>
      <c r="J78" s="69">
        <v>69.36</v>
      </c>
      <c r="K78" s="70">
        <f t="shared" si="6"/>
        <v>-0.24439505850055557</v>
      </c>
      <c r="L78" s="68">
        <v>16</v>
      </c>
      <c r="M78" s="86">
        <v>0.001267479443341887</v>
      </c>
      <c r="N78" s="72"/>
      <c r="O78" s="72"/>
      <c r="P78" s="72"/>
      <c r="Q78" s="72"/>
      <c r="R78" s="72"/>
      <c r="S78" s="72"/>
      <c r="T78" s="72"/>
      <c r="U78" s="72"/>
      <c r="V78" s="72"/>
      <c r="W78" s="72"/>
      <c r="X78" s="72"/>
      <c r="Y78" s="72"/>
      <c r="Z78" s="72"/>
      <c r="AA78" s="72"/>
      <c r="AB78" s="72"/>
      <c r="AC78" s="72"/>
      <c r="AD78" s="72"/>
      <c r="AE78" s="72"/>
      <c r="AF78" s="72"/>
      <c r="AG78" s="72"/>
      <c r="AH78" s="72"/>
      <c r="AI78" s="72"/>
    </row>
    <row r="79" spans="1:35" s="71" customFormat="1" ht="12.75">
      <c r="A79" s="71">
        <v>8</v>
      </c>
      <c r="B79" s="68" t="s">
        <v>152</v>
      </c>
      <c r="C79" s="93">
        <v>41015000</v>
      </c>
      <c r="D79" s="68" t="s">
        <v>65</v>
      </c>
      <c r="E79" s="91">
        <v>4.42</v>
      </c>
      <c r="F79" s="69">
        <v>75</v>
      </c>
      <c r="G79" s="69">
        <v>0</v>
      </c>
      <c r="H79" s="70">
        <f t="shared" si="5"/>
        <v>-1</v>
      </c>
      <c r="I79" s="69">
        <v>105</v>
      </c>
      <c r="J79" s="69">
        <v>0</v>
      </c>
      <c r="K79" s="70">
        <f t="shared" si="6"/>
        <v>-1</v>
      </c>
      <c r="L79" s="68">
        <v>17</v>
      </c>
      <c r="M79" s="86">
        <v>0</v>
      </c>
      <c r="N79" s="72"/>
      <c r="O79" s="72"/>
      <c r="P79" s="72"/>
      <c r="Q79" s="72"/>
      <c r="R79" s="72"/>
      <c r="S79" s="72"/>
      <c r="T79" s="72"/>
      <c r="U79" s="72"/>
      <c r="V79" s="72"/>
      <c r="W79" s="72"/>
      <c r="X79" s="72"/>
      <c r="Y79" s="72"/>
      <c r="Z79" s="72"/>
      <c r="AA79" s="72"/>
      <c r="AB79" s="72"/>
      <c r="AC79" s="72"/>
      <c r="AD79" s="72"/>
      <c r="AE79" s="72"/>
      <c r="AF79" s="72"/>
      <c r="AG79" s="72"/>
      <c r="AH79" s="72"/>
      <c r="AI79" s="72"/>
    </row>
    <row r="80" spans="1:35" s="71" customFormat="1" ht="12.75">
      <c r="A80" s="71">
        <v>9</v>
      </c>
      <c r="B80" s="68" t="s">
        <v>66</v>
      </c>
      <c r="C80" s="92" t="s">
        <v>335</v>
      </c>
      <c r="D80" s="68" t="s">
        <v>65</v>
      </c>
      <c r="E80" s="91">
        <v>4.24</v>
      </c>
      <c r="F80" s="69">
        <v>0</v>
      </c>
      <c r="G80" s="69">
        <v>0</v>
      </c>
      <c r="H80" s="70"/>
      <c r="I80" s="69">
        <v>0</v>
      </c>
      <c r="J80" s="69">
        <v>0</v>
      </c>
      <c r="K80" s="70"/>
      <c r="L80" s="68">
        <v>19</v>
      </c>
      <c r="M80" s="86">
        <v>0</v>
      </c>
      <c r="N80" s="72"/>
      <c r="O80" s="72"/>
      <c r="P80" s="72"/>
      <c r="Q80" s="72"/>
      <c r="R80" s="72"/>
      <c r="S80" s="72"/>
      <c r="T80" s="72"/>
      <c r="U80" s="72"/>
      <c r="V80" s="72"/>
      <c r="W80" s="72"/>
      <c r="X80" s="72"/>
      <c r="Y80" s="72"/>
      <c r="Z80" s="72"/>
      <c r="AA80" s="72"/>
      <c r="AB80" s="72"/>
      <c r="AC80" s="72"/>
      <c r="AD80" s="72"/>
      <c r="AE80" s="72"/>
      <c r="AF80" s="72"/>
      <c r="AG80" s="72"/>
      <c r="AH80" s="72"/>
      <c r="AI80" s="72"/>
    </row>
    <row r="81" spans="1:35" s="71" customFormat="1" ht="12.75">
      <c r="A81" s="71">
        <v>10</v>
      </c>
      <c r="B81" s="68" t="s">
        <v>73</v>
      </c>
      <c r="C81" s="92" t="s">
        <v>320</v>
      </c>
      <c r="D81" s="68" t="s">
        <v>65</v>
      </c>
      <c r="E81" s="91">
        <v>3.55</v>
      </c>
      <c r="F81" s="69">
        <v>107.011</v>
      </c>
      <c r="G81" s="69">
        <v>17.5</v>
      </c>
      <c r="H81" s="70">
        <f t="shared" si="5"/>
        <v>-0.8364654100980273</v>
      </c>
      <c r="I81" s="69">
        <v>80.604</v>
      </c>
      <c r="J81" s="69">
        <v>18.265</v>
      </c>
      <c r="K81" s="70">
        <f t="shared" si="6"/>
        <v>-0.7733983425140192</v>
      </c>
      <c r="L81" s="68"/>
      <c r="M81" s="86">
        <v>4.0366486769821526E-05</v>
      </c>
      <c r="N81" s="72"/>
      <c r="O81" s="72"/>
      <c r="P81" s="72"/>
      <c r="Q81" s="72"/>
      <c r="R81" s="72"/>
      <c r="S81" s="72"/>
      <c r="T81" s="72"/>
      <c r="U81" s="72"/>
      <c r="V81" s="72"/>
      <c r="W81" s="72"/>
      <c r="X81" s="72"/>
      <c r="Y81" s="72"/>
      <c r="Z81" s="72"/>
      <c r="AA81" s="72"/>
      <c r="AB81" s="72"/>
      <c r="AC81" s="72"/>
      <c r="AD81" s="72"/>
      <c r="AE81" s="72"/>
      <c r="AF81" s="72"/>
      <c r="AG81" s="72"/>
      <c r="AH81" s="72"/>
      <c r="AI81" s="72"/>
    </row>
    <row r="82" spans="1:35" s="71" customFormat="1" ht="12.75">
      <c r="A82" s="71">
        <v>11</v>
      </c>
      <c r="B82" s="68" t="s">
        <v>87</v>
      </c>
      <c r="C82" s="92" t="s">
        <v>336</v>
      </c>
      <c r="D82" s="68" t="s">
        <v>65</v>
      </c>
      <c r="E82" s="91">
        <v>3.16</v>
      </c>
      <c r="F82" s="69">
        <v>44.04</v>
      </c>
      <c r="G82" s="69">
        <v>4.32</v>
      </c>
      <c r="H82" s="70">
        <f t="shared" si="5"/>
        <v>-0.9019073569482289</v>
      </c>
      <c r="I82" s="69">
        <v>70.991</v>
      </c>
      <c r="J82" s="69">
        <v>4.56</v>
      </c>
      <c r="K82" s="70">
        <f t="shared" si="6"/>
        <v>-0.9357665056133876</v>
      </c>
      <c r="L82" s="68"/>
      <c r="M82" s="86">
        <v>4.433785856602322E-05</v>
      </c>
      <c r="N82" s="72"/>
      <c r="O82" s="72"/>
      <c r="P82" s="72"/>
      <c r="Q82" s="72"/>
      <c r="R82" s="72"/>
      <c r="S82" s="72"/>
      <c r="T82" s="72"/>
      <c r="U82" s="72"/>
      <c r="V82" s="72"/>
      <c r="W82" s="72"/>
      <c r="X82" s="72"/>
      <c r="Y82" s="72"/>
      <c r="Z82" s="72"/>
      <c r="AA82" s="72"/>
      <c r="AB82" s="72"/>
      <c r="AC82" s="72"/>
      <c r="AD82" s="72"/>
      <c r="AE82" s="72"/>
      <c r="AF82" s="72"/>
      <c r="AG82" s="72"/>
      <c r="AH82" s="72"/>
      <c r="AI82" s="72"/>
    </row>
    <row r="83" spans="1:35" s="71" customFormat="1" ht="12.75">
      <c r="A83" s="71">
        <v>12</v>
      </c>
      <c r="B83" s="68" t="s">
        <v>109</v>
      </c>
      <c r="C83" s="92" t="s">
        <v>337</v>
      </c>
      <c r="D83" s="68" t="s">
        <v>65</v>
      </c>
      <c r="E83" s="91">
        <v>2.95</v>
      </c>
      <c r="F83" s="69">
        <v>25</v>
      </c>
      <c r="G83" s="69">
        <v>25</v>
      </c>
      <c r="H83" s="70">
        <f t="shared" si="5"/>
        <v>0</v>
      </c>
      <c r="I83" s="69">
        <v>70</v>
      </c>
      <c r="J83" s="69">
        <v>52.5</v>
      </c>
      <c r="K83" s="70">
        <f t="shared" si="6"/>
        <v>-0.25</v>
      </c>
      <c r="L83" s="68"/>
      <c r="M83" s="86">
        <v>0.004946622643923635</v>
      </c>
      <c r="N83" s="72"/>
      <c r="O83" s="72"/>
      <c r="P83" s="72"/>
      <c r="Q83" s="72"/>
      <c r="R83" s="72"/>
      <c r="S83" s="72"/>
      <c r="T83" s="72"/>
      <c r="U83" s="72"/>
      <c r="V83" s="72"/>
      <c r="W83" s="72"/>
      <c r="X83" s="72"/>
      <c r="Y83" s="72"/>
      <c r="Z83" s="72"/>
      <c r="AA83" s="72"/>
      <c r="AB83" s="72"/>
      <c r="AC83" s="72"/>
      <c r="AD83" s="72"/>
      <c r="AE83" s="72"/>
      <c r="AF83" s="72"/>
      <c r="AG83" s="72"/>
      <c r="AH83" s="72"/>
      <c r="AI83" s="72"/>
    </row>
    <row r="84" spans="1:35" s="71" customFormat="1" ht="12.75">
      <c r="A84" s="71">
        <v>13</v>
      </c>
      <c r="B84" s="68" t="s">
        <v>113</v>
      </c>
      <c r="C84" s="92" t="s">
        <v>325</v>
      </c>
      <c r="D84" s="68" t="s">
        <v>65</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c r="AA84" s="72"/>
      <c r="AB84" s="72"/>
      <c r="AC84" s="72"/>
      <c r="AD84" s="72"/>
      <c r="AE84" s="72"/>
      <c r="AF84" s="72"/>
      <c r="AG84" s="72"/>
      <c r="AH84" s="72"/>
      <c r="AI84" s="72"/>
    </row>
    <row r="85" spans="1:35" s="71" customFormat="1" ht="12.75">
      <c r="A85" s="71">
        <v>14</v>
      </c>
      <c r="B85" s="68" t="s">
        <v>77</v>
      </c>
      <c r="C85" s="92" t="s">
        <v>338</v>
      </c>
      <c r="D85" s="68" t="s">
        <v>65</v>
      </c>
      <c r="E85" s="91">
        <v>1.24</v>
      </c>
      <c r="F85" s="69">
        <v>18.966</v>
      </c>
      <c r="G85" s="69">
        <v>112.037</v>
      </c>
      <c r="H85" s="70">
        <f t="shared" si="5"/>
        <v>4.907255088052303</v>
      </c>
      <c r="I85" s="69">
        <v>29.435</v>
      </c>
      <c r="J85" s="69">
        <v>298.919</v>
      </c>
      <c r="K85" s="70">
        <f t="shared" si="6"/>
        <v>9.155223373534907</v>
      </c>
      <c r="L85" s="68"/>
      <c r="M85" s="86">
        <v>0.0011683042712244088</v>
      </c>
      <c r="N85" s="72"/>
      <c r="O85" s="72"/>
      <c r="P85" s="72"/>
      <c r="Q85" s="72"/>
      <c r="R85" s="72"/>
      <c r="S85" s="72"/>
      <c r="T85" s="72"/>
      <c r="U85" s="72"/>
      <c r="V85" s="72"/>
      <c r="W85" s="72"/>
      <c r="X85" s="72"/>
      <c r="Y85" s="72"/>
      <c r="Z85" s="72"/>
      <c r="AA85" s="72"/>
      <c r="AB85" s="72"/>
      <c r="AC85" s="72"/>
      <c r="AD85" s="72"/>
      <c r="AE85" s="72"/>
      <c r="AF85" s="72"/>
      <c r="AG85" s="72"/>
      <c r="AH85" s="72"/>
      <c r="AI85" s="72"/>
    </row>
    <row r="86" spans="1:35" s="71" customFormat="1" ht="12.75">
      <c r="A86" s="71">
        <v>15</v>
      </c>
      <c r="B86" s="68" t="s">
        <v>174</v>
      </c>
      <c r="C86" s="92">
        <v>22042190</v>
      </c>
      <c r="D86" s="68" t="s">
        <v>90</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c r="AA86" s="72"/>
      <c r="AB86" s="72"/>
      <c r="AC86" s="72"/>
      <c r="AD86" s="72"/>
      <c r="AE86" s="72"/>
      <c r="AF86" s="72"/>
      <c r="AG86" s="72"/>
      <c r="AH86" s="72"/>
      <c r="AI86" s="72"/>
    </row>
    <row r="87" spans="1:35" s="71" customFormat="1" ht="12.75">
      <c r="A87" s="71">
        <v>16</v>
      </c>
      <c r="B87" s="68" t="s">
        <v>85</v>
      </c>
      <c r="C87" s="93">
        <v>44152000</v>
      </c>
      <c r="D87" s="68" t="s">
        <v>63</v>
      </c>
      <c r="E87" s="91">
        <v>0.62</v>
      </c>
      <c r="F87" s="69">
        <v>1.07</v>
      </c>
      <c r="G87" s="69">
        <v>1.31</v>
      </c>
      <c r="H87" s="70">
        <f t="shared" si="5"/>
        <v>0.22429906542056072</v>
      </c>
      <c r="I87" s="69">
        <v>12.243</v>
      </c>
      <c r="J87" s="69">
        <v>15.838</v>
      </c>
      <c r="K87" s="70">
        <f t="shared" si="6"/>
        <v>0.29363718042963316</v>
      </c>
      <c r="L87" s="68"/>
      <c r="M87" s="86">
        <v>0.0013609249890420532</v>
      </c>
      <c r="N87" s="72"/>
      <c r="O87" s="72"/>
      <c r="P87" s="72"/>
      <c r="Q87" s="72"/>
      <c r="R87" s="72"/>
      <c r="S87" s="72"/>
      <c r="T87" s="72"/>
      <c r="U87" s="72"/>
      <c r="V87" s="72"/>
      <c r="W87" s="72"/>
      <c r="X87" s="72"/>
      <c r="Y87" s="72"/>
      <c r="Z87" s="72"/>
      <c r="AA87" s="72"/>
      <c r="AB87" s="72"/>
      <c r="AC87" s="72"/>
      <c r="AD87" s="72"/>
      <c r="AE87" s="72"/>
      <c r="AF87" s="72"/>
      <c r="AG87" s="72"/>
      <c r="AH87" s="72"/>
      <c r="AI87" s="72"/>
    </row>
    <row r="88" spans="1:35" s="71" customFormat="1" ht="12.75">
      <c r="A88" s="71">
        <v>17</v>
      </c>
      <c r="B88" s="68" t="s">
        <v>286</v>
      </c>
      <c r="C88" s="93">
        <v>21032000</v>
      </c>
      <c r="D88" s="68" t="s">
        <v>65</v>
      </c>
      <c r="E88" s="91">
        <v>0.6</v>
      </c>
      <c r="F88" s="69">
        <v>18.72</v>
      </c>
      <c r="G88" s="69">
        <v>0</v>
      </c>
      <c r="H88" s="70">
        <f t="shared" si="5"/>
        <v>-1</v>
      </c>
      <c r="I88" s="69">
        <v>14.248</v>
      </c>
      <c r="J88" s="69">
        <v>0</v>
      </c>
      <c r="K88" s="70">
        <f t="shared" si="6"/>
        <v>-1</v>
      </c>
      <c r="L88" s="68"/>
      <c r="M88" s="86">
        <v>0</v>
      </c>
      <c r="N88" s="72"/>
      <c r="O88" s="72"/>
      <c r="P88" s="72"/>
      <c r="Q88" s="72"/>
      <c r="R88" s="72"/>
      <c r="S88" s="72"/>
      <c r="T88" s="72"/>
      <c r="U88" s="72"/>
      <c r="V88" s="72"/>
      <c r="W88" s="72"/>
      <c r="X88" s="72"/>
      <c r="Y88" s="72"/>
      <c r="Z88" s="72"/>
      <c r="AA88" s="72"/>
      <c r="AB88" s="72"/>
      <c r="AC88" s="72"/>
      <c r="AD88" s="72"/>
      <c r="AE88" s="72"/>
      <c r="AF88" s="72"/>
      <c r="AG88" s="72"/>
      <c r="AH88" s="72"/>
      <c r="AI88" s="72"/>
    </row>
    <row r="89" spans="1:35" s="71" customFormat="1" ht="12.75">
      <c r="A89" s="71">
        <v>18</v>
      </c>
      <c r="B89" s="68" t="s">
        <v>96</v>
      </c>
      <c r="C89" s="92" t="s">
        <v>334</v>
      </c>
      <c r="D89" s="68" t="s">
        <v>65</v>
      </c>
      <c r="E89" s="91">
        <v>0.49</v>
      </c>
      <c r="F89" s="69">
        <v>0</v>
      </c>
      <c r="G89" s="69">
        <v>28.992</v>
      </c>
      <c r="H89" s="70"/>
      <c r="I89" s="69">
        <v>0</v>
      </c>
      <c r="J89" s="69">
        <v>28.099</v>
      </c>
      <c r="K89" s="70"/>
      <c r="L89" s="68"/>
      <c r="M89" s="86">
        <v>0.0004839605294613276</v>
      </c>
      <c r="N89" s="72"/>
      <c r="O89" s="72"/>
      <c r="P89" s="72"/>
      <c r="Q89" s="72"/>
      <c r="R89" s="72"/>
      <c r="S89" s="72"/>
      <c r="T89" s="72"/>
      <c r="U89" s="72"/>
      <c r="V89" s="72"/>
      <c r="W89" s="72"/>
      <c r="X89" s="72"/>
      <c r="Y89" s="72"/>
      <c r="Z89" s="72"/>
      <c r="AA89" s="72"/>
      <c r="AB89" s="72"/>
      <c r="AC89" s="72"/>
      <c r="AD89" s="72"/>
      <c r="AE89" s="72"/>
      <c r="AF89" s="72"/>
      <c r="AG89" s="72"/>
      <c r="AH89" s="72"/>
      <c r="AI89" s="72"/>
    </row>
    <row r="90" spans="1:35" s="71" customFormat="1" ht="12.75">
      <c r="A90" s="71">
        <v>19</v>
      </c>
      <c r="B90" s="68" t="s">
        <v>86</v>
      </c>
      <c r="C90" s="92" t="s">
        <v>333</v>
      </c>
      <c r="D90" s="68" t="s">
        <v>65</v>
      </c>
      <c r="E90" s="91">
        <v>0.37</v>
      </c>
      <c r="F90" s="69">
        <v>0.936</v>
      </c>
      <c r="G90" s="69">
        <v>0</v>
      </c>
      <c r="H90" s="70">
        <f t="shared" si="5"/>
        <v>-1</v>
      </c>
      <c r="I90" s="69">
        <v>0.783</v>
      </c>
      <c r="J90" s="69">
        <v>0</v>
      </c>
      <c r="K90" s="70">
        <f t="shared" si="6"/>
        <v>-1</v>
      </c>
      <c r="L90" s="68"/>
      <c r="M90" s="86">
        <v>0</v>
      </c>
      <c r="N90" s="72"/>
      <c r="O90" s="72"/>
      <c r="P90" s="72"/>
      <c r="Q90" s="72"/>
      <c r="R90" s="72"/>
      <c r="S90" s="72"/>
      <c r="T90" s="72"/>
      <c r="U90" s="72"/>
      <c r="V90" s="72"/>
      <c r="W90" s="72"/>
      <c r="X90" s="72"/>
      <c r="Y90" s="72"/>
      <c r="Z90" s="72"/>
      <c r="AA90" s="72"/>
      <c r="AB90" s="72"/>
      <c r="AC90" s="72"/>
      <c r="AD90" s="72"/>
      <c r="AE90" s="72"/>
      <c r="AF90" s="72"/>
      <c r="AG90" s="72"/>
      <c r="AH90" s="72"/>
      <c r="AI90" s="72"/>
    </row>
    <row r="91" spans="1:35" s="71" customFormat="1" ht="12.75">
      <c r="A91" s="71">
        <v>20</v>
      </c>
      <c r="B91" s="68" t="s">
        <v>105</v>
      </c>
      <c r="C91" s="92" t="s">
        <v>318</v>
      </c>
      <c r="D91" s="68" t="s">
        <v>65</v>
      </c>
      <c r="E91" s="91">
        <v>0.29</v>
      </c>
      <c r="F91" s="69">
        <v>23.04</v>
      </c>
      <c r="G91" s="69">
        <v>10.864</v>
      </c>
      <c r="H91" s="70">
        <f t="shared" si="5"/>
        <v>-0.5284722222222221</v>
      </c>
      <c r="I91" s="69">
        <v>26.12</v>
      </c>
      <c r="J91" s="69">
        <v>11.284</v>
      </c>
      <c r="K91" s="70">
        <f t="shared" si="6"/>
        <v>-0.5679938744257274</v>
      </c>
      <c r="L91" s="68"/>
      <c r="M91" s="86">
        <v>0.00010395446315461003</v>
      </c>
      <c r="N91" s="72"/>
      <c r="O91" s="72"/>
      <c r="P91" s="72"/>
      <c r="Q91" s="72"/>
      <c r="R91" s="72"/>
      <c r="S91" s="72"/>
      <c r="T91" s="72"/>
      <c r="U91" s="72"/>
      <c r="V91" s="72"/>
      <c r="W91" s="72"/>
      <c r="X91" s="72"/>
      <c r="Y91" s="72"/>
      <c r="Z91" s="72"/>
      <c r="AA91" s="72"/>
      <c r="AB91" s="72"/>
      <c r="AC91" s="72"/>
      <c r="AD91" s="72"/>
      <c r="AE91" s="72"/>
      <c r="AF91" s="72"/>
      <c r="AG91" s="72"/>
      <c r="AH91" s="72"/>
      <c r="AI91" s="72"/>
    </row>
    <row r="92" spans="2:13" s="72" customFormat="1" ht="12.75">
      <c r="B92" s="64"/>
      <c r="C92" s="64"/>
      <c r="D92" s="114"/>
      <c r="E92" s="115"/>
      <c r="F92" s="116"/>
      <c r="G92" s="90"/>
      <c r="H92" s="90"/>
      <c r="I92" s="117"/>
      <c r="J92" s="116"/>
      <c r="K92" s="90"/>
      <c r="L92" s="90"/>
      <c r="M92" s="118"/>
    </row>
    <row r="93" spans="2:35" s="73" customFormat="1" ht="12.75">
      <c r="B93" s="84" t="s">
        <v>180</v>
      </c>
      <c r="C93" s="84"/>
      <c r="D93" s="84"/>
      <c r="E93" s="119">
        <f>SUM(E72:E92)</f>
        <v>99.61999999999998</v>
      </c>
      <c r="F93" s="120"/>
      <c r="G93" s="85"/>
      <c r="H93" s="85"/>
      <c r="I93" s="85">
        <f>SUM(I72:I92)</f>
        <v>2245.243</v>
      </c>
      <c r="J93" s="120">
        <f>SUM(J72:J92)</f>
        <v>1214.627</v>
      </c>
      <c r="K93" s="121">
        <f>+(J93-I93)/I93</f>
        <v>-0.45902203013215054</v>
      </c>
      <c r="L93" s="85"/>
      <c r="M93" s="122"/>
      <c r="N93" s="72"/>
      <c r="O93" s="72"/>
      <c r="P93" s="72"/>
      <c r="Q93" s="72"/>
      <c r="R93" s="72"/>
      <c r="S93" s="72"/>
      <c r="T93" s="72"/>
      <c r="U93" s="72"/>
      <c r="V93" s="72"/>
      <c r="W93" s="72"/>
      <c r="X93" s="72"/>
      <c r="Y93" s="72"/>
      <c r="Z93" s="72"/>
      <c r="AA93" s="72"/>
      <c r="AB93" s="72"/>
      <c r="AC93" s="72"/>
      <c r="AD93" s="72"/>
      <c r="AE93" s="72"/>
      <c r="AF93" s="72"/>
      <c r="AG93" s="72"/>
      <c r="AH93" s="72"/>
      <c r="AI93" s="72"/>
    </row>
    <row r="94" spans="5:13" s="72" customFormat="1" ht="12.75">
      <c r="E94" s="123"/>
      <c r="F94" s="124"/>
      <c r="G94" s="117"/>
      <c r="H94" s="117"/>
      <c r="I94" s="117"/>
      <c r="J94" s="124"/>
      <c r="K94" s="117"/>
      <c r="L94" s="117"/>
      <c r="M94" s="118"/>
    </row>
    <row r="95" spans="2:13" s="72" customFormat="1" ht="21" customHeight="1">
      <c r="B95" s="177" t="s">
        <v>431</v>
      </c>
      <c r="C95" s="177"/>
      <c r="D95" s="177"/>
      <c r="E95" s="177"/>
      <c r="F95" s="177"/>
      <c r="G95" s="177"/>
      <c r="H95" s="177"/>
      <c r="I95" s="177"/>
      <c r="J95" s="177"/>
      <c r="K95" s="177"/>
      <c r="L95" s="177"/>
      <c r="M95" s="177"/>
    </row>
    <row r="96" spans="13:35" ht="12.75">
      <c r="M96" s="118"/>
      <c r="N96" s="72"/>
      <c r="O96" s="72"/>
      <c r="P96" s="72"/>
      <c r="Q96" s="72"/>
      <c r="R96" s="72"/>
      <c r="S96" s="72"/>
      <c r="T96" s="72"/>
      <c r="U96" s="72"/>
      <c r="V96" s="72"/>
      <c r="W96" s="72"/>
      <c r="X96" s="72"/>
      <c r="Y96" s="72"/>
      <c r="Z96" s="72"/>
      <c r="AA96" s="72"/>
      <c r="AB96" s="72"/>
      <c r="AC96" s="72"/>
      <c r="AD96" s="72"/>
      <c r="AE96" s="72"/>
      <c r="AF96" s="72"/>
      <c r="AG96" s="72"/>
      <c r="AH96" s="72"/>
      <c r="AI96" s="72"/>
    </row>
    <row r="97" spans="2:35" s="98" customFormat="1" ht="15.75" customHeight="1">
      <c r="B97" s="175" t="s">
        <v>59</v>
      </c>
      <c r="C97" s="175"/>
      <c r="D97" s="175"/>
      <c r="E97" s="175"/>
      <c r="F97" s="175"/>
      <c r="G97" s="175"/>
      <c r="H97" s="175"/>
      <c r="I97" s="175"/>
      <c r="J97" s="175"/>
      <c r="K97" s="175"/>
      <c r="L97" s="175"/>
      <c r="M97" s="175"/>
      <c r="N97" s="72"/>
      <c r="O97" s="72"/>
      <c r="P97" s="72"/>
      <c r="Q97" s="72"/>
      <c r="R97" s="72"/>
      <c r="S97" s="72"/>
      <c r="T97" s="72"/>
      <c r="U97" s="72"/>
      <c r="V97" s="72"/>
      <c r="W97" s="72"/>
      <c r="X97" s="72"/>
      <c r="Y97" s="72"/>
      <c r="Z97" s="72"/>
      <c r="AA97" s="72"/>
      <c r="AB97" s="72"/>
      <c r="AC97" s="72"/>
      <c r="AD97" s="72"/>
      <c r="AE97" s="72"/>
      <c r="AF97" s="72"/>
      <c r="AG97" s="72"/>
      <c r="AH97" s="72"/>
      <c r="AI97" s="72"/>
    </row>
    <row r="98" spans="2:35" s="98" customFormat="1" ht="15.75" customHeight="1">
      <c r="B98" s="172" t="s">
        <v>268</v>
      </c>
      <c r="C98" s="172"/>
      <c r="D98" s="172"/>
      <c r="E98" s="172"/>
      <c r="F98" s="172"/>
      <c r="G98" s="172"/>
      <c r="H98" s="172"/>
      <c r="I98" s="172"/>
      <c r="J98" s="172"/>
      <c r="K98" s="172"/>
      <c r="L98" s="172"/>
      <c r="M98" s="172"/>
      <c r="N98" s="72"/>
      <c r="O98" s="72"/>
      <c r="P98" s="72"/>
      <c r="Q98" s="72"/>
      <c r="R98" s="72"/>
      <c r="S98" s="72"/>
      <c r="T98" s="72"/>
      <c r="U98" s="72"/>
      <c r="V98" s="72"/>
      <c r="W98" s="72"/>
      <c r="X98" s="72"/>
      <c r="Y98" s="72"/>
      <c r="Z98" s="72"/>
      <c r="AA98" s="72"/>
      <c r="AB98" s="72"/>
      <c r="AC98" s="72"/>
      <c r="AD98" s="72"/>
      <c r="AE98" s="72"/>
      <c r="AF98" s="72"/>
      <c r="AG98" s="72"/>
      <c r="AH98" s="72"/>
      <c r="AI98" s="72"/>
    </row>
    <row r="99" spans="2:35" s="99" customFormat="1" ht="15.75" customHeight="1">
      <c r="B99" s="172" t="s">
        <v>40</v>
      </c>
      <c r="C99" s="172"/>
      <c r="D99" s="172"/>
      <c r="E99" s="172"/>
      <c r="F99" s="172"/>
      <c r="G99" s="172"/>
      <c r="H99" s="172"/>
      <c r="I99" s="172"/>
      <c r="J99" s="172"/>
      <c r="K99" s="172"/>
      <c r="L99" s="172"/>
      <c r="M99" s="172"/>
      <c r="N99" s="72"/>
      <c r="O99" s="72"/>
      <c r="P99" s="72"/>
      <c r="Q99" s="72"/>
      <c r="R99" s="72"/>
      <c r="S99" s="72"/>
      <c r="T99" s="72"/>
      <c r="U99" s="72"/>
      <c r="V99" s="72"/>
      <c r="W99" s="72"/>
      <c r="X99" s="72"/>
      <c r="Y99" s="72"/>
      <c r="Z99" s="72"/>
      <c r="AA99" s="72"/>
      <c r="AB99" s="72"/>
      <c r="AC99" s="72"/>
      <c r="AD99" s="72"/>
      <c r="AE99" s="72"/>
      <c r="AF99" s="72"/>
      <c r="AG99" s="72"/>
      <c r="AH99" s="72"/>
      <c r="AI99" s="72"/>
    </row>
    <row r="100" spans="2:35"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c r="AA100" s="72"/>
      <c r="AB100" s="72"/>
      <c r="AC100" s="72"/>
      <c r="AD100" s="72"/>
      <c r="AE100" s="72"/>
      <c r="AF100" s="72"/>
      <c r="AG100" s="72"/>
      <c r="AH100" s="72"/>
      <c r="AI100" s="72"/>
    </row>
    <row r="101" spans="2:13" s="72" customFormat="1" ht="30.75" customHeight="1">
      <c r="B101" s="102" t="s">
        <v>280</v>
      </c>
      <c r="C101" s="102" t="s">
        <v>281</v>
      </c>
      <c r="D101" s="102" t="s">
        <v>63</v>
      </c>
      <c r="E101" s="104" t="s">
        <v>178</v>
      </c>
      <c r="F101" s="173" t="s">
        <v>265</v>
      </c>
      <c r="G101" s="173"/>
      <c r="H101" s="173"/>
      <c r="I101" s="173" t="s">
        <v>266</v>
      </c>
      <c r="J101" s="173"/>
      <c r="K101" s="173"/>
      <c r="L101" s="173"/>
      <c r="M101" s="173"/>
    </row>
    <row r="102" spans="2:13" s="72" customFormat="1" ht="15.75" customHeight="1">
      <c r="B102" s="105"/>
      <c r="C102" s="105"/>
      <c r="D102" s="105"/>
      <c r="E102" s="106">
        <f>+E70</f>
        <v>2008</v>
      </c>
      <c r="F102" s="174" t="str">
        <f>+F70</f>
        <v>Enero-Octubre</v>
      </c>
      <c r="G102" s="174"/>
      <c r="H102" s="105" t="s">
        <v>179</v>
      </c>
      <c r="I102" s="174" t="str">
        <f>+F102</f>
        <v>Enero-Octubre</v>
      </c>
      <c r="J102" s="174"/>
      <c r="K102" s="105" t="s">
        <v>179</v>
      </c>
      <c r="L102" s="107"/>
      <c r="M102" s="108" t="s">
        <v>267</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ene-ago 09</v>
      </c>
    </row>
    <row r="104" spans="1:35" s="71" customFormat="1" ht="12.75">
      <c r="A104" s="71">
        <v>1</v>
      </c>
      <c r="B104" s="68" t="s">
        <v>80</v>
      </c>
      <c r="C104" s="92" t="s">
        <v>314</v>
      </c>
      <c r="D104" s="68" t="s">
        <v>65</v>
      </c>
      <c r="E104" s="91">
        <v>94.62563196888998</v>
      </c>
      <c r="F104" s="69">
        <v>121760.636</v>
      </c>
      <c r="G104" s="69">
        <v>100626.465</v>
      </c>
      <c r="H104" s="70">
        <f>+(G104-F104)/F104</f>
        <v>-0.1735714570347678</v>
      </c>
      <c r="I104" s="69">
        <v>219170.188</v>
      </c>
      <c r="J104" s="69">
        <v>144579.617</v>
      </c>
      <c r="K104" s="70">
        <f>+(J104-I104)/I104</f>
        <v>-0.3403317380007905</v>
      </c>
      <c r="L104" s="68">
        <v>1</v>
      </c>
      <c r="M104" s="86">
        <v>0.1429980857700142</v>
      </c>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s="71" customFormat="1" ht="12.75">
      <c r="A105" s="71">
        <v>2</v>
      </c>
      <c r="B105" s="68" t="s">
        <v>81</v>
      </c>
      <c r="C105" s="93">
        <v>20057000</v>
      </c>
      <c r="D105" s="68" t="s">
        <v>65</v>
      </c>
      <c r="E105" s="91">
        <v>1.2403449736780918</v>
      </c>
      <c r="F105" s="69">
        <v>974.959</v>
      </c>
      <c r="G105" s="69">
        <v>2323.784</v>
      </c>
      <c r="H105" s="70">
        <f>+(G105-F105)/F105</f>
        <v>1.3834684330315432</v>
      </c>
      <c r="I105" s="69">
        <v>2126.336</v>
      </c>
      <c r="J105" s="69">
        <v>4639.378</v>
      </c>
      <c r="K105" s="70">
        <f>+(J105-I105)/I105</f>
        <v>1.1818649545509272</v>
      </c>
      <c r="L105" s="68">
        <v>2</v>
      </c>
      <c r="M105" s="86">
        <v>0.8795738045245352</v>
      </c>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s="71" customFormat="1" ht="12.75">
      <c r="A106" s="71">
        <v>3</v>
      </c>
      <c r="B106" s="68" t="s">
        <v>73</v>
      </c>
      <c r="C106" s="92" t="s">
        <v>320</v>
      </c>
      <c r="D106" s="68" t="s">
        <v>65</v>
      </c>
      <c r="E106" s="91">
        <v>0.7853858402617863</v>
      </c>
      <c r="F106" s="69">
        <v>2707.754</v>
      </c>
      <c r="G106" s="69">
        <v>2849.339</v>
      </c>
      <c r="H106" s="70">
        <f aca="true" t="shared" si="7" ref="H106:H123">+(G106-F106)/F106</f>
        <v>0.05228872342169933</v>
      </c>
      <c r="I106" s="69">
        <v>2111.709</v>
      </c>
      <c r="J106" s="69">
        <v>1572.326</v>
      </c>
      <c r="K106" s="70">
        <f aca="true" t="shared" si="8" ref="K106:K123">+(J106-I106)/I106</f>
        <v>-0.2554248715140201</v>
      </c>
      <c r="L106" s="68">
        <v>3</v>
      </c>
      <c r="M106" s="86">
        <v>0.0034749124925730302</v>
      </c>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s="71" customFormat="1" ht="12.75">
      <c r="A107" s="71">
        <v>4</v>
      </c>
      <c r="B107" s="68" t="s">
        <v>101</v>
      </c>
      <c r="C107" s="92" t="s">
        <v>346</v>
      </c>
      <c r="D107" s="68" t="s">
        <v>65</v>
      </c>
      <c r="E107" s="91">
        <v>0.6574108031941273</v>
      </c>
      <c r="F107" s="69">
        <v>488.97</v>
      </c>
      <c r="G107" s="69">
        <v>1265.008</v>
      </c>
      <c r="H107" s="70">
        <f t="shared" si="7"/>
        <v>1.587087142360472</v>
      </c>
      <c r="I107" s="69">
        <v>1718.093</v>
      </c>
      <c r="J107" s="69">
        <v>3836.85</v>
      </c>
      <c r="K107" s="70">
        <f t="shared" si="8"/>
        <v>1.2332027428084507</v>
      </c>
      <c r="L107" s="68">
        <v>4</v>
      </c>
      <c r="M107" s="86">
        <v>0.2668343261251867</v>
      </c>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s="71" customFormat="1" ht="12.75">
      <c r="A108" s="71">
        <v>5</v>
      </c>
      <c r="B108" s="68" t="s">
        <v>102</v>
      </c>
      <c r="C108" s="92" t="s">
        <v>345</v>
      </c>
      <c r="D108" s="68" t="s">
        <v>65</v>
      </c>
      <c r="E108" s="91">
        <v>0.5236146664834384</v>
      </c>
      <c r="F108" s="69">
        <v>1213.405</v>
      </c>
      <c r="G108" s="69">
        <v>324.681</v>
      </c>
      <c r="H108" s="70">
        <f t="shared" si="7"/>
        <v>-0.7324215740004367</v>
      </c>
      <c r="I108" s="69">
        <v>1375.908</v>
      </c>
      <c r="J108" s="69">
        <v>306.788</v>
      </c>
      <c r="K108" s="70">
        <f t="shared" si="8"/>
        <v>-0.7770286966861156</v>
      </c>
      <c r="L108" s="68">
        <v>6</v>
      </c>
      <c r="M108" s="86">
        <v>0.00914645126468051</v>
      </c>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s="71" customFormat="1" ht="12.75">
      <c r="A109" s="71">
        <v>6</v>
      </c>
      <c r="B109" s="68" t="s">
        <v>105</v>
      </c>
      <c r="C109" s="92" t="s">
        <v>318</v>
      </c>
      <c r="D109" s="68" t="s">
        <v>65</v>
      </c>
      <c r="E109" s="91">
        <v>0.4349761512459514</v>
      </c>
      <c r="F109" s="69">
        <v>1308.109</v>
      </c>
      <c r="G109" s="69">
        <v>1169.928</v>
      </c>
      <c r="H109" s="70">
        <f t="shared" si="7"/>
        <v>-0.10563416351389664</v>
      </c>
      <c r="I109" s="69">
        <v>1136.777</v>
      </c>
      <c r="J109" s="69">
        <v>636.234</v>
      </c>
      <c r="K109" s="70">
        <f t="shared" si="8"/>
        <v>-0.44031767004434463</v>
      </c>
      <c r="L109" s="68">
        <v>8</v>
      </c>
      <c r="M109" s="86">
        <v>0.005861340296943474</v>
      </c>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13" s="72" customFormat="1" ht="12.75">
      <c r="A110" s="71">
        <v>7</v>
      </c>
      <c r="B110" s="68" t="s">
        <v>69</v>
      </c>
      <c r="C110" s="92" t="s">
        <v>316</v>
      </c>
      <c r="D110" s="68" t="s">
        <v>65</v>
      </c>
      <c r="E110" s="91">
        <v>0.42535888190867965</v>
      </c>
      <c r="F110" s="69">
        <v>581.576</v>
      </c>
      <c r="G110" s="69">
        <v>2930.978</v>
      </c>
      <c r="H110" s="70"/>
      <c r="I110" s="69">
        <v>1042.503</v>
      </c>
      <c r="J110" s="69">
        <v>1865.156</v>
      </c>
      <c r="K110" s="70"/>
      <c r="L110" s="68">
        <v>12</v>
      </c>
      <c r="M110" s="86">
        <v>0.013151667561774915</v>
      </c>
    </row>
    <row r="111" spans="1:13" s="72" customFormat="1" ht="12.75">
      <c r="A111" s="71">
        <v>8</v>
      </c>
      <c r="B111" s="68" t="s">
        <v>87</v>
      </c>
      <c r="C111" s="92" t="s">
        <v>336</v>
      </c>
      <c r="D111" s="68" t="s">
        <v>65</v>
      </c>
      <c r="E111" s="91">
        <v>0.3521132015124344</v>
      </c>
      <c r="F111" s="69">
        <v>717.167</v>
      </c>
      <c r="G111" s="69">
        <v>860.722</v>
      </c>
      <c r="H111" s="70">
        <f t="shared" si="7"/>
        <v>0.2001695560448263</v>
      </c>
      <c r="I111" s="69">
        <v>920.221</v>
      </c>
      <c r="J111" s="69">
        <v>821.559</v>
      </c>
      <c r="K111" s="70">
        <f t="shared" si="8"/>
        <v>-0.10721554930826403</v>
      </c>
      <c r="L111" s="68">
        <v>15</v>
      </c>
      <c r="M111" s="86">
        <v>0.00798819446176392</v>
      </c>
    </row>
    <row r="112" spans="1:13" s="72" customFormat="1" ht="12.75">
      <c r="A112" s="71">
        <v>9</v>
      </c>
      <c r="B112" s="68" t="s">
        <v>104</v>
      </c>
      <c r="C112" s="92" t="s">
        <v>324</v>
      </c>
      <c r="D112" s="68" t="s">
        <v>65</v>
      </c>
      <c r="E112" s="91">
        <v>0.18873632792514541</v>
      </c>
      <c r="F112" s="69">
        <v>714.556</v>
      </c>
      <c r="G112" s="69">
        <v>1699.93</v>
      </c>
      <c r="H112" s="70">
        <f t="shared" si="7"/>
        <v>1.3790017857242818</v>
      </c>
      <c r="I112" s="69">
        <v>466.12</v>
      </c>
      <c r="J112" s="69">
        <v>1020.963</v>
      </c>
      <c r="K112" s="70">
        <f t="shared" si="8"/>
        <v>1.190343688320604</v>
      </c>
      <c r="L112" s="68">
        <v>16</v>
      </c>
      <c r="M112" s="86">
        <v>0.046061100798243895</v>
      </c>
    </row>
    <row r="113" spans="1:13" s="72" customFormat="1" ht="12.75">
      <c r="A113" s="71">
        <v>10</v>
      </c>
      <c r="B113" s="68" t="s">
        <v>100</v>
      </c>
      <c r="C113" s="92" t="s">
        <v>376</v>
      </c>
      <c r="D113" s="68" t="s">
        <v>65</v>
      </c>
      <c r="E113" s="91">
        <v>0.1481217890826996</v>
      </c>
      <c r="F113" s="69">
        <v>83.743</v>
      </c>
      <c r="G113" s="69">
        <v>103.273</v>
      </c>
      <c r="H113" s="70">
        <f t="shared" si="7"/>
        <v>0.233213522324254</v>
      </c>
      <c r="I113" s="69">
        <v>252.923</v>
      </c>
      <c r="J113" s="69">
        <v>286.594</v>
      </c>
      <c r="K113" s="70">
        <f t="shared" si="8"/>
        <v>0.1331274735789153</v>
      </c>
      <c r="L113" s="68">
        <v>17</v>
      </c>
      <c r="M113" s="86">
        <v>0.01039426384204189</v>
      </c>
    </row>
    <row r="114" spans="1:13" s="72" customFormat="1" ht="12.75">
      <c r="A114" s="71">
        <v>11</v>
      </c>
      <c r="B114" s="68" t="s">
        <v>96</v>
      </c>
      <c r="C114" s="92" t="s">
        <v>334</v>
      </c>
      <c r="D114" s="68" t="s">
        <v>65</v>
      </c>
      <c r="E114" s="91">
        <v>0.07992771964335182</v>
      </c>
      <c r="F114" s="69">
        <v>198.225</v>
      </c>
      <c r="G114" s="69">
        <v>269.243</v>
      </c>
      <c r="H114" s="70">
        <f t="shared" si="7"/>
        <v>0.3582696430823559</v>
      </c>
      <c r="I114" s="69">
        <v>193.588</v>
      </c>
      <c r="J114" s="69">
        <v>268.546</v>
      </c>
      <c r="K114" s="70">
        <f t="shared" si="8"/>
        <v>0.3872037522986962</v>
      </c>
      <c r="L114" s="68">
        <v>19</v>
      </c>
      <c r="M114" s="86">
        <v>0.004625277210744926</v>
      </c>
    </row>
    <row r="115" spans="1:13" s="72" customFormat="1" ht="12.75">
      <c r="A115" s="71">
        <v>12</v>
      </c>
      <c r="B115" s="68" t="s">
        <v>75</v>
      </c>
      <c r="C115" s="92" t="s">
        <v>315</v>
      </c>
      <c r="D115" s="68" t="s">
        <v>65</v>
      </c>
      <c r="E115" s="91">
        <v>0.0757814345101189</v>
      </c>
      <c r="F115" s="69">
        <v>52.8</v>
      </c>
      <c r="G115" s="69">
        <v>0</v>
      </c>
      <c r="H115" s="70">
        <f t="shared" si="7"/>
        <v>-1</v>
      </c>
      <c r="I115" s="69">
        <v>163.416</v>
      </c>
      <c r="J115" s="69">
        <v>0</v>
      </c>
      <c r="K115" s="70">
        <f t="shared" si="8"/>
        <v>-1</v>
      </c>
      <c r="L115" s="68">
        <v>20</v>
      </c>
      <c r="M115" s="86">
        <v>0</v>
      </c>
    </row>
    <row r="116" spans="1:13" s="72" customFormat="1" ht="12.75">
      <c r="A116" s="71">
        <v>13</v>
      </c>
      <c r="B116" s="68" t="s">
        <v>86</v>
      </c>
      <c r="C116" s="92" t="s">
        <v>333</v>
      </c>
      <c r="D116" s="68" t="s">
        <v>65</v>
      </c>
      <c r="E116" s="91">
        <v>0.07032307742027322</v>
      </c>
      <c r="F116" s="69">
        <v>191.072</v>
      </c>
      <c r="G116" s="69">
        <v>193.973</v>
      </c>
      <c r="H116" s="70">
        <f t="shared" si="7"/>
        <v>0.015182758331937753</v>
      </c>
      <c r="I116" s="69">
        <v>182.867</v>
      </c>
      <c r="J116" s="69">
        <v>157.273</v>
      </c>
      <c r="K116" s="70">
        <f t="shared" si="8"/>
        <v>-0.13995964280050527</v>
      </c>
      <c r="L116" s="68"/>
      <c r="M116" s="86">
        <v>0.00453832558285293</v>
      </c>
    </row>
    <row r="117" spans="1:13" s="72" customFormat="1" ht="12.75">
      <c r="A117" s="71">
        <v>14</v>
      </c>
      <c r="B117" s="68" t="s">
        <v>98</v>
      </c>
      <c r="C117" s="92" t="s">
        <v>313</v>
      </c>
      <c r="D117" s="68" t="s">
        <v>65</v>
      </c>
      <c r="E117" s="91">
        <v>0.06904008609028707</v>
      </c>
      <c r="F117" s="69">
        <v>31.542</v>
      </c>
      <c r="G117" s="69">
        <v>36.61</v>
      </c>
      <c r="H117" s="70">
        <f t="shared" si="7"/>
        <v>0.16067465601420322</v>
      </c>
      <c r="I117" s="69">
        <v>61.421</v>
      </c>
      <c r="J117" s="69">
        <v>160.886</v>
      </c>
      <c r="K117" s="70">
        <f t="shared" si="8"/>
        <v>1.6193972745477931</v>
      </c>
      <c r="L117" s="68"/>
      <c r="M117" s="86">
        <v>0.002940018709940929</v>
      </c>
    </row>
    <row r="118" spans="1:13" s="72" customFormat="1" ht="12.75">
      <c r="A118" s="71">
        <v>15</v>
      </c>
      <c r="B118" s="68" t="s">
        <v>287</v>
      </c>
      <c r="C118" s="93">
        <v>15091000</v>
      </c>
      <c r="D118" s="68" t="s">
        <v>65</v>
      </c>
      <c r="E118" s="91">
        <v>0.05544451050253336</v>
      </c>
      <c r="F118" s="69">
        <v>42</v>
      </c>
      <c r="G118" s="69">
        <v>192.43</v>
      </c>
      <c r="H118" s="70">
        <f t="shared" si="7"/>
        <v>3.581666666666667</v>
      </c>
      <c r="I118" s="69">
        <v>144.9</v>
      </c>
      <c r="J118" s="69">
        <v>590.001</v>
      </c>
      <c r="K118" s="70">
        <f t="shared" si="8"/>
        <v>3.0717805383022774</v>
      </c>
      <c r="L118" s="68"/>
      <c r="M118" s="86">
        <v>0.06596435247712494</v>
      </c>
    </row>
    <row r="119" spans="1:13" s="72" customFormat="1" ht="12.75">
      <c r="A119" s="71">
        <v>16</v>
      </c>
      <c r="B119" s="68" t="s">
        <v>91</v>
      </c>
      <c r="C119" s="92" t="s">
        <v>323</v>
      </c>
      <c r="D119" s="68" t="s">
        <v>65</v>
      </c>
      <c r="E119" s="91">
        <v>0.0480836682075904</v>
      </c>
      <c r="F119" s="69">
        <v>105.088</v>
      </c>
      <c r="G119" s="69">
        <v>40.56</v>
      </c>
      <c r="H119" s="70">
        <f t="shared" si="7"/>
        <v>-0.6140377588306942</v>
      </c>
      <c r="I119" s="69">
        <v>125.663</v>
      </c>
      <c r="J119" s="69">
        <v>27.904</v>
      </c>
      <c r="K119" s="70">
        <f t="shared" si="8"/>
        <v>-0.7779457756061848</v>
      </c>
      <c r="L119" s="68"/>
      <c r="M119" s="86">
        <v>0.0001978183845036575</v>
      </c>
    </row>
    <row r="120" spans="1:13" s="72" customFormat="1" ht="12.75">
      <c r="A120" s="71">
        <v>17</v>
      </c>
      <c r="B120" s="68" t="s">
        <v>110</v>
      </c>
      <c r="C120" s="93">
        <v>20019000</v>
      </c>
      <c r="D120" s="68" t="s">
        <v>65</v>
      </c>
      <c r="E120" s="91">
        <v>0.04465406746477324</v>
      </c>
      <c r="F120" s="69">
        <v>40.95</v>
      </c>
      <c r="G120" s="69">
        <v>0</v>
      </c>
      <c r="H120" s="70">
        <f t="shared" si="7"/>
        <v>-1</v>
      </c>
      <c r="I120" s="69">
        <v>83.7</v>
      </c>
      <c r="J120" s="69">
        <v>0</v>
      </c>
      <c r="K120" s="70">
        <f t="shared" si="8"/>
        <v>-1</v>
      </c>
      <c r="L120" s="68"/>
      <c r="M120" s="86">
        <v>0</v>
      </c>
    </row>
    <row r="121" spans="1:13" s="72" customFormat="1" ht="12.75">
      <c r="A121" s="71">
        <v>18</v>
      </c>
      <c r="B121" s="68" t="s">
        <v>288</v>
      </c>
      <c r="C121" s="92" t="s">
        <v>344</v>
      </c>
      <c r="D121" s="68" t="s">
        <v>65</v>
      </c>
      <c r="E121" s="91">
        <v>0.03920106733246404</v>
      </c>
      <c r="F121" s="69">
        <v>30.705</v>
      </c>
      <c r="G121" s="69">
        <v>1.612</v>
      </c>
      <c r="H121" s="70">
        <f t="shared" si="7"/>
        <v>-0.9475004070998209</v>
      </c>
      <c r="I121" s="69">
        <v>102.449</v>
      </c>
      <c r="J121" s="69">
        <v>2.634</v>
      </c>
      <c r="K121" s="70">
        <f t="shared" si="8"/>
        <v>-0.9742896465558473</v>
      </c>
      <c r="L121" s="68"/>
      <c r="M121" s="86">
        <v>0.0026321943147001154</v>
      </c>
    </row>
    <row r="122" spans="1:13" s="72" customFormat="1" ht="12.75">
      <c r="A122" s="71">
        <v>19</v>
      </c>
      <c r="B122" s="68" t="s">
        <v>89</v>
      </c>
      <c r="C122" s="93">
        <v>22042110</v>
      </c>
      <c r="D122" s="68" t="s">
        <v>90</v>
      </c>
      <c r="E122" s="91">
        <v>0.024139215939011863</v>
      </c>
      <c r="F122" s="69">
        <v>18.18</v>
      </c>
      <c r="G122" s="69">
        <v>21.33</v>
      </c>
      <c r="H122" s="70">
        <f t="shared" si="7"/>
        <v>0.1732673267326732</v>
      </c>
      <c r="I122" s="69">
        <v>63.086</v>
      </c>
      <c r="J122" s="69">
        <v>46.245</v>
      </c>
      <c r="K122" s="70">
        <f t="shared" si="8"/>
        <v>-0.26695304821989035</v>
      </c>
      <c r="L122" s="68"/>
      <c r="M122" s="86">
        <v>5.26991223861137E-05</v>
      </c>
    </row>
    <row r="123" spans="1:13" s="72" customFormat="1" ht="12.75">
      <c r="A123" s="71">
        <v>20</v>
      </c>
      <c r="B123" s="64" t="s">
        <v>103</v>
      </c>
      <c r="C123" s="126" t="s">
        <v>343</v>
      </c>
      <c r="D123" s="114" t="s">
        <v>65</v>
      </c>
      <c r="E123" s="115">
        <v>0.023815885287703096</v>
      </c>
      <c r="F123" s="116">
        <v>137.288</v>
      </c>
      <c r="G123" s="90">
        <v>219.72</v>
      </c>
      <c r="H123" s="70">
        <f t="shared" si="7"/>
        <v>0.6004312103024297</v>
      </c>
      <c r="I123" s="117">
        <v>64.434</v>
      </c>
      <c r="J123" s="116">
        <v>112.032</v>
      </c>
      <c r="K123" s="70">
        <f t="shared" si="8"/>
        <v>0.738709377036968</v>
      </c>
      <c r="L123" s="90"/>
      <c r="M123" s="86">
        <v>0.0036014211263313413</v>
      </c>
    </row>
    <row r="124" spans="1:13" s="72" customFormat="1" ht="12.75">
      <c r="A124" s="71"/>
      <c r="B124" s="64"/>
      <c r="C124" s="64"/>
      <c r="D124" s="114"/>
      <c r="E124" s="115"/>
      <c r="F124" s="116"/>
      <c r="G124" s="90"/>
      <c r="H124" s="90"/>
      <c r="I124" s="117"/>
      <c r="J124" s="116"/>
      <c r="K124" s="90"/>
      <c r="L124" s="90"/>
      <c r="M124" s="118"/>
    </row>
    <row r="125" spans="2:35" s="73" customFormat="1" ht="12.75">
      <c r="B125" s="84" t="s">
        <v>180</v>
      </c>
      <c r="C125" s="84"/>
      <c r="D125" s="84"/>
      <c r="E125" s="119">
        <f>SUM(E104:E123)</f>
        <v>99.91210533658044</v>
      </c>
      <c r="F125" s="120"/>
      <c r="G125" s="85"/>
      <c r="H125" s="85"/>
      <c r="I125" s="85">
        <f>SUM(I104:I123)</f>
        <v>231506.302</v>
      </c>
      <c r="J125" s="120">
        <f>SUM(J104:J123)</f>
        <v>160930.98599999998</v>
      </c>
      <c r="K125" s="121">
        <f>+(J125-I125)/I125</f>
        <v>-0.3048526774014127</v>
      </c>
      <c r="L125" s="85"/>
      <c r="M125" s="12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5:13" s="72" customFormat="1" ht="12.75">
      <c r="E126" s="123"/>
      <c r="F126" s="124"/>
      <c r="G126" s="117"/>
      <c r="H126" s="117"/>
      <c r="I126" s="117"/>
      <c r="J126" s="124"/>
      <c r="K126" s="117"/>
      <c r="L126" s="117"/>
      <c r="M126" s="118"/>
    </row>
    <row r="127" spans="2:13" s="72" customFormat="1" ht="21" customHeight="1">
      <c r="B127" s="177" t="s">
        <v>431</v>
      </c>
      <c r="C127" s="177"/>
      <c r="D127" s="177"/>
      <c r="E127" s="177"/>
      <c r="F127" s="177"/>
      <c r="G127" s="177"/>
      <c r="H127" s="177"/>
      <c r="I127" s="177"/>
      <c r="J127" s="177"/>
      <c r="K127" s="177"/>
      <c r="L127" s="177"/>
      <c r="M127" s="177"/>
    </row>
    <row r="128" spans="13:35" ht="12.75">
      <c r="M128" s="118"/>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2:35" s="98" customFormat="1" ht="15.75" customHeight="1">
      <c r="B129" s="175" t="s">
        <v>182</v>
      </c>
      <c r="C129" s="175"/>
      <c r="D129" s="175"/>
      <c r="E129" s="175"/>
      <c r="F129" s="175"/>
      <c r="G129" s="175"/>
      <c r="H129" s="175"/>
      <c r="I129" s="175"/>
      <c r="J129" s="175"/>
      <c r="K129" s="175"/>
      <c r="L129" s="175"/>
      <c r="M129" s="175"/>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2:35" s="98" customFormat="1" ht="15.75" customHeight="1">
      <c r="B130" s="172" t="s">
        <v>268</v>
      </c>
      <c r="C130" s="172"/>
      <c r="D130" s="172"/>
      <c r="E130" s="172"/>
      <c r="F130" s="172"/>
      <c r="G130" s="172"/>
      <c r="H130" s="172"/>
      <c r="I130" s="172"/>
      <c r="J130" s="172"/>
      <c r="K130" s="172"/>
      <c r="L130" s="172"/>
      <c r="M130" s="1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2:35" s="99" customFormat="1" ht="15.75" customHeight="1">
      <c r="B131" s="172" t="s">
        <v>41</v>
      </c>
      <c r="C131" s="172"/>
      <c r="D131" s="172"/>
      <c r="E131" s="172"/>
      <c r="F131" s="172"/>
      <c r="G131" s="172"/>
      <c r="H131" s="172"/>
      <c r="I131" s="172"/>
      <c r="J131" s="172"/>
      <c r="K131" s="172"/>
      <c r="L131" s="172"/>
      <c r="M131" s="1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2:35"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2:13" s="72" customFormat="1" ht="30.75" customHeight="1">
      <c r="B133" s="102" t="s">
        <v>398</v>
      </c>
      <c r="C133" s="102" t="s">
        <v>281</v>
      </c>
      <c r="D133" s="102" t="s">
        <v>63</v>
      </c>
      <c r="E133" s="104" t="s">
        <v>178</v>
      </c>
      <c r="F133" s="173" t="s">
        <v>265</v>
      </c>
      <c r="G133" s="173"/>
      <c r="H133" s="173"/>
      <c r="I133" s="173" t="s">
        <v>266</v>
      </c>
      <c r="J133" s="173"/>
      <c r="K133" s="173"/>
      <c r="L133" s="173"/>
      <c r="M133" s="173"/>
    </row>
    <row r="134" spans="2:13" s="72" customFormat="1" ht="15.75" customHeight="1">
      <c r="B134" s="105"/>
      <c r="C134" s="105"/>
      <c r="D134" s="105"/>
      <c r="E134" s="106">
        <f>+E102</f>
        <v>2008</v>
      </c>
      <c r="F134" s="174" t="str">
        <f>+F102</f>
        <v>Enero-Octubre</v>
      </c>
      <c r="G134" s="174"/>
      <c r="H134" s="105" t="s">
        <v>179</v>
      </c>
      <c r="I134" s="174" t="str">
        <f>+F134</f>
        <v>Enero-Octubre</v>
      </c>
      <c r="J134" s="174"/>
      <c r="K134" s="105" t="s">
        <v>179</v>
      </c>
      <c r="L134" s="107"/>
      <c r="M134" s="108" t="s">
        <v>267</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ene-ago 09</v>
      </c>
    </row>
    <row r="136" spans="1:35" s="71" customFormat="1" ht="15.75">
      <c r="A136" s="71">
        <v>1</v>
      </c>
      <c r="B136" s="68" t="s">
        <v>80</v>
      </c>
      <c r="C136" s="92" t="s">
        <v>314</v>
      </c>
      <c r="D136" s="68" t="s">
        <v>65</v>
      </c>
      <c r="E136" s="91">
        <v>63.2</v>
      </c>
      <c r="F136" s="69">
        <v>161343.224</v>
      </c>
      <c r="G136" s="69">
        <v>182239.68</v>
      </c>
      <c r="H136" s="70">
        <f>+(G136-F136)/F136</f>
        <v>0.12951554755097747</v>
      </c>
      <c r="I136" s="69">
        <v>242954.739</v>
      </c>
      <c r="J136" s="69">
        <v>231996.758</v>
      </c>
      <c r="K136" s="70">
        <f>+(J136-I136)/I136</f>
        <v>-0.045102972862776716</v>
      </c>
      <c r="L136" s="109"/>
      <c r="M136" s="86">
        <v>0.22945898590151353</v>
      </c>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s="71" customFormat="1" ht="12.75">
      <c r="A137" s="71">
        <v>2</v>
      </c>
      <c r="B137" s="68" t="s">
        <v>69</v>
      </c>
      <c r="C137" s="92" t="s">
        <v>316</v>
      </c>
      <c r="D137" s="68" t="s">
        <v>65</v>
      </c>
      <c r="E137" s="91">
        <v>9.73</v>
      </c>
      <c r="F137" s="69">
        <v>23848.515</v>
      </c>
      <c r="G137" s="69">
        <v>39880.093</v>
      </c>
      <c r="H137" s="70">
        <f>+(G137-F137)/F137</f>
        <v>0.6722254194862868</v>
      </c>
      <c r="I137" s="69">
        <v>38295.657</v>
      </c>
      <c r="J137" s="69">
        <v>46676.754</v>
      </c>
      <c r="K137" s="70">
        <f>+(J137-I137)/I137</f>
        <v>0.21885241451791784</v>
      </c>
      <c r="L137" s="68">
        <v>2</v>
      </c>
      <c r="M137" s="86">
        <v>0.3291291192108046</v>
      </c>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s="71" customFormat="1" ht="12.75">
      <c r="A138" s="71">
        <v>3</v>
      </c>
      <c r="B138" s="68" t="s">
        <v>104</v>
      </c>
      <c r="C138" s="92" t="s">
        <v>324</v>
      </c>
      <c r="D138" s="68" t="s">
        <v>65</v>
      </c>
      <c r="E138" s="91">
        <v>4.49</v>
      </c>
      <c r="F138" s="69">
        <v>19034.153</v>
      </c>
      <c r="G138" s="69">
        <v>14214.93</v>
      </c>
      <c r="H138" s="70">
        <f aca="true" t="shared" si="9" ref="H138:H155">+(G138-F138)/F138</f>
        <v>-0.25318820333113845</v>
      </c>
      <c r="I138" s="69">
        <v>17965.329</v>
      </c>
      <c r="J138" s="69">
        <v>9442.328</v>
      </c>
      <c r="K138" s="70">
        <f aca="true" t="shared" si="10" ref="K138:K155">+(J138-I138)/I138</f>
        <v>-0.4744138557106303</v>
      </c>
      <c r="L138" s="68">
        <v>3</v>
      </c>
      <c r="M138" s="86">
        <v>0.42599391141312726</v>
      </c>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s="71" customFormat="1" ht="12.75">
      <c r="A139" s="71">
        <v>4</v>
      </c>
      <c r="B139" s="68" t="s">
        <v>102</v>
      </c>
      <c r="C139" s="92" t="s">
        <v>345</v>
      </c>
      <c r="D139" s="68" t="s">
        <v>65</v>
      </c>
      <c r="E139" s="91">
        <v>4.28</v>
      </c>
      <c r="F139" s="69">
        <v>14249.764</v>
      </c>
      <c r="G139" s="69">
        <v>19842.184</v>
      </c>
      <c r="H139" s="70">
        <f t="shared" si="9"/>
        <v>0.3924570259549563</v>
      </c>
      <c r="I139" s="69">
        <v>17530.137</v>
      </c>
      <c r="J139" s="69">
        <v>20928.43</v>
      </c>
      <c r="K139" s="70">
        <f t="shared" si="10"/>
        <v>0.19385433211389058</v>
      </c>
      <c r="L139" s="68">
        <v>4</v>
      </c>
      <c r="M139" s="86">
        <v>0.6239516051516927</v>
      </c>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s="71" customFormat="1" ht="12.75">
      <c r="A140" s="71">
        <v>5</v>
      </c>
      <c r="B140" s="68" t="s">
        <v>108</v>
      </c>
      <c r="C140" s="93">
        <v>20096000</v>
      </c>
      <c r="D140" s="68" t="s">
        <v>65</v>
      </c>
      <c r="E140" s="91">
        <v>4.08</v>
      </c>
      <c r="F140" s="69">
        <v>6295.584</v>
      </c>
      <c r="G140" s="69">
        <v>9418.022</v>
      </c>
      <c r="H140" s="70">
        <f t="shared" si="9"/>
        <v>0.49597273263290603</v>
      </c>
      <c r="I140" s="69">
        <v>10893.092</v>
      </c>
      <c r="J140" s="69">
        <v>14099.378</v>
      </c>
      <c r="K140" s="70">
        <f t="shared" si="10"/>
        <v>0.29434122102337884</v>
      </c>
      <c r="L140" s="68">
        <v>5</v>
      </c>
      <c r="M140" s="86">
        <v>0.25230261343712773</v>
      </c>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s="71" customFormat="1" ht="12.75">
      <c r="A141" s="71">
        <v>6</v>
      </c>
      <c r="B141" s="68" t="s">
        <v>109</v>
      </c>
      <c r="C141" s="92" t="s">
        <v>337</v>
      </c>
      <c r="D141" s="68" t="s">
        <v>65</v>
      </c>
      <c r="E141" s="91">
        <v>1.85</v>
      </c>
      <c r="F141" s="69">
        <v>2019.146</v>
      </c>
      <c r="G141" s="69">
        <v>1230.44</v>
      </c>
      <c r="H141" s="70">
        <f t="shared" si="9"/>
        <v>-0.390613655476127</v>
      </c>
      <c r="I141" s="69">
        <v>7463.141</v>
      </c>
      <c r="J141" s="69">
        <v>3449.998</v>
      </c>
      <c r="K141" s="70">
        <f t="shared" si="10"/>
        <v>-0.5377284175657407</v>
      </c>
      <c r="L141" s="68">
        <v>6</v>
      </c>
      <c r="M141" s="86">
        <v>0.3250635853007858</v>
      </c>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s="71" customFormat="1" ht="12.75">
      <c r="A142" s="71">
        <v>7</v>
      </c>
      <c r="B142" s="68" t="s">
        <v>103</v>
      </c>
      <c r="C142" s="92" t="s">
        <v>343</v>
      </c>
      <c r="D142" s="68" t="s">
        <v>65</v>
      </c>
      <c r="E142" s="91">
        <v>1.78</v>
      </c>
      <c r="F142" s="69">
        <v>11031.016</v>
      </c>
      <c r="G142" s="69">
        <v>12314.848</v>
      </c>
      <c r="H142" s="70">
        <f t="shared" si="9"/>
        <v>0.11638383989289838</v>
      </c>
      <c r="I142" s="69">
        <v>6138.209</v>
      </c>
      <c r="J142" s="69">
        <v>10624.947</v>
      </c>
      <c r="K142" s="70">
        <f t="shared" si="10"/>
        <v>0.7309523022106286</v>
      </c>
      <c r="L142" s="68">
        <v>7</v>
      </c>
      <c r="M142" s="86">
        <v>0.34155338289016357</v>
      </c>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s="71" customFormat="1" ht="12.75">
      <c r="A143" s="71">
        <v>8</v>
      </c>
      <c r="B143" s="68" t="s">
        <v>66</v>
      </c>
      <c r="C143" s="92" t="s">
        <v>335</v>
      </c>
      <c r="D143" s="68" t="s">
        <v>65</v>
      </c>
      <c r="E143" s="91">
        <v>1.41</v>
      </c>
      <c r="F143" s="69">
        <v>263.529</v>
      </c>
      <c r="G143" s="69">
        <v>1072.75</v>
      </c>
      <c r="H143" s="70">
        <f t="shared" si="9"/>
        <v>3.070709485483571</v>
      </c>
      <c r="I143" s="69">
        <v>1811.9</v>
      </c>
      <c r="J143" s="69">
        <v>3716.177</v>
      </c>
      <c r="K143" s="70">
        <f t="shared" si="10"/>
        <v>1.05098349798554</v>
      </c>
      <c r="L143" s="68">
        <v>8</v>
      </c>
      <c r="M143" s="86">
        <v>0.02697142215632651</v>
      </c>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s="71" customFormat="1" ht="12.75">
      <c r="A144" s="71">
        <v>9</v>
      </c>
      <c r="B144" s="68" t="s">
        <v>99</v>
      </c>
      <c r="C144" s="93">
        <v>20059990</v>
      </c>
      <c r="D144" s="68" t="s">
        <v>65</v>
      </c>
      <c r="E144" s="91">
        <v>1.31</v>
      </c>
      <c r="F144" s="69">
        <v>2563.671</v>
      </c>
      <c r="G144" s="69">
        <v>2140.665</v>
      </c>
      <c r="H144" s="70">
        <f t="shared" si="9"/>
        <v>-0.16500011116871077</v>
      </c>
      <c r="I144" s="69">
        <v>4332.914</v>
      </c>
      <c r="J144" s="69">
        <v>4305.784</v>
      </c>
      <c r="K144" s="70">
        <f t="shared" si="10"/>
        <v>-0.0062613751392250365</v>
      </c>
      <c r="L144" s="68">
        <v>9</v>
      </c>
      <c r="M144" s="86">
        <v>0.4414929444227241</v>
      </c>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13" s="72" customFormat="1" ht="12.75">
      <c r="A145" s="71">
        <v>10</v>
      </c>
      <c r="B145" s="68" t="s">
        <v>73</v>
      </c>
      <c r="C145" s="92" t="s">
        <v>320</v>
      </c>
      <c r="D145" s="68" t="s">
        <v>65</v>
      </c>
      <c r="E145" s="91">
        <v>1.13</v>
      </c>
      <c r="F145" s="69">
        <v>5658.849</v>
      </c>
      <c r="G145" s="69">
        <v>2180.168</v>
      </c>
      <c r="H145" s="70">
        <f t="shared" si="9"/>
        <v>-0.6147329607133889</v>
      </c>
      <c r="I145" s="69">
        <v>4585.348</v>
      </c>
      <c r="J145" s="69">
        <v>1022.162</v>
      </c>
      <c r="K145" s="70">
        <f t="shared" si="10"/>
        <v>-0.7770808235274618</v>
      </c>
      <c r="L145" s="68">
        <v>10</v>
      </c>
      <c r="M145" s="86">
        <v>0.002259024848048963</v>
      </c>
    </row>
    <row r="146" spans="1:13" s="72" customFormat="1" ht="12.75">
      <c r="A146" s="71">
        <v>11</v>
      </c>
      <c r="B146" s="68" t="s">
        <v>89</v>
      </c>
      <c r="C146" s="93">
        <v>22042110</v>
      </c>
      <c r="D146" s="68" t="s">
        <v>90</v>
      </c>
      <c r="E146" s="91">
        <v>1.05</v>
      </c>
      <c r="F146" s="69">
        <v>956.224</v>
      </c>
      <c r="G146" s="69">
        <v>1007.847</v>
      </c>
      <c r="H146" s="70">
        <f t="shared" si="9"/>
        <v>0.053986304464225886</v>
      </c>
      <c r="I146" s="69">
        <v>3501.101</v>
      </c>
      <c r="J146" s="69">
        <v>3442.072</v>
      </c>
      <c r="K146" s="70">
        <f t="shared" si="10"/>
        <v>-0.01686012485786614</v>
      </c>
      <c r="L146" s="68">
        <v>12</v>
      </c>
      <c r="M146" s="86">
        <v>0.00392246023548092</v>
      </c>
    </row>
    <row r="147" spans="1:13" s="72" customFormat="1" ht="12.75">
      <c r="A147" s="71">
        <v>12</v>
      </c>
      <c r="B147" s="68" t="s">
        <v>107</v>
      </c>
      <c r="C147" s="93">
        <v>22042990</v>
      </c>
      <c r="D147" s="68" t="s">
        <v>90</v>
      </c>
      <c r="E147" s="91">
        <v>0.88</v>
      </c>
      <c r="F147" s="69">
        <v>7565.033</v>
      </c>
      <c r="G147" s="69">
        <v>12318.239</v>
      </c>
      <c r="H147" s="70">
        <f t="shared" si="9"/>
        <v>0.6283126590459023</v>
      </c>
      <c r="I147" s="69">
        <v>3233.347</v>
      </c>
      <c r="J147" s="69">
        <v>3902.569</v>
      </c>
      <c r="K147" s="70">
        <f t="shared" si="10"/>
        <v>0.20697500144587008</v>
      </c>
      <c r="L147" s="68">
        <v>13</v>
      </c>
      <c r="M147" s="86">
        <v>0.02335178813013903</v>
      </c>
    </row>
    <row r="148" spans="1:13" s="72" customFormat="1" ht="12.75">
      <c r="A148" s="71">
        <v>13</v>
      </c>
      <c r="B148" s="68" t="s">
        <v>98</v>
      </c>
      <c r="C148" s="92" t="s">
        <v>313</v>
      </c>
      <c r="D148" s="68" t="s">
        <v>65</v>
      </c>
      <c r="E148" s="91">
        <v>0.64</v>
      </c>
      <c r="F148" s="69">
        <v>261.659</v>
      </c>
      <c r="G148" s="69">
        <v>144.96</v>
      </c>
      <c r="H148" s="70">
        <f t="shared" si="9"/>
        <v>-0.44599650690402387</v>
      </c>
      <c r="I148" s="69">
        <v>872.216</v>
      </c>
      <c r="J148" s="69">
        <v>624.106</v>
      </c>
      <c r="K148" s="70">
        <f t="shared" si="10"/>
        <v>-0.2844593541049465</v>
      </c>
      <c r="L148" s="68">
        <v>14</v>
      </c>
      <c r="M148" s="86">
        <v>0.011404866284116664</v>
      </c>
    </row>
    <row r="149" spans="1:13" s="72" customFormat="1" ht="12.75">
      <c r="A149" s="71">
        <v>14</v>
      </c>
      <c r="B149" s="68" t="s">
        <v>396</v>
      </c>
      <c r="C149" s="92" t="s">
        <v>397</v>
      </c>
      <c r="D149" s="68" t="s">
        <v>65</v>
      </c>
      <c r="E149" s="91">
        <v>0.6</v>
      </c>
      <c r="F149" s="69">
        <v>610.57</v>
      </c>
      <c r="G149" s="69">
        <v>648.714</v>
      </c>
      <c r="H149" s="70">
        <f t="shared" si="9"/>
        <v>0.062472771344808956</v>
      </c>
      <c r="I149" s="69">
        <v>2462.564</v>
      </c>
      <c r="J149" s="69">
        <v>1817.597</v>
      </c>
      <c r="K149" s="70">
        <f t="shared" si="10"/>
        <v>-0.261908726027019</v>
      </c>
      <c r="L149" s="68">
        <v>15</v>
      </c>
      <c r="M149" s="86">
        <v>0.4385486755812963</v>
      </c>
    </row>
    <row r="150" spans="1:13" s="72" customFormat="1" ht="12.75">
      <c r="A150" s="71">
        <v>15</v>
      </c>
      <c r="B150" s="68" t="s">
        <v>289</v>
      </c>
      <c r="C150" s="92">
        <v>22071000</v>
      </c>
      <c r="D150" s="68" t="s">
        <v>90</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105</v>
      </c>
      <c r="C151" s="92" t="s">
        <v>318</v>
      </c>
      <c r="D151" s="68" t="s">
        <v>65</v>
      </c>
      <c r="E151" s="91">
        <v>0.32</v>
      </c>
      <c r="F151" s="69">
        <v>1211.033</v>
      </c>
      <c r="G151" s="69">
        <v>1058.494</v>
      </c>
      <c r="H151" s="70">
        <f t="shared" si="9"/>
        <v>-0.12595775672504383</v>
      </c>
      <c r="I151" s="69">
        <v>1282.492</v>
      </c>
      <c r="J151" s="69">
        <v>824.925</v>
      </c>
      <c r="K151" s="70">
        <f t="shared" si="10"/>
        <v>-0.35677961344008385</v>
      </c>
      <c r="L151" s="68">
        <v>17</v>
      </c>
      <c r="M151" s="86">
        <v>0.007599666387612254</v>
      </c>
    </row>
    <row r="152" spans="1:13" s="72" customFormat="1" ht="12.75">
      <c r="A152" s="71">
        <v>17</v>
      </c>
      <c r="B152" s="68" t="s">
        <v>174</v>
      </c>
      <c r="C152" s="92">
        <v>22042190</v>
      </c>
      <c r="D152" s="68" t="s">
        <v>90</v>
      </c>
      <c r="E152" s="91">
        <v>0.29</v>
      </c>
      <c r="F152" s="69">
        <v>799.668</v>
      </c>
      <c r="G152" s="69">
        <v>751.815</v>
      </c>
      <c r="H152" s="70">
        <f t="shared" si="9"/>
        <v>-0.05984108404988064</v>
      </c>
      <c r="I152" s="69">
        <v>906.365</v>
      </c>
      <c r="J152" s="69">
        <v>992.352</v>
      </c>
      <c r="K152" s="70">
        <f t="shared" si="10"/>
        <v>0.0948701681993457</v>
      </c>
      <c r="L152" s="68">
        <v>18</v>
      </c>
      <c r="M152" s="86">
        <v>0.014972641921906683</v>
      </c>
    </row>
    <row r="153" spans="1:13" s="72" customFormat="1" ht="12.75">
      <c r="A153" s="71">
        <v>18</v>
      </c>
      <c r="B153" s="68" t="s">
        <v>87</v>
      </c>
      <c r="C153" s="92" t="s">
        <v>336</v>
      </c>
      <c r="D153" s="68" t="s">
        <v>65</v>
      </c>
      <c r="E153" s="91">
        <v>0.29</v>
      </c>
      <c r="F153" s="69">
        <v>1086.83</v>
      </c>
      <c r="G153" s="69">
        <v>1306.337</v>
      </c>
      <c r="H153" s="70">
        <f t="shared" si="9"/>
        <v>0.20196994930209883</v>
      </c>
      <c r="I153" s="69">
        <v>1176.872</v>
      </c>
      <c r="J153" s="69">
        <v>1448.414</v>
      </c>
      <c r="K153" s="70">
        <f t="shared" si="10"/>
        <v>0.2307319742503857</v>
      </c>
      <c r="L153" s="68">
        <v>19</v>
      </c>
      <c r="M153" s="86">
        <v>0.01408324014847543</v>
      </c>
    </row>
    <row r="154" spans="1:13" s="72" customFormat="1" ht="12.75">
      <c r="A154" s="71">
        <v>19</v>
      </c>
      <c r="B154" s="68" t="s">
        <v>290</v>
      </c>
      <c r="C154" s="93">
        <v>22082090</v>
      </c>
      <c r="D154" s="68" t="s">
        <v>90</v>
      </c>
      <c r="E154" s="91">
        <v>0.25</v>
      </c>
      <c r="F154" s="69">
        <v>228.352</v>
      </c>
      <c r="G154" s="69">
        <v>1021.094</v>
      </c>
      <c r="H154" s="70">
        <f t="shared" si="9"/>
        <v>3.471578965807175</v>
      </c>
      <c r="I154" s="69">
        <v>722.645</v>
      </c>
      <c r="J154" s="69">
        <v>3032.288</v>
      </c>
      <c r="K154" s="70">
        <f t="shared" si="10"/>
        <v>3.1960962851746015</v>
      </c>
      <c r="L154" s="68">
        <v>20</v>
      </c>
      <c r="M154" s="86">
        <v>0.9879927276044755</v>
      </c>
    </row>
    <row r="155" spans="1:13" s="72" customFormat="1" ht="12.75">
      <c r="A155" s="71">
        <v>20</v>
      </c>
      <c r="B155" s="64" t="s">
        <v>106</v>
      </c>
      <c r="C155" s="64">
        <v>22082010</v>
      </c>
      <c r="D155" s="114" t="s">
        <v>90</v>
      </c>
      <c r="E155" s="115">
        <v>0.22</v>
      </c>
      <c r="F155" s="116">
        <v>187.901</v>
      </c>
      <c r="G155" s="90">
        <v>200.643</v>
      </c>
      <c r="H155" s="70">
        <f t="shared" si="9"/>
        <v>0.06781230541614994</v>
      </c>
      <c r="I155" s="117">
        <v>765.274</v>
      </c>
      <c r="J155" s="116">
        <v>764.554</v>
      </c>
      <c r="K155" s="70">
        <f t="shared" si="10"/>
        <v>-0.0009408394901695697</v>
      </c>
      <c r="L155" s="90"/>
      <c r="M155" s="86">
        <v>0.9445783549312897</v>
      </c>
    </row>
    <row r="156" spans="1:13" s="72" customFormat="1" ht="12.75">
      <c r="A156" s="71"/>
      <c r="B156" s="64"/>
      <c r="C156" s="64"/>
      <c r="D156" s="114"/>
      <c r="E156" s="115"/>
      <c r="F156" s="116"/>
      <c r="G156" s="90"/>
      <c r="H156" s="90"/>
      <c r="I156" s="117"/>
      <c r="J156" s="116"/>
      <c r="K156" s="90"/>
      <c r="L156" s="90"/>
      <c r="M156" s="86"/>
    </row>
    <row r="157" spans="2:35" s="73" customFormat="1" ht="12.75">
      <c r="B157" s="84" t="s">
        <v>180</v>
      </c>
      <c r="C157" s="84"/>
      <c r="D157" s="84"/>
      <c r="E157" s="119">
        <f>SUM(E136:E155)</f>
        <v>98.13999999999999</v>
      </c>
      <c r="F157" s="120"/>
      <c r="G157" s="85"/>
      <c r="H157" s="85"/>
      <c r="I157" s="85">
        <f>SUM(I136:I155)</f>
        <v>368287.53200000006</v>
      </c>
      <c r="J157" s="120">
        <f>SUM(J136:J155)</f>
        <v>363111.59300000005</v>
      </c>
      <c r="K157" s="121">
        <f>+(J157-I157)/I157</f>
        <v>-0.014054070665634187</v>
      </c>
      <c r="L157" s="85"/>
      <c r="M157" s="12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5:13" s="72" customFormat="1" ht="12.75">
      <c r="E158" s="123"/>
      <c r="F158" s="124"/>
      <c r="G158" s="117"/>
      <c r="H158" s="117"/>
      <c r="I158" s="117"/>
      <c r="J158" s="124"/>
      <c r="K158" s="117"/>
      <c r="L158" s="117"/>
      <c r="M158" s="118"/>
    </row>
    <row r="159" spans="2:13" s="72" customFormat="1" ht="21" customHeight="1">
      <c r="B159" s="177" t="s">
        <v>431</v>
      </c>
      <c r="C159" s="177"/>
      <c r="D159" s="177"/>
      <c r="E159" s="177"/>
      <c r="F159" s="177"/>
      <c r="G159" s="177"/>
      <c r="H159" s="177"/>
      <c r="I159" s="177"/>
      <c r="J159" s="177"/>
      <c r="K159" s="177"/>
      <c r="L159" s="177"/>
      <c r="M159" s="177"/>
    </row>
    <row r="160" spans="13:35" ht="12.75">
      <c r="M160" s="118"/>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2:35" s="98" customFormat="1" ht="15.75" customHeight="1">
      <c r="B161" s="175" t="s">
        <v>226</v>
      </c>
      <c r="C161" s="175"/>
      <c r="D161" s="175"/>
      <c r="E161" s="175"/>
      <c r="F161" s="175"/>
      <c r="G161" s="175"/>
      <c r="H161" s="175"/>
      <c r="I161" s="175"/>
      <c r="J161" s="175"/>
      <c r="K161" s="175"/>
      <c r="L161" s="175"/>
      <c r="M161" s="175"/>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2:35" s="98" customFormat="1" ht="15.75" customHeight="1">
      <c r="B162" s="172" t="s">
        <v>56</v>
      </c>
      <c r="C162" s="172"/>
      <c r="D162" s="172"/>
      <c r="E162" s="172"/>
      <c r="F162" s="172"/>
      <c r="G162" s="172"/>
      <c r="H162" s="172"/>
      <c r="I162" s="172"/>
      <c r="J162" s="172"/>
      <c r="K162" s="172"/>
      <c r="L162" s="172"/>
      <c r="M162" s="1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2:35" s="99" customFormat="1" ht="15.75" customHeight="1">
      <c r="B163" s="172" t="s">
        <v>60</v>
      </c>
      <c r="C163" s="172"/>
      <c r="D163" s="172"/>
      <c r="E163" s="172"/>
      <c r="F163" s="172"/>
      <c r="G163" s="172"/>
      <c r="H163" s="172"/>
      <c r="I163" s="172"/>
      <c r="J163" s="172"/>
      <c r="K163" s="172"/>
      <c r="L163" s="172"/>
      <c r="M163" s="1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2:35"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2:14" s="72" customFormat="1" ht="30.75" customHeight="1">
      <c r="B165" s="102" t="s">
        <v>331</v>
      </c>
      <c r="C165" s="102" t="s">
        <v>281</v>
      </c>
      <c r="D165" s="102" t="s">
        <v>63</v>
      </c>
      <c r="E165" s="104" t="s">
        <v>178</v>
      </c>
      <c r="F165" s="173" t="s">
        <v>265</v>
      </c>
      <c r="G165" s="173"/>
      <c r="H165" s="173"/>
      <c r="I165" s="173" t="s">
        <v>266</v>
      </c>
      <c r="J165" s="173"/>
      <c r="K165" s="173"/>
      <c r="L165" s="173"/>
      <c r="M165" s="173"/>
      <c r="N165" s="114"/>
    </row>
    <row r="166" spans="2:13" s="72" customFormat="1" ht="15.75" customHeight="1">
      <c r="B166" s="105"/>
      <c r="C166" s="105"/>
      <c r="D166" s="105"/>
      <c r="E166" s="106">
        <f>+E134</f>
        <v>2008</v>
      </c>
      <c r="F166" s="174" t="str">
        <f>+F134</f>
        <v>Enero-Octubre</v>
      </c>
      <c r="G166" s="174"/>
      <c r="H166" s="105" t="s">
        <v>179</v>
      </c>
      <c r="I166" s="174" t="str">
        <f>+F166</f>
        <v>Enero-Octubre</v>
      </c>
      <c r="J166" s="174"/>
      <c r="K166" s="105" t="s">
        <v>179</v>
      </c>
      <c r="L166" s="107"/>
      <c r="M166" s="108" t="s">
        <v>267</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ene-ago 09</v>
      </c>
    </row>
    <row r="168" spans="1:35" s="71" customFormat="1" ht="12.75">
      <c r="A168" s="71">
        <v>1</v>
      </c>
      <c r="B168" s="68" t="s">
        <v>80</v>
      </c>
      <c r="C168" s="92" t="s">
        <v>314</v>
      </c>
      <c r="D168" s="68" t="s">
        <v>65</v>
      </c>
      <c r="E168" s="91">
        <v>27.89</v>
      </c>
      <c r="F168" s="69">
        <v>255872.784</v>
      </c>
      <c r="G168" s="69">
        <v>261065.986</v>
      </c>
      <c r="H168" s="70">
        <f aca="true" t="shared" si="12" ref="H168:H187">+(G168-F168)/F168</f>
        <v>0.020296031171490245</v>
      </c>
      <c r="I168" s="69">
        <v>375483.39</v>
      </c>
      <c r="J168" s="69">
        <v>321287.648</v>
      </c>
      <c r="K168" s="70">
        <f aca="true" t="shared" si="13" ref="K168:K187">+(J168-I168)/I168</f>
        <v>-0.144335923887339</v>
      </c>
      <c r="L168" s="68">
        <v>1</v>
      </c>
      <c r="M168" s="86">
        <v>0.3177731384192983</v>
      </c>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s="71" customFormat="1" ht="12.75">
      <c r="A169" s="71">
        <v>2</v>
      </c>
      <c r="B169" s="68" t="s">
        <v>73</v>
      </c>
      <c r="C169" s="92" t="s">
        <v>320</v>
      </c>
      <c r="D169" s="68" t="s">
        <v>65</v>
      </c>
      <c r="E169" s="91">
        <v>9.89</v>
      </c>
      <c r="F169" s="69">
        <v>133654.505</v>
      </c>
      <c r="G169" s="69">
        <v>114396.981</v>
      </c>
      <c r="H169" s="70">
        <f t="shared" si="12"/>
        <v>-0.1440843613913351</v>
      </c>
      <c r="I169" s="69">
        <v>128517.734</v>
      </c>
      <c r="J169" s="69">
        <v>93639.507</v>
      </c>
      <c r="K169" s="70">
        <f t="shared" si="13"/>
        <v>-0.27138843733425927</v>
      </c>
      <c r="L169" s="68">
        <v>2</v>
      </c>
      <c r="M169" s="86">
        <v>0.20694760035303095</v>
      </c>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s="71" customFormat="1" ht="12.75">
      <c r="A170" s="71">
        <v>3</v>
      </c>
      <c r="B170" s="68" t="s">
        <v>113</v>
      </c>
      <c r="C170" s="92" t="s">
        <v>325</v>
      </c>
      <c r="D170" s="68" t="s">
        <v>65</v>
      </c>
      <c r="E170" s="91">
        <v>7.71</v>
      </c>
      <c r="F170" s="69">
        <v>48864.132</v>
      </c>
      <c r="G170" s="69">
        <v>55439.26</v>
      </c>
      <c r="H170" s="70">
        <f t="shared" si="12"/>
        <v>0.13455939419941</v>
      </c>
      <c r="I170" s="69">
        <v>84996.643</v>
      </c>
      <c r="J170" s="69">
        <v>79067.802</v>
      </c>
      <c r="K170" s="70">
        <f t="shared" si="13"/>
        <v>-0.06975382545402412</v>
      </c>
      <c r="L170" s="68">
        <v>3</v>
      </c>
      <c r="M170" s="86">
        <v>0.8267819421161473</v>
      </c>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s="71" customFormat="1" ht="12.75">
      <c r="A171" s="71">
        <v>4</v>
      </c>
      <c r="B171" s="68" t="s">
        <v>89</v>
      </c>
      <c r="C171" s="93">
        <v>22042110</v>
      </c>
      <c r="D171" s="68" t="s">
        <v>90</v>
      </c>
      <c r="E171" s="91">
        <v>6.63</v>
      </c>
      <c r="F171" s="69">
        <v>18060.716</v>
      </c>
      <c r="G171" s="69">
        <v>21536.887</v>
      </c>
      <c r="H171" s="70">
        <f t="shared" si="12"/>
        <v>0.19247138374801964</v>
      </c>
      <c r="I171" s="69">
        <v>74892.61</v>
      </c>
      <c r="J171" s="69">
        <v>79265.88</v>
      </c>
      <c r="K171" s="70">
        <f t="shared" si="13"/>
        <v>0.05839387891542309</v>
      </c>
      <c r="L171" s="68">
        <v>4</v>
      </c>
      <c r="M171" s="86">
        <v>0.09032851791897509</v>
      </c>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s="71" customFormat="1" ht="12.75">
      <c r="A172" s="71">
        <v>5</v>
      </c>
      <c r="B172" s="68" t="s">
        <v>69</v>
      </c>
      <c r="C172" s="92" t="s">
        <v>316</v>
      </c>
      <c r="D172" s="68" t="s">
        <v>65</v>
      </c>
      <c r="E172" s="91">
        <v>5.95</v>
      </c>
      <c r="F172" s="69">
        <v>35231.385</v>
      </c>
      <c r="G172" s="69">
        <v>69134.681</v>
      </c>
      <c r="H172" s="70">
        <f t="shared" si="12"/>
        <v>0.9623038095152942</v>
      </c>
      <c r="I172" s="69">
        <v>64246.993</v>
      </c>
      <c r="J172" s="69">
        <v>88724.902</v>
      </c>
      <c r="K172" s="70">
        <f t="shared" si="13"/>
        <v>0.3809969596553725</v>
      </c>
      <c r="L172" s="68">
        <v>5</v>
      </c>
      <c r="M172" s="86">
        <v>0.6256208143206565</v>
      </c>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s="71" customFormat="1" ht="12.75">
      <c r="A173" s="71">
        <v>6</v>
      </c>
      <c r="B173" s="68" t="s">
        <v>112</v>
      </c>
      <c r="C173" s="93">
        <v>44012200</v>
      </c>
      <c r="D173" s="68" t="s">
        <v>65</v>
      </c>
      <c r="E173" s="91">
        <v>3.48</v>
      </c>
      <c r="F173" s="69">
        <v>297763.34</v>
      </c>
      <c r="G173" s="69">
        <v>321868.22</v>
      </c>
      <c r="H173" s="70">
        <f t="shared" si="12"/>
        <v>0.08095314890006253</v>
      </c>
      <c r="I173" s="69">
        <v>35225.058</v>
      </c>
      <c r="J173" s="69">
        <v>28330.617</v>
      </c>
      <c r="K173" s="70">
        <f t="shared" si="13"/>
        <v>-0.19572546906807078</v>
      </c>
      <c r="L173" s="68">
        <v>6</v>
      </c>
      <c r="M173" s="86">
        <v>0.11998703964902102</v>
      </c>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s="71" customFormat="1" ht="12.75">
      <c r="A174" s="71">
        <v>7</v>
      </c>
      <c r="B174" s="68" t="s">
        <v>117</v>
      </c>
      <c r="C174" s="93">
        <v>20087010</v>
      </c>
      <c r="D174" s="68" t="s">
        <v>65</v>
      </c>
      <c r="E174" s="91">
        <v>2.85</v>
      </c>
      <c r="F174" s="69">
        <v>23272.959</v>
      </c>
      <c r="G174" s="69">
        <v>17400.018</v>
      </c>
      <c r="H174" s="70">
        <f t="shared" si="12"/>
        <v>-0.2523504209327228</v>
      </c>
      <c r="I174" s="69">
        <v>31760.258</v>
      </c>
      <c r="J174" s="69">
        <v>19837.039</v>
      </c>
      <c r="K174" s="70">
        <f t="shared" si="13"/>
        <v>-0.37541316572428346</v>
      </c>
      <c r="L174" s="68">
        <v>7</v>
      </c>
      <c r="M174" s="86">
        <v>0.405434222223176</v>
      </c>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s="71" customFormat="1" ht="12.75">
      <c r="A175" s="71">
        <v>8</v>
      </c>
      <c r="B175" s="68" t="s">
        <v>105</v>
      </c>
      <c r="C175" s="92" t="s">
        <v>318</v>
      </c>
      <c r="D175" s="68" t="s">
        <v>65</v>
      </c>
      <c r="E175" s="91">
        <v>2.75</v>
      </c>
      <c r="F175" s="69">
        <v>29693.531</v>
      </c>
      <c r="G175" s="69">
        <v>29556.193</v>
      </c>
      <c r="H175" s="70">
        <f t="shared" si="12"/>
        <v>-0.0046251825018722</v>
      </c>
      <c r="I175" s="69">
        <v>36641.347</v>
      </c>
      <c r="J175" s="69">
        <v>27094.468</v>
      </c>
      <c r="K175" s="70">
        <f t="shared" si="13"/>
        <v>-0.2605493460707108</v>
      </c>
      <c r="L175" s="68">
        <v>8</v>
      </c>
      <c r="M175" s="86">
        <v>0.24960925872029072</v>
      </c>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s="71" customFormat="1" ht="12.75">
      <c r="A176" s="71">
        <v>9</v>
      </c>
      <c r="B176" s="68" t="s">
        <v>91</v>
      </c>
      <c r="C176" s="92" t="s">
        <v>323</v>
      </c>
      <c r="D176" s="68" t="s">
        <v>65</v>
      </c>
      <c r="E176" s="91">
        <v>2.41</v>
      </c>
      <c r="F176" s="69">
        <v>26443.041</v>
      </c>
      <c r="G176" s="69">
        <v>29609.07</v>
      </c>
      <c r="H176" s="70">
        <f t="shared" si="12"/>
        <v>0.11973013996385659</v>
      </c>
      <c r="I176" s="69">
        <v>31845.81</v>
      </c>
      <c r="J176" s="69">
        <v>25389.909</v>
      </c>
      <c r="K176" s="70">
        <f t="shared" si="13"/>
        <v>-0.2027237178140547</v>
      </c>
      <c r="L176" s="68">
        <v>9</v>
      </c>
      <c r="M176" s="86">
        <v>0.17999536916122685</v>
      </c>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13" s="72" customFormat="1" ht="12.75">
      <c r="A177" s="71">
        <v>10</v>
      </c>
      <c r="B177" s="68" t="s">
        <v>291</v>
      </c>
      <c r="C177" s="93">
        <v>16023100</v>
      </c>
      <c r="D177" s="68" t="s">
        <v>65</v>
      </c>
      <c r="E177" s="91">
        <v>2.39</v>
      </c>
      <c r="F177" s="69">
        <v>6388.478</v>
      </c>
      <c r="G177" s="69">
        <v>4124.95</v>
      </c>
      <c r="H177" s="70">
        <f t="shared" si="12"/>
        <v>-0.3543141261502349</v>
      </c>
      <c r="I177" s="69">
        <v>29286.829</v>
      </c>
      <c r="J177" s="69">
        <v>12032.469</v>
      </c>
      <c r="K177" s="70">
        <f t="shared" si="13"/>
        <v>-0.5891508431998561</v>
      </c>
      <c r="L177" s="68">
        <v>10</v>
      </c>
      <c r="M177" s="86">
        <v>0.6777714445719534</v>
      </c>
    </row>
    <row r="178" spans="1:13" s="72" customFormat="1" ht="12.75">
      <c r="A178" s="71">
        <v>11</v>
      </c>
      <c r="B178" s="68" t="s">
        <v>115</v>
      </c>
      <c r="C178" s="92" t="s">
        <v>347</v>
      </c>
      <c r="D178" s="68" t="s">
        <v>65</v>
      </c>
      <c r="E178" s="91">
        <v>2.03</v>
      </c>
      <c r="F178" s="69">
        <v>1780.49</v>
      </c>
      <c r="G178" s="69">
        <v>1346.15</v>
      </c>
      <c r="H178" s="70">
        <f t="shared" si="12"/>
        <v>-0.24394408280866497</v>
      </c>
      <c r="I178" s="69">
        <v>22957.183</v>
      </c>
      <c r="J178" s="69">
        <v>10409.25</v>
      </c>
      <c r="K178" s="70">
        <f t="shared" si="13"/>
        <v>-0.5465798220975109</v>
      </c>
      <c r="L178" s="68">
        <v>11</v>
      </c>
      <c r="M178" s="86">
        <v>0.24018336656263126</v>
      </c>
    </row>
    <row r="179" spans="1:13" s="72" customFormat="1" ht="12.75">
      <c r="A179" s="71">
        <v>12</v>
      </c>
      <c r="B179" s="68" t="s">
        <v>111</v>
      </c>
      <c r="C179" s="92" t="s">
        <v>348</v>
      </c>
      <c r="D179" s="68" t="s">
        <v>65</v>
      </c>
      <c r="E179" s="91">
        <v>1.64</v>
      </c>
      <c r="F179" s="69">
        <v>7668.527</v>
      </c>
      <c r="G179" s="69">
        <v>9762.476</v>
      </c>
      <c r="H179" s="70">
        <f t="shared" si="12"/>
        <v>0.2730575246067466</v>
      </c>
      <c r="I179" s="69">
        <v>19071.465</v>
      </c>
      <c r="J179" s="69">
        <v>19693.949</v>
      </c>
      <c r="K179" s="70">
        <f t="shared" si="13"/>
        <v>0.03263954814168709</v>
      </c>
      <c r="L179" s="68">
        <v>12</v>
      </c>
      <c r="M179" s="86">
        <v>0.6826186823380295</v>
      </c>
    </row>
    <row r="180" spans="1:13" s="72" customFormat="1" ht="12.75">
      <c r="A180" s="71">
        <v>13</v>
      </c>
      <c r="B180" s="68" t="s">
        <v>87</v>
      </c>
      <c r="C180" s="92" t="s">
        <v>336</v>
      </c>
      <c r="D180" s="68" t="s">
        <v>65</v>
      </c>
      <c r="E180" s="91">
        <v>1.51</v>
      </c>
      <c r="F180" s="69">
        <v>14467.833</v>
      </c>
      <c r="G180" s="69">
        <v>13433.971</v>
      </c>
      <c r="H180" s="70">
        <f t="shared" si="12"/>
        <v>-0.07145935400277298</v>
      </c>
      <c r="I180" s="69">
        <v>19907.249</v>
      </c>
      <c r="J180" s="69">
        <v>15829.707</v>
      </c>
      <c r="K180" s="70">
        <f t="shared" si="13"/>
        <v>-0.20482699543266875</v>
      </c>
      <c r="L180" s="68">
        <v>13</v>
      </c>
      <c r="M180" s="86">
        <v>0.15391563818148857</v>
      </c>
    </row>
    <row r="181" spans="1:13" s="72" customFormat="1" ht="12.75">
      <c r="A181" s="71">
        <v>14</v>
      </c>
      <c r="B181" s="68" t="s">
        <v>66</v>
      </c>
      <c r="C181" s="92" t="s">
        <v>335</v>
      </c>
      <c r="D181" s="68" t="s">
        <v>65</v>
      </c>
      <c r="E181" s="91">
        <v>1.48</v>
      </c>
      <c r="F181" s="69">
        <v>2831.858</v>
      </c>
      <c r="G181" s="69">
        <v>2685.125</v>
      </c>
      <c r="H181" s="70">
        <f t="shared" si="12"/>
        <v>-0.051815098073420406</v>
      </c>
      <c r="I181" s="69">
        <v>16668.052</v>
      </c>
      <c r="J181" s="69">
        <v>9250.349</v>
      </c>
      <c r="K181" s="70">
        <f t="shared" si="13"/>
        <v>-0.4450251895062482</v>
      </c>
      <c r="L181" s="68">
        <v>14</v>
      </c>
      <c r="M181" s="86">
        <v>0.06713756313877212</v>
      </c>
    </row>
    <row r="182" spans="1:13" s="72" customFormat="1" ht="12.75">
      <c r="A182" s="71">
        <v>15</v>
      </c>
      <c r="B182" s="68" t="s">
        <v>116</v>
      </c>
      <c r="C182" s="93">
        <v>21012000</v>
      </c>
      <c r="D182" s="68" t="s">
        <v>65</v>
      </c>
      <c r="E182" s="91">
        <v>1.47</v>
      </c>
      <c r="F182" s="69">
        <v>2675.91</v>
      </c>
      <c r="G182" s="69">
        <v>1618.097</v>
      </c>
      <c r="H182" s="70">
        <f t="shared" si="12"/>
        <v>-0.39530963298466687</v>
      </c>
      <c r="I182" s="69">
        <v>16069.687</v>
      </c>
      <c r="J182" s="69">
        <v>10757.64</v>
      </c>
      <c r="K182" s="70">
        <f t="shared" si="13"/>
        <v>-0.33056319018534713</v>
      </c>
      <c r="L182" s="68">
        <v>15</v>
      </c>
      <c r="M182" s="86">
        <v>0.9843319632013325</v>
      </c>
    </row>
    <row r="183" spans="1:13" s="72" customFormat="1" ht="12.75">
      <c r="A183" s="71">
        <v>16</v>
      </c>
      <c r="B183" s="68" t="s">
        <v>104</v>
      </c>
      <c r="C183" s="92" t="s">
        <v>324</v>
      </c>
      <c r="D183" s="68" t="s">
        <v>65</v>
      </c>
      <c r="E183" s="91">
        <v>1.07</v>
      </c>
      <c r="F183" s="69">
        <v>15749.732</v>
      </c>
      <c r="G183" s="69">
        <v>10682.51</v>
      </c>
      <c r="H183" s="70">
        <f t="shared" si="12"/>
        <v>-0.32173385553481165</v>
      </c>
      <c r="I183" s="69">
        <v>15523.039</v>
      </c>
      <c r="J183" s="69">
        <v>7704.043</v>
      </c>
      <c r="K183" s="70">
        <f t="shared" si="13"/>
        <v>-0.5037026577076822</v>
      </c>
      <c r="L183" s="68">
        <v>16</v>
      </c>
      <c r="M183" s="86">
        <v>0.3475705791267708</v>
      </c>
    </row>
    <row r="184" spans="1:13" s="72" customFormat="1" ht="12.75">
      <c r="A184" s="71">
        <v>17</v>
      </c>
      <c r="B184" s="68" t="s">
        <v>103</v>
      </c>
      <c r="C184" s="92" t="s">
        <v>343</v>
      </c>
      <c r="D184" s="68" t="s">
        <v>65</v>
      </c>
      <c r="E184" s="91">
        <v>0.97</v>
      </c>
      <c r="F184" s="69">
        <v>19351.53</v>
      </c>
      <c r="G184" s="69">
        <v>18755.805</v>
      </c>
      <c r="H184" s="70">
        <f t="shared" si="12"/>
        <v>-0.03078438759105862</v>
      </c>
      <c r="I184" s="69">
        <v>11873.492</v>
      </c>
      <c r="J184" s="69">
        <v>15806.8</v>
      </c>
      <c r="K184" s="70">
        <f t="shared" si="13"/>
        <v>0.3312680043916313</v>
      </c>
      <c r="L184" s="68">
        <v>17</v>
      </c>
      <c r="M184" s="86">
        <v>0.508131100575677</v>
      </c>
    </row>
    <row r="185" spans="1:13" s="72" customFormat="1" ht="12.75">
      <c r="A185" s="71">
        <v>18</v>
      </c>
      <c r="B185" s="68" t="s">
        <v>118</v>
      </c>
      <c r="C185" s="93">
        <v>12093000</v>
      </c>
      <c r="D185" s="68" t="s">
        <v>65</v>
      </c>
      <c r="E185" s="91">
        <v>0.84</v>
      </c>
      <c r="F185" s="69">
        <v>13.641</v>
      </c>
      <c r="G185" s="69">
        <v>13.709</v>
      </c>
      <c r="H185" s="70">
        <f t="shared" si="12"/>
        <v>0.004984971776262709</v>
      </c>
      <c r="I185" s="69">
        <v>8245.1</v>
      </c>
      <c r="J185" s="69">
        <v>9347.531</v>
      </c>
      <c r="K185" s="70">
        <f t="shared" si="13"/>
        <v>0.1337074141004961</v>
      </c>
      <c r="L185" s="68">
        <v>18</v>
      </c>
      <c r="M185" s="86">
        <v>0.7326538936457349</v>
      </c>
    </row>
    <row r="186" spans="1:13" s="72" customFormat="1" ht="12.75">
      <c r="A186" s="71">
        <v>19</v>
      </c>
      <c r="B186" s="68" t="s">
        <v>114</v>
      </c>
      <c r="C186" s="92" t="s">
        <v>319</v>
      </c>
      <c r="D186" s="68" t="s">
        <v>65</v>
      </c>
      <c r="E186" s="91">
        <v>0.83</v>
      </c>
      <c r="F186" s="69">
        <v>23676.972</v>
      </c>
      <c r="G186" s="69">
        <v>7036.557</v>
      </c>
      <c r="H186" s="70">
        <f t="shared" si="12"/>
        <v>-0.7028100975074009</v>
      </c>
      <c r="I186" s="69">
        <v>10986.793</v>
      </c>
      <c r="J186" s="69">
        <v>3448.491</v>
      </c>
      <c r="K186" s="70">
        <f t="shared" si="13"/>
        <v>-0.6861239672031684</v>
      </c>
      <c r="L186" s="68">
        <v>19</v>
      </c>
      <c r="M186" s="86">
        <v>0.27402548662198284</v>
      </c>
    </row>
    <row r="187" spans="1:13" s="72" customFormat="1" ht="12.75">
      <c r="A187" s="71">
        <v>20</v>
      </c>
      <c r="B187" s="68" t="s">
        <v>124</v>
      </c>
      <c r="C187" s="93">
        <v>20079910</v>
      </c>
      <c r="D187" s="68" t="s">
        <v>65</v>
      </c>
      <c r="E187" s="91">
        <v>0.83</v>
      </c>
      <c r="F187" s="69">
        <v>5756.401</v>
      </c>
      <c r="G187" s="69">
        <v>3465.915</v>
      </c>
      <c r="H187" s="70">
        <f t="shared" si="12"/>
        <v>-0.3979024393887778</v>
      </c>
      <c r="I187" s="69">
        <v>10296.345</v>
      </c>
      <c r="J187" s="69">
        <v>3205.967</v>
      </c>
      <c r="K187" s="70">
        <f t="shared" si="13"/>
        <v>-0.6886305771611188</v>
      </c>
      <c r="L187" s="68">
        <v>20</v>
      </c>
      <c r="M187" s="86">
        <v>0.10370332057180646</v>
      </c>
    </row>
    <row r="188" spans="2:13" s="72" customFormat="1" ht="12.75">
      <c r="B188" s="68"/>
      <c r="C188" s="68"/>
      <c r="D188" s="68"/>
      <c r="E188" s="91"/>
      <c r="F188" s="69"/>
      <c r="G188" s="69"/>
      <c r="H188" s="70"/>
      <c r="I188" s="69"/>
      <c r="J188" s="69"/>
      <c r="K188" s="69"/>
      <c r="L188" s="70"/>
      <c r="M188" s="118"/>
    </row>
    <row r="189" spans="2:35" s="73" customFormat="1" ht="12.75">
      <c r="B189" s="84" t="s">
        <v>180</v>
      </c>
      <c r="C189" s="84"/>
      <c r="D189" s="84"/>
      <c r="E189" s="119">
        <f>SUM(E168:E188)</f>
        <v>84.62</v>
      </c>
      <c r="F189" s="120"/>
      <c r="G189" s="85"/>
      <c r="H189" s="85"/>
      <c r="I189" s="85">
        <f>SUM(I168:I188)</f>
        <v>1044495.0769999998</v>
      </c>
      <c r="J189" s="120">
        <f>SUM(J168:J188)</f>
        <v>880123.968</v>
      </c>
      <c r="K189" s="121">
        <f>+(J189-I189)/I189</f>
        <v>-0.1573689647940771</v>
      </c>
      <c r="L189" s="85"/>
      <c r="M189" s="12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5:13" s="72" customFormat="1" ht="12.75">
      <c r="E190" s="123"/>
      <c r="F190" s="124"/>
      <c r="G190" s="117"/>
      <c r="H190" s="117"/>
      <c r="I190" s="117"/>
      <c r="J190" s="124"/>
      <c r="K190" s="117"/>
      <c r="L190" s="117"/>
      <c r="M190" s="118"/>
    </row>
    <row r="191" spans="2:13" s="72" customFormat="1" ht="21" customHeight="1">
      <c r="B191" s="177" t="s">
        <v>431</v>
      </c>
      <c r="C191" s="177"/>
      <c r="D191" s="177"/>
      <c r="E191" s="177"/>
      <c r="F191" s="177"/>
      <c r="G191" s="177"/>
      <c r="H191" s="177"/>
      <c r="I191" s="177"/>
      <c r="J191" s="177"/>
      <c r="K191" s="177"/>
      <c r="L191" s="177"/>
      <c r="M191" s="177"/>
    </row>
    <row r="192" spans="13:35" ht="12.75">
      <c r="M192" s="118"/>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2:35" s="98" customFormat="1" ht="15.75" customHeight="1">
      <c r="B193" s="175" t="s">
        <v>227</v>
      </c>
      <c r="C193" s="175"/>
      <c r="D193" s="175"/>
      <c r="E193" s="175"/>
      <c r="F193" s="175"/>
      <c r="G193" s="175"/>
      <c r="H193" s="175"/>
      <c r="I193" s="175"/>
      <c r="J193" s="175"/>
      <c r="K193" s="175"/>
      <c r="L193" s="175"/>
      <c r="M193" s="175"/>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2:35" s="98" customFormat="1" ht="15.75" customHeight="1">
      <c r="B194" s="172" t="s">
        <v>56</v>
      </c>
      <c r="C194" s="172"/>
      <c r="D194" s="172"/>
      <c r="E194" s="172"/>
      <c r="F194" s="172"/>
      <c r="G194" s="172"/>
      <c r="H194" s="172"/>
      <c r="I194" s="172"/>
      <c r="J194" s="172"/>
      <c r="K194" s="172"/>
      <c r="L194" s="172"/>
      <c r="M194" s="1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2:35" s="99" customFormat="1" ht="15.75" customHeight="1">
      <c r="B195" s="172" t="s">
        <v>43</v>
      </c>
      <c r="C195" s="172"/>
      <c r="D195" s="172"/>
      <c r="E195" s="172"/>
      <c r="F195" s="172"/>
      <c r="G195" s="172"/>
      <c r="H195" s="172"/>
      <c r="I195" s="172"/>
      <c r="J195" s="172"/>
      <c r="K195" s="172"/>
      <c r="L195" s="172"/>
      <c r="M195" s="1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2:35"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2:13" s="72" customFormat="1" ht="30.75" customHeight="1">
      <c r="B197" s="102" t="s">
        <v>330</v>
      </c>
      <c r="C197" s="102" t="s">
        <v>281</v>
      </c>
      <c r="D197" s="102" t="s">
        <v>63</v>
      </c>
      <c r="E197" s="104" t="s">
        <v>178</v>
      </c>
      <c r="F197" s="173" t="s">
        <v>265</v>
      </c>
      <c r="G197" s="173"/>
      <c r="H197" s="173"/>
      <c r="I197" s="173" t="s">
        <v>266</v>
      </c>
      <c r="J197" s="173"/>
      <c r="K197" s="173"/>
      <c r="L197" s="173"/>
      <c r="M197" s="173"/>
    </row>
    <row r="198" spans="2:13" s="72" customFormat="1" ht="15.75" customHeight="1">
      <c r="B198" s="105"/>
      <c r="C198" s="105"/>
      <c r="D198" s="105"/>
      <c r="E198" s="106">
        <f>+E166</f>
        <v>2008</v>
      </c>
      <c r="F198" s="174" t="str">
        <f>+F166</f>
        <v>Enero-Octubre</v>
      </c>
      <c r="G198" s="174"/>
      <c r="H198" s="105" t="s">
        <v>179</v>
      </c>
      <c r="I198" s="174" t="str">
        <f>+F198</f>
        <v>Enero-Octubre</v>
      </c>
      <c r="J198" s="174"/>
      <c r="K198" s="105" t="s">
        <v>179</v>
      </c>
      <c r="L198" s="107"/>
      <c r="M198" s="108" t="s">
        <v>267</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ene-ago 09</v>
      </c>
    </row>
    <row r="200" spans="1:35" s="71" customFormat="1" ht="12.75">
      <c r="A200" s="71">
        <v>1</v>
      </c>
      <c r="B200" s="68" t="s">
        <v>89</v>
      </c>
      <c r="C200" s="93">
        <v>22042110</v>
      </c>
      <c r="D200" s="68" t="s">
        <v>90</v>
      </c>
      <c r="E200" s="91">
        <v>34.2</v>
      </c>
      <c r="F200" s="69">
        <v>162345.821</v>
      </c>
      <c r="G200" s="69">
        <v>174962.516</v>
      </c>
      <c r="H200" s="70">
        <f aca="true" t="shared" si="15" ref="H200:H219">+(G200-F200)/F200</f>
        <v>0.07771493545251162</v>
      </c>
      <c r="I200" s="69">
        <v>538349.979</v>
      </c>
      <c r="J200" s="69">
        <v>514598.541</v>
      </c>
      <c r="K200" s="70">
        <f aca="true" t="shared" si="16" ref="K200:K219">+(J200-I200)/I200</f>
        <v>-0.04411895407541201</v>
      </c>
      <c r="L200" s="68">
        <v>1</v>
      </c>
      <c r="M200" s="86">
        <v>0.5864178071548178</v>
      </c>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s="71" customFormat="1" ht="12.75">
      <c r="A201" s="71">
        <v>2</v>
      </c>
      <c r="B201" s="68" t="s">
        <v>92</v>
      </c>
      <c r="C201" s="93">
        <v>10051000</v>
      </c>
      <c r="D201" s="68" t="s">
        <v>65</v>
      </c>
      <c r="E201" s="91">
        <v>5.38</v>
      </c>
      <c r="F201" s="69">
        <v>41827.729</v>
      </c>
      <c r="G201" s="69">
        <v>47228.789</v>
      </c>
      <c r="H201" s="70">
        <f t="shared" si="15"/>
        <v>0.1291263027930586</v>
      </c>
      <c r="I201" s="69">
        <v>100050.986</v>
      </c>
      <c r="J201" s="69">
        <v>112418.491</v>
      </c>
      <c r="K201" s="70">
        <f t="shared" si="16"/>
        <v>0.12361202517284527</v>
      </c>
      <c r="L201" s="68">
        <v>2</v>
      </c>
      <c r="M201" s="86">
        <v>0.5913178644390176</v>
      </c>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s="71" customFormat="1" ht="12.75">
      <c r="A202" s="71">
        <v>3</v>
      </c>
      <c r="B202" s="68" t="s">
        <v>120</v>
      </c>
      <c r="C202" s="92" t="s">
        <v>349</v>
      </c>
      <c r="D202" s="68" t="s">
        <v>65</v>
      </c>
      <c r="E202" s="91">
        <v>4.71</v>
      </c>
      <c r="F202" s="69">
        <v>24564.275</v>
      </c>
      <c r="G202" s="69">
        <v>26091.353</v>
      </c>
      <c r="H202" s="70">
        <f t="shared" si="15"/>
        <v>0.062166622055810625</v>
      </c>
      <c r="I202" s="69">
        <v>70691.152</v>
      </c>
      <c r="J202" s="69">
        <v>55019.523</v>
      </c>
      <c r="K202" s="70">
        <f t="shared" si="16"/>
        <v>-0.22169152088510313</v>
      </c>
      <c r="L202" s="68">
        <v>3</v>
      </c>
      <c r="M202" s="86">
        <v>0.6689594715743379</v>
      </c>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s="71" customFormat="1" ht="12.75">
      <c r="A203" s="71">
        <v>4</v>
      </c>
      <c r="B203" s="68" t="s">
        <v>80</v>
      </c>
      <c r="C203" s="92" t="s">
        <v>314</v>
      </c>
      <c r="D203" s="68" t="s">
        <v>65</v>
      </c>
      <c r="E203" s="91">
        <v>4.54</v>
      </c>
      <c r="F203" s="69">
        <v>56330.714</v>
      </c>
      <c r="G203" s="69">
        <v>55805.577</v>
      </c>
      <c r="H203" s="70">
        <f t="shared" si="15"/>
        <v>-0.009322392043530683</v>
      </c>
      <c r="I203" s="69">
        <v>85240.867</v>
      </c>
      <c r="J203" s="69">
        <v>67021.533</v>
      </c>
      <c r="K203" s="70">
        <f t="shared" si="16"/>
        <v>-0.2137394261839219</v>
      </c>
      <c r="L203" s="68">
        <v>4</v>
      </c>
      <c r="M203" s="86">
        <v>0.06628839613243571</v>
      </c>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s="71" customFormat="1" ht="12.75">
      <c r="A204" s="71">
        <v>5</v>
      </c>
      <c r="B204" s="68" t="s">
        <v>174</v>
      </c>
      <c r="C204" s="93">
        <v>22042190</v>
      </c>
      <c r="D204" s="68" t="s">
        <v>90</v>
      </c>
      <c r="E204" s="91">
        <v>3.46</v>
      </c>
      <c r="F204" s="69">
        <v>29974.243</v>
      </c>
      <c r="G204" s="69">
        <v>32221.247</v>
      </c>
      <c r="H204" s="70">
        <f t="shared" si="15"/>
        <v>0.07496449535022455</v>
      </c>
      <c r="I204" s="69">
        <v>54178.181</v>
      </c>
      <c r="J204" s="69">
        <v>55496.488</v>
      </c>
      <c r="K204" s="70">
        <f t="shared" si="16"/>
        <v>0.024332802904549356</v>
      </c>
      <c r="L204" s="68">
        <v>5</v>
      </c>
      <c r="M204" s="86">
        <v>0.8373329652657435</v>
      </c>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s="71" customFormat="1" ht="12.75">
      <c r="A205" s="71">
        <v>6</v>
      </c>
      <c r="B205" s="68" t="s">
        <v>107</v>
      </c>
      <c r="C205" s="93">
        <v>22042990</v>
      </c>
      <c r="D205" s="68" t="s">
        <v>90</v>
      </c>
      <c r="E205" s="91">
        <v>3.17</v>
      </c>
      <c r="F205" s="69">
        <v>44571.968</v>
      </c>
      <c r="G205" s="69">
        <v>63288.287</v>
      </c>
      <c r="H205" s="70">
        <f t="shared" si="15"/>
        <v>0.41991233144562956</v>
      </c>
      <c r="I205" s="69">
        <v>47747.362</v>
      </c>
      <c r="J205" s="69">
        <v>55115.246</v>
      </c>
      <c r="K205" s="70">
        <f t="shared" si="16"/>
        <v>0.15430976061043955</v>
      </c>
      <c r="L205" s="68">
        <v>6</v>
      </c>
      <c r="M205" s="86">
        <v>0.329792899839181</v>
      </c>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s="71" customFormat="1" ht="12.75">
      <c r="A206" s="71">
        <v>7</v>
      </c>
      <c r="B206" s="68" t="s">
        <v>115</v>
      </c>
      <c r="C206" s="92" t="s">
        <v>347</v>
      </c>
      <c r="D206" s="68" t="s">
        <v>65</v>
      </c>
      <c r="E206" s="91">
        <v>3.01</v>
      </c>
      <c r="F206" s="69">
        <v>3577.585</v>
      </c>
      <c r="G206" s="69">
        <v>3480.074</v>
      </c>
      <c r="H206" s="70">
        <f t="shared" si="15"/>
        <v>-0.027256095941815488</v>
      </c>
      <c r="I206" s="69">
        <v>47185.768</v>
      </c>
      <c r="J206" s="69">
        <v>26334.664</v>
      </c>
      <c r="K206" s="70">
        <f t="shared" si="16"/>
        <v>-0.44189392021763846</v>
      </c>
      <c r="L206" s="68">
        <v>7</v>
      </c>
      <c r="M206" s="86">
        <v>0.6076468772308984</v>
      </c>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s="71" customFormat="1" ht="12.75">
      <c r="A207" s="71">
        <v>8</v>
      </c>
      <c r="B207" s="68" t="s">
        <v>70</v>
      </c>
      <c r="C207" s="92" t="s">
        <v>321</v>
      </c>
      <c r="D207" s="68" t="s">
        <v>65</v>
      </c>
      <c r="E207" s="91">
        <v>2.74</v>
      </c>
      <c r="F207" s="69">
        <v>16525.679</v>
      </c>
      <c r="G207" s="69">
        <v>17038.29</v>
      </c>
      <c r="H207" s="70">
        <f t="shared" si="15"/>
        <v>0.031019058278936727</v>
      </c>
      <c r="I207" s="69">
        <v>45174.708</v>
      </c>
      <c r="J207" s="69">
        <v>38408.449</v>
      </c>
      <c r="K207" s="70">
        <f t="shared" si="16"/>
        <v>-0.14977980599232646</v>
      </c>
      <c r="L207" s="68">
        <v>8</v>
      </c>
      <c r="M207" s="86">
        <v>0.28796280944712704</v>
      </c>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s="71" customFormat="1" ht="12.75">
      <c r="A208" s="71">
        <v>9</v>
      </c>
      <c r="B208" s="68" t="s">
        <v>117</v>
      </c>
      <c r="C208" s="93">
        <v>20087010</v>
      </c>
      <c r="D208" s="68" t="s">
        <v>65</v>
      </c>
      <c r="E208" s="91">
        <v>1.48</v>
      </c>
      <c r="F208" s="69">
        <v>17324.562</v>
      </c>
      <c r="G208" s="69">
        <v>13800.785</v>
      </c>
      <c r="H208" s="70">
        <f t="shared" si="15"/>
        <v>-0.2033977540095964</v>
      </c>
      <c r="I208" s="69">
        <v>23154.931</v>
      </c>
      <c r="J208" s="69">
        <v>16152.85</v>
      </c>
      <c r="K208" s="70">
        <f t="shared" si="16"/>
        <v>-0.30240128981597914</v>
      </c>
      <c r="L208" s="68">
        <v>9</v>
      </c>
      <c r="M208" s="86">
        <v>0.3301358724171298</v>
      </c>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13" s="72" customFormat="1" ht="12.75">
      <c r="A209" s="71">
        <v>10</v>
      </c>
      <c r="B209" s="68" t="s">
        <v>77</v>
      </c>
      <c r="C209" s="92" t="s">
        <v>338</v>
      </c>
      <c r="D209" s="68" t="s">
        <v>65</v>
      </c>
      <c r="E209" s="91">
        <v>1.44</v>
      </c>
      <c r="F209" s="69">
        <v>6452.424</v>
      </c>
      <c r="G209" s="69">
        <v>7826.547</v>
      </c>
      <c r="H209" s="70">
        <f t="shared" si="15"/>
        <v>0.21296229138072756</v>
      </c>
      <c r="I209" s="69">
        <v>23777.597</v>
      </c>
      <c r="J209" s="69">
        <v>23330.088</v>
      </c>
      <c r="K209" s="70">
        <f t="shared" si="16"/>
        <v>-0.018820615052059373</v>
      </c>
      <c r="L209" s="68">
        <v>10</v>
      </c>
      <c r="M209" s="86">
        <v>0.09118403801177351</v>
      </c>
    </row>
    <row r="210" spans="1:13" s="72" customFormat="1" ht="12.75">
      <c r="A210" s="71">
        <v>11</v>
      </c>
      <c r="B210" s="68" t="s">
        <v>113</v>
      </c>
      <c r="C210" s="92" t="s">
        <v>325</v>
      </c>
      <c r="D210" s="68" t="s">
        <v>65</v>
      </c>
      <c r="E210" s="91">
        <v>1.25</v>
      </c>
      <c r="F210" s="69">
        <v>4215.508</v>
      </c>
      <c r="G210" s="69">
        <v>5317.278</v>
      </c>
      <c r="H210" s="70">
        <f t="shared" si="15"/>
        <v>0.26136114556063006</v>
      </c>
      <c r="I210" s="69">
        <v>8393.003</v>
      </c>
      <c r="J210" s="69">
        <v>14052.123</v>
      </c>
      <c r="K210" s="70">
        <f t="shared" si="16"/>
        <v>0.6742664097701381</v>
      </c>
      <c r="L210" s="68">
        <v>11</v>
      </c>
      <c r="M210" s="86">
        <v>0.14693770727046368</v>
      </c>
    </row>
    <row r="211" spans="1:13" s="72" customFormat="1" ht="12.75">
      <c r="A211" s="71">
        <v>12</v>
      </c>
      <c r="B211" s="68" t="s">
        <v>176</v>
      </c>
      <c r="C211" s="92" t="s">
        <v>351</v>
      </c>
      <c r="D211" s="68" t="s">
        <v>65</v>
      </c>
      <c r="E211" s="91">
        <v>1.04</v>
      </c>
      <c r="F211" s="69">
        <v>3766.02</v>
      </c>
      <c r="G211" s="69">
        <v>5617.862</v>
      </c>
      <c r="H211" s="70">
        <f t="shared" si="15"/>
        <v>0.4917238888800378</v>
      </c>
      <c r="I211" s="69">
        <v>17473.826</v>
      </c>
      <c r="J211" s="69">
        <v>15675.349</v>
      </c>
      <c r="K211" s="70">
        <f t="shared" si="16"/>
        <v>-0.10292405338132592</v>
      </c>
      <c r="L211" s="68">
        <v>12</v>
      </c>
      <c r="M211" s="86">
        <v>0.503787319645343</v>
      </c>
    </row>
    <row r="212" spans="1:13" s="72" customFormat="1" ht="12.75">
      <c r="A212" s="71">
        <v>13</v>
      </c>
      <c r="B212" s="68" t="s">
        <v>175</v>
      </c>
      <c r="C212" s="92" t="s">
        <v>350</v>
      </c>
      <c r="D212" s="68" t="s">
        <v>65</v>
      </c>
      <c r="E212" s="91">
        <v>1.02</v>
      </c>
      <c r="F212" s="69">
        <v>2662.348</v>
      </c>
      <c r="G212" s="69">
        <v>3545.184</v>
      </c>
      <c r="H212" s="70">
        <f t="shared" si="15"/>
        <v>0.33160052705356335</v>
      </c>
      <c r="I212" s="69">
        <v>15952.953</v>
      </c>
      <c r="J212" s="69">
        <v>15165.834</v>
      </c>
      <c r="K212" s="70">
        <f t="shared" si="16"/>
        <v>-0.04934001874135772</v>
      </c>
      <c r="L212" s="68">
        <v>13</v>
      </c>
      <c r="M212" s="86">
        <v>0.5543132004009987</v>
      </c>
    </row>
    <row r="213" spans="1:13" s="72" customFormat="1" ht="12.75">
      <c r="A213" s="71">
        <v>14</v>
      </c>
      <c r="B213" s="68" t="s">
        <v>173</v>
      </c>
      <c r="C213" s="93">
        <v>21069090</v>
      </c>
      <c r="D213" s="68" t="s">
        <v>65</v>
      </c>
      <c r="E213" s="91">
        <v>0.97</v>
      </c>
      <c r="F213" s="69">
        <v>1988.996</v>
      </c>
      <c r="G213" s="69">
        <v>1438.14</v>
      </c>
      <c r="H213" s="70">
        <f t="shared" si="15"/>
        <v>-0.2769517887416566</v>
      </c>
      <c r="I213" s="69">
        <v>14687.824</v>
      </c>
      <c r="J213" s="69">
        <v>12153.275</v>
      </c>
      <c r="K213" s="70">
        <f t="shared" si="16"/>
        <v>-0.17256123167053206</v>
      </c>
      <c r="L213" s="68">
        <v>14</v>
      </c>
      <c r="M213" s="86">
        <v>0.7920797080196825</v>
      </c>
    </row>
    <row r="214" spans="1:13" s="72" customFormat="1" ht="12.75">
      <c r="A214" s="71">
        <v>15</v>
      </c>
      <c r="B214" s="68" t="s">
        <v>100</v>
      </c>
      <c r="C214" s="92" t="s">
        <v>376</v>
      </c>
      <c r="D214" s="68" t="s">
        <v>65</v>
      </c>
      <c r="E214" s="91">
        <v>0.92</v>
      </c>
      <c r="F214" s="69">
        <v>5566.863</v>
      </c>
      <c r="G214" s="69">
        <v>5461.666</v>
      </c>
      <c r="H214" s="70">
        <f t="shared" si="15"/>
        <v>-0.018896998183716773</v>
      </c>
      <c r="I214" s="69">
        <v>16274.789</v>
      </c>
      <c r="J214" s="69">
        <v>16216.318</v>
      </c>
      <c r="K214" s="70">
        <f t="shared" si="16"/>
        <v>-0.0035927347506625965</v>
      </c>
      <c r="L214" s="68">
        <v>15</v>
      </c>
      <c r="M214" s="86">
        <v>0.5881375319736389</v>
      </c>
    </row>
    <row r="215" spans="1:13" s="72" customFormat="1" ht="12.75">
      <c r="A215" s="71">
        <v>16</v>
      </c>
      <c r="B215" s="68" t="s">
        <v>87</v>
      </c>
      <c r="C215" s="92" t="s">
        <v>336</v>
      </c>
      <c r="D215" s="68" t="s">
        <v>65</v>
      </c>
      <c r="E215" s="91">
        <v>0.92</v>
      </c>
      <c r="F215" s="69">
        <v>13117.258</v>
      </c>
      <c r="G215" s="69">
        <v>13419.654</v>
      </c>
      <c r="H215" s="70">
        <f t="shared" si="15"/>
        <v>0.023053293607551262</v>
      </c>
      <c r="I215" s="69">
        <v>16412.959</v>
      </c>
      <c r="J215" s="69">
        <v>15416.708</v>
      </c>
      <c r="K215" s="70">
        <f t="shared" si="16"/>
        <v>-0.0606990488430513</v>
      </c>
      <c r="L215" s="68">
        <v>16</v>
      </c>
      <c r="M215" s="86">
        <v>0.14989996027580677</v>
      </c>
    </row>
    <row r="216" spans="1:13" s="72" customFormat="1" ht="12.75">
      <c r="A216" s="71">
        <v>17</v>
      </c>
      <c r="B216" s="68" t="s">
        <v>122</v>
      </c>
      <c r="C216" s="93">
        <v>20079990</v>
      </c>
      <c r="D216" s="68" t="s">
        <v>65</v>
      </c>
      <c r="E216" s="91">
        <v>0.92</v>
      </c>
      <c r="F216" s="69">
        <v>12481.999</v>
      </c>
      <c r="G216" s="69">
        <v>5315.971</v>
      </c>
      <c r="H216" s="70">
        <f t="shared" si="15"/>
        <v>-0.574109002892886</v>
      </c>
      <c r="I216" s="69">
        <v>14822.412</v>
      </c>
      <c r="J216" s="69">
        <v>5816.754</v>
      </c>
      <c r="K216" s="70">
        <f t="shared" si="16"/>
        <v>-0.6075703468504315</v>
      </c>
      <c r="L216" s="68">
        <v>17</v>
      </c>
      <c r="M216" s="86">
        <v>0.1260698591800587</v>
      </c>
    </row>
    <row r="217" spans="1:13" s="72" customFormat="1" ht="12.75">
      <c r="A217" s="71">
        <v>18</v>
      </c>
      <c r="B217" s="68" t="s">
        <v>108</v>
      </c>
      <c r="C217" s="93">
        <v>20096000</v>
      </c>
      <c r="D217" s="68" t="s">
        <v>65</v>
      </c>
      <c r="E217" s="91">
        <v>0.91</v>
      </c>
      <c r="F217" s="69">
        <v>6774.742</v>
      </c>
      <c r="G217" s="69">
        <v>6686.003</v>
      </c>
      <c r="H217" s="70">
        <f t="shared" si="15"/>
        <v>-0.01309850618665633</v>
      </c>
      <c r="I217" s="69">
        <v>12913.849</v>
      </c>
      <c r="J217" s="69">
        <v>12341.637</v>
      </c>
      <c r="K217" s="70">
        <f t="shared" si="16"/>
        <v>-0.044309949729162815</v>
      </c>
      <c r="L217" s="68">
        <v>18</v>
      </c>
      <c r="M217" s="86">
        <v>0.22084855581518226</v>
      </c>
    </row>
    <row r="218" spans="1:35" s="73" customFormat="1" ht="12.75">
      <c r="A218" s="71">
        <v>19</v>
      </c>
      <c r="B218" s="68" t="s">
        <v>124</v>
      </c>
      <c r="C218" s="93">
        <v>20079910</v>
      </c>
      <c r="D218" s="68" t="s">
        <v>65</v>
      </c>
      <c r="E218" s="91">
        <v>0.85</v>
      </c>
      <c r="F218" s="69">
        <v>7216.363</v>
      </c>
      <c r="G218" s="69">
        <v>7865.648</v>
      </c>
      <c r="H218" s="70">
        <f t="shared" si="15"/>
        <v>0.08997399382486716</v>
      </c>
      <c r="I218" s="69">
        <v>12657.411</v>
      </c>
      <c r="J218" s="69">
        <v>7699.936</v>
      </c>
      <c r="K218" s="70">
        <f t="shared" si="16"/>
        <v>-0.39166579958571307</v>
      </c>
      <c r="L218" s="68">
        <v>19</v>
      </c>
      <c r="M218" s="86">
        <v>0.24906960408213594</v>
      </c>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12.75">
      <c r="A219" s="71">
        <v>20</v>
      </c>
      <c r="B219" s="68" t="s">
        <v>82</v>
      </c>
      <c r="C219" s="93">
        <v>20029010</v>
      </c>
      <c r="D219" s="68" t="s">
        <v>65</v>
      </c>
      <c r="E219" s="91">
        <v>0.76</v>
      </c>
      <c r="F219" s="69">
        <v>9631.014</v>
      </c>
      <c r="G219" s="69">
        <v>1987.45</v>
      </c>
      <c r="H219" s="70">
        <f t="shared" si="15"/>
        <v>-0.7936406280792448</v>
      </c>
      <c r="I219" s="69">
        <v>11935.804</v>
      </c>
      <c r="J219" s="69">
        <v>2584.182</v>
      </c>
      <c r="K219" s="70">
        <f t="shared" si="16"/>
        <v>-0.7834932611158829</v>
      </c>
      <c r="L219" s="68">
        <v>20</v>
      </c>
      <c r="M219" s="86">
        <v>0.03868672953296519</v>
      </c>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35" ht="12.75">
      <c r="M220" s="118"/>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2:35" s="73" customFormat="1" ht="12.75">
      <c r="B221" s="84" t="s">
        <v>180</v>
      </c>
      <c r="C221" s="84"/>
      <c r="D221" s="84"/>
      <c r="E221" s="119">
        <f>SUM(E200:E220)</f>
        <v>73.69000000000001</v>
      </c>
      <c r="F221" s="120"/>
      <c r="G221" s="85"/>
      <c r="H221" s="85"/>
      <c r="I221" s="85">
        <f>SUM(I200:I220)</f>
        <v>1177076.361</v>
      </c>
      <c r="J221" s="120">
        <f>SUM(J200:J220)</f>
        <v>1081017.9890000003</v>
      </c>
      <c r="K221" s="121">
        <f>+(J221-I221)/I221</f>
        <v>-0.08160759588986405</v>
      </c>
      <c r="L221" s="85"/>
      <c r="M221" s="12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5:13" s="72" customFormat="1" ht="12.75">
      <c r="E222" s="123"/>
      <c r="F222" s="124"/>
      <c r="G222" s="117"/>
      <c r="H222" s="117"/>
      <c r="I222" s="117"/>
      <c r="J222" s="124"/>
      <c r="K222" s="117"/>
      <c r="L222" s="117"/>
      <c r="M222" s="118"/>
    </row>
    <row r="223" spans="2:13" s="72" customFormat="1" ht="21" customHeight="1">
      <c r="B223" s="177" t="s">
        <v>431</v>
      </c>
      <c r="C223" s="177"/>
      <c r="D223" s="177"/>
      <c r="E223" s="177"/>
      <c r="F223" s="177"/>
      <c r="G223" s="177"/>
      <c r="H223" s="177"/>
      <c r="I223" s="177"/>
      <c r="J223" s="177"/>
      <c r="K223" s="177"/>
      <c r="L223" s="177"/>
      <c r="M223" s="177"/>
    </row>
    <row r="224" spans="13:35" ht="12.75">
      <c r="M224" s="118"/>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2:35" s="98" customFormat="1" ht="15.75" customHeight="1">
      <c r="B225" s="175" t="s">
        <v>228</v>
      </c>
      <c r="C225" s="175"/>
      <c r="D225" s="175"/>
      <c r="E225" s="175"/>
      <c r="F225" s="175"/>
      <c r="G225" s="175"/>
      <c r="H225" s="175"/>
      <c r="I225" s="175"/>
      <c r="J225" s="175"/>
      <c r="K225" s="175"/>
      <c r="L225" s="175"/>
      <c r="M225" s="175"/>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2:35" s="98" customFormat="1" ht="15.75" customHeight="1">
      <c r="B226" s="172" t="s">
        <v>56</v>
      </c>
      <c r="C226" s="172"/>
      <c r="D226" s="172"/>
      <c r="E226" s="172"/>
      <c r="F226" s="172"/>
      <c r="G226" s="172"/>
      <c r="H226" s="172"/>
      <c r="I226" s="172"/>
      <c r="J226" s="172"/>
      <c r="K226" s="172"/>
      <c r="L226" s="172"/>
      <c r="M226" s="1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2:35" s="99" customFormat="1" ht="15.75" customHeight="1">
      <c r="B227" s="172" t="s">
        <v>61</v>
      </c>
      <c r="C227" s="172"/>
      <c r="D227" s="172"/>
      <c r="E227" s="172"/>
      <c r="F227" s="172"/>
      <c r="G227" s="172"/>
      <c r="H227" s="172"/>
      <c r="I227" s="172"/>
      <c r="J227" s="172"/>
      <c r="K227" s="172"/>
      <c r="L227" s="172"/>
      <c r="M227" s="1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2:35"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2:13" s="72" customFormat="1" ht="30.75" customHeight="1">
      <c r="B229" s="102" t="s">
        <v>329</v>
      </c>
      <c r="C229" s="102" t="s">
        <v>281</v>
      </c>
      <c r="D229" s="102" t="s">
        <v>63</v>
      </c>
      <c r="E229" s="104" t="s">
        <v>178</v>
      </c>
      <c r="F229" s="173" t="s">
        <v>265</v>
      </c>
      <c r="G229" s="173"/>
      <c r="H229" s="173"/>
      <c r="I229" s="173" t="s">
        <v>266</v>
      </c>
      <c r="J229" s="173"/>
      <c r="K229" s="173"/>
      <c r="L229" s="173"/>
      <c r="M229" s="173"/>
    </row>
    <row r="230" spans="2:13" s="72" customFormat="1" ht="15.75" customHeight="1">
      <c r="B230" s="105"/>
      <c r="C230" s="105"/>
      <c r="D230" s="105"/>
      <c r="E230" s="106">
        <f>+E198</f>
        <v>2008</v>
      </c>
      <c r="F230" s="174" t="str">
        <f>+F198</f>
        <v>Enero-Octubre</v>
      </c>
      <c r="G230" s="174"/>
      <c r="H230" s="105" t="s">
        <v>179</v>
      </c>
      <c r="I230" s="174" t="str">
        <f>+F230</f>
        <v>Enero-Octubre</v>
      </c>
      <c r="J230" s="174"/>
      <c r="K230" s="105" t="s">
        <v>179</v>
      </c>
      <c r="L230" s="107"/>
      <c r="M230" s="108" t="s">
        <v>267</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ene-ago 09</v>
      </c>
    </row>
    <row r="232" spans="1:35" s="71" customFormat="1" ht="12.75">
      <c r="A232" s="71">
        <v>1</v>
      </c>
      <c r="B232" s="68" t="s">
        <v>80</v>
      </c>
      <c r="C232" s="92" t="s">
        <v>314</v>
      </c>
      <c r="D232" s="68" t="s">
        <v>65</v>
      </c>
      <c r="E232" s="91">
        <v>13.54</v>
      </c>
      <c r="F232" s="69">
        <v>203737.144</v>
      </c>
      <c r="G232" s="69">
        <v>212306.304</v>
      </c>
      <c r="H232" s="70">
        <f aca="true" t="shared" si="18" ref="H232:H251">+(G232-F232)/F232</f>
        <v>0.04205988084332822</v>
      </c>
      <c r="I232" s="69">
        <v>282997.087</v>
      </c>
      <c r="J232" s="69">
        <v>241691.635</v>
      </c>
      <c r="K232" s="70">
        <f aca="true" t="shared" si="19" ref="K232:K251">+(J232-I232)/I232</f>
        <v>-0.14595716315624122</v>
      </c>
      <c r="L232" s="68">
        <v>1</v>
      </c>
      <c r="M232" s="86">
        <v>0.23904781233183767</v>
      </c>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s="71" customFormat="1" ht="12.75">
      <c r="A233" s="71">
        <v>2</v>
      </c>
      <c r="B233" s="68" t="s">
        <v>77</v>
      </c>
      <c r="C233" s="92" t="s">
        <v>338</v>
      </c>
      <c r="D233" s="68" t="s">
        <v>65</v>
      </c>
      <c r="E233" s="91">
        <v>12.9</v>
      </c>
      <c r="F233" s="69">
        <v>63866.641</v>
      </c>
      <c r="G233" s="69">
        <v>65305.108</v>
      </c>
      <c r="H233" s="70">
        <f t="shared" si="18"/>
        <v>0.022522978780111464</v>
      </c>
      <c r="I233" s="69">
        <v>235067.728</v>
      </c>
      <c r="J233" s="69">
        <v>224158.849</v>
      </c>
      <c r="K233" s="70">
        <f t="shared" si="19"/>
        <v>-0.046407386895746125</v>
      </c>
      <c r="L233" s="68">
        <v>2</v>
      </c>
      <c r="M233" s="86">
        <v>0.8761093832089873</v>
      </c>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s="71" customFormat="1" ht="12.75">
      <c r="A234" s="71">
        <v>3</v>
      </c>
      <c r="B234" s="68" t="s">
        <v>73</v>
      </c>
      <c r="C234" s="92" t="s">
        <v>320</v>
      </c>
      <c r="D234" s="68" t="s">
        <v>65</v>
      </c>
      <c r="E234" s="91">
        <v>11.66</v>
      </c>
      <c r="F234" s="69">
        <v>275391.675</v>
      </c>
      <c r="G234" s="69">
        <v>248248.101</v>
      </c>
      <c r="H234" s="70">
        <f t="shared" si="18"/>
        <v>-0.0985635241152442</v>
      </c>
      <c r="I234" s="69">
        <v>232592.827</v>
      </c>
      <c r="J234" s="69">
        <v>156330.666</v>
      </c>
      <c r="K234" s="70">
        <f t="shared" si="19"/>
        <v>-0.3278783872384852</v>
      </c>
      <c r="L234" s="68">
        <v>3</v>
      </c>
      <c r="M234" s="86">
        <v>0.345497933797229</v>
      </c>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s="71" customFormat="1" ht="12.75">
      <c r="A235" s="71">
        <v>4</v>
      </c>
      <c r="B235" s="68" t="s">
        <v>89</v>
      </c>
      <c r="C235" s="93">
        <v>22042110</v>
      </c>
      <c r="D235" s="68" t="s">
        <v>90</v>
      </c>
      <c r="E235" s="91">
        <v>9.65</v>
      </c>
      <c r="F235" s="69">
        <v>49275.518</v>
      </c>
      <c r="G235" s="69">
        <v>47981.586</v>
      </c>
      <c r="H235" s="70">
        <f t="shared" si="18"/>
        <v>-0.02625912527190467</v>
      </c>
      <c r="I235" s="69">
        <v>164592.011</v>
      </c>
      <c r="J235" s="69">
        <v>148526.67</v>
      </c>
      <c r="K235" s="70">
        <f t="shared" si="19"/>
        <v>-0.09760705214301067</v>
      </c>
      <c r="L235" s="68">
        <v>4</v>
      </c>
      <c r="M235" s="86">
        <v>0.16925559865784243</v>
      </c>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s="71" customFormat="1" ht="12.75">
      <c r="A236" s="71">
        <v>5</v>
      </c>
      <c r="B236" s="68" t="s">
        <v>98</v>
      </c>
      <c r="C236" s="92" t="s">
        <v>313</v>
      </c>
      <c r="D236" s="68" t="s">
        <v>65</v>
      </c>
      <c r="E236" s="91">
        <v>5.65</v>
      </c>
      <c r="F236" s="69">
        <v>16405.788</v>
      </c>
      <c r="G236" s="69">
        <v>8461.132</v>
      </c>
      <c r="H236" s="70">
        <f t="shared" si="18"/>
        <v>-0.48425933579051494</v>
      </c>
      <c r="I236" s="69">
        <v>65561.24</v>
      </c>
      <c r="J236" s="69">
        <v>34605.2</v>
      </c>
      <c r="K236" s="70">
        <f t="shared" si="19"/>
        <v>-0.47216983693413983</v>
      </c>
      <c r="L236" s="68">
        <v>5</v>
      </c>
      <c r="M236" s="86">
        <v>0.6323728320751827</v>
      </c>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s="71" customFormat="1" ht="12.75">
      <c r="A237" s="71">
        <v>6</v>
      </c>
      <c r="B237" s="68" t="s">
        <v>70</v>
      </c>
      <c r="C237" s="92" t="s">
        <v>321</v>
      </c>
      <c r="D237" s="68" t="s">
        <v>65</v>
      </c>
      <c r="E237" s="91">
        <v>4.15</v>
      </c>
      <c r="F237" s="69">
        <v>30125.072</v>
      </c>
      <c r="G237" s="69">
        <v>47274.159</v>
      </c>
      <c r="H237" s="70">
        <f t="shared" si="18"/>
        <v>0.5692629381931436</v>
      </c>
      <c r="I237" s="69">
        <v>71480.348</v>
      </c>
      <c r="J237" s="69">
        <v>91991.128</v>
      </c>
      <c r="K237" s="70">
        <f t="shared" si="19"/>
        <v>0.2869429231094398</v>
      </c>
      <c r="L237" s="68">
        <v>6</v>
      </c>
      <c r="M237" s="86">
        <v>0.6896926158900681</v>
      </c>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s="71" customFormat="1" ht="12.75">
      <c r="A238" s="71">
        <v>7</v>
      </c>
      <c r="B238" s="68" t="s">
        <v>91</v>
      </c>
      <c r="C238" s="92" t="s">
        <v>323</v>
      </c>
      <c r="D238" s="68" t="s">
        <v>65</v>
      </c>
      <c r="E238" s="91">
        <v>3.88</v>
      </c>
      <c r="F238" s="69">
        <v>70783.869</v>
      </c>
      <c r="G238" s="69">
        <v>74987.512</v>
      </c>
      <c r="H238" s="70">
        <f t="shared" si="18"/>
        <v>0.05938701937866657</v>
      </c>
      <c r="I238" s="69">
        <v>78959.312</v>
      </c>
      <c r="J238" s="69">
        <v>59373.69</v>
      </c>
      <c r="K238" s="70">
        <f t="shared" si="19"/>
        <v>-0.24804701945731242</v>
      </c>
      <c r="L238" s="68">
        <v>7</v>
      </c>
      <c r="M238" s="86">
        <v>0.42091483077053343</v>
      </c>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s="71" customFormat="1" ht="12.75">
      <c r="A239" s="71">
        <v>8</v>
      </c>
      <c r="B239" s="68" t="s">
        <v>105</v>
      </c>
      <c r="C239" s="92" t="s">
        <v>318</v>
      </c>
      <c r="D239" s="68" t="s">
        <v>65</v>
      </c>
      <c r="E239" s="91">
        <v>3.09</v>
      </c>
      <c r="F239" s="69">
        <v>64788.913</v>
      </c>
      <c r="G239" s="69">
        <v>63590.277</v>
      </c>
      <c r="H239" s="70">
        <f t="shared" si="18"/>
        <v>-0.018500634514426854</v>
      </c>
      <c r="I239" s="69">
        <v>63507.449</v>
      </c>
      <c r="J239" s="69">
        <v>50339.985</v>
      </c>
      <c r="K239" s="70">
        <f t="shared" si="19"/>
        <v>-0.20733731565882924</v>
      </c>
      <c r="L239" s="68">
        <v>8</v>
      </c>
      <c r="M239" s="86">
        <v>0.46375984720720675</v>
      </c>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s="71" customFormat="1" ht="12.75">
      <c r="A240" s="71">
        <v>9</v>
      </c>
      <c r="B240" s="68" t="s">
        <v>87</v>
      </c>
      <c r="C240" s="92" t="s">
        <v>336</v>
      </c>
      <c r="D240" s="68" t="s">
        <v>65</v>
      </c>
      <c r="E240" s="91">
        <v>3</v>
      </c>
      <c r="F240" s="69">
        <v>48284.291</v>
      </c>
      <c r="G240" s="69">
        <v>56593.109</v>
      </c>
      <c r="H240" s="70">
        <f t="shared" si="18"/>
        <v>0.1720811847480581</v>
      </c>
      <c r="I240" s="69">
        <v>60293.208</v>
      </c>
      <c r="J240" s="69">
        <v>60370.409</v>
      </c>
      <c r="K240" s="70">
        <f t="shared" si="19"/>
        <v>0.0012804261468389762</v>
      </c>
      <c r="L240" s="68">
        <v>9</v>
      </c>
      <c r="M240" s="86">
        <v>0.5869944420646876</v>
      </c>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13" s="72" customFormat="1" ht="12.75">
      <c r="A241" s="71">
        <v>10</v>
      </c>
      <c r="B241" s="68" t="s">
        <v>119</v>
      </c>
      <c r="C241" s="93">
        <v>20097000</v>
      </c>
      <c r="D241" s="68" t="s">
        <v>65</v>
      </c>
      <c r="E241" s="91">
        <v>2.64</v>
      </c>
      <c r="F241" s="69">
        <v>24396.963</v>
      </c>
      <c r="G241" s="69">
        <v>26772.26</v>
      </c>
      <c r="H241" s="70">
        <f t="shared" si="18"/>
        <v>0.09736035587708186</v>
      </c>
      <c r="I241" s="69">
        <v>42705.943</v>
      </c>
      <c r="J241" s="69">
        <v>29776.367</v>
      </c>
      <c r="K241" s="70">
        <f t="shared" si="19"/>
        <v>-0.3027582367166088</v>
      </c>
      <c r="L241" s="68">
        <v>10</v>
      </c>
      <c r="M241" s="86">
        <v>0.8616820065066954</v>
      </c>
    </row>
    <row r="242" spans="1:13" s="72" customFormat="1" ht="12.75">
      <c r="A242" s="71">
        <v>11</v>
      </c>
      <c r="B242" s="68" t="s">
        <v>92</v>
      </c>
      <c r="C242" s="93">
        <v>10051000</v>
      </c>
      <c r="D242" s="68" t="s">
        <v>65</v>
      </c>
      <c r="E242" s="91">
        <v>2.49</v>
      </c>
      <c r="F242" s="69">
        <v>21812.64</v>
      </c>
      <c r="G242" s="69">
        <v>21347.98</v>
      </c>
      <c r="H242" s="70">
        <f t="shared" si="18"/>
        <v>-0.021302327457840952</v>
      </c>
      <c r="I242" s="69">
        <v>50239.88</v>
      </c>
      <c r="J242" s="69">
        <v>56214.578</v>
      </c>
      <c r="K242" s="70">
        <f t="shared" si="19"/>
        <v>0.11892341303362994</v>
      </c>
      <c r="L242" s="68">
        <v>11</v>
      </c>
      <c r="M242" s="86">
        <v>0.29568698100831636</v>
      </c>
    </row>
    <row r="243" spans="1:13" s="72" customFormat="1" ht="12.75">
      <c r="A243" s="71">
        <v>12</v>
      </c>
      <c r="B243" s="68" t="s">
        <v>96</v>
      </c>
      <c r="C243" s="92" t="s">
        <v>334</v>
      </c>
      <c r="D243" s="68" t="s">
        <v>65</v>
      </c>
      <c r="E243" s="91">
        <v>2.45</v>
      </c>
      <c r="F243" s="69">
        <v>38461.503</v>
      </c>
      <c r="G243" s="69">
        <v>37662.337</v>
      </c>
      <c r="H243" s="70">
        <f t="shared" si="18"/>
        <v>-0.02077833515762495</v>
      </c>
      <c r="I243" s="69">
        <v>46749.154</v>
      </c>
      <c r="J243" s="69">
        <v>41902.559</v>
      </c>
      <c r="K243" s="70">
        <f t="shared" si="19"/>
        <v>-0.10367235736501244</v>
      </c>
      <c r="L243" s="68">
        <v>12</v>
      </c>
      <c r="M243" s="86">
        <v>0.7217048521094885</v>
      </c>
    </row>
    <row r="244" spans="1:13" s="72" customFormat="1" ht="12.75">
      <c r="A244" s="71">
        <v>13</v>
      </c>
      <c r="B244" s="68" t="s">
        <v>107</v>
      </c>
      <c r="C244" s="93">
        <v>22042990</v>
      </c>
      <c r="D244" s="68" t="s">
        <v>90</v>
      </c>
      <c r="E244" s="91">
        <v>1.66</v>
      </c>
      <c r="F244" s="69">
        <v>30172.01</v>
      </c>
      <c r="G244" s="69">
        <v>39018.886</v>
      </c>
      <c r="H244" s="70">
        <f t="shared" si="18"/>
        <v>0.29321467147863206</v>
      </c>
      <c r="I244" s="69">
        <v>29106.29</v>
      </c>
      <c r="J244" s="69">
        <v>30498.41</v>
      </c>
      <c r="K244" s="70">
        <f t="shared" si="19"/>
        <v>0.04782883699708891</v>
      </c>
      <c r="L244" s="68">
        <v>13</v>
      </c>
      <c r="M244" s="86">
        <v>0.18249322654541497</v>
      </c>
    </row>
    <row r="245" spans="1:13" s="72" customFormat="1" ht="12.75">
      <c r="A245" s="71">
        <v>14</v>
      </c>
      <c r="B245" s="68" t="s">
        <v>86</v>
      </c>
      <c r="C245" s="92" t="s">
        <v>333</v>
      </c>
      <c r="D245" s="68" t="s">
        <v>65</v>
      </c>
      <c r="E245" s="91">
        <v>1.55</v>
      </c>
      <c r="F245" s="69">
        <v>26423.662</v>
      </c>
      <c r="G245" s="69">
        <v>25258.116</v>
      </c>
      <c r="H245" s="70">
        <f t="shared" si="18"/>
        <v>-0.04410993449734554</v>
      </c>
      <c r="I245" s="69">
        <v>28055.205</v>
      </c>
      <c r="J245" s="69">
        <v>23123.792</v>
      </c>
      <c r="K245" s="70">
        <f t="shared" si="19"/>
        <v>-0.1757753329551504</v>
      </c>
      <c r="L245" s="68">
        <v>14</v>
      </c>
      <c r="M245" s="86">
        <v>0.667268360151901</v>
      </c>
    </row>
    <row r="246" spans="1:13" s="72" customFormat="1" ht="12.75">
      <c r="A246" s="71">
        <v>15</v>
      </c>
      <c r="B246" s="68" t="s">
        <v>292</v>
      </c>
      <c r="C246" s="92" t="s">
        <v>353</v>
      </c>
      <c r="D246" s="68" t="s">
        <v>65</v>
      </c>
      <c r="E246" s="91">
        <v>1.48</v>
      </c>
      <c r="F246" s="69">
        <v>6497.459</v>
      </c>
      <c r="G246" s="69">
        <v>3390.328</v>
      </c>
      <c r="H246" s="70">
        <f t="shared" si="18"/>
        <v>-0.4782070960355425</v>
      </c>
      <c r="I246" s="69">
        <v>24297.62</v>
      </c>
      <c r="J246" s="69">
        <v>9240.621</v>
      </c>
      <c r="K246" s="70">
        <f t="shared" si="19"/>
        <v>-0.619690282422723</v>
      </c>
      <c r="L246" s="68">
        <v>15</v>
      </c>
      <c r="M246" s="86">
        <v>0.419632913993522</v>
      </c>
    </row>
    <row r="247" spans="1:13" s="72" customFormat="1" ht="12.75">
      <c r="A247" s="71">
        <v>16</v>
      </c>
      <c r="B247" s="68" t="s">
        <v>293</v>
      </c>
      <c r="C247" s="92" t="s">
        <v>352</v>
      </c>
      <c r="D247" s="68" t="s">
        <v>65</v>
      </c>
      <c r="E247" s="91">
        <v>1.33</v>
      </c>
      <c r="F247" s="69">
        <v>12685.835</v>
      </c>
      <c r="G247" s="69">
        <v>13849.111</v>
      </c>
      <c r="H247" s="70">
        <f t="shared" si="18"/>
        <v>0.09169881210026788</v>
      </c>
      <c r="I247" s="69">
        <v>20806.276</v>
      </c>
      <c r="J247" s="69">
        <v>19957.275</v>
      </c>
      <c r="K247" s="70">
        <f t="shared" si="19"/>
        <v>-0.04080504363202719</v>
      </c>
      <c r="L247" s="68">
        <v>16</v>
      </c>
      <c r="M247" s="86">
        <v>0.8628223460861277</v>
      </c>
    </row>
    <row r="248" spans="1:13" s="72" customFormat="1" ht="12.75">
      <c r="A248" s="71">
        <v>17</v>
      </c>
      <c r="B248" s="68" t="s">
        <v>95</v>
      </c>
      <c r="C248" s="93">
        <v>20098000</v>
      </c>
      <c r="D248" s="68" t="s">
        <v>65</v>
      </c>
      <c r="E248" s="91">
        <v>1.31</v>
      </c>
      <c r="F248" s="69">
        <v>6745.702</v>
      </c>
      <c r="G248" s="69">
        <v>5522.176</v>
      </c>
      <c r="H248" s="70">
        <f t="shared" si="18"/>
        <v>-0.18137860225666652</v>
      </c>
      <c r="I248" s="69">
        <v>23445.51</v>
      </c>
      <c r="J248" s="69">
        <v>14446.707</v>
      </c>
      <c r="K248" s="70">
        <f t="shared" si="19"/>
        <v>-0.3838177544442411</v>
      </c>
      <c r="L248" s="68">
        <v>17</v>
      </c>
      <c r="M248" s="86">
        <v>0.2433848256465387</v>
      </c>
    </row>
    <row r="249" spans="1:13" s="72" customFormat="1" ht="12.75">
      <c r="A249" s="71">
        <v>18</v>
      </c>
      <c r="B249" s="68" t="s">
        <v>66</v>
      </c>
      <c r="C249" s="92" t="s">
        <v>335</v>
      </c>
      <c r="D249" s="68" t="s">
        <v>65</v>
      </c>
      <c r="E249" s="91">
        <v>1.24</v>
      </c>
      <c r="F249" s="69">
        <v>3338.035</v>
      </c>
      <c r="G249" s="69">
        <v>4834.483</v>
      </c>
      <c r="H249" s="70">
        <f t="shared" si="18"/>
        <v>0.4483020699303633</v>
      </c>
      <c r="I249" s="69">
        <v>18929.373</v>
      </c>
      <c r="J249" s="69">
        <v>18562.734</v>
      </c>
      <c r="K249" s="70">
        <f t="shared" si="19"/>
        <v>-0.019368787333843503</v>
      </c>
      <c r="L249" s="68">
        <v>18</v>
      </c>
      <c r="M249" s="86">
        <v>0.13472537370787113</v>
      </c>
    </row>
    <row r="250" spans="1:35" s="73" customFormat="1" ht="12.75">
      <c r="A250" s="71">
        <v>19</v>
      </c>
      <c r="B250" s="68" t="s">
        <v>82</v>
      </c>
      <c r="C250" s="93">
        <v>20029010</v>
      </c>
      <c r="D250" s="68" t="s">
        <v>65</v>
      </c>
      <c r="E250" s="91">
        <v>1.14</v>
      </c>
      <c r="F250" s="69">
        <v>18706.799</v>
      </c>
      <c r="G250" s="69">
        <v>16636.632</v>
      </c>
      <c r="H250" s="70">
        <f t="shared" si="18"/>
        <v>-0.11066388215322129</v>
      </c>
      <c r="I250" s="69">
        <v>19500.298</v>
      </c>
      <c r="J250" s="69">
        <v>21077.602</v>
      </c>
      <c r="K250" s="70">
        <f t="shared" si="19"/>
        <v>0.0808861485091151</v>
      </c>
      <c r="L250" s="68">
        <v>19</v>
      </c>
      <c r="M250" s="86">
        <v>0.3155441403807805</v>
      </c>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12.75">
      <c r="A251" s="71">
        <v>20</v>
      </c>
      <c r="B251" s="68" t="s">
        <v>120</v>
      </c>
      <c r="C251" s="92" t="s">
        <v>349</v>
      </c>
      <c r="D251" s="68" t="s">
        <v>65</v>
      </c>
      <c r="E251" s="91">
        <v>1.13</v>
      </c>
      <c r="F251" s="69">
        <v>7193.956</v>
      </c>
      <c r="G251" s="69">
        <v>7688.45</v>
      </c>
      <c r="H251" s="70">
        <f t="shared" si="18"/>
        <v>0.0687374234704799</v>
      </c>
      <c r="I251" s="69">
        <v>18056.532</v>
      </c>
      <c r="J251" s="69">
        <v>17424.173</v>
      </c>
      <c r="K251" s="70">
        <f t="shared" si="19"/>
        <v>-0.03502106606074746</v>
      </c>
      <c r="L251" s="68">
        <v>20</v>
      </c>
      <c r="M251" s="86">
        <v>0.2118532645711931</v>
      </c>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35" ht="12.75">
      <c r="M252" s="118"/>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2:35" s="73" customFormat="1" ht="12.75">
      <c r="B253" s="84" t="s">
        <v>180</v>
      </c>
      <c r="C253" s="84"/>
      <c r="D253" s="84"/>
      <c r="E253" s="119">
        <f>SUM(E232:E252)</f>
        <v>85.93999999999998</v>
      </c>
      <c r="F253" s="120"/>
      <c r="G253" s="85"/>
      <c r="H253" s="85"/>
      <c r="I253" s="85">
        <f>SUM(I232:I252)</f>
        <v>1576943.291</v>
      </c>
      <c r="J253" s="120">
        <f>SUM(J232:J252)</f>
        <v>1349613.0499999996</v>
      </c>
      <c r="K253" s="121">
        <f>+(J253-I253)/I253</f>
        <v>-0.14415879270829174</v>
      </c>
      <c r="L253" s="85"/>
      <c r="M253" s="12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5:13" s="72" customFormat="1" ht="12.75">
      <c r="E254" s="123"/>
      <c r="F254" s="124"/>
      <c r="G254" s="117"/>
      <c r="H254" s="117"/>
      <c r="I254" s="117"/>
      <c r="J254" s="124"/>
      <c r="K254" s="117"/>
      <c r="L254" s="117"/>
      <c r="M254" s="118"/>
    </row>
    <row r="255" spans="2:13" s="72" customFormat="1" ht="21" customHeight="1">
      <c r="B255" s="177" t="s">
        <v>431</v>
      </c>
      <c r="C255" s="177"/>
      <c r="D255" s="177"/>
      <c r="E255" s="177"/>
      <c r="F255" s="177"/>
      <c r="G255" s="177"/>
      <c r="H255" s="177"/>
      <c r="I255" s="177"/>
      <c r="J255" s="177"/>
      <c r="K255" s="177"/>
      <c r="L255" s="177"/>
      <c r="M255" s="177"/>
    </row>
    <row r="256" spans="13:35" ht="12.75">
      <c r="M256" s="118"/>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2:35" s="98" customFormat="1" ht="15.75" customHeight="1">
      <c r="B257" s="175" t="s">
        <v>229</v>
      </c>
      <c r="C257" s="175"/>
      <c r="D257" s="175"/>
      <c r="E257" s="175"/>
      <c r="F257" s="175"/>
      <c r="G257" s="175"/>
      <c r="H257" s="175"/>
      <c r="I257" s="175"/>
      <c r="J257" s="175"/>
      <c r="K257" s="175"/>
      <c r="L257" s="175"/>
      <c r="M257" s="175"/>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2:35" s="98" customFormat="1" ht="15.75" customHeight="1">
      <c r="B258" s="172" t="s">
        <v>56</v>
      </c>
      <c r="C258" s="172"/>
      <c r="D258" s="172"/>
      <c r="E258" s="172"/>
      <c r="F258" s="172"/>
      <c r="G258" s="172"/>
      <c r="H258" s="172"/>
      <c r="I258" s="172"/>
      <c r="J258" s="172"/>
      <c r="K258" s="172"/>
      <c r="L258" s="172"/>
      <c r="M258" s="1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2:35" s="99" customFormat="1" ht="15.75" customHeight="1">
      <c r="B259" s="172" t="s">
        <v>45</v>
      </c>
      <c r="C259" s="172"/>
      <c r="D259" s="172"/>
      <c r="E259" s="172"/>
      <c r="F259" s="172"/>
      <c r="G259" s="172"/>
      <c r="H259" s="172"/>
      <c r="I259" s="172"/>
      <c r="J259" s="172"/>
      <c r="K259" s="172"/>
      <c r="L259" s="172"/>
      <c r="M259" s="1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2:35"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2:13" s="72" customFormat="1" ht="30.75" customHeight="1">
      <c r="B261" s="102" t="s">
        <v>328</v>
      </c>
      <c r="C261" s="102" t="s">
        <v>281</v>
      </c>
      <c r="D261" s="102" t="s">
        <v>63</v>
      </c>
      <c r="E261" s="104" t="s">
        <v>178</v>
      </c>
      <c r="F261" s="173" t="s">
        <v>265</v>
      </c>
      <c r="G261" s="173"/>
      <c r="H261" s="173"/>
      <c r="I261" s="173" t="s">
        <v>266</v>
      </c>
      <c r="J261" s="173"/>
      <c r="K261" s="173"/>
      <c r="L261" s="173"/>
      <c r="M261" s="173"/>
    </row>
    <row r="262" spans="2:13" s="72" customFormat="1" ht="15.75" customHeight="1">
      <c r="B262" s="105"/>
      <c r="C262" s="105"/>
      <c r="D262" s="105"/>
      <c r="E262" s="106">
        <f>+E230</f>
        <v>2008</v>
      </c>
      <c r="F262" s="174" t="str">
        <f>+F230</f>
        <v>Enero-Octubre</v>
      </c>
      <c r="G262" s="174"/>
      <c r="H262" s="105" t="s">
        <v>179</v>
      </c>
      <c r="I262" s="174" t="str">
        <f>+F262</f>
        <v>Enero-Octubre</v>
      </c>
      <c r="J262" s="174"/>
      <c r="K262" s="105" t="s">
        <v>179</v>
      </c>
      <c r="L262" s="107"/>
      <c r="M262" s="108" t="s">
        <v>267</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ene-ago 09</v>
      </c>
    </row>
    <row r="264" spans="1:35" s="71" customFormat="1" ht="12.75">
      <c r="A264" s="71">
        <v>1</v>
      </c>
      <c r="B264" s="68" t="s">
        <v>73</v>
      </c>
      <c r="C264" s="92" t="s">
        <v>320</v>
      </c>
      <c r="D264" s="68" t="s">
        <v>65</v>
      </c>
      <c r="E264" s="91">
        <v>18.14</v>
      </c>
      <c r="F264" s="69">
        <v>280322.946</v>
      </c>
      <c r="G264" s="69">
        <v>250489.485</v>
      </c>
      <c r="H264" s="70">
        <f aca="true" t="shared" si="21" ref="H264:H283">+(G264-F264)/F264</f>
        <v>-0.10642532630917774</v>
      </c>
      <c r="I264" s="69">
        <v>240497.992</v>
      </c>
      <c r="J264" s="69">
        <v>164816.771</v>
      </c>
      <c r="K264" s="70">
        <f aca="true" t="shared" si="22" ref="K264:K283">+(J264-I264)/I264</f>
        <v>-0.3146854589954331</v>
      </c>
      <c r="L264" s="68">
        <v>1</v>
      </c>
      <c r="M264" s="86">
        <v>0.36425261461900926</v>
      </c>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s="71" customFormat="1" ht="12.75">
      <c r="A265" s="71">
        <v>2</v>
      </c>
      <c r="B265" s="68" t="s">
        <v>89</v>
      </c>
      <c r="C265" s="93">
        <v>22042110</v>
      </c>
      <c r="D265" s="68" t="s">
        <v>90</v>
      </c>
      <c r="E265" s="91">
        <v>12.85</v>
      </c>
      <c r="F265" s="69">
        <v>44701.102</v>
      </c>
      <c r="G265" s="69">
        <v>42416.924</v>
      </c>
      <c r="H265" s="70">
        <f t="shared" si="21"/>
        <v>-0.05109891921680141</v>
      </c>
      <c r="I265" s="69">
        <v>149056.446</v>
      </c>
      <c r="J265" s="69">
        <v>129880.629</v>
      </c>
      <c r="K265" s="70">
        <f t="shared" si="22"/>
        <v>-0.12864802237402062</v>
      </c>
      <c r="L265" s="68">
        <v>2</v>
      </c>
      <c r="M265" s="86">
        <v>0.1480072475566316</v>
      </c>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s="71" customFormat="1" ht="12.75">
      <c r="A266" s="71">
        <v>3</v>
      </c>
      <c r="B266" s="68" t="s">
        <v>121</v>
      </c>
      <c r="C266" s="93">
        <v>47031100</v>
      </c>
      <c r="D266" s="68" t="s">
        <v>65</v>
      </c>
      <c r="E266" s="91">
        <v>12.51</v>
      </c>
      <c r="F266" s="69">
        <v>277366.784</v>
      </c>
      <c r="G266" s="69">
        <v>304098.427</v>
      </c>
      <c r="H266" s="70">
        <f t="shared" si="21"/>
        <v>0.0963765113273262</v>
      </c>
      <c r="I266" s="69">
        <v>146861.018</v>
      </c>
      <c r="J266" s="69">
        <v>123500.752</v>
      </c>
      <c r="K266" s="70">
        <f t="shared" si="22"/>
        <v>-0.15906376190310773</v>
      </c>
      <c r="L266" s="68">
        <v>3</v>
      </c>
      <c r="M266" s="86">
        <v>0.9852494456908683</v>
      </c>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s="71" customFormat="1" ht="12.75">
      <c r="A267" s="71">
        <v>4</v>
      </c>
      <c r="B267" s="68" t="s">
        <v>107</v>
      </c>
      <c r="C267" s="93">
        <v>22042990</v>
      </c>
      <c r="D267" s="68" t="s">
        <v>90</v>
      </c>
      <c r="E267" s="91">
        <v>6.14</v>
      </c>
      <c r="F267" s="69">
        <v>89117.619</v>
      </c>
      <c r="G267" s="69">
        <v>102011.334</v>
      </c>
      <c r="H267" s="70">
        <f t="shared" si="21"/>
        <v>0.1446819960483908</v>
      </c>
      <c r="I267" s="69">
        <v>71051.167</v>
      </c>
      <c r="J267" s="69">
        <v>72339.79</v>
      </c>
      <c r="K267" s="70">
        <f t="shared" si="22"/>
        <v>0.0181365493968592</v>
      </c>
      <c r="L267" s="68">
        <v>4</v>
      </c>
      <c r="M267" s="86">
        <v>0.43285934200234516</v>
      </c>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s="71" customFormat="1" ht="12.75">
      <c r="A268" s="71">
        <v>5</v>
      </c>
      <c r="B268" s="68" t="s">
        <v>66</v>
      </c>
      <c r="C268" s="92" t="s">
        <v>335</v>
      </c>
      <c r="D268" s="68" t="s">
        <v>65</v>
      </c>
      <c r="E268" s="91">
        <v>5.53</v>
      </c>
      <c r="F268" s="69">
        <v>9460.171</v>
      </c>
      <c r="G268" s="69">
        <v>12624.558</v>
      </c>
      <c r="H268" s="70">
        <f t="shared" si="21"/>
        <v>0.33449575065820697</v>
      </c>
      <c r="I268" s="69">
        <v>60320.008</v>
      </c>
      <c r="J268" s="69">
        <v>50298.716</v>
      </c>
      <c r="K268" s="70">
        <f t="shared" si="22"/>
        <v>-0.1661354554197009</v>
      </c>
      <c r="L268" s="68">
        <v>5</v>
      </c>
      <c r="M268" s="86">
        <v>0.3650600881382062</v>
      </c>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s="71" customFormat="1" ht="12.75">
      <c r="A269" s="71">
        <v>6</v>
      </c>
      <c r="B269" s="68" t="s">
        <v>123</v>
      </c>
      <c r="C269" s="92" t="s">
        <v>339</v>
      </c>
      <c r="D269" s="68" t="s">
        <v>65</v>
      </c>
      <c r="E269" s="91">
        <v>4.46</v>
      </c>
      <c r="F269" s="69">
        <v>18141.553</v>
      </c>
      <c r="G269" s="69">
        <v>13484.02</v>
      </c>
      <c r="H269" s="70">
        <f t="shared" si="21"/>
        <v>-0.2567328717668217</v>
      </c>
      <c r="I269" s="69">
        <v>56766.775</v>
      </c>
      <c r="J269" s="69">
        <v>45669.216</v>
      </c>
      <c r="K269" s="70">
        <f t="shared" si="22"/>
        <v>-0.19549391347315398</v>
      </c>
      <c r="L269" s="68">
        <v>6</v>
      </c>
      <c r="M269" s="86">
        <v>0.37767198002735064</v>
      </c>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s="71" customFormat="1" ht="12.75">
      <c r="A270" s="71">
        <v>7</v>
      </c>
      <c r="B270" s="68" t="s">
        <v>122</v>
      </c>
      <c r="C270" s="93">
        <v>20079990</v>
      </c>
      <c r="D270" s="68" t="s">
        <v>65</v>
      </c>
      <c r="E270" s="91">
        <v>4.39</v>
      </c>
      <c r="F270" s="69">
        <v>55718.884</v>
      </c>
      <c r="G270" s="69">
        <v>43893.284</v>
      </c>
      <c r="H270" s="70">
        <f t="shared" si="21"/>
        <v>-0.21223684236030282</v>
      </c>
      <c r="I270" s="69">
        <v>48636.886</v>
      </c>
      <c r="J270" s="69">
        <v>35517.28</v>
      </c>
      <c r="K270" s="70">
        <f t="shared" si="22"/>
        <v>-0.2697460112886339</v>
      </c>
      <c r="L270" s="68">
        <v>7</v>
      </c>
      <c r="M270" s="86">
        <v>0.7697864630442882</v>
      </c>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s="71" customFormat="1" ht="12.75">
      <c r="A271" s="71">
        <v>8</v>
      </c>
      <c r="B271" s="68" t="s">
        <v>91</v>
      </c>
      <c r="C271" s="92" t="s">
        <v>323</v>
      </c>
      <c r="D271" s="68" t="s">
        <v>65</v>
      </c>
      <c r="E271" s="91">
        <v>4.08</v>
      </c>
      <c r="F271" s="69">
        <v>52989.015</v>
      </c>
      <c r="G271" s="69">
        <v>62835.531</v>
      </c>
      <c r="H271" s="70">
        <f t="shared" si="21"/>
        <v>0.1858218349595667</v>
      </c>
      <c r="I271" s="69">
        <v>55661.254</v>
      </c>
      <c r="J271" s="69">
        <v>45654.741</v>
      </c>
      <c r="K271" s="70">
        <f t="shared" si="22"/>
        <v>-0.1797751987405817</v>
      </c>
      <c r="L271" s="68">
        <v>8</v>
      </c>
      <c r="M271" s="86">
        <v>0.3236577949237707</v>
      </c>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s="71" customFormat="1" ht="12.75">
      <c r="A272" s="71">
        <v>9</v>
      </c>
      <c r="B272" s="68" t="s">
        <v>124</v>
      </c>
      <c r="C272" s="93">
        <v>20079910</v>
      </c>
      <c r="D272" s="68" t="s">
        <v>65</v>
      </c>
      <c r="E272" s="91">
        <v>3.91</v>
      </c>
      <c r="F272" s="69">
        <v>26665.78</v>
      </c>
      <c r="G272" s="69">
        <v>17528.762</v>
      </c>
      <c r="H272" s="70">
        <f t="shared" si="21"/>
        <v>-0.3426495680981393</v>
      </c>
      <c r="I272" s="69">
        <v>42268.967</v>
      </c>
      <c r="J272" s="69">
        <v>17982.772</v>
      </c>
      <c r="K272" s="70">
        <f t="shared" si="22"/>
        <v>-0.5745632487304456</v>
      </c>
      <c r="L272" s="68">
        <v>9</v>
      </c>
      <c r="M272" s="86">
        <v>0.5816881987511741</v>
      </c>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13" s="72" customFormat="1" ht="12.75">
      <c r="A273" s="71">
        <v>10</v>
      </c>
      <c r="B273" s="68" t="s">
        <v>98</v>
      </c>
      <c r="C273" s="92" t="s">
        <v>313</v>
      </c>
      <c r="D273" s="68" t="s">
        <v>65</v>
      </c>
      <c r="E273" s="91">
        <v>3.58</v>
      </c>
      <c r="F273" s="69">
        <v>6360.386</v>
      </c>
      <c r="G273" s="69">
        <v>3592.437</v>
      </c>
      <c r="H273" s="70">
        <f t="shared" si="21"/>
        <v>-0.4351856947046925</v>
      </c>
      <c r="I273" s="69">
        <v>24170.029</v>
      </c>
      <c r="J273" s="69">
        <v>14215.455</v>
      </c>
      <c r="K273" s="70">
        <f t="shared" si="22"/>
        <v>-0.41185610493061464</v>
      </c>
      <c r="L273" s="68">
        <v>10</v>
      </c>
      <c r="M273" s="86">
        <v>0.2597721596057042</v>
      </c>
    </row>
    <row r="274" spans="1:13" s="72" customFormat="1" ht="12.75">
      <c r="A274" s="71">
        <v>11</v>
      </c>
      <c r="B274" s="68" t="s">
        <v>105</v>
      </c>
      <c r="C274" s="92" t="s">
        <v>318</v>
      </c>
      <c r="D274" s="68" t="s">
        <v>65</v>
      </c>
      <c r="E274" s="91">
        <v>2.2</v>
      </c>
      <c r="F274" s="69">
        <v>28396.977</v>
      </c>
      <c r="G274" s="69">
        <v>27673.829</v>
      </c>
      <c r="H274" s="70">
        <f t="shared" si="21"/>
        <v>-0.025465668405478422</v>
      </c>
      <c r="I274" s="69">
        <v>29794.305</v>
      </c>
      <c r="J274" s="69">
        <v>24064.975</v>
      </c>
      <c r="K274" s="70">
        <f t="shared" si="22"/>
        <v>-0.19229614518613547</v>
      </c>
      <c r="L274" s="68">
        <v>11</v>
      </c>
      <c r="M274" s="86">
        <v>0.22169988983996022</v>
      </c>
    </row>
    <row r="275" spans="1:13" s="72" customFormat="1" ht="12.75">
      <c r="A275" s="71">
        <v>12</v>
      </c>
      <c r="B275" s="68" t="s">
        <v>82</v>
      </c>
      <c r="C275" s="93">
        <v>20029010</v>
      </c>
      <c r="D275" s="68" t="s">
        <v>65</v>
      </c>
      <c r="E275" s="91">
        <v>2.02</v>
      </c>
      <c r="F275" s="69">
        <v>23015.746</v>
      </c>
      <c r="G275" s="69">
        <v>32207.641</v>
      </c>
      <c r="H275" s="70">
        <f t="shared" si="21"/>
        <v>0.39937419364986043</v>
      </c>
      <c r="I275" s="69">
        <v>24704.564</v>
      </c>
      <c r="J275" s="69">
        <v>41263.147</v>
      </c>
      <c r="K275" s="70">
        <f t="shared" si="22"/>
        <v>0.6702641260942714</v>
      </c>
      <c r="L275" s="68">
        <v>12</v>
      </c>
      <c r="M275" s="86">
        <v>0.6177336610455393</v>
      </c>
    </row>
    <row r="276" spans="1:13" s="72" customFormat="1" ht="12.75">
      <c r="A276" s="71">
        <v>13</v>
      </c>
      <c r="B276" s="68" t="s">
        <v>92</v>
      </c>
      <c r="C276" s="93">
        <v>10051000</v>
      </c>
      <c r="D276" s="68" t="s">
        <v>65</v>
      </c>
      <c r="E276" s="91">
        <v>1.74</v>
      </c>
      <c r="F276" s="69">
        <v>8560.775</v>
      </c>
      <c r="G276" s="69">
        <v>3770.905</v>
      </c>
      <c r="H276" s="70">
        <f t="shared" si="21"/>
        <v>-0.5595135954396652</v>
      </c>
      <c r="I276" s="69">
        <v>23768.09</v>
      </c>
      <c r="J276" s="69">
        <v>13920.91</v>
      </c>
      <c r="K276" s="70">
        <f t="shared" si="22"/>
        <v>-0.414302537561916</v>
      </c>
      <c r="L276" s="68">
        <v>13</v>
      </c>
      <c r="M276" s="86">
        <v>0.07322356579441867</v>
      </c>
    </row>
    <row r="277" spans="1:13" s="72" customFormat="1" ht="12.75">
      <c r="A277" s="71">
        <v>14</v>
      </c>
      <c r="B277" s="68" t="s">
        <v>126</v>
      </c>
      <c r="C277" s="92" t="s">
        <v>354</v>
      </c>
      <c r="D277" s="68" t="s">
        <v>65</v>
      </c>
      <c r="E277" s="91">
        <v>1.46</v>
      </c>
      <c r="F277" s="69">
        <v>2943.131</v>
      </c>
      <c r="G277" s="69">
        <v>2218.791</v>
      </c>
      <c r="H277" s="70">
        <f t="shared" si="21"/>
        <v>-0.24611204869915737</v>
      </c>
      <c r="I277" s="69">
        <v>15879.948</v>
      </c>
      <c r="J277" s="69">
        <v>11784.204</v>
      </c>
      <c r="K277" s="70">
        <f t="shared" si="22"/>
        <v>-0.2579192324811139</v>
      </c>
      <c r="L277" s="68">
        <v>14</v>
      </c>
      <c r="M277" s="86">
        <v>0.5078440376935799</v>
      </c>
    </row>
    <row r="278" spans="1:13" s="72" customFormat="1" ht="12.75">
      <c r="A278" s="71">
        <v>15</v>
      </c>
      <c r="B278" s="68" t="s">
        <v>125</v>
      </c>
      <c r="C278" s="92" t="s">
        <v>342</v>
      </c>
      <c r="D278" s="68" t="s">
        <v>65</v>
      </c>
      <c r="E278" s="91">
        <v>1.21</v>
      </c>
      <c r="F278" s="69">
        <v>8553.458</v>
      </c>
      <c r="G278" s="69">
        <v>5932.135</v>
      </c>
      <c r="H278" s="70">
        <f t="shared" si="21"/>
        <v>-0.3064635379047866</v>
      </c>
      <c r="I278" s="69">
        <v>15628.533</v>
      </c>
      <c r="J278" s="69">
        <v>6807.833</v>
      </c>
      <c r="K278" s="70">
        <f t="shared" si="22"/>
        <v>-0.5643971830241521</v>
      </c>
      <c r="L278" s="68">
        <v>15</v>
      </c>
      <c r="M278" s="86">
        <v>0.4634715167708913</v>
      </c>
    </row>
    <row r="279" spans="1:13" s="72" customFormat="1" ht="12.75">
      <c r="A279" s="71">
        <v>16</v>
      </c>
      <c r="B279" s="68" t="s">
        <v>77</v>
      </c>
      <c r="C279" s="92" t="s">
        <v>338</v>
      </c>
      <c r="D279" s="68" t="s">
        <v>65</v>
      </c>
      <c r="E279" s="91">
        <v>1.18</v>
      </c>
      <c r="F279" s="69">
        <v>4065.839</v>
      </c>
      <c r="G279" s="69">
        <v>2582.17</v>
      </c>
      <c r="H279" s="70">
        <f t="shared" si="21"/>
        <v>-0.36491090768719564</v>
      </c>
      <c r="I279" s="69">
        <v>14869.598</v>
      </c>
      <c r="J279" s="69">
        <v>7690.371</v>
      </c>
      <c r="K279" s="70">
        <f t="shared" si="22"/>
        <v>-0.4828124472497508</v>
      </c>
      <c r="L279" s="68">
        <v>16</v>
      </c>
      <c r="M279" s="86">
        <v>0.03005728403547559</v>
      </c>
    </row>
    <row r="280" spans="1:13" s="72" customFormat="1" ht="12.75">
      <c r="A280" s="71">
        <v>17</v>
      </c>
      <c r="B280" s="68" t="s">
        <v>127</v>
      </c>
      <c r="C280" s="92" t="s">
        <v>355</v>
      </c>
      <c r="D280" s="68" t="s">
        <v>65</v>
      </c>
      <c r="E280" s="91">
        <v>0.86</v>
      </c>
      <c r="F280" s="69">
        <v>6850.82</v>
      </c>
      <c r="G280" s="69">
        <v>8969.298</v>
      </c>
      <c r="H280" s="70">
        <f t="shared" si="21"/>
        <v>0.3092298440186724</v>
      </c>
      <c r="I280" s="69">
        <v>10594.089</v>
      </c>
      <c r="J280" s="69">
        <v>11630.122</v>
      </c>
      <c r="K280" s="70">
        <f t="shared" si="22"/>
        <v>0.09779349597686025</v>
      </c>
      <c r="L280" s="68">
        <v>17</v>
      </c>
      <c r="M280" s="86">
        <v>0.4542684754773177</v>
      </c>
    </row>
    <row r="281" spans="1:13" s="72" customFormat="1" ht="12.75">
      <c r="A281" s="71">
        <v>18</v>
      </c>
      <c r="B281" s="68" t="s">
        <v>87</v>
      </c>
      <c r="C281" s="92" t="s">
        <v>336</v>
      </c>
      <c r="D281" s="68" t="s">
        <v>65</v>
      </c>
      <c r="E281" s="91">
        <v>0.85</v>
      </c>
      <c r="F281" s="69">
        <v>9357.413</v>
      </c>
      <c r="G281" s="69">
        <v>8141.767</v>
      </c>
      <c r="H281" s="70">
        <f t="shared" si="21"/>
        <v>-0.12991261580524452</v>
      </c>
      <c r="I281" s="69">
        <v>11190.533</v>
      </c>
      <c r="J281" s="69">
        <v>8616.577</v>
      </c>
      <c r="K281" s="70">
        <f t="shared" si="22"/>
        <v>-0.2300119216841593</v>
      </c>
      <c r="L281" s="68">
        <v>18</v>
      </c>
      <c r="M281" s="86">
        <v>0.08378082726957208</v>
      </c>
    </row>
    <row r="282" spans="1:35" s="73" customFormat="1" ht="12.75">
      <c r="A282" s="71">
        <v>19</v>
      </c>
      <c r="B282" s="68" t="s">
        <v>84</v>
      </c>
      <c r="C282" s="93">
        <v>20086010</v>
      </c>
      <c r="D282" s="68" t="s">
        <v>65</v>
      </c>
      <c r="E282" s="91">
        <v>0.75</v>
      </c>
      <c r="F282" s="69">
        <v>3310.107</v>
      </c>
      <c r="G282" s="69">
        <v>3650.16</v>
      </c>
      <c r="H282" s="70">
        <f t="shared" si="21"/>
        <v>0.10273172438232356</v>
      </c>
      <c r="I282" s="69">
        <v>8048.799</v>
      </c>
      <c r="J282" s="69">
        <v>8052.173</v>
      </c>
      <c r="K282" s="70">
        <f t="shared" si="22"/>
        <v>0.000419192975250071</v>
      </c>
      <c r="L282" s="68">
        <v>19</v>
      </c>
      <c r="M282" s="86">
        <v>0.9206260625788181</v>
      </c>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12.75">
      <c r="A283" s="71">
        <v>20</v>
      </c>
      <c r="B283" s="68" t="s">
        <v>294</v>
      </c>
      <c r="C283" s="92" t="s">
        <v>356</v>
      </c>
      <c r="D283" s="68" t="s">
        <v>65</v>
      </c>
      <c r="E283" s="91">
        <v>0.68</v>
      </c>
      <c r="F283" s="69">
        <v>3562.22</v>
      </c>
      <c r="G283" s="69">
        <v>4322.48</v>
      </c>
      <c r="H283" s="70">
        <f t="shared" si="21"/>
        <v>0.2134230900955022</v>
      </c>
      <c r="I283" s="69">
        <v>8013.482</v>
      </c>
      <c r="J283" s="69">
        <v>8862.193</v>
      </c>
      <c r="K283" s="70">
        <f t="shared" si="22"/>
        <v>0.10591038951606796</v>
      </c>
      <c r="L283" s="68">
        <v>20</v>
      </c>
      <c r="M283" s="86">
        <v>0.8805827776982313</v>
      </c>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35" ht="12.75">
      <c r="M284" s="118"/>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2:35" s="73" customFormat="1" ht="12.75">
      <c r="B285" s="84" t="s">
        <v>180</v>
      </c>
      <c r="C285" s="84"/>
      <c r="D285" s="84"/>
      <c r="E285" s="119">
        <f>SUM(E264:E284)</f>
        <v>88.53999999999998</v>
      </c>
      <c r="F285" s="120"/>
      <c r="G285" s="85"/>
      <c r="H285" s="85"/>
      <c r="I285" s="85">
        <f>SUM(I264:I284)</f>
        <v>1057782.4830000002</v>
      </c>
      <c r="J285" s="120">
        <f>SUM(J264:J284)</f>
        <v>842568.627</v>
      </c>
      <c r="K285" s="121">
        <f>+(J285-I285)/I285</f>
        <v>-0.20345757228804498</v>
      </c>
      <c r="L285" s="85"/>
      <c r="M285" s="12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5:13" s="72" customFormat="1" ht="12.75">
      <c r="E286" s="123"/>
      <c r="F286" s="124"/>
      <c r="G286" s="117"/>
      <c r="H286" s="117"/>
      <c r="I286" s="117"/>
      <c r="J286" s="124"/>
      <c r="K286" s="117"/>
      <c r="L286" s="117"/>
      <c r="M286" s="118"/>
    </row>
    <row r="287" spans="2:13" s="72" customFormat="1" ht="21" customHeight="1">
      <c r="B287" s="177" t="s">
        <v>431</v>
      </c>
      <c r="C287" s="177"/>
      <c r="D287" s="177"/>
      <c r="E287" s="177"/>
      <c r="F287" s="177"/>
      <c r="G287" s="177"/>
      <c r="H287" s="177"/>
      <c r="I287" s="177"/>
      <c r="J287" s="177"/>
      <c r="K287" s="177"/>
      <c r="L287" s="177"/>
      <c r="M287" s="177"/>
    </row>
    <row r="288" spans="13:35" ht="12.75">
      <c r="M288" s="118"/>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2:35" s="98" customFormat="1" ht="15.75" customHeight="1">
      <c r="B289" s="175" t="s">
        <v>230</v>
      </c>
      <c r="C289" s="175"/>
      <c r="D289" s="175"/>
      <c r="E289" s="175"/>
      <c r="F289" s="175"/>
      <c r="G289" s="175"/>
      <c r="H289" s="175"/>
      <c r="I289" s="175"/>
      <c r="J289" s="175"/>
      <c r="K289" s="175"/>
      <c r="L289" s="175"/>
      <c r="M289" s="175"/>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2:35" s="98" customFormat="1" ht="15.75" customHeight="1">
      <c r="B290" s="172" t="s">
        <v>56</v>
      </c>
      <c r="C290" s="172"/>
      <c r="D290" s="172"/>
      <c r="E290" s="172"/>
      <c r="F290" s="172"/>
      <c r="G290" s="172"/>
      <c r="H290" s="172"/>
      <c r="I290" s="172"/>
      <c r="J290" s="172"/>
      <c r="K290" s="172"/>
      <c r="L290" s="172"/>
      <c r="M290" s="1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2:35" s="99" customFormat="1" ht="15.75" customHeight="1">
      <c r="B291" s="172" t="s">
        <v>46</v>
      </c>
      <c r="C291" s="172"/>
      <c r="D291" s="172"/>
      <c r="E291" s="172"/>
      <c r="F291" s="172"/>
      <c r="G291" s="172"/>
      <c r="H291" s="172"/>
      <c r="I291" s="172"/>
      <c r="J291" s="172"/>
      <c r="K291" s="172"/>
      <c r="L291" s="172"/>
      <c r="M291" s="1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2:35" s="99" customFormat="1" ht="15.75" customHeight="1">
      <c r="B292" s="100"/>
      <c r="C292" s="100"/>
      <c r="D292" s="100"/>
      <c r="E292" s="101"/>
      <c r="F292" s="100"/>
      <c r="G292" s="100"/>
      <c r="H292" s="100"/>
      <c r="I292" s="100"/>
      <c r="J292" s="100"/>
      <c r="K292" s="100"/>
      <c r="L292" s="100"/>
      <c r="M292" s="100"/>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2:13" s="72" customFormat="1" ht="30.75" customHeight="1">
      <c r="B293" s="102" t="s">
        <v>327</v>
      </c>
      <c r="C293" s="102" t="s">
        <v>281</v>
      </c>
      <c r="D293" s="102" t="s">
        <v>63</v>
      </c>
      <c r="E293" s="104" t="s">
        <v>178</v>
      </c>
      <c r="F293" s="173" t="s">
        <v>265</v>
      </c>
      <c r="G293" s="173"/>
      <c r="H293" s="173"/>
      <c r="I293" s="173" t="s">
        <v>266</v>
      </c>
      <c r="J293" s="173"/>
      <c r="K293" s="173"/>
      <c r="L293" s="173"/>
      <c r="M293" s="173"/>
    </row>
    <row r="294" spans="2:13" s="72" customFormat="1" ht="15.75" customHeight="1">
      <c r="B294" s="105"/>
      <c r="C294" s="105"/>
      <c r="D294" s="105"/>
      <c r="E294" s="106">
        <f>+E262</f>
        <v>2008</v>
      </c>
      <c r="F294" s="174" t="str">
        <f>+F262</f>
        <v>Enero-Octubre</v>
      </c>
      <c r="G294" s="174"/>
      <c r="H294" s="105" t="s">
        <v>179</v>
      </c>
      <c r="I294" s="174" t="str">
        <f>+F294</f>
        <v>Enero-Octubre</v>
      </c>
      <c r="J294" s="174"/>
      <c r="K294" s="105" t="s">
        <v>179</v>
      </c>
      <c r="L294" s="107"/>
      <c r="M294" s="108" t="s">
        <v>267</v>
      </c>
    </row>
    <row r="295" spans="2:13"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ene-ago 09</v>
      </c>
    </row>
    <row r="296" spans="1:35" s="71" customFormat="1" ht="12.75">
      <c r="A296" s="71">
        <v>1</v>
      </c>
      <c r="B296" s="68" t="s">
        <v>138</v>
      </c>
      <c r="C296" s="68">
        <v>47032900</v>
      </c>
      <c r="D296" s="68" t="s">
        <v>65</v>
      </c>
      <c r="E296" s="91">
        <v>26.19</v>
      </c>
      <c r="F296" s="127">
        <v>1532063.005</v>
      </c>
      <c r="G296" s="127">
        <v>1535961.701</v>
      </c>
      <c r="H296" s="70">
        <f aca="true" t="shared" si="24" ref="H296:H315">+(G296-F296)/F296</f>
        <v>0.002544736076307773</v>
      </c>
      <c r="I296" s="69">
        <v>1019080.178</v>
      </c>
      <c r="J296" s="69">
        <v>629272.458</v>
      </c>
      <c r="K296" s="70">
        <f aca="true" t="shared" si="25" ref="K296:K315">+(J296-I296)/I296</f>
        <v>-0.38250937307505944</v>
      </c>
      <c r="L296" s="68">
        <v>1</v>
      </c>
      <c r="M296" s="86">
        <v>0.9955393802022294</v>
      </c>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s="71" customFormat="1" ht="12.75">
      <c r="A297" s="71">
        <v>2</v>
      </c>
      <c r="B297" s="68" t="s">
        <v>136</v>
      </c>
      <c r="C297" s="68">
        <v>47032100</v>
      </c>
      <c r="D297" s="68" t="s">
        <v>65</v>
      </c>
      <c r="E297" s="91">
        <v>20.89</v>
      </c>
      <c r="F297" s="127">
        <v>1192190.354</v>
      </c>
      <c r="G297" s="127">
        <v>1379247.458</v>
      </c>
      <c r="H297" s="70">
        <f t="shared" si="24"/>
        <v>0.15690204452031664</v>
      </c>
      <c r="I297" s="69">
        <v>803203.331</v>
      </c>
      <c r="J297" s="69">
        <v>643712.863</v>
      </c>
      <c r="K297" s="70">
        <f t="shared" si="25"/>
        <v>-0.19856798626747726</v>
      </c>
      <c r="L297" s="68">
        <v>2</v>
      </c>
      <c r="M297" s="86">
        <v>0.7837488960404516</v>
      </c>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s="71" customFormat="1" ht="12.75">
      <c r="A298" s="71">
        <v>3</v>
      </c>
      <c r="B298" s="68" t="s">
        <v>129</v>
      </c>
      <c r="C298" s="68">
        <v>44071012</v>
      </c>
      <c r="D298" s="68" t="s">
        <v>94</v>
      </c>
      <c r="E298" s="91">
        <v>10.98</v>
      </c>
      <c r="F298" s="127">
        <v>3644.992</v>
      </c>
      <c r="G298" s="127">
        <v>1520.604</v>
      </c>
      <c r="H298" s="70">
        <f t="shared" si="24"/>
        <v>-0.5828237757449124</v>
      </c>
      <c r="I298" s="69">
        <v>430985.175</v>
      </c>
      <c r="J298" s="69">
        <v>220772.123</v>
      </c>
      <c r="K298" s="70">
        <f t="shared" si="25"/>
        <v>-0.48775007632223083</v>
      </c>
      <c r="L298" s="68">
        <v>3</v>
      </c>
      <c r="M298" s="86">
        <v>0.9887133922948433</v>
      </c>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s="71" customFormat="1" ht="12.75">
      <c r="A299" s="71">
        <v>4</v>
      </c>
      <c r="B299" s="68" t="s">
        <v>83</v>
      </c>
      <c r="C299" s="68">
        <v>44123910</v>
      </c>
      <c r="D299" s="68" t="s">
        <v>94</v>
      </c>
      <c r="E299" s="91">
        <v>6.81</v>
      </c>
      <c r="F299" s="127">
        <v>1034.082</v>
      </c>
      <c r="G299" s="127">
        <v>1021.42</v>
      </c>
      <c r="H299" s="70">
        <f t="shared" si="24"/>
        <v>-0.012244676921172738</v>
      </c>
      <c r="I299" s="69">
        <v>262465.115</v>
      </c>
      <c r="J299" s="69">
        <v>216439.006</v>
      </c>
      <c r="K299" s="70">
        <f t="shared" si="25"/>
        <v>-0.1753608627188417</v>
      </c>
      <c r="L299" s="68">
        <v>4</v>
      </c>
      <c r="M299" s="86">
        <v>0.9227573947413834</v>
      </c>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s="71" customFormat="1" ht="12.75">
      <c r="A300" s="71">
        <v>5</v>
      </c>
      <c r="B300" s="68" t="s">
        <v>112</v>
      </c>
      <c r="C300" s="68">
        <v>44012200</v>
      </c>
      <c r="D300" s="68" t="s">
        <v>65</v>
      </c>
      <c r="E300" s="91">
        <v>4.7</v>
      </c>
      <c r="F300" s="127">
        <v>2015242.605</v>
      </c>
      <c r="G300" s="127">
        <v>1525452.069</v>
      </c>
      <c r="H300" s="70">
        <f t="shared" si="24"/>
        <v>-0.24304296405047474</v>
      </c>
      <c r="I300" s="69">
        <v>178510.082</v>
      </c>
      <c r="J300" s="69">
        <v>121891.429</v>
      </c>
      <c r="K300" s="70">
        <f t="shared" si="25"/>
        <v>-0.3171734188100367</v>
      </c>
      <c r="L300" s="68">
        <v>5</v>
      </c>
      <c r="M300" s="86">
        <v>0.5162397883639044</v>
      </c>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s="71" customFormat="1" ht="12.75">
      <c r="A301" s="71">
        <v>6</v>
      </c>
      <c r="B301" s="68" t="s">
        <v>133</v>
      </c>
      <c r="C301" s="68">
        <v>44091020</v>
      </c>
      <c r="D301" s="68" t="s">
        <v>65</v>
      </c>
      <c r="E301" s="91">
        <v>4.09</v>
      </c>
      <c r="F301" s="127">
        <v>118586.498</v>
      </c>
      <c r="G301" s="127">
        <v>84776.83</v>
      </c>
      <c r="H301" s="70">
        <f t="shared" si="24"/>
        <v>-0.28510554380314024</v>
      </c>
      <c r="I301" s="69">
        <v>161990.955</v>
      </c>
      <c r="J301" s="69">
        <v>109465.62</v>
      </c>
      <c r="K301" s="70">
        <f t="shared" si="25"/>
        <v>-0.32424856684127823</v>
      </c>
      <c r="L301" s="68">
        <v>6</v>
      </c>
      <c r="M301" s="86">
        <v>0.9657499021617474</v>
      </c>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s="71" customFormat="1" ht="12.75">
      <c r="A302" s="71">
        <v>7</v>
      </c>
      <c r="B302" s="68" t="s">
        <v>76</v>
      </c>
      <c r="C302" s="68">
        <v>48010000</v>
      </c>
      <c r="D302" s="68" t="s">
        <v>65</v>
      </c>
      <c r="E302" s="91">
        <v>3.23</v>
      </c>
      <c r="F302" s="127">
        <v>176168.954</v>
      </c>
      <c r="G302" s="127">
        <v>188950.059</v>
      </c>
      <c r="H302" s="70">
        <f t="shared" si="24"/>
        <v>0.07255026898780366</v>
      </c>
      <c r="I302" s="69">
        <v>118728.132</v>
      </c>
      <c r="J302" s="69">
        <v>115260.559</v>
      </c>
      <c r="K302" s="70">
        <f t="shared" si="25"/>
        <v>-0.029205993066580074</v>
      </c>
      <c r="L302" s="68">
        <v>7</v>
      </c>
      <c r="M302" s="86">
        <v>0.9934301540065255</v>
      </c>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s="71" customFormat="1" ht="12.75">
      <c r="A303" s="71">
        <v>8</v>
      </c>
      <c r="B303" s="68" t="s">
        <v>137</v>
      </c>
      <c r="C303" s="68">
        <v>44071013</v>
      </c>
      <c r="D303" s="68" t="s">
        <v>94</v>
      </c>
      <c r="E303" s="91">
        <v>2.34</v>
      </c>
      <c r="F303" s="127">
        <v>370.152</v>
      </c>
      <c r="G303" s="127">
        <v>277.709</v>
      </c>
      <c r="H303" s="70">
        <f t="shared" si="24"/>
        <v>-0.24974334867838074</v>
      </c>
      <c r="I303" s="69">
        <v>94124.666</v>
      </c>
      <c r="J303" s="69">
        <v>54663.593</v>
      </c>
      <c r="K303" s="70">
        <f t="shared" si="25"/>
        <v>-0.4192426350814355</v>
      </c>
      <c r="L303" s="68">
        <v>8</v>
      </c>
      <c r="M303" s="86">
        <v>0.9451433432834283</v>
      </c>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s="71" customFormat="1" ht="12.75">
      <c r="A304" s="71">
        <v>9</v>
      </c>
      <c r="B304" s="68" t="s">
        <v>139</v>
      </c>
      <c r="C304" s="68">
        <v>44182000</v>
      </c>
      <c r="D304" s="68" t="s">
        <v>65</v>
      </c>
      <c r="E304" s="91">
        <v>1.73</v>
      </c>
      <c r="F304" s="127">
        <v>41722.384</v>
      </c>
      <c r="G304" s="127">
        <v>25764.154</v>
      </c>
      <c r="H304" s="70">
        <f t="shared" si="24"/>
        <v>-0.3824860535294436</v>
      </c>
      <c r="I304" s="69">
        <v>69808.725</v>
      </c>
      <c r="J304" s="69">
        <v>44212.047</v>
      </c>
      <c r="K304" s="70">
        <f t="shared" si="25"/>
        <v>-0.36666875093335405</v>
      </c>
      <c r="L304" s="68">
        <v>9</v>
      </c>
      <c r="M304" s="86">
        <v>0.9696601657482845</v>
      </c>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13" s="72" customFormat="1" ht="12.75">
      <c r="A305" s="71">
        <v>10</v>
      </c>
      <c r="B305" s="68" t="s">
        <v>134</v>
      </c>
      <c r="C305" s="68">
        <v>44119320</v>
      </c>
      <c r="D305" s="68" t="s">
        <v>65</v>
      </c>
      <c r="E305" s="91">
        <v>1.67</v>
      </c>
      <c r="F305" s="127">
        <v>74513.794</v>
      </c>
      <c r="G305" s="127">
        <v>62734.444</v>
      </c>
      <c r="H305" s="70">
        <f t="shared" si="24"/>
        <v>-0.15808281081486728</v>
      </c>
      <c r="I305" s="69">
        <v>65368.397</v>
      </c>
      <c r="J305" s="69">
        <v>53631.581</v>
      </c>
      <c r="K305" s="70">
        <f t="shared" si="25"/>
        <v>-0.17954878104170122</v>
      </c>
      <c r="L305" s="68">
        <v>10</v>
      </c>
      <c r="M305" s="86">
        <v>0.956193763539736</v>
      </c>
    </row>
    <row r="306" spans="1:13" s="72" customFormat="1" ht="12.75">
      <c r="A306" s="71">
        <v>11</v>
      </c>
      <c r="B306" s="68" t="s">
        <v>132</v>
      </c>
      <c r="C306" s="93" t="s">
        <v>359</v>
      </c>
      <c r="D306" s="68" t="s">
        <v>65</v>
      </c>
      <c r="E306" s="91">
        <v>1.34</v>
      </c>
      <c r="F306" s="127">
        <v>26723.797</v>
      </c>
      <c r="G306" s="127">
        <v>18034.837</v>
      </c>
      <c r="H306" s="70">
        <f t="shared" si="24"/>
        <v>-0.3251394253593529</v>
      </c>
      <c r="I306" s="69">
        <v>50037.51</v>
      </c>
      <c r="J306" s="69">
        <v>29603.339</v>
      </c>
      <c r="K306" s="70">
        <f t="shared" si="25"/>
        <v>-0.40837705553293924</v>
      </c>
      <c r="L306" s="68">
        <v>11</v>
      </c>
      <c r="M306" s="86">
        <v>0.9283487485608297</v>
      </c>
    </row>
    <row r="307" spans="1:13" s="72" customFormat="1" ht="12.75">
      <c r="A307" s="71">
        <v>12</v>
      </c>
      <c r="B307" s="68" t="s">
        <v>130</v>
      </c>
      <c r="C307" s="68">
        <v>44111400</v>
      </c>
      <c r="D307" s="68" t="s">
        <v>65</v>
      </c>
      <c r="E307" s="91">
        <v>1.32</v>
      </c>
      <c r="F307" s="127">
        <v>103979.829</v>
      </c>
      <c r="G307" s="127">
        <v>70160.434</v>
      </c>
      <c r="H307" s="70">
        <f t="shared" si="24"/>
        <v>-0.3252495731648107</v>
      </c>
      <c r="I307" s="69">
        <v>52489.592</v>
      </c>
      <c r="J307" s="69">
        <v>36112.771</v>
      </c>
      <c r="K307" s="70">
        <f t="shared" si="25"/>
        <v>-0.31200130113413715</v>
      </c>
      <c r="L307" s="68">
        <v>12</v>
      </c>
      <c r="M307" s="86">
        <v>0.8012591028064349</v>
      </c>
    </row>
    <row r="308" spans="1:13" s="72" customFormat="1" ht="12.75">
      <c r="A308" s="71">
        <v>13</v>
      </c>
      <c r="B308" s="68" t="s">
        <v>128</v>
      </c>
      <c r="C308" s="68">
        <v>11082000</v>
      </c>
      <c r="D308" s="68" t="s">
        <v>65</v>
      </c>
      <c r="E308" s="91">
        <v>1.29</v>
      </c>
      <c r="F308" s="127">
        <v>11212.781</v>
      </c>
      <c r="G308" s="127">
        <v>10688.177</v>
      </c>
      <c r="H308" s="70">
        <f t="shared" si="24"/>
        <v>-0.04678625222413611</v>
      </c>
      <c r="I308" s="69">
        <v>48441.3</v>
      </c>
      <c r="J308" s="69">
        <v>38704.876</v>
      </c>
      <c r="K308" s="70">
        <f t="shared" si="25"/>
        <v>-0.20099427554586696</v>
      </c>
      <c r="L308" s="68">
        <v>13</v>
      </c>
      <c r="M308" s="86">
        <v>0.9992012044253202</v>
      </c>
    </row>
    <row r="309" spans="1:13" s="72" customFormat="1" ht="12.75">
      <c r="A309" s="71">
        <v>14</v>
      </c>
      <c r="B309" s="68" t="s">
        <v>131</v>
      </c>
      <c r="C309" s="93">
        <v>44119310</v>
      </c>
      <c r="D309" s="68" t="s">
        <v>65</v>
      </c>
      <c r="E309" s="91">
        <v>1.17</v>
      </c>
      <c r="F309" s="127">
        <v>102373.482</v>
      </c>
      <c r="G309" s="127">
        <v>97583.309</v>
      </c>
      <c r="H309" s="70">
        <f t="shared" si="24"/>
        <v>-0.04679115046609443</v>
      </c>
      <c r="I309" s="69">
        <v>45728.749</v>
      </c>
      <c r="J309" s="69">
        <v>41091.474</v>
      </c>
      <c r="K309" s="70">
        <f t="shared" si="25"/>
        <v>-0.10140830662128984</v>
      </c>
      <c r="L309" s="68">
        <v>14</v>
      </c>
      <c r="M309" s="86">
        <v>0.9997764269642074</v>
      </c>
    </row>
    <row r="310" spans="1:13" s="72" customFormat="1" ht="12.75">
      <c r="A310" s="71">
        <v>15</v>
      </c>
      <c r="B310" s="68" t="s">
        <v>123</v>
      </c>
      <c r="C310" s="92" t="s">
        <v>339</v>
      </c>
      <c r="D310" s="68" t="s">
        <v>65</v>
      </c>
      <c r="E310" s="91">
        <v>1.05</v>
      </c>
      <c r="F310" s="127">
        <v>14827.723</v>
      </c>
      <c r="G310" s="127">
        <v>15524.244</v>
      </c>
      <c r="H310" s="70">
        <f t="shared" si="24"/>
        <v>0.04697423872836043</v>
      </c>
      <c r="I310" s="69">
        <v>47227.961</v>
      </c>
      <c r="J310" s="69">
        <v>57191.172</v>
      </c>
      <c r="K310" s="70">
        <f t="shared" si="25"/>
        <v>0.2109600073566588</v>
      </c>
      <c r="L310" s="68">
        <v>15</v>
      </c>
      <c r="M310" s="86">
        <v>0.47295541857615364</v>
      </c>
    </row>
    <row r="311" spans="1:13" s="72" customFormat="1" ht="12.75">
      <c r="A311" s="71">
        <v>16</v>
      </c>
      <c r="B311" s="68" t="s">
        <v>135</v>
      </c>
      <c r="C311" s="93">
        <v>44071015</v>
      </c>
      <c r="D311" s="68" t="s">
        <v>94</v>
      </c>
      <c r="E311" s="91">
        <v>1.04</v>
      </c>
      <c r="F311" s="127">
        <v>136.884</v>
      </c>
      <c r="G311" s="127">
        <v>113.31</v>
      </c>
      <c r="H311" s="70">
        <f t="shared" si="24"/>
        <v>-0.17221881300955544</v>
      </c>
      <c r="I311" s="69">
        <v>43070.854</v>
      </c>
      <c r="J311" s="69">
        <v>32608.453</v>
      </c>
      <c r="K311" s="70">
        <f t="shared" si="25"/>
        <v>-0.24291138968361292</v>
      </c>
      <c r="L311" s="68">
        <v>16</v>
      </c>
      <c r="M311" s="86">
        <v>0.9650724566737083</v>
      </c>
    </row>
    <row r="312" spans="1:13" s="72" customFormat="1" ht="12.75">
      <c r="A312" s="71">
        <v>17</v>
      </c>
      <c r="B312" s="68" t="s">
        <v>66</v>
      </c>
      <c r="C312" s="92" t="s">
        <v>335</v>
      </c>
      <c r="D312" s="68" t="s">
        <v>65</v>
      </c>
      <c r="E312" s="91">
        <v>0.97</v>
      </c>
      <c r="F312" s="127">
        <v>5812.567</v>
      </c>
      <c r="G312" s="127">
        <v>4142.387</v>
      </c>
      <c r="H312" s="70">
        <f t="shared" si="24"/>
        <v>-0.28733948357068406</v>
      </c>
      <c r="I312" s="69">
        <v>41900.286</v>
      </c>
      <c r="J312" s="69">
        <v>19436.238</v>
      </c>
      <c r="K312" s="70">
        <f t="shared" si="25"/>
        <v>-0.5361311376251704</v>
      </c>
      <c r="L312" s="68">
        <v>17</v>
      </c>
      <c r="M312" s="86">
        <v>0.14106512693793521</v>
      </c>
    </row>
    <row r="313" spans="1:13" s="72" customFormat="1" ht="12.75">
      <c r="A313" s="71">
        <v>18</v>
      </c>
      <c r="B313" s="68" t="s">
        <v>93</v>
      </c>
      <c r="C313" s="93">
        <v>44071016</v>
      </c>
      <c r="D313" s="68" t="s">
        <v>94</v>
      </c>
      <c r="E313" s="91">
        <v>0.71</v>
      </c>
      <c r="F313" s="127">
        <v>52.32</v>
      </c>
      <c r="G313" s="127">
        <v>98.745</v>
      </c>
      <c r="H313" s="70">
        <f t="shared" si="24"/>
        <v>0.8873279816513763</v>
      </c>
      <c r="I313" s="69">
        <v>28081.215</v>
      </c>
      <c r="J313" s="69">
        <v>28518.256</v>
      </c>
      <c r="K313" s="70">
        <f t="shared" si="25"/>
        <v>0.015563464757490054</v>
      </c>
      <c r="L313" s="68">
        <v>18</v>
      </c>
      <c r="M313" s="86">
        <v>0.9958128954272807</v>
      </c>
    </row>
    <row r="314" spans="1:35" s="73" customFormat="1" ht="12.75">
      <c r="A314" s="71">
        <v>19</v>
      </c>
      <c r="B314" s="68" t="s">
        <v>284</v>
      </c>
      <c r="C314" s="92" t="s">
        <v>341</v>
      </c>
      <c r="D314" s="68" t="s">
        <v>65</v>
      </c>
      <c r="E314" s="91">
        <v>0.69</v>
      </c>
      <c r="F314" s="127">
        <v>10885.616</v>
      </c>
      <c r="G314" s="127">
        <v>9669.144</v>
      </c>
      <c r="H314" s="70">
        <f t="shared" si="24"/>
        <v>-0.1117504053054967</v>
      </c>
      <c r="I314" s="69">
        <v>28233.245</v>
      </c>
      <c r="J314" s="69">
        <v>23746.407</v>
      </c>
      <c r="K314" s="70">
        <f t="shared" si="25"/>
        <v>-0.15892037914876592</v>
      </c>
      <c r="L314" s="68">
        <v>19</v>
      </c>
      <c r="M314" s="86">
        <v>0.5896804218330487</v>
      </c>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12.75">
      <c r="A315" s="71">
        <v>20</v>
      </c>
      <c r="B315" s="68" t="s">
        <v>295</v>
      </c>
      <c r="C315" s="93">
        <v>12119040</v>
      </c>
      <c r="D315" s="68" t="s">
        <v>65</v>
      </c>
      <c r="E315" s="91">
        <v>0.64</v>
      </c>
      <c r="F315" s="127">
        <v>5597.552</v>
      </c>
      <c r="G315" s="127">
        <v>3913.82</v>
      </c>
      <c r="H315" s="70">
        <f t="shared" si="24"/>
        <v>-0.3007979202337021</v>
      </c>
      <c r="I315" s="69">
        <v>24496.904</v>
      </c>
      <c r="J315" s="69">
        <v>16990.586</v>
      </c>
      <c r="K315" s="70">
        <f t="shared" si="25"/>
        <v>-0.30641904789274593</v>
      </c>
      <c r="L315" s="68">
        <v>20</v>
      </c>
      <c r="M315" s="86">
        <v>0.8740638348112338</v>
      </c>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35" ht="12.75">
      <c r="M316" s="118"/>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2:35" s="73" customFormat="1" ht="12.75">
      <c r="B317" s="84" t="s">
        <v>180</v>
      </c>
      <c r="C317" s="84"/>
      <c r="D317" s="84"/>
      <c r="E317" s="119">
        <f>SUM(E296:E316)</f>
        <v>92.85000000000002</v>
      </c>
      <c r="F317" s="120"/>
      <c r="G317" s="85"/>
      <c r="H317" s="85"/>
      <c r="I317" s="85">
        <f>SUM(I296:I316)</f>
        <v>3613972.3719999995</v>
      </c>
      <c r="J317" s="120">
        <f>SUM(J296:J316)</f>
        <v>2533324.851</v>
      </c>
      <c r="K317" s="121">
        <f>+(J317-I317)/I317</f>
        <v>-0.2990193088836374</v>
      </c>
      <c r="L317" s="85"/>
      <c r="M317" s="12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5:13" s="72" customFormat="1" ht="12.75">
      <c r="E318" s="123"/>
      <c r="F318" s="124"/>
      <c r="G318" s="117"/>
      <c r="H318" s="117"/>
      <c r="I318" s="117"/>
      <c r="J318" s="124"/>
      <c r="K318" s="117"/>
      <c r="L318" s="117"/>
      <c r="M318" s="118"/>
    </row>
    <row r="319" spans="2:13" s="72" customFormat="1" ht="21" customHeight="1">
      <c r="B319" s="177" t="s">
        <v>431</v>
      </c>
      <c r="C319" s="177"/>
      <c r="D319" s="177"/>
      <c r="E319" s="177"/>
      <c r="F319" s="177"/>
      <c r="G319" s="177"/>
      <c r="H319" s="177"/>
      <c r="I319" s="177"/>
      <c r="J319" s="177"/>
      <c r="K319" s="177"/>
      <c r="L319" s="177"/>
      <c r="M319" s="177"/>
    </row>
    <row r="320" spans="13:35" ht="12.75">
      <c r="M320" s="118"/>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2:35" s="98" customFormat="1" ht="15.75" customHeight="1">
      <c r="B321" s="175" t="s">
        <v>231</v>
      </c>
      <c r="C321" s="175"/>
      <c r="D321" s="175"/>
      <c r="E321" s="175"/>
      <c r="F321" s="175"/>
      <c r="G321" s="175"/>
      <c r="H321" s="175"/>
      <c r="I321" s="175"/>
      <c r="J321" s="175"/>
      <c r="K321" s="175"/>
      <c r="L321" s="175"/>
      <c r="M321" s="175"/>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2:35" s="98" customFormat="1" ht="15.75" customHeight="1">
      <c r="B322" s="172" t="s">
        <v>56</v>
      </c>
      <c r="C322" s="172"/>
      <c r="D322" s="172"/>
      <c r="E322" s="172"/>
      <c r="F322" s="172"/>
      <c r="G322" s="172"/>
      <c r="H322" s="172"/>
      <c r="I322" s="172"/>
      <c r="J322" s="172"/>
      <c r="K322" s="172"/>
      <c r="L322" s="172"/>
      <c r="M322" s="1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2:35" s="99" customFormat="1" ht="15.75" customHeight="1">
      <c r="B323" s="172" t="s">
        <v>47</v>
      </c>
      <c r="C323" s="172"/>
      <c r="D323" s="172"/>
      <c r="E323" s="172"/>
      <c r="F323" s="172"/>
      <c r="G323" s="172"/>
      <c r="H323" s="172"/>
      <c r="I323" s="172"/>
      <c r="J323" s="172"/>
      <c r="K323" s="172"/>
      <c r="L323" s="172"/>
      <c r="M323" s="1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2:35" s="99" customFormat="1" ht="15.75" customHeight="1">
      <c r="B324" s="100"/>
      <c r="C324" s="100"/>
      <c r="D324" s="100"/>
      <c r="E324" s="101"/>
      <c r="F324" s="100"/>
      <c r="G324" s="100"/>
      <c r="H324" s="100"/>
      <c r="I324" s="100"/>
      <c r="J324" s="100"/>
      <c r="K324" s="100"/>
      <c r="L324" s="100"/>
      <c r="M324" s="100"/>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2:13" s="72" customFormat="1" ht="30.75" customHeight="1">
      <c r="B325" s="102" t="s">
        <v>326</v>
      </c>
      <c r="C325" s="102" t="s">
        <v>281</v>
      </c>
      <c r="D325" s="102" t="s">
        <v>63</v>
      </c>
      <c r="E325" s="103" t="s">
        <v>178</v>
      </c>
      <c r="F325" s="173" t="s">
        <v>265</v>
      </c>
      <c r="G325" s="173"/>
      <c r="H325" s="173"/>
      <c r="I325" s="173" t="s">
        <v>266</v>
      </c>
      <c r="J325" s="173"/>
      <c r="K325" s="173"/>
      <c r="L325" s="173"/>
      <c r="M325" s="173"/>
    </row>
    <row r="326" spans="2:13" s="72" customFormat="1" ht="15.75" customHeight="1">
      <c r="B326" s="105"/>
      <c r="C326" s="105"/>
      <c r="D326" s="105"/>
      <c r="E326" s="106">
        <f>+E294</f>
        <v>2008</v>
      </c>
      <c r="F326" s="174" t="str">
        <f>+F294</f>
        <v>Enero-Octubre</v>
      </c>
      <c r="G326" s="174"/>
      <c r="H326" s="105" t="s">
        <v>179</v>
      </c>
      <c r="I326" s="174" t="str">
        <f>+F326</f>
        <v>Enero-Octubre</v>
      </c>
      <c r="J326" s="174"/>
      <c r="K326" s="105" t="s">
        <v>179</v>
      </c>
      <c r="L326" s="107"/>
      <c r="M326" s="108" t="s">
        <v>267</v>
      </c>
    </row>
    <row r="327" spans="2:13"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ene-ago 09</v>
      </c>
    </row>
    <row r="328" spans="1:35" s="71" customFormat="1" ht="12.75">
      <c r="A328" s="71">
        <v>1</v>
      </c>
      <c r="B328" s="68" t="s">
        <v>136</v>
      </c>
      <c r="C328" s="93">
        <v>47032100</v>
      </c>
      <c r="D328" s="68" t="s">
        <v>65</v>
      </c>
      <c r="E328" s="91">
        <v>65.62</v>
      </c>
      <c r="F328" s="69">
        <v>379015.124</v>
      </c>
      <c r="G328" s="69">
        <v>380270.008</v>
      </c>
      <c r="H328" s="70">
        <f aca="true" t="shared" si="27" ref="H328:H347">+(G328-F328)/F328</f>
        <v>0.0033109074560305984</v>
      </c>
      <c r="I328" s="69">
        <v>255223.147</v>
      </c>
      <c r="J328" s="69">
        <v>177270.949</v>
      </c>
      <c r="K328" s="70">
        <f aca="true" t="shared" si="28" ref="K328:K347">+(J328-I328)/I328</f>
        <v>-0.30542761860075335</v>
      </c>
      <c r="L328" s="68">
        <v>1</v>
      </c>
      <c r="M328" s="86">
        <v>0.21583522493443355</v>
      </c>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s="71" customFormat="1" ht="12.75">
      <c r="A329" s="71">
        <v>2</v>
      </c>
      <c r="B329" s="68" t="s">
        <v>83</v>
      </c>
      <c r="C329" s="93">
        <v>44123910</v>
      </c>
      <c r="D329" s="68" t="s">
        <v>94</v>
      </c>
      <c r="E329" s="91">
        <v>6.5</v>
      </c>
      <c r="F329" s="69">
        <v>61.826</v>
      </c>
      <c r="G329" s="69">
        <v>51.765</v>
      </c>
      <c r="H329" s="70">
        <f t="shared" si="27"/>
        <v>-0.16273088991686346</v>
      </c>
      <c r="I329" s="69">
        <v>24026.153</v>
      </c>
      <c r="J329" s="69">
        <v>17237.34</v>
      </c>
      <c r="K329" s="70">
        <f t="shared" si="28"/>
        <v>-0.2825593011082548</v>
      </c>
      <c r="L329" s="68">
        <v>2</v>
      </c>
      <c r="M329" s="86">
        <v>0.07348898539421049</v>
      </c>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s="71" customFormat="1" ht="12.75">
      <c r="A330" s="71">
        <v>3</v>
      </c>
      <c r="B330" s="68" t="s">
        <v>143</v>
      </c>
      <c r="C330" s="92" t="s">
        <v>357</v>
      </c>
      <c r="D330" s="68" t="s">
        <v>65</v>
      </c>
      <c r="E330" s="91">
        <v>6.19</v>
      </c>
      <c r="F330" s="69">
        <v>4400</v>
      </c>
      <c r="G330" s="69">
        <v>1400</v>
      </c>
      <c r="H330" s="70">
        <f t="shared" si="27"/>
        <v>-0.6818181818181818</v>
      </c>
      <c r="I330" s="69">
        <v>22521.581</v>
      </c>
      <c r="J330" s="69">
        <v>4475.229</v>
      </c>
      <c r="K330" s="70">
        <f t="shared" si="28"/>
        <v>-0.8012915256704225</v>
      </c>
      <c r="L330" s="68">
        <v>3</v>
      </c>
      <c r="M330" s="86">
        <v>0.12115151778976363</v>
      </c>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s="71" customFormat="1" ht="12.75">
      <c r="A331" s="71">
        <v>4</v>
      </c>
      <c r="B331" s="68" t="s">
        <v>73</v>
      </c>
      <c r="C331" s="92" t="s">
        <v>320</v>
      </c>
      <c r="D331" s="68" t="s">
        <v>65</v>
      </c>
      <c r="E331" s="91">
        <v>4.89</v>
      </c>
      <c r="F331" s="69">
        <v>20790.544</v>
      </c>
      <c r="G331" s="69">
        <v>21611.662</v>
      </c>
      <c r="H331" s="70">
        <f t="shared" si="27"/>
        <v>0.03949478185852177</v>
      </c>
      <c r="I331" s="69">
        <v>20626.75</v>
      </c>
      <c r="J331" s="69">
        <v>16722.147</v>
      </c>
      <c r="K331" s="70">
        <f t="shared" si="28"/>
        <v>-0.18929802319803163</v>
      </c>
      <c r="L331" s="68">
        <v>4</v>
      </c>
      <c r="M331" s="86">
        <v>0.036956710957487586</v>
      </c>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s="71" customFormat="1" ht="12.75">
      <c r="A332" s="71">
        <v>5</v>
      </c>
      <c r="B332" s="68" t="s">
        <v>66</v>
      </c>
      <c r="C332" s="92" t="s">
        <v>335</v>
      </c>
      <c r="D332" s="68" t="s">
        <v>65</v>
      </c>
      <c r="E332" s="91">
        <v>2.52</v>
      </c>
      <c r="F332" s="69">
        <v>1538.924</v>
      </c>
      <c r="G332" s="69">
        <v>2357.643</v>
      </c>
      <c r="H332" s="70">
        <f t="shared" si="27"/>
        <v>0.5320074285669728</v>
      </c>
      <c r="I332" s="69">
        <v>11820.832</v>
      </c>
      <c r="J332" s="69">
        <v>14921.841</v>
      </c>
      <c r="K332" s="70">
        <f t="shared" si="28"/>
        <v>0.26233424178602655</v>
      </c>
      <c r="L332" s="68">
        <v>5</v>
      </c>
      <c r="M332" s="86">
        <v>0.1083003508607317</v>
      </c>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s="71" customFormat="1" ht="12.75">
      <c r="A333" s="71">
        <v>6</v>
      </c>
      <c r="B333" s="68" t="s">
        <v>151</v>
      </c>
      <c r="C333" s="92" t="s">
        <v>358</v>
      </c>
      <c r="D333" s="68" t="s">
        <v>65</v>
      </c>
      <c r="E333" s="91">
        <v>1.6</v>
      </c>
      <c r="F333" s="69">
        <v>490.731</v>
      </c>
      <c r="G333" s="69">
        <v>436.887</v>
      </c>
      <c r="H333" s="70">
        <f t="shared" si="27"/>
        <v>-0.10972202693532708</v>
      </c>
      <c r="I333" s="69">
        <v>6145.989</v>
      </c>
      <c r="J333" s="69">
        <v>2971.927</v>
      </c>
      <c r="K333" s="70">
        <f t="shared" si="28"/>
        <v>-0.5164444648371482</v>
      </c>
      <c r="L333" s="68">
        <v>6</v>
      </c>
      <c r="M333" s="86">
        <v>0.22240427924725528</v>
      </c>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s="71" customFormat="1" ht="12.75">
      <c r="A334" s="71">
        <v>7</v>
      </c>
      <c r="B334" s="68" t="s">
        <v>146</v>
      </c>
      <c r="C334" s="93">
        <v>12149000</v>
      </c>
      <c r="D334" s="68" t="s">
        <v>65</v>
      </c>
      <c r="E334" s="91">
        <v>1.26</v>
      </c>
      <c r="F334" s="69">
        <v>8446.866</v>
      </c>
      <c r="G334" s="69">
        <v>8540.115</v>
      </c>
      <c r="H334" s="70">
        <f t="shared" si="27"/>
        <v>0.011039479020976514</v>
      </c>
      <c r="I334" s="69">
        <v>4986.673</v>
      </c>
      <c r="J334" s="69">
        <v>4587.179</v>
      </c>
      <c r="K334" s="70">
        <f t="shared" si="28"/>
        <v>-0.08011233140813519</v>
      </c>
      <c r="L334" s="68">
        <v>7</v>
      </c>
      <c r="M334" s="86">
        <v>0.5872671570823934</v>
      </c>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s="71" customFormat="1" ht="12.75">
      <c r="A335" s="71">
        <v>8</v>
      </c>
      <c r="B335" s="68" t="s">
        <v>148</v>
      </c>
      <c r="C335" s="93">
        <v>11071000</v>
      </c>
      <c r="D335" s="68" t="s">
        <v>65</v>
      </c>
      <c r="E335" s="91">
        <v>1.22</v>
      </c>
      <c r="F335" s="69">
        <v>8308.56</v>
      </c>
      <c r="G335" s="69">
        <v>17</v>
      </c>
      <c r="H335" s="70">
        <f t="shared" si="27"/>
        <v>-0.9979539174056635</v>
      </c>
      <c r="I335" s="69">
        <v>5324.483</v>
      </c>
      <c r="J335" s="69">
        <v>14.754</v>
      </c>
      <c r="K335" s="70">
        <f t="shared" si="28"/>
        <v>-0.997229026743066</v>
      </c>
      <c r="L335" s="68">
        <v>8</v>
      </c>
      <c r="M335" s="86">
        <v>0.0005707191153691245</v>
      </c>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s="71" customFormat="1" ht="12.75">
      <c r="A336" s="71">
        <v>9</v>
      </c>
      <c r="B336" s="68" t="s">
        <v>142</v>
      </c>
      <c r="C336" s="92" t="s">
        <v>366</v>
      </c>
      <c r="D336" s="68" t="s">
        <v>65</v>
      </c>
      <c r="E336" s="91">
        <v>1.2</v>
      </c>
      <c r="F336" s="69">
        <v>1004.14</v>
      </c>
      <c r="G336" s="69">
        <v>172.096</v>
      </c>
      <c r="H336" s="70">
        <f t="shared" si="27"/>
        <v>-0.8286135399446293</v>
      </c>
      <c r="I336" s="69">
        <v>4544.968</v>
      </c>
      <c r="J336" s="69">
        <v>672.482</v>
      </c>
      <c r="K336" s="70">
        <f t="shared" si="28"/>
        <v>-0.852038122160596</v>
      </c>
      <c r="L336" s="68">
        <v>9</v>
      </c>
      <c r="M336" s="86">
        <v>0.03183959271501982</v>
      </c>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13" s="72" customFormat="1" ht="12.75">
      <c r="A337" s="71">
        <v>10</v>
      </c>
      <c r="B337" s="68" t="s">
        <v>141</v>
      </c>
      <c r="C337" s="93">
        <v>10040000</v>
      </c>
      <c r="D337" s="68" t="s">
        <v>65</v>
      </c>
      <c r="E337" s="91">
        <v>1.05</v>
      </c>
      <c r="F337" s="69">
        <v>2552.987</v>
      </c>
      <c r="G337" s="69">
        <v>25172.29</v>
      </c>
      <c r="H337" s="70">
        <f t="shared" si="27"/>
        <v>8.859936615423424</v>
      </c>
      <c r="I337" s="69">
        <v>1886.924</v>
      </c>
      <c r="J337" s="69">
        <v>6051.529</v>
      </c>
      <c r="K337" s="70">
        <f t="shared" si="28"/>
        <v>2.2070867719102627</v>
      </c>
      <c r="L337" s="68">
        <v>10</v>
      </c>
      <c r="M337" s="86">
        <v>0.9341241487725469</v>
      </c>
    </row>
    <row r="338" spans="1:13" s="72" customFormat="1" ht="12.75">
      <c r="A338" s="71">
        <v>11</v>
      </c>
      <c r="B338" s="68" t="s">
        <v>138</v>
      </c>
      <c r="C338" s="93">
        <v>47032900</v>
      </c>
      <c r="D338" s="68" t="s">
        <v>65</v>
      </c>
      <c r="E338" s="91">
        <v>0.53</v>
      </c>
      <c r="F338" s="69">
        <v>3258.252</v>
      </c>
      <c r="G338" s="69">
        <v>4495.7</v>
      </c>
      <c r="H338" s="70">
        <f t="shared" si="27"/>
        <v>0.37978891749318344</v>
      </c>
      <c r="I338" s="69">
        <v>2312.979</v>
      </c>
      <c r="J338" s="69">
        <v>2146.805</v>
      </c>
      <c r="K338" s="70">
        <f t="shared" si="28"/>
        <v>-0.07184414558022359</v>
      </c>
      <c r="L338" s="68">
        <v>11</v>
      </c>
      <c r="M338" s="86">
        <v>0.003396349056667354</v>
      </c>
    </row>
    <row r="339" spans="1:13" s="72" customFormat="1" ht="12.75">
      <c r="A339" s="71">
        <v>12</v>
      </c>
      <c r="B339" s="68" t="s">
        <v>132</v>
      </c>
      <c r="C339" s="92" t="s">
        <v>359</v>
      </c>
      <c r="D339" s="68" t="s">
        <v>65</v>
      </c>
      <c r="E339" s="91">
        <v>0.47</v>
      </c>
      <c r="F339" s="69">
        <v>902.42</v>
      </c>
      <c r="G339" s="69">
        <v>882.219</v>
      </c>
      <c r="H339" s="70">
        <f t="shared" si="27"/>
        <v>-0.02238536379956108</v>
      </c>
      <c r="I339" s="69">
        <v>2048.131</v>
      </c>
      <c r="J339" s="69">
        <v>1448.085</v>
      </c>
      <c r="K339" s="70">
        <f t="shared" si="28"/>
        <v>-0.2929724709991694</v>
      </c>
      <c r="L339" s="68">
        <v>12</v>
      </c>
      <c r="M339" s="86">
        <v>0.045411360440108094</v>
      </c>
    </row>
    <row r="340" spans="1:13" s="72" customFormat="1" ht="12.75">
      <c r="A340" s="71">
        <v>13</v>
      </c>
      <c r="B340" s="68" t="s">
        <v>145</v>
      </c>
      <c r="C340" s="92">
        <v>41041100</v>
      </c>
      <c r="D340" s="68" t="s">
        <v>65</v>
      </c>
      <c r="E340" s="91">
        <v>0.46</v>
      </c>
      <c r="F340" s="69">
        <v>791.889</v>
      </c>
      <c r="G340" s="69">
        <v>1196.205</v>
      </c>
      <c r="H340" s="70">
        <f t="shared" si="27"/>
        <v>0.5105715573773596</v>
      </c>
      <c r="I340" s="69">
        <v>1968.795</v>
      </c>
      <c r="J340" s="69">
        <v>1522.678</v>
      </c>
      <c r="K340" s="70">
        <f t="shared" si="28"/>
        <v>-0.22659393182124088</v>
      </c>
      <c r="L340" s="68">
        <v>13</v>
      </c>
      <c r="M340" s="86">
        <v>0.4157784565377308</v>
      </c>
    </row>
    <row r="341" spans="1:13" s="72" customFormat="1" ht="12.75">
      <c r="A341" s="71">
        <v>14</v>
      </c>
      <c r="B341" s="68" t="s">
        <v>147</v>
      </c>
      <c r="C341" s="93">
        <v>12051000</v>
      </c>
      <c r="D341" s="68" t="s">
        <v>65</v>
      </c>
      <c r="E341" s="91">
        <v>0.43</v>
      </c>
      <c r="F341" s="69">
        <v>1042.901</v>
      </c>
      <c r="G341" s="69">
        <v>3845.88</v>
      </c>
      <c r="H341" s="70">
        <f t="shared" si="27"/>
        <v>2.6876750525697073</v>
      </c>
      <c r="I341" s="69">
        <v>1889.46</v>
      </c>
      <c r="J341" s="69">
        <v>11125.913</v>
      </c>
      <c r="K341" s="70">
        <f t="shared" si="28"/>
        <v>4.888408857557186</v>
      </c>
      <c r="L341" s="68">
        <v>14</v>
      </c>
      <c r="M341" s="86">
        <v>0.7442031499183083</v>
      </c>
    </row>
    <row r="342" spans="1:13" s="72" customFormat="1" ht="12.75">
      <c r="A342" s="71">
        <v>15</v>
      </c>
      <c r="B342" s="68" t="s">
        <v>97</v>
      </c>
      <c r="C342" s="93">
        <v>11041200</v>
      </c>
      <c r="D342" s="68" t="s">
        <v>65</v>
      </c>
      <c r="E342" s="91">
        <v>0.43</v>
      </c>
      <c r="F342" s="69">
        <v>2380.02</v>
      </c>
      <c r="G342" s="69">
        <v>1093.45</v>
      </c>
      <c r="H342" s="70">
        <f t="shared" si="27"/>
        <v>-0.540571087637919</v>
      </c>
      <c r="I342" s="69">
        <v>1827.022</v>
      </c>
      <c r="J342" s="69">
        <v>502.011</v>
      </c>
      <c r="K342" s="70">
        <f t="shared" si="28"/>
        <v>-0.7252299096562603</v>
      </c>
      <c r="L342" s="68">
        <v>15</v>
      </c>
      <c r="M342" s="86">
        <v>0.8324064309449432</v>
      </c>
    </row>
    <row r="343" spans="1:13" s="72" customFormat="1" ht="12.75">
      <c r="A343" s="71">
        <v>16</v>
      </c>
      <c r="B343" s="68" t="s">
        <v>95</v>
      </c>
      <c r="C343" s="93">
        <v>20098000</v>
      </c>
      <c r="D343" s="68" t="s">
        <v>65</v>
      </c>
      <c r="E343" s="91">
        <v>0.31</v>
      </c>
      <c r="F343" s="69">
        <v>53.241</v>
      </c>
      <c r="G343" s="69">
        <v>0</v>
      </c>
      <c r="H343" s="70">
        <f t="shared" si="27"/>
        <v>-1</v>
      </c>
      <c r="I343" s="69">
        <v>1351.344</v>
      </c>
      <c r="J343" s="69">
        <v>0</v>
      </c>
      <c r="K343" s="70">
        <f t="shared" si="28"/>
        <v>-1</v>
      </c>
      <c r="L343" s="68">
        <v>16</v>
      </c>
      <c r="M343" s="86">
        <v>0</v>
      </c>
    </row>
    <row r="344" spans="1:13" s="72" customFormat="1" ht="12.75">
      <c r="A344" s="71">
        <v>17</v>
      </c>
      <c r="B344" s="68" t="s">
        <v>88</v>
      </c>
      <c r="C344" s="93">
        <v>44091090</v>
      </c>
      <c r="D344" s="68" t="s">
        <v>65</v>
      </c>
      <c r="E344" s="91">
        <v>0.29</v>
      </c>
      <c r="F344" s="69">
        <v>779.595</v>
      </c>
      <c r="G344" s="69">
        <v>380.773</v>
      </c>
      <c r="H344" s="70">
        <f t="shared" si="27"/>
        <v>-0.5115758823491685</v>
      </c>
      <c r="I344" s="69">
        <v>917.006</v>
      </c>
      <c r="J344" s="69">
        <v>422.93</v>
      </c>
      <c r="K344" s="70">
        <f t="shared" si="28"/>
        <v>-0.5387925487946643</v>
      </c>
      <c r="L344" s="68">
        <v>17</v>
      </c>
      <c r="M344" s="86">
        <v>0.12092787331294852</v>
      </c>
    </row>
    <row r="345" spans="1:13" s="72" customFormat="1" ht="12.75">
      <c r="A345" s="71">
        <v>18</v>
      </c>
      <c r="B345" s="68" t="s">
        <v>149</v>
      </c>
      <c r="C345" s="92" t="s">
        <v>360</v>
      </c>
      <c r="D345" s="68" t="s">
        <v>65</v>
      </c>
      <c r="E345" s="91">
        <v>0.28</v>
      </c>
      <c r="F345" s="69">
        <v>90.293</v>
      </c>
      <c r="G345" s="69">
        <v>87.137</v>
      </c>
      <c r="H345" s="70">
        <f t="shared" si="27"/>
        <v>-0.03495287563820015</v>
      </c>
      <c r="I345" s="69">
        <v>1060.765</v>
      </c>
      <c r="J345" s="69">
        <v>594.847</v>
      </c>
      <c r="K345" s="70">
        <f t="shared" si="28"/>
        <v>-0.439228292788695</v>
      </c>
      <c r="L345" s="68">
        <v>18</v>
      </c>
      <c r="M345" s="86">
        <v>0.21242730082228725</v>
      </c>
    </row>
    <row r="346" spans="1:35" s="73" customFormat="1" ht="12.75">
      <c r="A346" s="71">
        <v>19</v>
      </c>
      <c r="B346" s="68" t="s">
        <v>140</v>
      </c>
      <c r="C346" s="93">
        <v>12092200</v>
      </c>
      <c r="D346" s="68" t="s">
        <v>65</v>
      </c>
      <c r="E346" s="91">
        <v>0.27</v>
      </c>
      <c r="F346" s="69">
        <v>327.5</v>
      </c>
      <c r="G346" s="69">
        <v>464.5</v>
      </c>
      <c r="H346" s="70">
        <f t="shared" si="27"/>
        <v>0.4183206106870229</v>
      </c>
      <c r="I346" s="69">
        <v>986.502</v>
      </c>
      <c r="J346" s="69">
        <v>1778.972</v>
      </c>
      <c r="K346" s="70">
        <f t="shared" si="28"/>
        <v>0.8033131205005161</v>
      </c>
      <c r="L346" s="68">
        <v>19</v>
      </c>
      <c r="M346" s="86">
        <v>0.5063516971018522</v>
      </c>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12.75">
      <c r="A347" s="71">
        <v>20</v>
      </c>
      <c r="B347" s="68" t="s">
        <v>144</v>
      </c>
      <c r="C347" s="92" t="s">
        <v>361</v>
      </c>
      <c r="D347" s="68" t="s">
        <v>65</v>
      </c>
      <c r="E347" s="91">
        <v>0.27</v>
      </c>
      <c r="F347" s="69">
        <v>179.147</v>
      </c>
      <c r="G347" s="69">
        <v>282.096</v>
      </c>
      <c r="H347" s="70">
        <f t="shared" si="27"/>
        <v>0.5746621489614675</v>
      </c>
      <c r="I347" s="69">
        <v>1052.785</v>
      </c>
      <c r="J347" s="69">
        <v>1338.64</v>
      </c>
      <c r="K347" s="70">
        <f t="shared" si="28"/>
        <v>0.2715226755700357</v>
      </c>
      <c r="L347" s="68">
        <v>20</v>
      </c>
      <c r="M347" s="86">
        <v>0.18180852654609028</v>
      </c>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1:35" ht="12.75">
      <c r="K348" s="70"/>
      <c r="M348" s="118"/>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2:35" s="73" customFormat="1" ht="13.5" customHeight="1">
      <c r="B349" s="84" t="s">
        <v>180</v>
      </c>
      <c r="C349" s="84"/>
      <c r="D349" s="84"/>
      <c r="E349" s="119">
        <f>SUM(E328:E348)</f>
        <v>95.79</v>
      </c>
      <c r="F349" s="120"/>
      <c r="G349" s="85"/>
      <c r="H349" s="85"/>
      <c r="I349" s="85">
        <f>SUM(I328:I348)</f>
        <v>372522.28899999993</v>
      </c>
      <c r="J349" s="120">
        <f>SUM(J328:J348)</f>
        <v>265806.258</v>
      </c>
      <c r="K349" s="121">
        <f>+(J349-I349)/I349</f>
        <v>-0.28646884804253947</v>
      </c>
      <c r="L349" s="85"/>
      <c r="M349" s="12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5:13" s="72" customFormat="1" ht="12.75">
      <c r="E350" s="123"/>
      <c r="F350" s="124"/>
      <c r="G350" s="117"/>
      <c r="H350" s="117"/>
      <c r="I350" s="117"/>
      <c r="J350" s="124"/>
      <c r="K350" s="117"/>
      <c r="L350" s="117"/>
      <c r="M350" s="118"/>
    </row>
    <row r="351" spans="2:13" s="72" customFormat="1" ht="21" customHeight="1">
      <c r="B351" s="177" t="s">
        <v>431</v>
      </c>
      <c r="C351" s="177"/>
      <c r="D351" s="177"/>
      <c r="E351" s="177"/>
      <c r="F351" s="177"/>
      <c r="G351" s="177"/>
      <c r="H351" s="177"/>
      <c r="I351" s="177"/>
      <c r="J351" s="177"/>
      <c r="K351" s="177"/>
      <c r="L351" s="177"/>
      <c r="M351" s="177"/>
    </row>
    <row r="352" spans="13:35" ht="12.75">
      <c r="M352" s="118"/>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2:35" s="98" customFormat="1" ht="15.75" customHeight="1">
      <c r="B353" s="175" t="s">
        <v>62</v>
      </c>
      <c r="C353" s="175"/>
      <c r="D353" s="175"/>
      <c r="E353" s="175"/>
      <c r="F353" s="175"/>
      <c r="G353" s="175"/>
      <c r="H353" s="175"/>
      <c r="I353" s="175"/>
      <c r="J353" s="175"/>
      <c r="K353" s="175"/>
      <c r="L353" s="175"/>
      <c r="M353" s="175"/>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2:35" s="98" customFormat="1" ht="15.75" customHeight="1">
      <c r="B354" s="172" t="s">
        <v>56</v>
      </c>
      <c r="C354" s="172"/>
      <c r="D354" s="172"/>
      <c r="E354" s="172"/>
      <c r="F354" s="172"/>
      <c r="G354" s="172"/>
      <c r="H354" s="172"/>
      <c r="I354" s="172"/>
      <c r="J354" s="172"/>
      <c r="K354" s="172"/>
      <c r="L354" s="172"/>
      <c r="M354" s="1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2:35" s="99" customFormat="1" ht="15.75" customHeight="1">
      <c r="B355" s="172" t="s">
        <v>274</v>
      </c>
      <c r="C355" s="172"/>
      <c r="D355" s="172"/>
      <c r="E355" s="172"/>
      <c r="F355" s="172"/>
      <c r="G355" s="172"/>
      <c r="H355" s="172"/>
      <c r="I355" s="172"/>
      <c r="J355" s="172"/>
      <c r="K355" s="172"/>
      <c r="L355" s="172"/>
      <c r="M355" s="1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2:35" s="99" customFormat="1" ht="15.75" customHeight="1">
      <c r="B356" s="100"/>
      <c r="C356" s="100"/>
      <c r="D356" s="100"/>
      <c r="E356" s="101"/>
      <c r="F356" s="100"/>
      <c r="G356" s="100"/>
      <c r="H356" s="100"/>
      <c r="I356" s="100"/>
      <c r="J356" s="100"/>
      <c r="K356" s="100"/>
      <c r="L356" s="100"/>
      <c r="M356" s="100"/>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2:13" s="72" customFormat="1" ht="30.75" customHeight="1">
      <c r="B357" s="102" t="s">
        <v>393</v>
      </c>
      <c r="C357" s="102" t="s">
        <v>281</v>
      </c>
      <c r="D357" s="102" t="s">
        <v>63</v>
      </c>
      <c r="E357" s="104" t="s">
        <v>178</v>
      </c>
      <c r="F357" s="173" t="s">
        <v>265</v>
      </c>
      <c r="G357" s="173"/>
      <c r="H357" s="173"/>
      <c r="I357" s="173" t="s">
        <v>266</v>
      </c>
      <c r="J357" s="173"/>
      <c r="K357" s="173"/>
      <c r="L357" s="173"/>
      <c r="M357" s="173"/>
    </row>
    <row r="358" spans="2:13" s="72" customFormat="1" ht="15.75" customHeight="1">
      <c r="B358" s="105"/>
      <c r="C358" s="105"/>
      <c r="D358" s="105"/>
      <c r="E358" s="106">
        <f>+E326</f>
        <v>2008</v>
      </c>
      <c r="F358" s="174" t="str">
        <f>+F294</f>
        <v>Enero-Octubre</v>
      </c>
      <c r="G358" s="174"/>
      <c r="H358" s="105" t="s">
        <v>179</v>
      </c>
      <c r="I358" s="174" t="str">
        <f>+F358</f>
        <v>Enero-Octubre</v>
      </c>
      <c r="J358" s="174"/>
      <c r="K358" s="105" t="s">
        <v>179</v>
      </c>
      <c r="L358" s="107"/>
      <c r="M358" s="108" t="s">
        <v>267</v>
      </c>
    </row>
    <row r="359" spans="2:13"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ene-ago 09</v>
      </c>
    </row>
    <row r="360" spans="2:13" s="72" customFormat="1" ht="15.75">
      <c r="B360" t="s">
        <v>112</v>
      </c>
      <c r="C360">
        <v>44012200</v>
      </c>
      <c r="D360" t="s">
        <v>65</v>
      </c>
      <c r="E360" s="178" t="s">
        <v>445</v>
      </c>
      <c r="F360" s="33">
        <v>0</v>
      </c>
      <c r="G360" s="33">
        <f>136181260/1000</f>
        <v>136181.26</v>
      </c>
      <c r="H360" s="179" t="s">
        <v>445</v>
      </c>
      <c r="I360">
        <v>0</v>
      </c>
      <c r="J360" s="33">
        <f>9510669/1000</f>
        <v>9510.669</v>
      </c>
      <c r="K360" s="180" t="s">
        <v>445</v>
      </c>
      <c r="L360" s="105"/>
      <c r="M360" s="86">
        <v>0.042</v>
      </c>
    </row>
    <row r="361" spans="1:35" s="71" customFormat="1" ht="12.75">
      <c r="A361" s="71">
        <v>1</v>
      </c>
      <c r="B361" s="68" t="s">
        <v>296</v>
      </c>
      <c r="C361" s="93">
        <v>44101200</v>
      </c>
      <c r="D361" s="68" t="s">
        <v>65</v>
      </c>
      <c r="E361" s="91">
        <v>55.17</v>
      </c>
      <c r="F361" s="69">
        <v>5090.496</v>
      </c>
      <c r="G361" s="69">
        <v>8513.112</v>
      </c>
      <c r="H361" s="70">
        <f>+(G361-F361)/F361</f>
        <v>0.6723541281635422</v>
      </c>
      <c r="I361" s="69">
        <v>2000.156</v>
      </c>
      <c r="J361" s="69">
        <v>3295.914</v>
      </c>
      <c r="K361" s="70">
        <f>+(J361-I361)/I361</f>
        <v>0.6478284693793885</v>
      </c>
      <c r="L361" s="68">
        <v>1</v>
      </c>
      <c r="M361" s="86">
        <v>0.9786493870365361</v>
      </c>
      <c r="N361"/>
      <c r="O361"/>
      <c r="P361"/>
      <c r="Q361"/>
      <c r="R361" s="33"/>
      <c r="S361" s="33"/>
      <c r="T361"/>
      <c r="U361" s="33"/>
      <c r="V361" s="72"/>
      <c r="W361" s="72"/>
      <c r="X361" s="72"/>
      <c r="Y361" s="72"/>
      <c r="Z361" s="72"/>
      <c r="AA361" s="72"/>
      <c r="AB361" s="72"/>
      <c r="AC361" s="72"/>
      <c r="AD361" s="72"/>
      <c r="AE361" s="72"/>
      <c r="AF361" s="72"/>
      <c r="AG361" s="72"/>
      <c r="AH361" s="72"/>
      <c r="AI361" s="72"/>
    </row>
    <row r="362" spans="1:35" s="71" customFormat="1" ht="12.75">
      <c r="A362" s="71">
        <v>2</v>
      </c>
      <c r="B362" s="68" t="s">
        <v>297</v>
      </c>
      <c r="C362" s="93">
        <v>44079910</v>
      </c>
      <c r="D362" s="68" t="s">
        <v>94</v>
      </c>
      <c r="E362" s="91">
        <v>16.91</v>
      </c>
      <c r="F362" s="69">
        <v>1.077</v>
      </c>
      <c r="G362" s="69">
        <v>0.412</v>
      </c>
      <c r="H362" s="70">
        <f>+(G362-F362)/F362</f>
        <v>-0.6174558960074281</v>
      </c>
      <c r="I362" s="69">
        <v>754.955</v>
      </c>
      <c r="J362" s="69">
        <v>334.889</v>
      </c>
      <c r="K362" s="70">
        <f>+(J362-I362)/I362</f>
        <v>-0.5564119715744648</v>
      </c>
      <c r="L362" s="68">
        <v>2</v>
      </c>
      <c r="M362" s="86">
        <v>0.5849589519650655</v>
      </c>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s="71" customFormat="1" ht="12.75">
      <c r="A363" s="71">
        <v>3</v>
      </c>
      <c r="B363" s="68" t="s">
        <v>298</v>
      </c>
      <c r="C363" s="93">
        <v>44071090</v>
      </c>
      <c r="D363" s="68" t="s">
        <v>94</v>
      </c>
      <c r="E363" s="91">
        <v>9.97</v>
      </c>
      <c r="F363" s="69">
        <v>1.707</v>
      </c>
      <c r="G363" s="69">
        <v>0.872</v>
      </c>
      <c r="H363" s="70">
        <f>+(G363-F363)/F363</f>
        <v>-0.48916227299355597</v>
      </c>
      <c r="I363" s="69">
        <v>383.872</v>
      </c>
      <c r="J363" s="69">
        <v>199.218</v>
      </c>
      <c r="K363" s="70">
        <f>+(J363-I363)/I363</f>
        <v>-0.4810301350450151</v>
      </c>
      <c r="L363" s="68">
        <v>3</v>
      </c>
      <c r="M363" s="86">
        <v>0.23754888867690546</v>
      </c>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s="71" customFormat="1" ht="12.75">
      <c r="A364" s="71">
        <v>4</v>
      </c>
      <c r="B364" s="68" t="s">
        <v>152</v>
      </c>
      <c r="C364" s="93">
        <v>41015000</v>
      </c>
      <c r="D364" s="68" t="s">
        <v>65</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s="71" customFormat="1" ht="12.75">
      <c r="A365" s="71">
        <v>5</v>
      </c>
      <c r="B365" s="68" t="s">
        <v>153</v>
      </c>
      <c r="C365" s="92" t="s">
        <v>340</v>
      </c>
      <c r="D365" s="68" t="s">
        <v>63</v>
      </c>
      <c r="E365" s="91">
        <v>3.2</v>
      </c>
      <c r="F365" s="69">
        <v>58.131</v>
      </c>
      <c r="G365" s="69">
        <v>38.771</v>
      </c>
      <c r="H365" s="70">
        <f t="shared" si="30"/>
        <v>-0.3330408904027111</v>
      </c>
      <c r="I365" s="69">
        <v>152.928</v>
      </c>
      <c r="J365" s="69">
        <v>173.105</v>
      </c>
      <c r="K365" s="70">
        <f>+(J365-I365)/I365</f>
        <v>0.13193790541954378</v>
      </c>
      <c r="L365" s="68">
        <v>5</v>
      </c>
      <c r="M365" s="86">
        <v>0.006036297780136278</v>
      </c>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s="71" customFormat="1" ht="12.75">
      <c r="A366" s="71">
        <v>6</v>
      </c>
      <c r="B366" s="68" t="s">
        <v>66</v>
      </c>
      <c r="C366" s="92" t="s">
        <v>335</v>
      </c>
      <c r="D366" s="68" t="s">
        <v>65</v>
      </c>
      <c r="E366" s="91">
        <v>1.88</v>
      </c>
      <c r="F366" s="69">
        <v>11.432</v>
      </c>
      <c r="G366" s="69">
        <v>35.509</v>
      </c>
      <c r="H366" s="70">
        <f t="shared" si="30"/>
        <v>2.10610566829951</v>
      </c>
      <c r="I366" s="69">
        <v>83.643</v>
      </c>
      <c r="J366" s="69">
        <v>183.405</v>
      </c>
      <c r="K366" s="70">
        <f aca="true" t="shared" si="31" ref="K366:K379">+(J366-I366)/I366</f>
        <v>1.1927118826440946</v>
      </c>
      <c r="L366" s="68">
        <v>6</v>
      </c>
      <c r="M366" s="86">
        <v>0.0013311243464940081</v>
      </c>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s="71" customFormat="1" ht="12.75">
      <c r="A367" s="71">
        <v>7</v>
      </c>
      <c r="B367" s="68" t="s">
        <v>282</v>
      </c>
      <c r="C367" s="92" t="s">
        <v>362</v>
      </c>
      <c r="D367" s="68" t="s">
        <v>65</v>
      </c>
      <c r="E367" s="91">
        <v>1.5</v>
      </c>
      <c r="F367" s="69">
        <v>36.201</v>
      </c>
      <c r="G367" s="69">
        <v>0</v>
      </c>
      <c r="H367" s="70">
        <f t="shared" si="30"/>
        <v>-1</v>
      </c>
      <c r="I367" s="69">
        <v>71.646</v>
      </c>
      <c r="J367" s="69">
        <v>0</v>
      </c>
      <c r="K367" s="70">
        <f t="shared" si="31"/>
        <v>-1</v>
      </c>
      <c r="L367" s="68">
        <v>7</v>
      </c>
      <c r="M367" s="86">
        <v>0</v>
      </c>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s="71" customFormat="1" ht="12.75">
      <c r="A368" s="71">
        <v>8</v>
      </c>
      <c r="B368" s="68" t="s">
        <v>149</v>
      </c>
      <c r="C368" s="92" t="s">
        <v>360</v>
      </c>
      <c r="D368" s="68" t="s">
        <v>65</v>
      </c>
      <c r="E368" s="91">
        <v>1.29</v>
      </c>
      <c r="F368" s="69">
        <v>6.009</v>
      </c>
      <c r="G368" s="69">
        <v>0</v>
      </c>
      <c r="H368" s="70">
        <f t="shared" si="30"/>
        <v>-1</v>
      </c>
      <c r="I368" s="69">
        <v>61.7</v>
      </c>
      <c r="J368" s="69">
        <v>0</v>
      </c>
      <c r="K368" s="70">
        <f t="shared" si="31"/>
        <v>-1</v>
      </c>
      <c r="L368" s="68">
        <v>8</v>
      </c>
      <c r="M368" s="86">
        <v>0</v>
      </c>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s="71" customFormat="1" ht="12.75">
      <c r="A369" s="71">
        <v>9</v>
      </c>
      <c r="B369" s="68" t="s">
        <v>299</v>
      </c>
      <c r="C369" s="93">
        <v>44039919</v>
      </c>
      <c r="D369" s="68" t="s">
        <v>94</v>
      </c>
      <c r="E369" s="91">
        <v>1.01</v>
      </c>
      <c r="F369" s="69">
        <v>0.038</v>
      </c>
      <c r="G369" s="69">
        <v>0.112</v>
      </c>
      <c r="H369" s="70">
        <f t="shared" si="30"/>
        <v>1.9473684210526319</v>
      </c>
      <c r="I369" s="69">
        <v>19.596</v>
      </c>
      <c r="J369" s="69">
        <v>34.909</v>
      </c>
      <c r="K369" s="70">
        <f t="shared" si="31"/>
        <v>0.7814349867319861</v>
      </c>
      <c r="L369" s="68">
        <v>9</v>
      </c>
      <c r="M369" s="86">
        <v>0.13627065978592676</v>
      </c>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13" s="72" customFormat="1" ht="12.75">
      <c r="A370" s="71">
        <v>10</v>
      </c>
      <c r="B370" s="68" t="s">
        <v>300</v>
      </c>
      <c r="C370" s="92" t="s">
        <v>363</v>
      </c>
      <c r="D370" s="68" t="s">
        <v>65</v>
      </c>
      <c r="E370" s="91">
        <v>0.78</v>
      </c>
      <c r="F370" s="69">
        <v>3.115</v>
      </c>
      <c r="G370" s="69">
        <v>1.009</v>
      </c>
      <c r="H370" s="70">
        <f t="shared" si="30"/>
        <v>-0.6760834670947031</v>
      </c>
      <c r="I370" s="69">
        <v>37.074</v>
      </c>
      <c r="J370" s="69">
        <v>10.642</v>
      </c>
      <c r="K370" s="70">
        <f t="shared" si="31"/>
        <v>-0.7129524734315154</v>
      </c>
      <c r="L370" s="68">
        <v>10</v>
      </c>
      <c r="M370" s="86">
        <v>0.03971903318752519</v>
      </c>
    </row>
    <row r="371" spans="1:13" s="72" customFormat="1" ht="12.75">
      <c r="A371" s="71">
        <v>11</v>
      </c>
      <c r="B371" s="68" t="s">
        <v>301</v>
      </c>
      <c r="C371" s="93">
        <v>44101900</v>
      </c>
      <c r="D371" s="68" t="s">
        <v>65</v>
      </c>
      <c r="E371" s="91">
        <v>0.73</v>
      </c>
      <c r="F371" s="127">
        <v>57.695</v>
      </c>
      <c r="G371" s="69">
        <v>49.89</v>
      </c>
      <c r="H371" s="70">
        <f t="shared" si="30"/>
        <v>-0.13528035358349944</v>
      </c>
      <c r="I371" s="69">
        <v>35.013</v>
      </c>
      <c r="J371" s="69">
        <v>37.255</v>
      </c>
      <c r="K371" s="70">
        <f t="shared" si="31"/>
        <v>0.0640333590380717</v>
      </c>
      <c r="L371" s="68">
        <v>11</v>
      </c>
      <c r="M371" s="86">
        <v>0.007086329005768354</v>
      </c>
    </row>
    <row r="372" spans="1:13" s="72" customFormat="1" ht="12.75">
      <c r="A372" s="71">
        <v>12</v>
      </c>
      <c r="B372" s="68" t="s">
        <v>166</v>
      </c>
      <c r="C372" s="92" t="s">
        <v>365</v>
      </c>
      <c r="D372" s="68" t="s">
        <v>65</v>
      </c>
      <c r="E372" s="91">
        <v>0.71</v>
      </c>
      <c r="F372" s="69">
        <v>20.616</v>
      </c>
      <c r="G372" s="69">
        <v>0</v>
      </c>
      <c r="H372" s="70">
        <f t="shared" si="30"/>
        <v>-1</v>
      </c>
      <c r="I372" s="69">
        <v>33.698</v>
      </c>
      <c r="J372" s="69">
        <v>0</v>
      </c>
      <c r="K372" s="70">
        <f t="shared" si="31"/>
        <v>-1</v>
      </c>
      <c r="L372" s="68">
        <v>12</v>
      </c>
      <c r="M372" s="86">
        <v>0</v>
      </c>
    </row>
    <row r="373" spans="1:13" s="72" customFormat="1" ht="12.75">
      <c r="A373" s="71">
        <v>13</v>
      </c>
      <c r="B373" s="68" t="s">
        <v>144</v>
      </c>
      <c r="C373" s="92" t="s">
        <v>361</v>
      </c>
      <c r="D373" s="68" t="s">
        <v>65</v>
      </c>
      <c r="E373" s="91">
        <v>0.44</v>
      </c>
      <c r="F373" s="69">
        <v>4.334</v>
      </c>
      <c r="G373" s="69">
        <v>0</v>
      </c>
      <c r="H373" s="70">
        <f t="shared" si="30"/>
        <v>-1</v>
      </c>
      <c r="I373" s="69">
        <v>21.262</v>
      </c>
      <c r="J373" s="69">
        <v>0</v>
      </c>
      <c r="K373" s="70">
        <f t="shared" si="31"/>
        <v>-1</v>
      </c>
      <c r="L373" s="68">
        <v>13</v>
      </c>
      <c r="M373" s="86">
        <v>0</v>
      </c>
    </row>
    <row r="374" spans="1:13" s="72" customFormat="1" ht="12.75">
      <c r="A374" s="71">
        <v>14</v>
      </c>
      <c r="B374" s="68" t="s">
        <v>302</v>
      </c>
      <c r="C374" s="93">
        <v>44079990</v>
      </c>
      <c r="D374" s="68" t="s">
        <v>94</v>
      </c>
      <c r="E374" s="91">
        <v>0.28</v>
      </c>
      <c r="F374" s="69">
        <v>0.017</v>
      </c>
      <c r="G374" s="69">
        <v>0.041</v>
      </c>
      <c r="H374" s="70">
        <f t="shared" si="30"/>
        <v>1.4117647058823528</v>
      </c>
      <c r="I374" s="69">
        <v>7.011</v>
      </c>
      <c r="J374" s="69">
        <v>15.315</v>
      </c>
      <c r="K374" s="70">
        <f t="shared" si="31"/>
        <v>1.1844244758237055</v>
      </c>
      <c r="L374" s="68">
        <v>14</v>
      </c>
      <c r="M374" s="86">
        <v>0.04251710123040021</v>
      </c>
    </row>
    <row r="375" spans="1:13" s="72" customFormat="1" ht="12.75">
      <c r="A375" s="71">
        <v>15</v>
      </c>
      <c r="B375" s="68" t="s">
        <v>303</v>
      </c>
      <c r="C375" s="93">
        <v>44129990</v>
      </c>
      <c r="D375" s="68" t="s">
        <v>65</v>
      </c>
      <c r="E375" s="91">
        <v>0.19</v>
      </c>
      <c r="F375" s="69">
        <v>13.91</v>
      </c>
      <c r="G375" s="69">
        <v>56.28</v>
      </c>
      <c r="H375" s="70">
        <f t="shared" si="30"/>
        <v>3.0460100647016537</v>
      </c>
      <c r="I375" s="69">
        <v>9.04</v>
      </c>
      <c r="J375" s="69">
        <v>41.174</v>
      </c>
      <c r="K375" s="70">
        <f t="shared" si="31"/>
        <v>3.5546460176991155</v>
      </c>
      <c r="L375" s="68">
        <v>15</v>
      </c>
      <c r="M375" s="86">
        <v>0.29974811083123426</v>
      </c>
    </row>
    <row r="376" spans="1:13" s="72" customFormat="1" ht="12.75">
      <c r="A376" s="71">
        <v>16</v>
      </c>
      <c r="B376" s="68" t="s">
        <v>129</v>
      </c>
      <c r="C376" s="93">
        <v>44071012</v>
      </c>
      <c r="D376" s="68" t="s">
        <v>94</v>
      </c>
      <c r="E376" s="91">
        <v>0.1</v>
      </c>
      <c r="F376" s="69">
        <v>0</v>
      </c>
      <c r="G376" s="69">
        <v>0</v>
      </c>
      <c r="H376" s="70"/>
      <c r="I376" s="69">
        <v>0</v>
      </c>
      <c r="J376" s="69">
        <v>0</v>
      </c>
      <c r="K376" s="70"/>
      <c r="L376" s="68">
        <v>16</v>
      </c>
      <c r="M376" s="86">
        <v>0</v>
      </c>
    </row>
    <row r="377" spans="1:13" s="72" customFormat="1" ht="12.75">
      <c r="A377" s="71">
        <v>17</v>
      </c>
      <c r="B377" s="68" t="s">
        <v>401</v>
      </c>
      <c r="C377" s="92">
        <v>15060000</v>
      </c>
      <c r="D377" s="68" t="s">
        <v>65</v>
      </c>
      <c r="E377" s="91">
        <v>0.1</v>
      </c>
      <c r="F377" s="69">
        <v>0</v>
      </c>
      <c r="G377" s="69">
        <v>0</v>
      </c>
      <c r="H377" s="70"/>
      <c r="I377" s="69">
        <v>0</v>
      </c>
      <c r="J377" s="69">
        <v>0</v>
      </c>
      <c r="K377" s="70"/>
      <c r="L377" s="68">
        <v>17</v>
      </c>
      <c r="M377" s="86">
        <v>0</v>
      </c>
    </row>
    <row r="378" spans="1:13" s="72" customFormat="1" ht="12.75">
      <c r="A378" s="71">
        <v>18</v>
      </c>
      <c r="B378" s="68" t="s">
        <v>304</v>
      </c>
      <c r="C378" s="92" t="s">
        <v>364</v>
      </c>
      <c r="D378" s="68" t="s">
        <v>65</v>
      </c>
      <c r="E378" s="91">
        <v>0.07</v>
      </c>
      <c r="F378" s="69">
        <v>0.924</v>
      </c>
      <c r="G378" s="69">
        <v>0</v>
      </c>
      <c r="H378" s="70">
        <f t="shared" si="30"/>
        <v>-1</v>
      </c>
      <c r="I378" s="69">
        <v>3.113</v>
      </c>
      <c r="J378" s="69">
        <v>0</v>
      </c>
      <c r="K378" s="70">
        <f t="shared" si="31"/>
        <v>-1</v>
      </c>
      <c r="L378" s="68">
        <v>18</v>
      </c>
      <c r="M378" s="86">
        <v>0</v>
      </c>
    </row>
    <row r="379" spans="1:35" s="73" customFormat="1" ht="12.75">
      <c r="A379" s="71">
        <v>19</v>
      </c>
      <c r="B379" s="68" t="s">
        <v>305</v>
      </c>
      <c r="C379" s="93">
        <v>44092000</v>
      </c>
      <c r="D379" s="68" t="s">
        <v>65</v>
      </c>
      <c r="E379" s="91">
        <v>0.06</v>
      </c>
      <c r="F379" s="69">
        <v>11.3</v>
      </c>
      <c r="G379" s="69">
        <v>0</v>
      </c>
      <c r="H379" s="70">
        <f t="shared" si="30"/>
        <v>-1</v>
      </c>
      <c r="I379" s="69">
        <v>2.976</v>
      </c>
      <c r="J379" s="69">
        <v>0</v>
      </c>
      <c r="K379" s="70">
        <f t="shared" si="31"/>
        <v>-1</v>
      </c>
      <c r="L379" s="68">
        <v>19</v>
      </c>
      <c r="M379" s="86">
        <v>0</v>
      </c>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12.75">
      <c r="A380" s="71"/>
      <c r="B380" s="68" t="s">
        <v>306</v>
      </c>
      <c r="C380" s="68">
        <v>33012900</v>
      </c>
      <c r="D380" s="68" t="s">
        <v>65</v>
      </c>
      <c r="E380" s="91">
        <v>0.02</v>
      </c>
      <c r="F380" s="69">
        <v>0</v>
      </c>
      <c r="G380" s="69">
        <v>0</v>
      </c>
      <c r="H380" s="70"/>
      <c r="I380" s="69">
        <v>0</v>
      </c>
      <c r="J380" s="69">
        <v>0</v>
      </c>
      <c r="K380" s="70"/>
      <c r="M380" s="86">
        <v>0</v>
      </c>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35" ht="12.75">
      <c r="M381" s="118"/>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2:35" s="73" customFormat="1" ht="12.75">
      <c r="B382" s="84" t="s">
        <v>180</v>
      </c>
      <c r="C382" s="84"/>
      <c r="D382" s="84"/>
      <c r="E382" s="119">
        <f>SUM(E361:E381)</f>
        <v>99.98999999999998</v>
      </c>
      <c r="F382" s="120"/>
      <c r="G382" s="85"/>
      <c r="H382" s="85"/>
      <c r="I382" s="85">
        <f>SUM(I360:I381)</f>
        <v>3944.5639999999994</v>
      </c>
      <c r="J382" s="85">
        <f>SUM(J360:J381)</f>
        <v>13836.495</v>
      </c>
      <c r="K382" s="121">
        <f>+(J382-I382)/I382</f>
        <v>2.5077374837878157</v>
      </c>
      <c r="L382" s="85"/>
      <c r="M382" s="12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5:13" s="72" customFormat="1" ht="12.75">
      <c r="E383" s="123"/>
      <c r="F383" s="124"/>
      <c r="G383" s="117"/>
      <c r="H383" s="117"/>
      <c r="I383" s="117"/>
      <c r="J383" s="124"/>
      <c r="K383" s="117"/>
      <c r="L383" s="117"/>
      <c r="M383" s="118"/>
    </row>
    <row r="384" spans="2:13" s="72" customFormat="1" ht="21" customHeight="1">
      <c r="B384" s="177" t="s">
        <v>431</v>
      </c>
      <c r="C384" s="177"/>
      <c r="D384" s="177"/>
      <c r="E384" s="177"/>
      <c r="F384" s="177"/>
      <c r="G384" s="177"/>
      <c r="H384" s="177"/>
      <c r="I384" s="177"/>
      <c r="J384" s="177"/>
      <c r="K384" s="177"/>
      <c r="L384" s="177"/>
      <c r="M384" s="177"/>
    </row>
    <row r="385" spans="13:35" ht="12.75">
      <c r="M385" s="118"/>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2:35" s="98" customFormat="1" ht="15.75" customHeight="1">
      <c r="B386" s="175" t="s">
        <v>257</v>
      </c>
      <c r="C386" s="175"/>
      <c r="D386" s="175"/>
      <c r="E386" s="175"/>
      <c r="F386" s="175"/>
      <c r="G386" s="175"/>
      <c r="H386" s="175"/>
      <c r="I386" s="175"/>
      <c r="J386" s="175"/>
      <c r="K386" s="175"/>
      <c r="L386" s="175"/>
      <c r="M386" s="175"/>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2:35" s="98" customFormat="1" ht="15.75" customHeight="1">
      <c r="B387" s="172" t="s">
        <v>56</v>
      </c>
      <c r="C387" s="172"/>
      <c r="D387" s="172"/>
      <c r="E387" s="172"/>
      <c r="F387" s="172"/>
      <c r="G387" s="172"/>
      <c r="H387" s="172"/>
      <c r="I387" s="172"/>
      <c r="J387" s="172"/>
      <c r="K387" s="172"/>
      <c r="L387" s="172"/>
      <c r="M387" s="1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2:35" s="99" customFormat="1" ht="15.75" customHeight="1">
      <c r="B388" s="172" t="s">
        <v>49</v>
      </c>
      <c r="C388" s="172"/>
      <c r="D388" s="172"/>
      <c r="E388" s="172"/>
      <c r="F388" s="172"/>
      <c r="G388" s="172"/>
      <c r="H388" s="172"/>
      <c r="I388" s="172"/>
      <c r="J388" s="172"/>
      <c r="K388" s="172"/>
      <c r="L388" s="172"/>
      <c r="M388" s="1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2:35" s="99" customFormat="1" ht="15.75" customHeight="1">
      <c r="B389" s="100"/>
      <c r="C389" s="100"/>
      <c r="D389" s="100"/>
      <c r="E389" s="101"/>
      <c r="F389" s="100"/>
      <c r="G389" s="100"/>
      <c r="H389" s="100"/>
      <c r="I389" s="100"/>
      <c r="J389" s="100"/>
      <c r="K389" s="100"/>
      <c r="L389" s="100"/>
      <c r="M389" s="100"/>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2:13" s="72" customFormat="1" ht="30.75" customHeight="1">
      <c r="B390" s="102" t="s">
        <v>394</v>
      </c>
      <c r="C390" s="102" t="s">
        <v>281</v>
      </c>
      <c r="D390" s="102" t="s">
        <v>63</v>
      </c>
      <c r="E390" s="104" t="s">
        <v>178</v>
      </c>
      <c r="F390" s="173" t="s">
        <v>265</v>
      </c>
      <c r="G390" s="173"/>
      <c r="H390" s="173"/>
      <c r="I390" s="173" t="s">
        <v>266</v>
      </c>
      <c r="J390" s="173"/>
      <c r="K390" s="173"/>
      <c r="L390" s="173"/>
      <c r="M390" s="173"/>
    </row>
    <row r="391" spans="2:13" s="72" customFormat="1" ht="15.75" customHeight="1">
      <c r="B391" s="105"/>
      <c r="C391" s="105"/>
      <c r="D391" s="105"/>
      <c r="E391" s="106">
        <f>+E358</f>
        <v>2008</v>
      </c>
      <c r="F391" s="174" t="str">
        <f>+F326</f>
        <v>Enero-Octubre</v>
      </c>
      <c r="G391" s="174"/>
      <c r="H391" s="105" t="s">
        <v>179</v>
      </c>
      <c r="I391" s="174" t="str">
        <f>+F391</f>
        <v>Enero-Octubre</v>
      </c>
      <c r="J391" s="174"/>
      <c r="K391" s="105" t="s">
        <v>179</v>
      </c>
      <c r="L391" s="107"/>
      <c r="M391" s="108" t="s">
        <v>267</v>
      </c>
    </row>
    <row r="392" spans="2:13"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ene-ago 09</v>
      </c>
    </row>
    <row r="393" spans="1:35" s="71" customFormat="1" ht="12.75">
      <c r="A393" s="71">
        <v>1</v>
      </c>
      <c r="B393" s="68" t="s">
        <v>112</v>
      </c>
      <c r="C393" s="93">
        <v>44012200</v>
      </c>
      <c r="D393" s="68" t="s">
        <v>65</v>
      </c>
      <c r="E393" s="91">
        <v>16.69</v>
      </c>
      <c r="F393" s="69">
        <v>687044.11</v>
      </c>
      <c r="G393" s="69">
        <v>1060282.68</v>
      </c>
      <c r="H393" s="70">
        <f aca="true" t="shared" si="33" ref="H393:H412">+(G393-F393)/F393</f>
        <v>0.5432527032361866</v>
      </c>
      <c r="I393" s="69">
        <v>40097.823</v>
      </c>
      <c r="J393" s="69">
        <v>72387.692</v>
      </c>
      <c r="K393" s="70">
        <f aca="true" t="shared" si="34" ref="K393:K412">+(J393-I393)/I393</f>
        <v>0.805277358823196</v>
      </c>
      <c r="L393" s="68">
        <v>1</v>
      </c>
      <c r="M393" s="86">
        <v>0.3065794461908515</v>
      </c>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s="71" customFormat="1" ht="12.75">
      <c r="A394" s="71">
        <v>2</v>
      </c>
      <c r="B394" s="68" t="s">
        <v>142</v>
      </c>
      <c r="C394" s="92" t="s">
        <v>366</v>
      </c>
      <c r="D394" s="68" t="s">
        <v>65</v>
      </c>
      <c r="E394" s="91">
        <v>12.79</v>
      </c>
      <c r="F394" s="69">
        <v>9038.47</v>
      </c>
      <c r="G394" s="69">
        <v>6675.905</v>
      </c>
      <c r="H394" s="70">
        <f t="shared" si="33"/>
        <v>-0.2613899255073038</v>
      </c>
      <c r="I394" s="69">
        <v>41979.108</v>
      </c>
      <c r="J394" s="69">
        <v>19243.973</v>
      </c>
      <c r="K394" s="70">
        <f t="shared" si="34"/>
        <v>-0.5415821365237203</v>
      </c>
      <c r="L394" s="68">
        <v>2</v>
      </c>
      <c r="M394" s="86">
        <v>0.9111325842756212</v>
      </c>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s="71" customFormat="1" ht="12.75">
      <c r="A395" s="71">
        <v>3</v>
      </c>
      <c r="B395" s="68" t="s">
        <v>95</v>
      </c>
      <c r="C395" s="93">
        <v>20098000</v>
      </c>
      <c r="D395" s="68" t="s">
        <v>65</v>
      </c>
      <c r="E395" s="91">
        <v>12.01</v>
      </c>
      <c r="F395" s="69">
        <v>2459.069</v>
      </c>
      <c r="G395" s="69">
        <v>2460.238</v>
      </c>
      <c r="H395" s="70">
        <f t="shared" si="33"/>
        <v>0.0004753831633028065</v>
      </c>
      <c r="I395" s="69">
        <v>39115.611</v>
      </c>
      <c r="J395" s="69">
        <v>31137.185</v>
      </c>
      <c r="K395" s="70">
        <f t="shared" si="34"/>
        <v>-0.20397037898756065</v>
      </c>
      <c r="L395" s="68">
        <v>3</v>
      </c>
      <c r="M395" s="86">
        <v>0.5245706403783935</v>
      </c>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s="71" customFormat="1" ht="12.75">
      <c r="A396" s="71">
        <v>4</v>
      </c>
      <c r="B396" s="68" t="s">
        <v>143</v>
      </c>
      <c r="C396" s="92" t="s">
        <v>357</v>
      </c>
      <c r="D396" s="68" t="s">
        <v>65</v>
      </c>
      <c r="E396" s="91">
        <v>9.71</v>
      </c>
      <c r="F396" s="69">
        <v>6044.011</v>
      </c>
      <c r="G396" s="69">
        <v>9111.636</v>
      </c>
      <c r="H396" s="70">
        <f t="shared" si="33"/>
        <v>0.5075478850055037</v>
      </c>
      <c r="I396" s="69">
        <v>29647.936</v>
      </c>
      <c r="J396" s="69">
        <v>31417.203</v>
      </c>
      <c r="K396" s="70">
        <f t="shared" si="34"/>
        <v>0.059675891097444346</v>
      </c>
      <c r="L396" s="68">
        <v>4</v>
      </c>
      <c r="M396" s="86">
        <v>0.8505133096337898</v>
      </c>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s="71" customFormat="1" ht="12.75">
      <c r="A397" s="71">
        <v>5</v>
      </c>
      <c r="B397" s="68" t="s">
        <v>153</v>
      </c>
      <c r="C397" s="92" t="s">
        <v>340</v>
      </c>
      <c r="D397" s="68" t="s">
        <v>63</v>
      </c>
      <c r="E397" s="91">
        <v>7.68</v>
      </c>
      <c r="F397" s="69">
        <v>9147.236</v>
      </c>
      <c r="G397" s="69">
        <v>9565.811</v>
      </c>
      <c r="H397" s="70">
        <f t="shared" si="33"/>
        <v>0.04575972457691032</v>
      </c>
      <c r="I397" s="69">
        <v>25934.215</v>
      </c>
      <c r="J397" s="69">
        <v>26291.431</v>
      </c>
      <c r="K397" s="70">
        <f t="shared" si="34"/>
        <v>0.01377392760875933</v>
      </c>
      <c r="L397" s="68">
        <v>5</v>
      </c>
      <c r="M397" s="86">
        <v>0.9168014013570154</v>
      </c>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s="71" customFormat="1" ht="12.75">
      <c r="A398" s="71">
        <v>6</v>
      </c>
      <c r="B398" s="68" t="s">
        <v>148</v>
      </c>
      <c r="C398" s="93">
        <v>11071000</v>
      </c>
      <c r="D398" s="68" t="s">
        <v>65</v>
      </c>
      <c r="E398" s="91">
        <v>5.74</v>
      </c>
      <c r="F398" s="69">
        <v>28681.61</v>
      </c>
      <c r="G398" s="69">
        <v>28994.92</v>
      </c>
      <c r="H398" s="70">
        <f t="shared" si="33"/>
        <v>0.010923724295811765</v>
      </c>
      <c r="I398" s="69">
        <v>16960.537</v>
      </c>
      <c r="J398" s="69">
        <v>16019.946</v>
      </c>
      <c r="K398" s="70">
        <f t="shared" si="34"/>
        <v>-0.055457619060056904</v>
      </c>
      <c r="L398" s="68">
        <v>6</v>
      </c>
      <c r="M398" s="86">
        <v>0.6196888578948858</v>
      </c>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s="71" customFormat="1" ht="12.75">
      <c r="A399" s="71">
        <v>7</v>
      </c>
      <c r="B399" s="68" t="s">
        <v>155</v>
      </c>
      <c r="C399" s="93">
        <v>23099090</v>
      </c>
      <c r="D399" s="68" t="s">
        <v>65</v>
      </c>
      <c r="E399" s="91">
        <v>5.68</v>
      </c>
      <c r="F399" s="69">
        <v>13995.97</v>
      </c>
      <c r="G399" s="69">
        <v>19367.4</v>
      </c>
      <c r="H399" s="70">
        <f t="shared" si="33"/>
        <v>0.38378404640764463</v>
      </c>
      <c r="I399" s="69">
        <v>18265.848</v>
      </c>
      <c r="J399" s="69">
        <v>13918.012</v>
      </c>
      <c r="K399" s="70">
        <f t="shared" si="34"/>
        <v>-0.23803088693172092</v>
      </c>
      <c r="L399" s="68">
        <v>7</v>
      </c>
      <c r="M399" s="86">
        <v>0.7189567893291573</v>
      </c>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s="71" customFormat="1" ht="12.75">
      <c r="A400" s="71">
        <v>8</v>
      </c>
      <c r="B400" s="68" t="s">
        <v>66</v>
      </c>
      <c r="C400" s="92" t="s">
        <v>335</v>
      </c>
      <c r="D400" s="68" t="s">
        <v>65</v>
      </c>
      <c r="E400" s="91">
        <v>5.64</v>
      </c>
      <c r="F400" s="69">
        <v>2793.782</v>
      </c>
      <c r="G400" s="69">
        <v>3651.669</v>
      </c>
      <c r="H400" s="70">
        <f t="shared" si="33"/>
        <v>0.3070701293085859</v>
      </c>
      <c r="I400" s="69">
        <v>19358.315</v>
      </c>
      <c r="J400" s="69">
        <v>17204.835</v>
      </c>
      <c r="K400" s="70">
        <f t="shared" si="34"/>
        <v>-0.11124315313600382</v>
      </c>
      <c r="L400" s="68">
        <v>8</v>
      </c>
      <c r="M400" s="86">
        <v>0.12486995853936499</v>
      </c>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s="71" customFormat="1" ht="12.75">
      <c r="A401" s="71">
        <v>9</v>
      </c>
      <c r="B401" s="68" t="s">
        <v>392</v>
      </c>
      <c r="C401" s="92" t="s">
        <v>395</v>
      </c>
      <c r="D401" s="68" t="s">
        <v>65</v>
      </c>
      <c r="E401" s="91">
        <v>4.56</v>
      </c>
      <c r="F401" s="69">
        <v>1969</v>
      </c>
      <c r="G401" s="69">
        <v>25</v>
      </c>
      <c r="H401" s="70">
        <f t="shared" si="33"/>
        <v>-0.9873031995937024</v>
      </c>
      <c r="I401" s="69">
        <v>8225.415</v>
      </c>
      <c r="J401" s="69">
        <v>68</v>
      </c>
      <c r="K401" s="70">
        <f t="shared" si="34"/>
        <v>-0.991732939918533</v>
      </c>
      <c r="L401" s="68">
        <v>9</v>
      </c>
      <c r="M401" s="86">
        <v>0.5498015054858871</v>
      </c>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13" s="72" customFormat="1" ht="12.75">
      <c r="A402" s="71">
        <v>10</v>
      </c>
      <c r="B402" s="68" t="s">
        <v>156</v>
      </c>
      <c r="C402" s="92" t="s">
        <v>367</v>
      </c>
      <c r="D402" s="68" t="s">
        <v>65</v>
      </c>
      <c r="E402" s="91">
        <v>1.96</v>
      </c>
      <c r="F402" s="69">
        <v>7073.3</v>
      </c>
      <c r="G402" s="69">
        <v>8120.015</v>
      </c>
      <c r="H402" s="70">
        <f t="shared" si="33"/>
        <v>0.14798114034467647</v>
      </c>
      <c r="I402" s="69">
        <v>6866.229</v>
      </c>
      <c r="J402" s="69">
        <v>3848.095</v>
      </c>
      <c r="K402" s="70">
        <f t="shared" si="34"/>
        <v>-0.43956209441893074</v>
      </c>
      <c r="L402" s="68">
        <v>10</v>
      </c>
      <c r="M402" s="86">
        <v>0.9978966372647103</v>
      </c>
    </row>
    <row r="403" spans="1:13" s="72" customFormat="1" ht="12.75">
      <c r="A403" s="71">
        <v>11</v>
      </c>
      <c r="B403" s="68" t="s">
        <v>154</v>
      </c>
      <c r="C403" s="93">
        <v>44129910</v>
      </c>
      <c r="D403" s="68" t="s">
        <v>65</v>
      </c>
      <c r="E403" s="91">
        <v>1.55</v>
      </c>
      <c r="F403" s="127">
        <v>4824.1</v>
      </c>
      <c r="G403" s="69">
        <v>3203.494</v>
      </c>
      <c r="H403" s="70">
        <f t="shared" si="33"/>
        <v>-0.33593955349184307</v>
      </c>
      <c r="I403" s="69">
        <v>5007.335</v>
      </c>
      <c r="J403" s="69">
        <v>3729.037</v>
      </c>
      <c r="K403" s="70">
        <f t="shared" si="34"/>
        <v>-0.25528509676304867</v>
      </c>
      <c r="L403" s="68">
        <v>11</v>
      </c>
      <c r="M403" s="86">
        <v>0.9454808542660565</v>
      </c>
    </row>
    <row r="404" spans="1:13" s="72" customFormat="1" ht="12.75">
      <c r="A404" s="71">
        <v>12</v>
      </c>
      <c r="B404" s="68" t="s">
        <v>150</v>
      </c>
      <c r="C404" s="92">
        <v>14049020</v>
      </c>
      <c r="D404" s="68" t="s">
        <v>65</v>
      </c>
      <c r="E404" s="91">
        <v>1.48</v>
      </c>
      <c r="F404" s="69">
        <v>1258.056</v>
      </c>
      <c r="G404" s="69">
        <v>1159.847</v>
      </c>
      <c r="H404" s="70">
        <f t="shared" si="33"/>
        <v>-0.07806409253642131</v>
      </c>
      <c r="I404" s="69">
        <v>4588.421</v>
      </c>
      <c r="J404" s="69">
        <v>4102.179</v>
      </c>
      <c r="K404" s="70">
        <f t="shared" si="34"/>
        <v>-0.10597153138301829</v>
      </c>
      <c r="L404" s="68">
        <v>12</v>
      </c>
      <c r="M404" s="86">
        <v>0.613024208468152</v>
      </c>
    </row>
    <row r="405" spans="1:13" s="72" customFormat="1" ht="12.75">
      <c r="A405" s="71">
        <v>13</v>
      </c>
      <c r="B405" s="68" t="s">
        <v>151</v>
      </c>
      <c r="C405" s="92" t="s">
        <v>358</v>
      </c>
      <c r="D405" s="68" t="s">
        <v>65</v>
      </c>
      <c r="E405" s="91">
        <v>1.29</v>
      </c>
      <c r="F405" s="69">
        <v>363.645</v>
      </c>
      <c r="G405" s="69">
        <v>372.533</v>
      </c>
      <c r="H405" s="70">
        <f t="shared" si="33"/>
        <v>0.024441419516286582</v>
      </c>
      <c r="I405" s="69">
        <v>4008.985</v>
      </c>
      <c r="J405" s="69">
        <v>3285.185</v>
      </c>
      <c r="K405" s="70">
        <f t="shared" si="34"/>
        <v>-0.1805444520246397</v>
      </c>
      <c r="L405" s="68">
        <v>13</v>
      </c>
      <c r="M405" s="86">
        <v>0.24584695455806765</v>
      </c>
    </row>
    <row r="406" spans="1:13" s="72" customFormat="1" ht="12.75">
      <c r="A406" s="71">
        <v>14</v>
      </c>
      <c r="B406" s="68" t="s">
        <v>166</v>
      </c>
      <c r="C406" s="92" t="s">
        <v>365</v>
      </c>
      <c r="D406" s="68" t="s">
        <v>65</v>
      </c>
      <c r="E406" s="91">
        <v>0.89</v>
      </c>
      <c r="F406" s="69">
        <v>1025.103</v>
      </c>
      <c r="G406" s="69">
        <v>700.863</v>
      </c>
      <c r="H406" s="70">
        <f t="shared" si="33"/>
        <v>-0.31629992303212456</v>
      </c>
      <c r="I406" s="69">
        <v>2948.292</v>
      </c>
      <c r="J406" s="69">
        <v>1154.205</v>
      </c>
      <c r="K406" s="70">
        <f t="shared" si="34"/>
        <v>-0.6085174060099882</v>
      </c>
      <c r="L406" s="68">
        <v>14</v>
      </c>
      <c r="M406" s="86">
        <v>0.05757878611554099</v>
      </c>
    </row>
    <row r="407" spans="1:13" s="72" customFormat="1" ht="12.75">
      <c r="A407" s="71">
        <v>15</v>
      </c>
      <c r="B407" s="68" t="s">
        <v>123</v>
      </c>
      <c r="C407" s="92" t="s">
        <v>339</v>
      </c>
      <c r="D407" s="68" t="s">
        <v>65</v>
      </c>
      <c r="E407" s="91">
        <v>0.89</v>
      </c>
      <c r="F407" s="69">
        <v>1091.9</v>
      </c>
      <c r="G407" s="69">
        <v>1581.114</v>
      </c>
      <c r="H407" s="70">
        <f t="shared" si="33"/>
        <v>0.44803919772872963</v>
      </c>
      <c r="I407" s="69">
        <v>3320.657</v>
      </c>
      <c r="J407" s="69">
        <v>5736.759</v>
      </c>
      <c r="K407" s="70">
        <f t="shared" si="34"/>
        <v>0.727597580840177</v>
      </c>
      <c r="L407" s="68">
        <v>15</v>
      </c>
      <c r="M407" s="86">
        <v>0.04744143473953492</v>
      </c>
    </row>
    <row r="408" spans="1:13" s="72" customFormat="1" ht="12.75">
      <c r="A408" s="71">
        <v>16</v>
      </c>
      <c r="B408" s="68" t="s">
        <v>157</v>
      </c>
      <c r="C408" s="92">
        <v>44071014</v>
      </c>
      <c r="D408" s="68" t="s">
        <v>94</v>
      </c>
      <c r="E408" s="91">
        <v>0.79</v>
      </c>
      <c r="F408" s="69">
        <v>8.583</v>
      </c>
      <c r="G408" s="69">
        <v>0</v>
      </c>
      <c r="H408" s="70">
        <f t="shared" si="33"/>
        <v>-1</v>
      </c>
      <c r="I408" s="69">
        <v>2978.26</v>
      </c>
      <c r="J408" s="69">
        <v>0</v>
      </c>
      <c r="K408" s="70">
        <f t="shared" si="34"/>
        <v>-1</v>
      </c>
      <c r="L408" s="68">
        <v>16</v>
      </c>
      <c r="M408" s="86">
        <v>0</v>
      </c>
    </row>
    <row r="409" spans="1:13" s="72" customFormat="1" ht="12.75">
      <c r="A409" s="71">
        <v>17</v>
      </c>
      <c r="B409" s="68" t="s">
        <v>149</v>
      </c>
      <c r="C409" s="92" t="s">
        <v>360</v>
      </c>
      <c r="D409" s="68" t="s">
        <v>65</v>
      </c>
      <c r="E409" s="91">
        <v>0.76</v>
      </c>
      <c r="F409" s="69">
        <v>227.173</v>
      </c>
      <c r="G409" s="69">
        <v>166.361</v>
      </c>
      <c r="H409" s="70">
        <f t="shared" si="33"/>
        <v>-0.2676902624871794</v>
      </c>
      <c r="I409" s="69">
        <v>2542.822</v>
      </c>
      <c r="J409" s="69">
        <v>1167.725</v>
      </c>
      <c r="K409" s="70">
        <f t="shared" si="34"/>
        <v>-0.540775956791313</v>
      </c>
      <c r="L409" s="68">
        <v>17</v>
      </c>
      <c r="M409" s="86">
        <v>0.41700919707539147</v>
      </c>
    </row>
    <row r="410" spans="1:13" s="72" customFormat="1" ht="12.75">
      <c r="A410" s="71">
        <v>18</v>
      </c>
      <c r="B410" s="68" t="s">
        <v>158</v>
      </c>
      <c r="C410" s="92">
        <v>16025000</v>
      </c>
      <c r="D410" s="68" t="s">
        <v>65</v>
      </c>
      <c r="E410" s="91">
        <v>0.69</v>
      </c>
      <c r="F410" s="69">
        <v>563.919</v>
      </c>
      <c r="G410" s="69">
        <v>842.273</v>
      </c>
      <c r="H410" s="70">
        <f t="shared" si="33"/>
        <v>0.49360635126676006</v>
      </c>
      <c r="I410" s="69">
        <v>1904.249</v>
      </c>
      <c r="J410" s="69">
        <v>3203.639</v>
      </c>
      <c r="K410" s="70">
        <f t="shared" si="34"/>
        <v>0.6823634934296934</v>
      </c>
      <c r="L410" s="68">
        <v>18</v>
      </c>
      <c r="M410" s="86">
        <v>0.9803176905470079</v>
      </c>
    </row>
    <row r="411" spans="1:35" s="73" customFormat="1" ht="12.75">
      <c r="A411" s="71">
        <v>19</v>
      </c>
      <c r="B411" s="68" t="s">
        <v>307</v>
      </c>
      <c r="C411" s="92" t="s">
        <v>368</v>
      </c>
      <c r="D411" s="68" t="s">
        <v>65</v>
      </c>
      <c r="E411" s="91">
        <v>0.66</v>
      </c>
      <c r="F411" s="69">
        <v>945.739</v>
      </c>
      <c r="G411" s="69">
        <v>377.246</v>
      </c>
      <c r="H411" s="70">
        <f t="shared" si="33"/>
        <v>-0.6011098199397509</v>
      </c>
      <c r="I411" s="69">
        <v>2220.306</v>
      </c>
      <c r="J411" s="69">
        <v>949.87</v>
      </c>
      <c r="K411" s="70">
        <f t="shared" si="34"/>
        <v>-0.5721895990912965</v>
      </c>
      <c r="L411" s="68">
        <v>19</v>
      </c>
      <c r="M411" s="86">
        <v>0.9999978944531475</v>
      </c>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12.75">
      <c r="A412" s="71">
        <v>20</v>
      </c>
      <c r="B412" s="68" t="s">
        <v>129</v>
      </c>
      <c r="C412" s="68">
        <v>44071012</v>
      </c>
      <c r="D412" s="68" t="s">
        <v>94</v>
      </c>
      <c r="E412" s="91">
        <v>0.62</v>
      </c>
      <c r="F412" s="69">
        <v>11.19</v>
      </c>
      <c r="G412" s="69">
        <v>4.036</v>
      </c>
      <c r="H412" s="70">
        <f t="shared" si="33"/>
        <v>-0.6393208221626452</v>
      </c>
      <c r="I412" s="69">
        <v>2167.698</v>
      </c>
      <c r="J412" s="69">
        <v>707.263</v>
      </c>
      <c r="K412" s="70">
        <f t="shared" si="34"/>
        <v>-0.6737262293917327</v>
      </c>
      <c r="M412" s="86">
        <v>0.0031674306994575936</v>
      </c>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35" ht="12.75">
      <c r="M413" s="118"/>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2:35" s="73" customFormat="1" ht="12.75">
      <c r="B414" s="84" t="s">
        <v>180</v>
      </c>
      <c r="C414" s="84"/>
      <c r="D414" s="84"/>
      <c r="E414" s="119">
        <f>SUM(E393:E413)</f>
        <v>92.08000000000003</v>
      </c>
      <c r="F414" s="120"/>
      <c r="G414" s="85"/>
      <c r="H414" s="85"/>
      <c r="I414" s="85">
        <f>SUM(I393:I413)</f>
        <v>278138.062</v>
      </c>
      <c r="J414" s="120">
        <f>SUM(J393:J413)</f>
        <v>255572.23399999997</v>
      </c>
      <c r="K414" s="121">
        <f>+(J414-I414)/I414</f>
        <v>-0.08113175103664888</v>
      </c>
      <c r="L414" s="85"/>
      <c r="M414" s="12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5:13" s="72" customFormat="1" ht="12.75">
      <c r="E415" s="123"/>
      <c r="F415" s="124"/>
      <c r="G415" s="117"/>
      <c r="H415" s="117"/>
      <c r="I415" s="117"/>
      <c r="J415" s="124"/>
      <c r="K415" s="117"/>
      <c r="L415" s="117"/>
      <c r="M415" s="118"/>
    </row>
    <row r="416" spans="2:13" s="72" customFormat="1" ht="21" customHeight="1">
      <c r="B416" s="177" t="s">
        <v>431</v>
      </c>
      <c r="C416" s="177"/>
      <c r="D416" s="177"/>
      <c r="E416" s="177"/>
      <c r="F416" s="177"/>
      <c r="G416" s="177"/>
      <c r="H416" s="177"/>
      <c r="I416" s="177"/>
      <c r="J416" s="177"/>
      <c r="K416" s="177"/>
      <c r="L416" s="177"/>
      <c r="M416" s="177"/>
    </row>
    <row r="417" spans="13:35" ht="12.75">
      <c r="M417" s="118"/>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2:35" s="98" customFormat="1" ht="15.75" customHeight="1">
      <c r="B418" s="175" t="s">
        <v>275</v>
      </c>
      <c r="C418" s="175"/>
      <c r="D418" s="175"/>
      <c r="E418" s="175"/>
      <c r="F418" s="175"/>
      <c r="G418" s="175"/>
      <c r="H418" s="175"/>
      <c r="I418" s="175"/>
      <c r="J418" s="175"/>
      <c r="K418" s="175"/>
      <c r="L418" s="175"/>
      <c r="M418" s="175"/>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2:35" s="98" customFormat="1" ht="15.75" customHeight="1">
      <c r="B419" s="172" t="s">
        <v>56</v>
      </c>
      <c r="C419" s="172"/>
      <c r="D419" s="172"/>
      <c r="E419" s="172"/>
      <c r="F419" s="172"/>
      <c r="G419" s="172"/>
      <c r="H419" s="172"/>
      <c r="I419" s="172"/>
      <c r="J419" s="172"/>
      <c r="K419" s="172"/>
      <c r="L419" s="172"/>
      <c r="M419" s="1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2:35" s="99" customFormat="1" ht="15.75" customHeight="1">
      <c r="B420" s="172" t="s">
        <v>181</v>
      </c>
      <c r="C420" s="172"/>
      <c r="D420" s="172"/>
      <c r="E420" s="172"/>
      <c r="F420" s="172"/>
      <c r="G420" s="172"/>
      <c r="H420" s="172"/>
      <c r="I420" s="172"/>
      <c r="J420" s="172"/>
      <c r="K420" s="172"/>
      <c r="L420" s="172"/>
      <c r="M420" s="1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2:35" s="99" customFormat="1" ht="15.75" customHeight="1">
      <c r="B421" s="100"/>
      <c r="C421" s="100"/>
      <c r="D421" s="100"/>
      <c r="E421" s="101"/>
      <c r="F421" s="100"/>
      <c r="G421" s="100"/>
      <c r="H421" s="100"/>
      <c r="I421" s="100"/>
      <c r="J421" s="100"/>
      <c r="K421" s="100"/>
      <c r="L421" s="100"/>
      <c r="M421" s="100"/>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2:13" s="72" customFormat="1" ht="30.75" customHeight="1">
      <c r="B422" s="102" t="s">
        <v>393</v>
      </c>
      <c r="C422" s="102" t="s">
        <v>281</v>
      </c>
      <c r="D422" s="102" t="s">
        <v>63</v>
      </c>
      <c r="E422" s="104" t="s">
        <v>178</v>
      </c>
      <c r="F422" s="173" t="s">
        <v>265</v>
      </c>
      <c r="G422" s="173"/>
      <c r="H422" s="173"/>
      <c r="I422" s="173" t="s">
        <v>266</v>
      </c>
      <c r="J422" s="173"/>
      <c r="K422" s="173"/>
      <c r="L422" s="173"/>
      <c r="M422" s="173"/>
    </row>
    <row r="423" spans="2:13" s="72" customFormat="1" ht="15.75" customHeight="1">
      <c r="B423" s="105"/>
      <c r="C423" s="105"/>
      <c r="D423" s="105"/>
      <c r="E423" s="106">
        <f>+E391</f>
        <v>2008</v>
      </c>
      <c r="F423" s="174" t="str">
        <f>+F391</f>
        <v>Enero-Octubre</v>
      </c>
      <c r="G423" s="174"/>
      <c r="H423" s="105" t="s">
        <v>179</v>
      </c>
      <c r="I423" s="174" t="str">
        <f>+F423</f>
        <v>Enero-Octubre</v>
      </c>
      <c r="J423" s="174"/>
      <c r="K423" s="105" t="s">
        <v>179</v>
      </c>
      <c r="L423" s="107"/>
      <c r="M423" s="108" t="s">
        <v>267</v>
      </c>
    </row>
    <row r="424" spans="2:13"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ene-ago 09</v>
      </c>
    </row>
    <row r="425" spans="1:35" s="71" customFormat="1" ht="12.75">
      <c r="A425" s="71">
        <v>1</v>
      </c>
      <c r="B425" s="68" t="s">
        <v>164</v>
      </c>
      <c r="C425" s="93">
        <v>51011100</v>
      </c>
      <c r="D425" s="68" t="s">
        <v>65</v>
      </c>
      <c r="E425" s="91">
        <v>31.26</v>
      </c>
      <c r="F425" s="69">
        <v>455.5</v>
      </c>
      <c r="G425" s="69">
        <v>423.571</v>
      </c>
      <c r="H425" s="70">
        <f>+(G425-F425)/F425</f>
        <v>-0.07009659714599335</v>
      </c>
      <c r="I425" s="69">
        <v>1019.961</v>
      </c>
      <c r="J425" s="69">
        <v>692.728</v>
      </c>
      <c r="K425" s="70">
        <f>+(J425-I425)/I425</f>
        <v>-0.32082893365530646</v>
      </c>
      <c r="L425" s="68">
        <v>1</v>
      </c>
      <c r="M425" s="86">
        <v>0.09774702703434919</v>
      </c>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s="71" customFormat="1" ht="12.75">
      <c r="A426" s="71">
        <v>2</v>
      </c>
      <c r="B426" s="68" t="s">
        <v>163</v>
      </c>
      <c r="C426" s="93">
        <v>44079920</v>
      </c>
      <c r="D426" s="68" t="s">
        <v>94</v>
      </c>
      <c r="E426" s="91">
        <v>22.1</v>
      </c>
      <c r="F426" s="69">
        <v>26.351</v>
      </c>
      <c r="G426" s="69">
        <v>0.467</v>
      </c>
      <c r="H426" s="70">
        <f>+(G426-F426)/F426</f>
        <v>-0.982277712420781</v>
      </c>
      <c r="I426" s="69">
        <v>641.629</v>
      </c>
      <c r="J426" s="69">
        <v>303.216</v>
      </c>
      <c r="K426" s="70">
        <f>+(J426-I426)/I426</f>
        <v>-0.5274278438162864</v>
      </c>
      <c r="L426" s="68">
        <v>2</v>
      </c>
      <c r="M426" s="86">
        <v>0.17118690286051091</v>
      </c>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s="71" customFormat="1" ht="12.75">
      <c r="A427" s="71">
        <v>3</v>
      </c>
      <c r="B427" s="68" t="s">
        <v>380</v>
      </c>
      <c r="C427" s="92" t="s">
        <v>386</v>
      </c>
      <c r="D427" s="68" t="s">
        <v>65</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0.4711700398158154</v>
      </c>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s="71" customFormat="1" ht="12.75">
      <c r="A428" s="71">
        <v>4</v>
      </c>
      <c r="B428" s="68" t="s">
        <v>148</v>
      </c>
      <c r="C428" s="92">
        <v>11071000</v>
      </c>
      <c r="D428" s="68" t="s">
        <v>65</v>
      </c>
      <c r="E428" s="91">
        <v>8.71</v>
      </c>
      <c r="F428" s="69">
        <v>447.57</v>
      </c>
      <c r="G428" s="69">
        <v>0</v>
      </c>
      <c r="H428" s="70">
        <f t="shared" si="36"/>
        <v>-1</v>
      </c>
      <c r="I428" s="69">
        <v>268.642</v>
      </c>
      <c r="J428" s="69">
        <v>0</v>
      </c>
      <c r="K428" s="70">
        <f t="shared" si="37"/>
        <v>-1</v>
      </c>
      <c r="L428" s="68">
        <v>4</v>
      </c>
      <c r="M428" s="86">
        <v>0</v>
      </c>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s="71" customFormat="1" ht="12.75">
      <c r="A429" s="71">
        <v>5</v>
      </c>
      <c r="B429" s="68" t="s">
        <v>101</v>
      </c>
      <c r="C429" s="92" t="s">
        <v>346</v>
      </c>
      <c r="D429" s="68" t="s">
        <v>65</v>
      </c>
      <c r="E429" s="91">
        <v>6.08</v>
      </c>
      <c r="F429" s="69">
        <v>16.932</v>
      </c>
      <c r="G429" s="69">
        <v>13.857</v>
      </c>
      <c r="H429" s="70">
        <f t="shared" si="36"/>
        <v>-0.18160878809355063</v>
      </c>
      <c r="I429" s="69">
        <v>198.21</v>
      </c>
      <c r="J429" s="69">
        <v>86.834</v>
      </c>
      <c r="K429" s="70">
        <f t="shared" si="37"/>
        <v>-0.5619090863225872</v>
      </c>
      <c r="L429" s="68">
        <v>5</v>
      </c>
      <c r="M429" s="86">
        <v>0.00603888394770566</v>
      </c>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s="71" customFormat="1" ht="12.75">
      <c r="A430" s="71">
        <v>6</v>
      </c>
      <c r="B430" s="68" t="s">
        <v>161</v>
      </c>
      <c r="C430" s="92" t="s">
        <v>372</v>
      </c>
      <c r="D430" s="68" t="s">
        <v>65</v>
      </c>
      <c r="E430" s="91">
        <v>5.46</v>
      </c>
      <c r="F430" s="69">
        <v>0.499</v>
      </c>
      <c r="G430" s="69">
        <v>0.004</v>
      </c>
      <c r="H430" s="70">
        <f t="shared" si="36"/>
        <v>-0.9919839679358717</v>
      </c>
      <c r="I430" s="69">
        <v>134.762</v>
      </c>
      <c r="J430" s="69">
        <v>0.97</v>
      </c>
      <c r="K430" s="70">
        <f t="shared" si="37"/>
        <v>-0.99280212522818</v>
      </c>
      <c r="L430" s="68">
        <v>6</v>
      </c>
      <c r="M430" s="86">
        <v>0.0037832988806115685</v>
      </c>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s="71" customFormat="1" ht="12.75">
      <c r="A431" s="71">
        <v>7</v>
      </c>
      <c r="B431" s="68" t="s">
        <v>98</v>
      </c>
      <c r="C431" s="92" t="s">
        <v>313</v>
      </c>
      <c r="D431" s="68" t="s">
        <v>65</v>
      </c>
      <c r="E431" s="91">
        <v>5.41</v>
      </c>
      <c r="F431" s="69">
        <v>37.17</v>
      </c>
      <c r="G431" s="69">
        <v>84.8</v>
      </c>
      <c r="H431" s="70">
        <f t="shared" si="36"/>
        <v>1.2814097390368575</v>
      </c>
      <c r="I431" s="69">
        <v>176.476</v>
      </c>
      <c r="J431" s="69">
        <v>482.46</v>
      </c>
      <c r="K431" s="70">
        <f t="shared" si="37"/>
        <v>1.733856161744373</v>
      </c>
      <c r="L431" s="68">
        <v>7</v>
      </c>
      <c r="M431" s="86">
        <v>0.008816437892657538</v>
      </c>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s="71" customFormat="1" ht="12.75">
      <c r="A432" s="71">
        <v>8</v>
      </c>
      <c r="B432" s="68" t="s">
        <v>66</v>
      </c>
      <c r="C432" s="92" t="s">
        <v>335</v>
      </c>
      <c r="D432" s="68" t="s">
        <v>65</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s="71" customFormat="1" ht="12.75">
      <c r="A433" s="71">
        <v>9</v>
      </c>
      <c r="B433" s="68" t="s">
        <v>150</v>
      </c>
      <c r="C433" s="92">
        <v>14049020</v>
      </c>
      <c r="D433" s="68" t="s">
        <v>65</v>
      </c>
      <c r="E433" s="91">
        <v>1.16</v>
      </c>
      <c r="F433" s="69">
        <v>16</v>
      </c>
      <c r="G433" s="69">
        <v>7</v>
      </c>
      <c r="H433" s="70">
        <f t="shared" si="36"/>
        <v>-0.5625</v>
      </c>
      <c r="I433" s="69">
        <v>37.948</v>
      </c>
      <c r="J433" s="69">
        <v>29.6</v>
      </c>
      <c r="K433" s="70">
        <f t="shared" si="37"/>
        <v>-0.21998524296405605</v>
      </c>
      <c r="L433" s="68">
        <v>9</v>
      </c>
      <c r="M433" s="86">
        <v>0.004423384881707331</v>
      </c>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13" s="72" customFormat="1" ht="12.75">
      <c r="A434" s="71">
        <v>10</v>
      </c>
      <c r="B434" s="68" t="s">
        <v>308</v>
      </c>
      <c r="C434" s="92" t="s">
        <v>371</v>
      </c>
      <c r="D434" s="68" t="s">
        <v>65</v>
      </c>
      <c r="E434" s="91">
        <v>0.99</v>
      </c>
      <c r="F434" s="69">
        <v>2.834</v>
      </c>
      <c r="G434" s="69">
        <v>0.53</v>
      </c>
      <c r="H434" s="70">
        <f t="shared" si="36"/>
        <v>-0.8129851799576571</v>
      </c>
      <c r="I434" s="69">
        <v>29.247</v>
      </c>
      <c r="J434" s="69">
        <v>4.913</v>
      </c>
      <c r="K434" s="70">
        <f t="shared" si="37"/>
        <v>-0.8320169590043424</v>
      </c>
      <c r="L434" s="68">
        <v>10</v>
      </c>
      <c r="M434" s="86">
        <v>0.016838894315630733</v>
      </c>
    </row>
    <row r="435" spans="1:13" s="72" customFormat="1" ht="12.75">
      <c r="A435" s="71">
        <v>11</v>
      </c>
      <c r="B435" s="68" t="s">
        <v>165</v>
      </c>
      <c r="C435" s="93">
        <v>41039000</v>
      </c>
      <c r="D435" s="68" t="s">
        <v>65</v>
      </c>
      <c r="E435" s="91">
        <v>0.53</v>
      </c>
      <c r="F435" s="69">
        <v>1.082</v>
      </c>
      <c r="G435" s="69">
        <v>5.552</v>
      </c>
      <c r="H435" s="70"/>
      <c r="I435" s="69">
        <v>17.335</v>
      </c>
      <c r="J435" s="69">
        <v>54.543</v>
      </c>
      <c r="K435" s="70"/>
      <c r="L435" s="68">
        <v>11</v>
      </c>
      <c r="M435" s="86">
        <v>0.4874132060802659</v>
      </c>
    </row>
    <row r="436" spans="1:13" s="72" customFormat="1" ht="12.75">
      <c r="A436" s="71">
        <v>12</v>
      </c>
      <c r="B436" s="68" t="s">
        <v>309</v>
      </c>
      <c r="C436" s="92">
        <v>44089090</v>
      </c>
      <c r="D436" s="68" t="s">
        <v>65</v>
      </c>
      <c r="E436" s="91">
        <v>0.35</v>
      </c>
      <c r="F436" s="69">
        <v>1</v>
      </c>
      <c r="G436" s="69">
        <v>0</v>
      </c>
      <c r="H436" s="70">
        <f t="shared" si="36"/>
        <v>-1</v>
      </c>
      <c r="I436" s="69">
        <v>11.442</v>
      </c>
      <c r="J436" s="69">
        <v>0</v>
      </c>
      <c r="K436" s="70">
        <f t="shared" si="37"/>
        <v>-1</v>
      </c>
      <c r="L436" s="68">
        <v>12</v>
      </c>
      <c r="M436" s="86">
        <v>0</v>
      </c>
    </row>
    <row r="437" spans="1:13" s="72" customFormat="1" ht="12.75">
      <c r="A437" s="71">
        <v>13</v>
      </c>
      <c r="B437" s="68" t="s">
        <v>162</v>
      </c>
      <c r="C437" s="92" t="s">
        <v>370</v>
      </c>
      <c r="D437" s="68" t="s">
        <v>65</v>
      </c>
      <c r="E437" s="91">
        <v>0.34</v>
      </c>
      <c r="F437" s="69">
        <v>0.064</v>
      </c>
      <c r="G437" s="69">
        <v>0</v>
      </c>
      <c r="H437" s="70">
        <f t="shared" si="36"/>
        <v>-1</v>
      </c>
      <c r="I437" s="69">
        <v>7.885</v>
      </c>
      <c r="J437" s="69">
        <v>0</v>
      </c>
      <c r="K437" s="70">
        <f t="shared" si="37"/>
        <v>-1</v>
      </c>
      <c r="L437" s="68">
        <v>13</v>
      </c>
      <c r="M437" s="86">
        <v>0</v>
      </c>
    </row>
    <row r="438" spans="1:13" s="72" customFormat="1" ht="12.75">
      <c r="A438" s="71">
        <v>14</v>
      </c>
      <c r="B438" s="68" t="s">
        <v>310</v>
      </c>
      <c r="C438" s="92" t="s">
        <v>369</v>
      </c>
      <c r="D438" s="68" t="s">
        <v>65</v>
      </c>
      <c r="E438" s="91">
        <v>0.17</v>
      </c>
      <c r="F438" s="69">
        <v>21.028</v>
      </c>
      <c r="G438" s="69">
        <v>13.981</v>
      </c>
      <c r="H438" s="70">
        <f t="shared" si="36"/>
        <v>-0.3351245957770591</v>
      </c>
      <c r="I438" s="69">
        <v>5.531</v>
      </c>
      <c r="J438" s="69">
        <v>3.004</v>
      </c>
      <c r="K438" s="70">
        <f t="shared" si="37"/>
        <v>-0.4568794069788465</v>
      </c>
      <c r="L438" s="68">
        <v>14</v>
      </c>
      <c r="M438" s="86">
        <v>0.0006905307409160382</v>
      </c>
    </row>
    <row r="439" spans="1:13" s="72" customFormat="1" ht="12.75">
      <c r="A439" s="71">
        <v>15</v>
      </c>
      <c r="B439" s="68" t="s">
        <v>311</v>
      </c>
      <c r="C439" s="93">
        <v>44219090</v>
      </c>
      <c r="D439" s="68" t="s">
        <v>65</v>
      </c>
      <c r="E439" s="91">
        <v>0.01</v>
      </c>
      <c r="F439" s="69">
        <v>0.088</v>
      </c>
      <c r="G439" s="69">
        <v>0</v>
      </c>
      <c r="H439" s="70">
        <f t="shared" si="36"/>
        <v>-1</v>
      </c>
      <c r="I439" s="69">
        <v>0.25</v>
      </c>
      <c r="J439" s="69">
        <v>0</v>
      </c>
      <c r="K439" s="70">
        <f t="shared" si="37"/>
        <v>-1</v>
      </c>
      <c r="L439" s="68"/>
      <c r="M439" s="86">
        <v>0</v>
      </c>
    </row>
    <row r="440" spans="8:35" ht="12.75">
      <c r="H440" s="70"/>
      <c r="M440" s="118"/>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2:35" s="73" customFormat="1" ht="12.75">
      <c r="B441" s="84" t="s">
        <v>180</v>
      </c>
      <c r="C441" s="84"/>
      <c r="D441" s="84"/>
      <c r="E441" s="119">
        <f>SUM(E425:E440)</f>
        <v>99.99</v>
      </c>
      <c r="F441" s="120"/>
      <c r="G441" s="85"/>
      <c r="H441" s="85"/>
      <c r="I441" s="85">
        <f>SUM(I425:I440)</f>
        <v>3117.839</v>
      </c>
      <c r="J441" s="120">
        <f>SUM(J425:J440)</f>
        <v>2093.868</v>
      </c>
      <c r="K441" s="121">
        <f>+(J441-I441)/I441</f>
        <v>-0.3284233085800774</v>
      </c>
      <c r="L441" s="85"/>
      <c r="M441" s="12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2:35" s="73" customFormat="1" ht="12.75">
      <c r="B442" s="35"/>
      <c r="C442" s="35"/>
      <c r="D442" s="35"/>
      <c r="E442" s="128"/>
      <c r="F442" s="129"/>
      <c r="G442" s="130"/>
      <c r="H442" s="130"/>
      <c r="I442" s="131"/>
      <c r="J442" s="129"/>
      <c r="K442" s="130"/>
      <c r="L442" s="130"/>
      <c r="M442" s="118"/>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2:13" s="72" customFormat="1" ht="21" customHeight="1">
      <c r="B443" s="177" t="s">
        <v>431</v>
      </c>
      <c r="C443" s="177"/>
      <c r="D443" s="177"/>
      <c r="E443" s="177"/>
      <c r="F443" s="177"/>
      <c r="G443" s="177"/>
      <c r="H443" s="177"/>
      <c r="I443" s="177"/>
      <c r="J443" s="177"/>
      <c r="K443" s="177"/>
      <c r="L443" s="177"/>
      <c r="M443" s="177"/>
    </row>
    <row r="444" spans="13:35" ht="12.75">
      <c r="M444" s="118"/>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2:35" s="98" customFormat="1" ht="15.75" customHeight="1">
      <c r="B445" s="175" t="s">
        <v>276</v>
      </c>
      <c r="C445" s="175"/>
      <c r="D445" s="175"/>
      <c r="E445" s="175"/>
      <c r="F445" s="175"/>
      <c r="G445" s="175"/>
      <c r="H445" s="175"/>
      <c r="I445" s="175"/>
      <c r="J445" s="175"/>
      <c r="K445" s="175"/>
      <c r="L445" s="175"/>
      <c r="M445" s="175"/>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2:35" s="98" customFormat="1" ht="15.75" customHeight="1">
      <c r="B446" s="172" t="s">
        <v>56</v>
      </c>
      <c r="C446" s="172"/>
      <c r="D446" s="172"/>
      <c r="E446" s="172"/>
      <c r="F446" s="172"/>
      <c r="G446" s="172"/>
      <c r="H446" s="172"/>
      <c r="I446" s="172"/>
      <c r="J446" s="172"/>
      <c r="K446" s="172"/>
      <c r="L446" s="172"/>
      <c r="M446" s="1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2:35" s="99" customFormat="1" ht="15.75" customHeight="1">
      <c r="B447" s="172" t="s">
        <v>51</v>
      </c>
      <c r="C447" s="172"/>
      <c r="D447" s="172"/>
      <c r="E447" s="172"/>
      <c r="F447" s="172"/>
      <c r="G447" s="172"/>
      <c r="H447" s="172"/>
      <c r="I447" s="172"/>
      <c r="J447" s="172"/>
      <c r="K447" s="172"/>
      <c r="L447" s="172"/>
      <c r="M447" s="1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2:35" s="99" customFormat="1" ht="15.75" customHeight="1">
      <c r="B448" s="100"/>
      <c r="C448" s="100"/>
      <c r="D448" s="100"/>
      <c r="E448" s="101"/>
      <c r="F448" s="100"/>
      <c r="G448" s="100"/>
      <c r="H448" s="100"/>
      <c r="I448" s="100"/>
      <c r="J448" s="100"/>
      <c r="K448" s="100"/>
      <c r="L448" s="100"/>
      <c r="M448" s="100"/>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2:13" s="72" customFormat="1" ht="30.75" customHeight="1">
      <c r="B449" s="102" t="s">
        <v>388</v>
      </c>
      <c r="C449" s="102" t="s">
        <v>281</v>
      </c>
      <c r="D449" s="102" t="s">
        <v>63</v>
      </c>
      <c r="E449" s="104" t="s">
        <v>178</v>
      </c>
      <c r="F449" s="173" t="s">
        <v>265</v>
      </c>
      <c r="G449" s="173"/>
      <c r="H449" s="173"/>
      <c r="I449" s="173" t="s">
        <v>266</v>
      </c>
      <c r="J449" s="173"/>
      <c r="K449" s="173"/>
      <c r="L449" s="173"/>
      <c r="M449" s="173"/>
    </row>
    <row r="450" spans="2:13" s="72" customFormat="1" ht="15.75" customHeight="1">
      <c r="B450" s="105"/>
      <c r="C450" s="105"/>
      <c r="D450" s="105"/>
      <c r="E450" s="106">
        <f>+E423</f>
        <v>2008</v>
      </c>
      <c r="F450" s="174" t="str">
        <f>+F423</f>
        <v>Enero-Octubre</v>
      </c>
      <c r="G450" s="174"/>
      <c r="H450" s="105" t="s">
        <v>179</v>
      </c>
      <c r="I450" s="174" t="str">
        <f>+F450</f>
        <v>Enero-Octubre</v>
      </c>
      <c r="J450" s="174"/>
      <c r="K450" s="105" t="s">
        <v>179</v>
      </c>
      <c r="L450" s="107"/>
      <c r="M450" s="108" t="s">
        <v>267</v>
      </c>
    </row>
    <row r="451" spans="2:13"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ene-ago 09</v>
      </c>
    </row>
    <row r="452" spans="1:35" s="71" customFormat="1" ht="12.75">
      <c r="A452" s="71">
        <v>1</v>
      </c>
      <c r="B452" s="68" t="s">
        <v>159</v>
      </c>
      <c r="C452" s="92" t="s">
        <v>374</v>
      </c>
      <c r="D452" s="68" t="s">
        <v>65</v>
      </c>
      <c r="E452" s="91">
        <v>30.52</v>
      </c>
      <c r="F452" s="69">
        <v>2910.793</v>
      </c>
      <c r="G452" s="69">
        <v>3934.913</v>
      </c>
      <c r="H452" s="70">
        <f aca="true" t="shared" si="39" ref="H452:H471">+(G452-F452)/F452</f>
        <v>0.35183539331034525</v>
      </c>
      <c r="I452" s="69">
        <v>15732.916</v>
      </c>
      <c r="J452" s="69">
        <v>17769.523</v>
      </c>
      <c r="K452" s="70">
        <f aca="true" t="shared" si="40" ref="K452:K471">+(J452-I452)/I452</f>
        <v>0.1294487938535998</v>
      </c>
      <c r="L452" s="68"/>
      <c r="M452" s="86">
        <v>0.9305407807221547</v>
      </c>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s="71" customFormat="1" ht="12.75">
      <c r="A453" s="71">
        <v>2</v>
      </c>
      <c r="B453" s="68" t="s">
        <v>167</v>
      </c>
      <c r="C453" s="93">
        <v>51052910</v>
      </c>
      <c r="D453" s="68" t="s">
        <v>65</v>
      </c>
      <c r="E453" s="91">
        <v>19.77</v>
      </c>
      <c r="F453" s="69">
        <v>2254.085</v>
      </c>
      <c r="G453" s="69">
        <v>1660.181</v>
      </c>
      <c r="H453" s="70">
        <f t="shared" si="39"/>
        <v>-0.26347897262081954</v>
      </c>
      <c r="I453" s="69">
        <v>9502.312</v>
      </c>
      <c r="J453" s="69">
        <v>5177.614</v>
      </c>
      <c r="K453" s="70">
        <f t="shared" si="40"/>
        <v>-0.45512060643767543</v>
      </c>
      <c r="L453" s="68"/>
      <c r="M453" s="86">
        <v>0.8399859894557513</v>
      </c>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s="71" customFormat="1" ht="12.75">
      <c r="A454" s="71">
        <v>3</v>
      </c>
      <c r="B454" s="68" t="s">
        <v>164</v>
      </c>
      <c r="C454" s="93">
        <v>51011100</v>
      </c>
      <c r="D454" s="68" t="s">
        <v>65</v>
      </c>
      <c r="E454" s="91">
        <v>12.51</v>
      </c>
      <c r="F454" s="69">
        <v>2317.086</v>
      </c>
      <c r="G454" s="69">
        <v>3076.274</v>
      </c>
      <c r="H454" s="70">
        <f t="shared" si="39"/>
        <v>0.32764774376091355</v>
      </c>
      <c r="I454" s="69">
        <v>6441.672</v>
      </c>
      <c r="J454" s="69">
        <v>6082.777</v>
      </c>
      <c r="K454" s="70">
        <f t="shared" si="40"/>
        <v>-0.05571457224149251</v>
      </c>
      <c r="L454" s="68"/>
      <c r="M454" s="86">
        <v>0.8583071102408414</v>
      </c>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s="71" customFormat="1" ht="12.75">
      <c r="A455" s="71">
        <v>4</v>
      </c>
      <c r="B455" s="68" t="s">
        <v>163</v>
      </c>
      <c r="C455" s="93">
        <v>44079920</v>
      </c>
      <c r="D455" s="68" t="s">
        <v>94</v>
      </c>
      <c r="E455" s="91">
        <v>8.94</v>
      </c>
      <c r="F455" s="69">
        <v>22.665</v>
      </c>
      <c r="G455" s="69">
        <v>2.227</v>
      </c>
      <c r="H455" s="70">
        <f t="shared" si="39"/>
        <v>-0.9017427752040591</v>
      </c>
      <c r="I455" s="69">
        <v>4353.479</v>
      </c>
      <c r="J455" s="69">
        <v>1271.108</v>
      </c>
      <c r="K455" s="70">
        <f t="shared" si="40"/>
        <v>-0.7080247774251351</v>
      </c>
      <c r="L455" s="68"/>
      <c r="M455" s="86">
        <v>0.7176304737257213</v>
      </c>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s="71" customFormat="1" ht="12.75">
      <c r="A456" s="71">
        <v>5</v>
      </c>
      <c r="B456" s="68" t="s">
        <v>160</v>
      </c>
      <c r="C456" s="92" t="s">
        <v>375</v>
      </c>
      <c r="D456" s="68" t="s">
        <v>65</v>
      </c>
      <c r="E456" s="91">
        <v>7.71</v>
      </c>
      <c r="F456" s="69">
        <v>627.012</v>
      </c>
      <c r="G456" s="69">
        <v>644.444</v>
      </c>
      <c r="H456" s="70">
        <f t="shared" si="39"/>
        <v>0.02780170076489767</v>
      </c>
      <c r="I456" s="69">
        <v>4062.656</v>
      </c>
      <c r="J456" s="69">
        <v>3453.84</v>
      </c>
      <c r="K456" s="70">
        <f t="shared" si="40"/>
        <v>-0.14985664550481256</v>
      </c>
      <c r="L456" s="68"/>
      <c r="M456" s="86">
        <v>0.9165247190525232</v>
      </c>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s="71" customFormat="1" ht="12.75">
      <c r="A457" s="71">
        <v>6</v>
      </c>
      <c r="B457" s="68" t="s">
        <v>378</v>
      </c>
      <c r="C457" s="92" t="s">
        <v>385</v>
      </c>
      <c r="D457" s="68" t="s">
        <v>65</v>
      </c>
      <c r="E457" s="91">
        <v>4.57</v>
      </c>
      <c r="F457" s="69">
        <v>573.811</v>
      </c>
      <c r="G457" s="69">
        <v>563.918</v>
      </c>
      <c r="H457" s="70">
        <f t="shared" si="39"/>
        <v>-0.01724086850896903</v>
      </c>
      <c r="I457" s="69">
        <v>2486.356</v>
      </c>
      <c r="J457" s="69">
        <v>2167.923</v>
      </c>
      <c r="K457" s="70">
        <f t="shared" si="40"/>
        <v>-0.12807216665674603</v>
      </c>
      <c r="L457" s="68"/>
      <c r="M457" s="86">
        <v>0.9581510034203846</v>
      </c>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s="71" customFormat="1" ht="12.75">
      <c r="A458" s="71">
        <v>7</v>
      </c>
      <c r="B458" s="68" t="s">
        <v>379</v>
      </c>
      <c r="C458" s="93">
        <v>41021000</v>
      </c>
      <c r="D458" s="68" t="s">
        <v>65</v>
      </c>
      <c r="E458" s="91">
        <v>3.64</v>
      </c>
      <c r="F458" s="69">
        <v>1507.568</v>
      </c>
      <c r="G458" s="69">
        <v>1308.587</v>
      </c>
      <c r="H458" s="70">
        <f t="shared" si="39"/>
        <v>-0.13198807615974867</v>
      </c>
      <c r="I458" s="69">
        <v>1952.895</v>
      </c>
      <c r="J458" s="69">
        <v>1260.555</v>
      </c>
      <c r="K458" s="70">
        <f t="shared" si="40"/>
        <v>-0.35451982825497524</v>
      </c>
      <c r="L458" s="68"/>
      <c r="M458" s="86">
        <v>0.999999206699266</v>
      </c>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s="71" customFormat="1" ht="12.75">
      <c r="A459" s="71">
        <v>8</v>
      </c>
      <c r="B459" s="68" t="s">
        <v>166</v>
      </c>
      <c r="C459" s="92" t="s">
        <v>365</v>
      </c>
      <c r="D459" s="68" t="s">
        <v>65</v>
      </c>
      <c r="E459" s="91">
        <v>2.4</v>
      </c>
      <c r="F459" s="69">
        <v>337.262</v>
      </c>
      <c r="G459" s="69">
        <v>487.01</v>
      </c>
      <c r="H459" s="70">
        <f t="shared" si="39"/>
        <v>0.4440108876778291</v>
      </c>
      <c r="I459" s="69">
        <v>1306.682</v>
      </c>
      <c r="J459" s="69">
        <v>1609.193</v>
      </c>
      <c r="K459" s="70">
        <f t="shared" si="40"/>
        <v>0.23151080369975247</v>
      </c>
      <c r="L459" s="68"/>
      <c r="M459" s="86">
        <v>0.08027636300798018</v>
      </c>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s="71" customFormat="1" ht="12.75">
      <c r="A460" s="71">
        <v>9</v>
      </c>
      <c r="B460" s="68" t="s">
        <v>172</v>
      </c>
      <c r="C460" s="93">
        <v>22030000</v>
      </c>
      <c r="D460" s="68" t="s">
        <v>90</v>
      </c>
      <c r="E460" s="91">
        <v>1.45</v>
      </c>
      <c r="F460" s="69">
        <v>629.741</v>
      </c>
      <c r="G460" s="69">
        <v>317.163</v>
      </c>
      <c r="H460" s="70">
        <f t="shared" si="39"/>
        <v>-0.49635961450818666</v>
      </c>
      <c r="I460" s="69">
        <v>670.873</v>
      </c>
      <c r="J460" s="69">
        <v>359.041</v>
      </c>
      <c r="K460" s="70">
        <f t="shared" si="40"/>
        <v>-0.4648152481915355</v>
      </c>
      <c r="L460" s="68"/>
      <c r="M460" s="86">
        <v>0.14873028254284</v>
      </c>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s="71" customFormat="1" ht="12.75">
      <c r="A461" s="71">
        <v>10</v>
      </c>
      <c r="B461" s="68" t="s">
        <v>168</v>
      </c>
      <c r="C461" s="93">
        <v>15050000</v>
      </c>
      <c r="D461" s="68" t="s">
        <v>65</v>
      </c>
      <c r="E461" s="91">
        <v>1.19</v>
      </c>
      <c r="F461" s="69">
        <v>231.815</v>
      </c>
      <c r="G461" s="69">
        <v>183.928</v>
      </c>
      <c r="H461" s="70">
        <f t="shared" si="39"/>
        <v>-0.20657420788128464</v>
      </c>
      <c r="I461" s="69">
        <v>526.793</v>
      </c>
      <c r="J461" s="69">
        <v>587.591</v>
      </c>
      <c r="K461" s="70">
        <f t="shared" si="40"/>
        <v>0.11541155634186483</v>
      </c>
      <c r="L461" s="68"/>
      <c r="M461" s="86">
        <v>0.9974062965207369</v>
      </c>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s="71" customFormat="1" ht="12.75">
      <c r="A462" s="71">
        <v>11</v>
      </c>
      <c r="B462" s="68" t="s">
        <v>380</v>
      </c>
      <c r="C462" s="92" t="s">
        <v>386</v>
      </c>
      <c r="D462" s="68" t="s">
        <v>65</v>
      </c>
      <c r="E462" s="91">
        <v>0.96</v>
      </c>
      <c r="F462" s="69">
        <v>64.084</v>
      </c>
      <c r="G462" s="69">
        <v>67.334</v>
      </c>
      <c r="H462" s="70">
        <f t="shared" si="39"/>
        <v>0.05071468697334748</v>
      </c>
      <c r="I462" s="69">
        <v>522.376</v>
      </c>
      <c r="J462" s="69">
        <v>488.907</v>
      </c>
      <c r="K462" s="70">
        <f t="shared" si="40"/>
        <v>-0.06407070768948037</v>
      </c>
      <c r="L462" s="68"/>
      <c r="M462" s="86">
        <v>0.5288299601841847</v>
      </c>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s="71" customFormat="1" ht="12.75">
      <c r="A463" s="71">
        <v>12</v>
      </c>
      <c r="B463" s="68" t="s">
        <v>169</v>
      </c>
      <c r="C463" s="93">
        <v>51012100</v>
      </c>
      <c r="D463" s="68" t="s">
        <v>65</v>
      </c>
      <c r="E463" s="91">
        <v>0.78</v>
      </c>
      <c r="F463" s="69">
        <v>171.115</v>
      </c>
      <c r="G463" s="69">
        <v>262.289</v>
      </c>
      <c r="H463" s="70">
        <f t="shared" si="39"/>
        <v>0.5328229553224438</v>
      </c>
      <c r="I463" s="69">
        <v>357.912</v>
      </c>
      <c r="J463" s="69">
        <v>330.569</v>
      </c>
      <c r="K463" s="70">
        <f t="shared" si="40"/>
        <v>-0.07639587384608497</v>
      </c>
      <c r="L463" s="68"/>
      <c r="M463" s="86">
        <v>0.6991567455071901</v>
      </c>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s="71" customFormat="1" ht="12.75">
      <c r="A464" s="71">
        <v>13</v>
      </c>
      <c r="B464" s="68" t="s">
        <v>170</v>
      </c>
      <c r="C464" s="93">
        <v>23011000</v>
      </c>
      <c r="D464" s="68" t="s">
        <v>171</v>
      </c>
      <c r="E464" s="91">
        <v>0.65</v>
      </c>
      <c r="F464" s="69">
        <v>228.75</v>
      </c>
      <c r="G464" s="69">
        <v>306</v>
      </c>
      <c r="H464" s="70">
        <f t="shared" si="39"/>
        <v>0.3377049180327869</v>
      </c>
      <c r="I464" s="69">
        <v>196.857</v>
      </c>
      <c r="J464" s="69">
        <v>392.773</v>
      </c>
      <c r="K464" s="70">
        <f t="shared" si="40"/>
        <v>0.9952198804208132</v>
      </c>
      <c r="L464" s="68"/>
      <c r="M464" s="86">
        <v>0.16823793769285728</v>
      </c>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s="71" customFormat="1" ht="12.75">
      <c r="A465" s="71">
        <v>14</v>
      </c>
      <c r="B465" s="68" t="s">
        <v>381</v>
      </c>
      <c r="C465" s="92" t="s">
        <v>387</v>
      </c>
      <c r="D465" s="68" t="s">
        <v>65</v>
      </c>
      <c r="E465" s="91">
        <v>0.6</v>
      </c>
      <c r="F465" s="69">
        <v>231.757</v>
      </c>
      <c r="G465" s="69">
        <v>163.852</v>
      </c>
      <c r="H465" s="70">
        <f t="shared" si="39"/>
        <v>-0.2930008586579909</v>
      </c>
      <c r="I465" s="69">
        <v>324.847</v>
      </c>
      <c r="J465" s="69">
        <v>192.056</v>
      </c>
      <c r="K465" s="70">
        <f t="shared" si="40"/>
        <v>-0.40878013341665453</v>
      </c>
      <c r="L465" s="68"/>
      <c r="M465" s="86">
        <v>0.7274269849746801</v>
      </c>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s="71" customFormat="1" ht="12.75">
      <c r="A466" s="71">
        <v>15</v>
      </c>
      <c r="B466" s="68" t="s">
        <v>88</v>
      </c>
      <c r="C466" s="93">
        <v>44091090</v>
      </c>
      <c r="D466" s="68" t="s">
        <v>65</v>
      </c>
      <c r="E466" s="91">
        <v>0.48</v>
      </c>
      <c r="F466" s="69">
        <v>93.537</v>
      </c>
      <c r="G466" s="69">
        <v>0.535</v>
      </c>
      <c r="H466" s="70">
        <f t="shared" si="39"/>
        <v>-0.9942803382618643</v>
      </c>
      <c r="I466" s="69">
        <v>257.073</v>
      </c>
      <c r="J466" s="69">
        <v>2.483</v>
      </c>
      <c r="K466" s="70">
        <f t="shared" si="40"/>
        <v>-0.9903412649325288</v>
      </c>
      <c r="L466" s="68"/>
      <c r="M466" s="86">
        <v>0.000709961245208548</v>
      </c>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s="71" customFormat="1" ht="12.75">
      <c r="A467" s="71">
        <v>16</v>
      </c>
      <c r="B467" s="68" t="s">
        <v>382</v>
      </c>
      <c r="C467" s="93">
        <v>51031000</v>
      </c>
      <c r="D467" s="68" t="s">
        <v>65</v>
      </c>
      <c r="E467" s="91">
        <v>0.46</v>
      </c>
      <c r="F467" s="69">
        <v>185.062</v>
      </c>
      <c r="G467" s="69">
        <v>138.025</v>
      </c>
      <c r="H467" s="70">
        <f t="shared" si="39"/>
        <v>-0.254168873134409</v>
      </c>
      <c r="I467" s="69">
        <v>222.074</v>
      </c>
      <c r="J467" s="69">
        <v>110.925</v>
      </c>
      <c r="K467" s="70">
        <f t="shared" si="40"/>
        <v>-0.5005043363923738</v>
      </c>
      <c r="L467" s="68"/>
      <c r="M467" s="86">
        <v>0.4467594084289212</v>
      </c>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13" s="72" customFormat="1" ht="12.75">
      <c r="A468" s="71">
        <v>17</v>
      </c>
      <c r="B468" s="68" t="s">
        <v>383</v>
      </c>
      <c r="C468" s="93">
        <v>15020090</v>
      </c>
      <c r="D468" s="68" t="s">
        <v>65</v>
      </c>
      <c r="E468" s="91">
        <v>0.4</v>
      </c>
      <c r="F468" s="69">
        <v>132.333</v>
      </c>
      <c r="G468" s="69">
        <v>181.783</v>
      </c>
      <c r="H468" s="70">
        <f t="shared" si="39"/>
        <v>0.3736785231197055</v>
      </c>
      <c r="I468" s="69">
        <v>213.308</v>
      </c>
      <c r="J468" s="69">
        <v>255.173</v>
      </c>
      <c r="K468" s="70">
        <f t="shared" si="40"/>
        <v>0.1962654940274158</v>
      </c>
      <c r="L468" s="68"/>
      <c r="M468" s="86">
        <v>0.8799402735965848</v>
      </c>
    </row>
    <row r="469" spans="1:13" s="72" customFormat="1" ht="12.75">
      <c r="A469" s="71">
        <v>18</v>
      </c>
      <c r="B469" s="68" t="s">
        <v>89</v>
      </c>
      <c r="C469" s="93">
        <v>22042110</v>
      </c>
      <c r="D469" s="68" t="s">
        <v>90</v>
      </c>
      <c r="E469" s="91">
        <v>0.37</v>
      </c>
      <c r="F469" s="69">
        <v>68.696</v>
      </c>
      <c r="G469" s="69">
        <v>46.72</v>
      </c>
      <c r="H469" s="70">
        <f t="shared" si="39"/>
        <v>-0.3199021777104926</v>
      </c>
      <c r="I469" s="69">
        <v>186.938</v>
      </c>
      <c r="J469" s="69">
        <v>101.214</v>
      </c>
      <c r="K469" s="70">
        <f t="shared" si="40"/>
        <v>-0.4585691512694048</v>
      </c>
      <c r="L469" s="68"/>
      <c r="M469" s="86">
        <v>0.0001153397983173989</v>
      </c>
    </row>
    <row r="470" spans="1:13" s="72" customFormat="1" ht="12.75">
      <c r="A470" s="71">
        <v>19</v>
      </c>
      <c r="B470" s="68" t="s">
        <v>312</v>
      </c>
      <c r="C470" s="92" t="s">
        <v>373</v>
      </c>
      <c r="D470" s="68" t="s">
        <v>65</v>
      </c>
      <c r="E470" s="91">
        <v>0.26</v>
      </c>
      <c r="F470" s="69">
        <v>102.664</v>
      </c>
      <c r="G470" s="69">
        <v>70.534</v>
      </c>
      <c r="H470" s="70">
        <f t="shared" si="39"/>
        <v>-0.312962674355178</v>
      </c>
      <c r="I470" s="69">
        <v>122.09</v>
      </c>
      <c r="J470" s="69">
        <v>72.338</v>
      </c>
      <c r="K470" s="70">
        <f t="shared" si="40"/>
        <v>-0.4075026619706774</v>
      </c>
      <c r="L470" s="68"/>
      <c r="M470" s="86">
        <v>0.07779467402549636</v>
      </c>
    </row>
    <row r="471" spans="1:13" s="72" customFormat="1" ht="12.75">
      <c r="A471" s="71">
        <v>20</v>
      </c>
      <c r="B471" s="68" t="s">
        <v>384</v>
      </c>
      <c r="C471" s="93">
        <v>41012000</v>
      </c>
      <c r="D471" s="68" t="s">
        <v>65</v>
      </c>
      <c r="E471" s="91">
        <v>0.19</v>
      </c>
      <c r="F471" s="69">
        <v>84</v>
      </c>
      <c r="G471" s="69">
        <v>0</v>
      </c>
      <c r="H471" s="70">
        <f t="shared" si="39"/>
        <v>-1</v>
      </c>
      <c r="I471" s="69">
        <v>104.13</v>
      </c>
      <c r="J471" s="69">
        <v>0</v>
      </c>
      <c r="K471" s="70">
        <f t="shared" si="40"/>
        <v>-1</v>
      </c>
      <c r="L471" s="68"/>
      <c r="M471" s="86"/>
    </row>
    <row r="472" spans="13:35" ht="12.75">
      <c r="M472" s="118"/>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2:35" s="73" customFormat="1" ht="12.75">
      <c r="B473" s="84" t="s">
        <v>180</v>
      </c>
      <c r="C473" s="84"/>
      <c r="D473" s="84"/>
      <c r="E473" s="119">
        <f>SUM(E452:E472)</f>
        <v>97.85</v>
      </c>
      <c r="F473" s="120">
        <v>14.543</v>
      </c>
      <c r="G473" s="85">
        <v>0</v>
      </c>
      <c r="H473" s="85"/>
      <c r="I473" s="85">
        <f>SUM(I452:I472)</f>
        <v>49544.23899999999</v>
      </c>
      <c r="J473" s="120">
        <f>SUM(J452:J472)</f>
        <v>41685.60300000002</v>
      </c>
      <c r="K473" s="121">
        <f>+(J473-I473)/I473</f>
        <v>-0.1586185630987282</v>
      </c>
      <c r="L473" s="85"/>
      <c r="M473" s="12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2:35" s="73" customFormat="1" ht="12.75">
      <c r="B474" s="35"/>
      <c r="C474" s="35"/>
      <c r="D474" s="35"/>
      <c r="E474" s="128"/>
      <c r="F474" s="129"/>
      <c r="G474" s="130"/>
      <c r="H474" s="130"/>
      <c r="I474" s="131"/>
      <c r="J474" s="129"/>
      <c r="K474" s="130"/>
      <c r="L474" s="130"/>
      <c r="M474" s="118"/>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2:13" s="72" customFormat="1" ht="21" customHeight="1">
      <c r="B475" s="177" t="s">
        <v>431</v>
      </c>
      <c r="C475" s="177"/>
      <c r="D475" s="177"/>
      <c r="E475" s="177"/>
      <c r="F475" s="177"/>
      <c r="G475" s="177"/>
      <c r="H475" s="177"/>
      <c r="I475" s="177"/>
      <c r="J475" s="177"/>
      <c r="K475" s="177"/>
      <c r="L475" s="177"/>
      <c r="M475" s="177"/>
    </row>
    <row r="476" spans="6:35" ht="12.75" hidden="1">
      <c r="F476" s="69">
        <v>9.975</v>
      </c>
      <c r="G476" s="69">
        <v>6.633</v>
      </c>
      <c r="M476" s="118"/>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6:35" ht="12.75" hidden="1">
      <c r="F477" s="69">
        <v>14.6</v>
      </c>
      <c r="G477" s="69">
        <v>11.586</v>
      </c>
      <c r="I477" s="117">
        <f>+I473+I441+I414+I349+I317+I285+I253+I221+I189+I157+I125+I93+I61</f>
        <v>9788928.529999997</v>
      </c>
      <c r="J477" s="117">
        <f>+J473+J441+J414+J349+J317+J285+J253+J221+J189+J157+J125+J93+J61</f>
        <v>7780349.574</v>
      </c>
      <c r="M477" s="118"/>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6:35" ht="12.75" hidden="1">
      <c r="F478" s="69">
        <v>0</v>
      </c>
      <c r="G478" s="69">
        <v>0</v>
      </c>
      <c r="M478" s="118"/>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35" ht="12.75">
      <c r="M479" s="118"/>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35" ht="12.75">
      <c r="M480" s="118"/>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9:35" ht="12.75" hidden="1">
      <c r="I481" s="69">
        <f>+I473+I441+I414+I349+I317+I285+I253+I221+I189+I157+I125+I93+I61</f>
        <v>9788928.529999997</v>
      </c>
      <c r="J481" s="69">
        <f>+J473+J441+J414+J349+J317+J285+J253+J221+J189+J157+J125+J93+J61</f>
        <v>7780349.574</v>
      </c>
      <c r="M481" s="118"/>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35" ht="12.75">
      <c r="M482" s="118"/>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35" ht="12.75">
      <c r="M483" s="118"/>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35" ht="12.75">
      <c r="M484" s="118"/>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35" ht="12.75">
      <c r="M485" s="118"/>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35" ht="12.75">
      <c r="M486" s="118"/>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35" ht="12.75">
      <c r="M487" s="118"/>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35" ht="12.75">
      <c r="M488" s="118"/>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35" ht="12.75">
      <c r="M489" s="118"/>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35" ht="12.75">
      <c r="M490" s="118"/>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35" ht="12.75">
      <c r="M491" s="118"/>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35" ht="12.75">
      <c r="M492" s="118"/>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35" ht="12.75">
      <c r="M493" s="118"/>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35" ht="12.75">
      <c r="M494" s="118"/>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35" ht="12.75">
      <c r="M495" s="118"/>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35" ht="12.75">
      <c r="M496" s="118"/>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35" ht="12.75">
      <c r="M497" s="118"/>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35" ht="12.75">
      <c r="M498" s="118"/>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35" ht="12.75">
      <c r="M499" s="118"/>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35" ht="12.75">
      <c r="M500" s="118"/>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35" ht="12.75">
      <c r="M501" s="118"/>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35" ht="12.75">
      <c r="M502" s="118"/>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35" ht="12.75">
      <c r="M503" s="118"/>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35" ht="12.75">
      <c r="M504" s="118"/>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35" ht="12.75">
      <c r="M505" s="118"/>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35" ht="12.75">
      <c r="M506" s="118"/>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35" ht="12.75">
      <c r="M507" s="118"/>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35" ht="12.75">
      <c r="M508" s="118"/>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35" ht="12.75">
      <c r="M509" s="118"/>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35" ht="12.75">
      <c r="M510" s="118"/>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35" ht="12.75">
      <c r="M511" s="118"/>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35" ht="12.75">
      <c r="M512" s="118"/>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35" ht="12.75">
      <c r="M513" s="118"/>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35" ht="12.75">
      <c r="M514" s="118"/>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35" ht="12.75">
      <c r="M515" s="118"/>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35" ht="12.75">
      <c r="M516" s="118"/>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35" ht="12.75">
      <c r="M517" s="118"/>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35" ht="12.75">
      <c r="M518" s="118"/>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35" ht="12.75">
      <c r="M519" s="118"/>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35" ht="12.75">
      <c r="M520" s="118"/>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35" ht="12.75">
      <c r="M521" s="118"/>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35" ht="12.75">
      <c r="M522" s="118"/>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35" ht="12.75">
      <c r="M523" s="118"/>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35" ht="12.75">
      <c r="M524" s="118"/>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35" ht="12.75">
      <c r="M525" s="118"/>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35" ht="12.75">
      <c r="M526" s="118"/>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35" ht="12.75">
      <c r="M527" s="118"/>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35" ht="12.75">
      <c r="M528" s="118"/>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35" ht="12.75">
      <c r="M529" s="118"/>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35" ht="12.75">
      <c r="M530" s="118"/>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35" ht="12.75">
      <c r="M531" s="118"/>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35" ht="12.75">
      <c r="M532" s="118"/>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35" ht="12.75">
      <c r="M533" s="118"/>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35" ht="12.75">
      <c r="M534" s="118"/>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35" ht="12.75">
      <c r="M535" s="118"/>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35" ht="12.75">
      <c r="M536" s="118"/>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35" ht="12.75">
      <c r="M537" s="118"/>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35" ht="12.75">
      <c r="M538" s="118"/>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35" ht="12.75">
      <c r="M539" s="118"/>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35" ht="12.75">
      <c r="M540" s="118"/>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35" ht="12.75">
      <c r="M541" s="118"/>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35" ht="12.75">
      <c r="M542" s="118"/>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35" ht="12.75">
      <c r="M543" s="118"/>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35" ht="12.75">
      <c r="M544" s="118"/>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35" ht="12.75">
      <c r="M545" s="118"/>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35" ht="12.75">
      <c r="M546" s="118"/>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35" ht="12.75">
      <c r="M547" s="118"/>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35" ht="12.75">
      <c r="M548" s="118"/>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35" ht="12.75">
      <c r="M549" s="118"/>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35" ht="12.75">
      <c r="M550" s="118"/>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35" ht="12.75">
      <c r="M551" s="118"/>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35" ht="12.75">
      <c r="M552" s="118"/>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35" ht="12.75">
      <c r="M553" s="118"/>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35" ht="12.75">
      <c r="M554" s="118"/>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35" ht="12.75">
      <c r="M555" s="118"/>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35" ht="12.75">
      <c r="M556" s="118"/>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35" ht="12.75">
      <c r="M557" s="118"/>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35" ht="12.75">
      <c r="M558" s="118"/>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35" ht="12.75">
      <c r="M559" s="118"/>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35" ht="12.75">
      <c r="M560" s="118"/>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35" ht="12.75">
      <c r="M561" s="118"/>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35" ht="12.75">
      <c r="M562" s="118"/>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35" ht="12.75">
      <c r="M563" s="118"/>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35" ht="12.75">
      <c r="M564" s="118"/>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35" ht="12.75">
      <c r="M565" s="118"/>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35" ht="12.75">
      <c r="M566" s="118"/>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35" ht="12.75">
      <c r="M567" s="118"/>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35" ht="12.75">
      <c r="M568" s="118"/>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35" ht="12.75">
      <c r="M569" s="118"/>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35" ht="12.75">
      <c r="M570" s="118"/>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35" ht="12.75">
      <c r="M571" s="118"/>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35" ht="12.75">
      <c r="M572" s="118"/>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35" ht="12.75">
      <c r="M573" s="118"/>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35" ht="12.75">
      <c r="M574" s="118"/>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35" ht="12.75">
      <c r="M575" s="118"/>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35" ht="12.75">
      <c r="M576" s="118"/>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35" ht="12.75">
      <c r="M577" s="118"/>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35" ht="12.75">
      <c r="M578" s="118"/>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35" ht="12.75">
      <c r="M579" s="118"/>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35" ht="12.75">
      <c r="M580" s="118"/>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35" ht="12.75">
      <c r="M581" s="118"/>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35" ht="12.75">
      <c r="M582" s="118"/>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35" ht="12.75">
      <c r="M583" s="118"/>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35" ht="12.75">
      <c r="M584" s="118"/>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35" ht="12.75">
      <c r="M585" s="118"/>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35" ht="12.75">
      <c r="M586" s="118"/>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35" ht="12.75">
      <c r="M587" s="118"/>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35" ht="12.75">
      <c r="M588" s="118"/>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35" ht="12.75">
      <c r="M589" s="118"/>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35" ht="12.75">
      <c r="M590" s="118"/>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35" ht="12.75">
      <c r="M591" s="118"/>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35" ht="12.75">
      <c r="M592" s="118"/>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35" ht="12.75">
      <c r="M593" s="118"/>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35" ht="12.75">
      <c r="M594" s="118"/>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35" ht="12.75">
      <c r="M595" s="118"/>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35" ht="12.75">
      <c r="M596" s="118"/>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35" ht="12.75">
      <c r="M597" s="118"/>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35" ht="12.75">
      <c r="M598" s="118"/>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35" ht="12.75">
      <c r="M599" s="118"/>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35" ht="12.75">
      <c r="M600" s="118"/>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35" ht="12.75">
      <c r="M601" s="118"/>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35" ht="12.75">
      <c r="M602" s="118"/>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35" ht="12.75">
      <c r="M603" s="118"/>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35" ht="12.75">
      <c r="M604" s="118"/>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35" ht="12.75">
      <c r="M605" s="118"/>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35" ht="12.75">
      <c r="M606" s="118"/>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35" ht="12.75">
      <c r="M607" s="118"/>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35" ht="12.75">
      <c r="M608" s="118"/>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35" ht="12.75">
      <c r="M609" s="118"/>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35" ht="12.75">
      <c r="M610" s="118"/>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35" ht="12.75">
      <c r="M611" s="118"/>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35" ht="12.75">
      <c r="M612" s="118"/>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35" ht="12.75">
      <c r="M613" s="118"/>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35" ht="12.75">
      <c r="M614" s="118"/>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35" ht="12.75">
      <c r="M615" s="118"/>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35" ht="12.75">
      <c r="M616" s="118"/>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35" ht="12.75">
      <c r="M617" s="118"/>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35" ht="12.75">
      <c r="M618" s="118"/>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35" ht="12.75">
      <c r="M619" s="118"/>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35" ht="12.75">
      <c r="M620" s="118"/>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35" ht="12.75">
      <c r="M621" s="118"/>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35" ht="12.75">
      <c r="M622" s="118"/>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35" ht="12.75">
      <c r="M623" s="118"/>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35" ht="12.75">
      <c r="M624" s="118"/>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35" ht="12.75">
      <c r="M625" s="118"/>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35" ht="12.75">
      <c r="M626" s="118"/>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35" ht="12.75">
      <c r="M627" s="118"/>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35" ht="12.75">
      <c r="M628" s="118"/>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35" ht="12.75">
      <c r="M629" s="118"/>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35" ht="12.75">
      <c r="M630" s="118"/>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35" ht="12.75">
      <c r="M631" s="118"/>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35" ht="12.75">
      <c r="M632" s="118"/>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35" ht="12.75">
      <c r="M633" s="118"/>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35" ht="12.75">
      <c r="M634" s="118"/>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35" ht="12.75">
      <c r="M635" s="118"/>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35" ht="12.75">
      <c r="M636" s="118"/>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35" ht="12.75">
      <c r="M637" s="118"/>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35" ht="12.75">
      <c r="M638" s="118"/>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35" ht="12.75">
      <c r="M639" s="118"/>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35" ht="12.75">
      <c r="M640" s="118"/>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35" ht="12.75">
      <c r="M641" s="118"/>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35" ht="12.75">
      <c r="M642" s="118"/>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35" ht="12.75">
      <c r="M643" s="118"/>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35" ht="12.75">
      <c r="M644" s="118"/>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35" ht="12.75">
      <c r="M645" s="118"/>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35" ht="12.75">
      <c r="M646" s="118"/>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35" ht="12.75">
      <c r="M647" s="118"/>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35" ht="12.75">
      <c r="M648" s="118"/>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35" ht="12.75">
      <c r="M649" s="118"/>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35" ht="12.75">
      <c r="M650" s="118"/>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35" ht="12.75">
      <c r="M651" s="118"/>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35" ht="12.75">
      <c r="M652" s="118"/>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35" ht="12.75">
      <c r="M653" s="118"/>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35" ht="12.75">
      <c r="M654" s="118"/>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35" ht="12.75">
      <c r="M655" s="118"/>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35" ht="12.75">
      <c r="M656" s="118"/>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35" ht="12.75">
      <c r="M657" s="118"/>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35" ht="12.75">
      <c r="M658" s="118"/>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35" ht="12.75">
      <c r="M659" s="118"/>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35" ht="12.75">
      <c r="M660" s="118"/>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35" ht="12.75">
      <c r="M661" s="118"/>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35" ht="12.75">
      <c r="M662" s="118"/>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35" ht="12.75">
      <c r="M663" s="118"/>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35" ht="12.75">
      <c r="M664" s="118"/>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35" ht="12.75">
      <c r="M665" s="118"/>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35" ht="12.75">
      <c r="M666" s="118"/>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35" ht="12.75">
      <c r="M667" s="118"/>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35" ht="12.75">
      <c r="M668" s="118"/>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35" ht="12.75">
      <c r="M669" s="118"/>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35" ht="12.75">
      <c r="M670" s="118"/>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35" ht="12.75">
      <c r="M671" s="118"/>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35" ht="12.75">
      <c r="M672" s="118"/>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35" ht="12.75">
      <c r="M673" s="118"/>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35" ht="12.75">
      <c r="M674" s="118"/>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35" ht="12.75">
      <c r="M675" s="118"/>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35" ht="12.75">
      <c r="M676" s="118"/>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35" ht="12.75">
      <c r="M677" s="118"/>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35" ht="12.75">
      <c r="M678" s="118"/>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35" ht="12.75">
      <c r="M679" s="118"/>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35" ht="12.75">
      <c r="M680" s="118"/>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35" ht="12.75">
      <c r="M681" s="118"/>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35" ht="12.75">
      <c r="M682" s="118"/>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35" ht="12.75">
      <c r="M683" s="118"/>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35" ht="12.75">
      <c r="M684" s="118"/>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35" ht="12.75">
      <c r="M685" s="118"/>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35" ht="12.75">
      <c r="M686" s="118"/>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35" ht="12.75">
      <c r="M687" s="118"/>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35" ht="12.75">
      <c r="M688" s="118"/>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35" ht="12.75">
      <c r="M689" s="118"/>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35" ht="12.75">
      <c r="M690" s="118"/>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35" ht="12.75">
      <c r="M691" s="118"/>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35" ht="12.75">
      <c r="M692" s="118"/>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35" ht="12.75">
      <c r="M693" s="118"/>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35" ht="12.75">
      <c r="M694" s="118"/>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35" ht="12.75">
      <c r="M695" s="118"/>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35" ht="12.75">
      <c r="M696" s="118"/>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35" ht="12.75">
      <c r="M697" s="118"/>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35" ht="12.75">
      <c r="M698" s="118"/>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35" ht="12.75">
      <c r="M699" s="118"/>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35" ht="12.75">
      <c r="M700" s="118"/>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35" ht="12.75">
      <c r="M701" s="118"/>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35" ht="12.75">
      <c r="M702" s="118"/>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35" ht="12.75">
      <c r="M703" s="118"/>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35" ht="12.75">
      <c r="M704" s="118"/>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35" ht="12.75">
      <c r="M705" s="118"/>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35" ht="12.75">
      <c r="M706" s="118"/>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35" ht="12.75">
      <c r="M707" s="118"/>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35" ht="12.75">
      <c r="M708" s="118"/>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35" ht="12.75">
      <c r="M709" s="118"/>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35" ht="12.75">
      <c r="M710" s="118"/>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35" ht="12.75">
      <c r="M711" s="118"/>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35" ht="12.75">
      <c r="M712" s="118"/>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35" ht="12.75">
      <c r="M713" s="118"/>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35" ht="12.75">
      <c r="M714" s="118"/>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35" ht="12.75">
      <c r="M715" s="118"/>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35" ht="12.75">
      <c r="M716" s="118"/>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35" ht="12.75">
      <c r="M717" s="118"/>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35" ht="12.75">
      <c r="M718" s="118"/>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35" ht="12.75">
      <c r="M719" s="118"/>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35" ht="12.75">
      <c r="M720" s="118"/>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35" ht="12.75">
      <c r="M721" s="118"/>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35" ht="12.75">
      <c r="M722" s="118"/>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35" ht="12.75">
      <c r="M723" s="118"/>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35" ht="12.75">
      <c r="M724" s="118"/>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35" ht="12.75">
      <c r="M725" s="118"/>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35" ht="12.75">
      <c r="M726" s="118"/>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35" ht="12.75">
      <c r="M727" s="118"/>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35" ht="12.75">
      <c r="M728" s="118"/>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35" ht="12.75">
      <c r="M729" s="118"/>
      <c r="N729" s="72"/>
      <c r="O729" s="72"/>
      <c r="P729" s="72"/>
      <c r="Q729" s="72"/>
      <c r="R729" s="72"/>
      <c r="S729" s="72"/>
      <c r="T729" s="72"/>
      <c r="U729" s="72"/>
      <c r="V729" s="72"/>
      <c r="W729" s="72"/>
      <c r="X729" s="72"/>
      <c r="Y729" s="72"/>
      <c r="Z729" s="72"/>
      <c r="AA729" s="72"/>
      <c r="AB729" s="72"/>
      <c r="AC729" s="72"/>
      <c r="AD729" s="72"/>
      <c r="AE729" s="72"/>
      <c r="AF729" s="72"/>
      <c r="AG729" s="72"/>
      <c r="AH729" s="72"/>
      <c r="AI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2009-10-30T15:56:40Z</cp:lastPrinted>
  <dcterms:created xsi:type="dcterms:W3CDTF">2008-04-15T15:00:43Z</dcterms:created>
  <dcterms:modified xsi:type="dcterms:W3CDTF">2009-11-23T14:51:44Z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