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9615" windowHeight="11970"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'Principales_rubros'!$A$1:$G$180</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<sst xmlns="http://schemas.openxmlformats.org/spreadsheetml/2006/main" count="1359" uniqueCount="410">
  <si>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</si>
  <si>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</si>
  <si>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</si>
  <si>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</si>
  <si>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</si>
  <si>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</si>
  <si>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</si>
  <si>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</si>
  <si>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</si>
  <si>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</si>
  <si>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</si>
  <si>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</si>
  <si>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</si>
  <si>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</si>
  <si>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</si>
  <si>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</si>
  <si>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</si>
  <si>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</si>
  <si>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</si>
  <si>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</si>
  <si>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</si>
  <si>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</si>
  <si>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</si>
  <si>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</si>
  <si>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</si>
  <si>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</si>
  <si>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</si>
  <si>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</si>
  <si>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</si>
  <si>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</si>
  <si>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</si>
  <si>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</si>
  <si>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</si>
  <si>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</si>
  <si>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</si>
  <si>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</si>
  <si>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</si>
  <si>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</si>
  <si>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</si>
  <si>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</si>
  <si>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</si>
  <si>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</si>
  <si>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</si>
  <si>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</si>
  <si>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</si>
  <si>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</si>
  <si>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</si>
  <si>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</si>
  <si>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</si>
  <si>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</si>
  <si>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</si>
  <si>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</si>
  <si>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</si>
  <si>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</si>
  <si>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</si>
  <si>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</si>
  <si>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Manzanas frescas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</si>
  <si>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</si>
  <si>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</si>
  <si>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</si>
  <si>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</si>
  <si>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</si>
  <si>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</si>
  <si>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</si>
  <si>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</si>
  <si>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</si>
  <si>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</si>
  <si>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</si>
  <si>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</si>
  <si>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</si>
  <si>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</si>
  <si>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</si>
  <si>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</si>
  <si>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</si>
  <si>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</si>
  <si>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</si>
  <si>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</si>
  <si>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</si>
  <si>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</si>
  <si>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</si>
  <si>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</si>
  <si>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</si>
  <si>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</si>
  <si>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</si>
  <si>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</si>
  <si>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</si>
  <si>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</si>
  <si>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</si>
  <si>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</si>
  <si>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Tableros de fibra de densidad media de espesor superior a 9 mm (desde 2007)</t>
  </si>
  <si>
    <t>Tableros de fibra de densidad superior a 0,5 g/cm3 pero inferior o igual a 0,8 g/cm3 sin trabajo mecánico ni recubrimiento de superficie (desde 2007)</t>
  </si>
  <si>
    <t>Leche condensada</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</si>
  <si>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</si>
  <si>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</si>
  <si>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</si>
  <si>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</si>
  <si>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</si>
  <si>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</si>
  <si>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</si>
  <si>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</si>
  <si>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</si>
  <si>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</si>
  <si>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</si>
  <si>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</si>
  <si>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</si>
  <si>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</si>
  <si>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</si>
  <si>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</si>
  <si>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</si>
  <si>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</si>
  <si>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</si>
  <si>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</si>
  <si>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</si>
  <si>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</si>
  <si>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</si>
  <si>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</si>
  <si>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</si>
  <si>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</si>
  <si>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</si>
  <si>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</si>
  <si>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</si>
  <si>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</si>
  <si>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</si>
  <si>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</si>
  <si>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</si>
  <si>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</si>
  <si>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</si>
  <si>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</si>
  <si>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</si>
  <si>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</si>
  <si>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</si>
  <si>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</si>
  <si>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</si>
  <si>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</si>
  <si>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</si>
  <si>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</si>
  <si>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</si>
  <si>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</si>
  <si>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</si>
  <si>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</si>
  <si>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</si>
  <si>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</si>
  <si>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</si>
  <si>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</si>
  <si>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</si>
  <si>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</si>
  <si>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</si>
  <si>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</si>
  <si>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</si>
  <si>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</si>
  <si>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</si>
  <si>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</si>
  <si>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</si>
  <si>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</si>
  <si>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</si>
  <si>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</si>
  <si>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</si>
  <si>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</si>
  <si>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</si>
  <si>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</si>
  <si>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</si>
  <si>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</si>
  <si>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</si>
  <si>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</si>
  <si>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</si>
  <si>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</si>
  <si>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</si>
  <si>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</si>
  <si>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</si>
  <si>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</si>
  <si>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</si>
  <si>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</si>
  <si>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</si>
  <si>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</si>
  <si>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</si>
  <si>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</si>
  <si>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</si>
  <si>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</si>
  <si>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</si>
  <si>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</si>
  <si>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</si>
  <si>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</si>
  <si>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</si>
  <si>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</si>
  <si>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</si>
  <si>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</si>
  <si>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</si>
  <si>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</si>
  <si>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</si>
  <si>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</si>
  <si>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</si>
  <si>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</si>
  <si>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</si>
  <si>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</si>
  <si>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</si>
  <si>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</si>
  <si>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</si>
  <si>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</si>
  <si>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</si>
  <si>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</si>
  <si>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</si>
  <si>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</si>
  <si>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Las demás frutas preparadas o conservadas (total)</t>
  </si>
  <si>
    <t>Mantequilla (manteca)</t>
  </si>
  <si>
    <t>Productos</t>
  </si>
  <si>
    <t>Uruguay</t>
  </si>
  <si>
    <t>Peras (total)</t>
  </si>
  <si>
    <t>Borras del peinado de la lana o pelo fino</t>
  </si>
  <si>
    <t>Gustavo Rojas Le-Bert</t>
  </si>
  <si>
    <t>Alemania</t>
  </si>
  <si>
    <t>Boldo, fresco o seco, incluso cortado, quebrantado o pulverizado</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</si>
  <si>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</si>
  <si>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</si>
  <si>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</si>
  <si>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</si>
  <si>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</si>
  <si>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</si>
  <si>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</si>
  <si>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</si>
  <si>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</si>
  <si>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</si>
  <si>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</si>
  <si>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</si>
  <si>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</si>
  <si>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</si>
  <si>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</si>
  <si>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</si>
  <si>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</si>
  <si>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</si>
  <si>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</si>
  <si>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</si>
  <si>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</si>
  <si>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</si>
  <si>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</si>
  <si>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</si>
  <si>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Jugos de frutas y hortalizas</t>
  </si>
  <si>
    <t>Oleaginosas</t>
  </si>
  <si>
    <t xml:space="preserve"> Arica y Parinacota</t>
  </si>
  <si>
    <t>Tarapacá</t>
  </si>
  <si>
    <t>Antofagasta</t>
  </si>
  <si>
    <t>Atacama</t>
  </si>
  <si>
    <t xml:space="preserve">Metropolitana de Santiago </t>
  </si>
  <si>
    <t>Los Lagos</t>
  </si>
  <si>
    <t>Magallanes</t>
  </si>
  <si>
    <t>Canadá</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</si>
  <si>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</si>
  <si>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</si>
  <si>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</si>
  <si>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</si>
  <si>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</si>
  <si>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</si>
  <si>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</si>
  <si>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</si>
  <si>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</si>
  <si>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</si>
  <si>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</si>
  <si>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</si>
  <si>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</si>
  <si>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</si>
  <si>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</si>
  <si>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</si>
  <si>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Semilla forrajera de trébol, para siembra</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</si>
  <si>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</si>
  <si>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</si>
  <si>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</si>
  <si>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</si>
  <si>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</si>
  <si>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</si>
  <si>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</si>
  <si>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</si>
  <si>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</si>
  <si>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Los demás frutos frescos (total)</t>
  </si>
  <si>
    <t>Inulina</t>
  </si>
  <si>
    <t>Tripas, vegijas y estómagos de animales enteros o en trozos frescos, refrigerados o congelados (total)</t>
  </si>
  <si>
    <t>Región de Aisén del Gral. Carlos Ibáñez del Campo</t>
  </si>
  <si>
    <t>Cueros y pieles en bruto de ovino, con lana</t>
  </si>
  <si>
    <t>Semillas de pimiento para siembra</t>
  </si>
  <si>
    <t>Kiwis frescos</t>
  </si>
  <si>
    <t>Semillas de lechuga para siembra</t>
  </si>
  <si>
    <t>Maíz para la siembra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</si>
  <si>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</si>
  <si>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</si>
  <si>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</si>
  <si>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</si>
  <si>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</si>
  <si>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</si>
  <si>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</si>
  <si>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Bolivia</t>
  </si>
  <si>
    <t>Rusia</t>
  </si>
  <si>
    <t>Aceites esenciales de piperita (menta piperita)</t>
  </si>
  <si>
    <t>Los demás despojos comestibles de ovinos, caprinos, caballares asnales y mulares, congelados</t>
  </si>
  <si>
    <t xml:space="preserve">       Boletín regional de</t>
  </si>
  <si>
    <t>Semillas de tomates para siembra</t>
  </si>
  <si>
    <t>Mandarinas, clementinas, wilking e híbridas (total)</t>
  </si>
  <si>
    <t>Nueces de nogal con cáscara, frescas o secas</t>
  </si>
  <si>
    <t>Malta (de cebada u otros cereales), sin tostar</t>
  </si>
  <si>
    <t>Camélidos, vivos</t>
  </si>
  <si>
    <t>Las demás semillas de hortalizas para siembra</t>
  </si>
  <si>
    <t>Despojos comestibles lenguas de bovinos congeladas</t>
  </si>
  <si>
    <t>Boletín regional de exportaciones silvoagropecuarias</t>
  </si>
  <si>
    <t>Maderas en bruto</t>
  </si>
  <si>
    <t>Fresas (frutillas), congeladas, incluso con azúcar o edulcorante</t>
  </si>
  <si>
    <t>Arboles, arbustos y matas frutales o de otros frutos comestibles, incluso injertados</t>
  </si>
  <si>
    <t>Naranjas, frescas o secas</t>
  </si>
  <si>
    <t>Los demás despojos comestibles de porcinos, congelados (total)</t>
  </si>
  <si>
    <t>Carne bovina deshuesada fresca o refrigerada (total)</t>
  </si>
  <si>
    <t>Avena mondado, perlado (total)</t>
  </si>
  <si>
    <t>Carne bovina los demás cortes (trozos) sin deshuesar, congeladas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</si>
  <si>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</si>
  <si>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</si>
  <si>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</si>
  <si>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Venezuela</t>
  </si>
  <si>
    <t>Nueva Zelanda</t>
  </si>
  <si>
    <t>Almendras sin cáscara (total)</t>
  </si>
  <si>
    <t>Francia</t>
  </si>
  <si>
    <t>Australia</t>
  </si>
  <si>
    <t>Las demás hortalizas y las mezclas de hortalizas (desde 2007)</t>
  </si>
  <si>
    <t>Carne y despojos comestibles de conejo o liebre frescos, refrigerados o congelados</t>
  </si>
  <si>
    <t xml:space="preserve">          Avance mensual enero - octubre de  2011</t>
  </si>
  <si>
    <t xml:space="preserve">          Noviembre 2011</t>
  </si>
  <si>
    <t>Avance mensual enero - octubre 2011</t>
  </si>
  <si>
    <t>ene - oct</t>
  </si>
  <si>
    <t>Hotalizas procesadas</t>
  </si>
  <si>
    <t>Jugos de las demás frutas y hortalizas</t>
  </si>
  <si>
    <t xml:space="preserve">Lácteos                                           </t>
  </si>
  <si>
    <t>Lana esquilada y peinada</t>
  </si>
  <si>
    <t>Aceite de oliva, virgen</t>
  </si>
  <si>
    <t>Embutidos y productos similares, de carne, despojos o sangre</t>
  </si>
  <si>
    <t>Manzanas frescas</t>
  </si>
  <si>
    <t>Aceitunas en salmuera</t>
  </si>
  <si>
    <t>Peras</t>
  </si>
  <si>
    <t>Trozos y despojos comestibles de gallo o gallina, congelados</t>
  </si>
  <si>
    <t>Maíz para la siembra</t>
  </si>
  <si>
    <t>Nueces de nogal sin cáscara, frescas o seca, enteras</t>
  </si>
  <si>
    <t>Las demás carnes porcinas congeladas</t>
  </si>
  <si>
    <t>Vino con denominación de origen</t>
  </si>
  <si>
    <t>Uvas frescas</t>
  </si>
  <si>
    <t>Los demás vinos</t>
  </si>
  <si>
    <t>Carne porcina piernas, paletas y trozos sin deshuesar, congeladas</t>
  </si>
  <si>
    <t>Litros</t>
  </si>
  <si>
    <t>Pasta química de maderas distintas a las coníferas, a la sosa (soda)</t>
  </si>
  <si>
    <t>Madera simplemente aserrada</t>
  </si>
  <si>
    <t>Las demás maderas en plaquitas o partículas no coníferas</t>
  </si>
  <si>
    <t>Listones y molduras de madera para muebles de coníferas</t>
  </si>
  <si>
    <t>Papel prensa (para periódico)</t>
  </si>
  <si>
    <t>Tableros llamados "oriented strand board" (OSB)</t>
  </si>
  <si>
    <t>Las demás frutas congeladas</t>
  </si>
  <si>
    <t>Mosquetas secas (frutos, partes incluso triturados o pulverizados)</t>
  </si>
  <si>
    <t>Carne ovina, los demás cortes (trozos) sin deshuesar congeladas</t>
  </si>
  <si>
    <t xml:space="preserve">Carne ovina deshuesada congelada </t>
  </si>
  <si>
    <t>08081000</t>
  </si>
  <si>
    <t>07112000</t>
  </si>
  <si>
    <t>08094010</t>
  </si>
  <si>
    <t>08093020</t>
  </si>
  <si>
    <t>08093010</t>
  </si>
  <si>
    <t>01061910</t>
  </si>
  <si>
    <t>08105000</t>
  </si>
  <si>
    <t>08082010</t>
  </si>
  <si>
    <t>02071400</t>
  </si>
  <si>
    <t>08023200</t>
  </si>
  <si>
    <t>08112020</t>
  </si>
  <si>
    <t>08111000</t>
  </si>
  <si>
    <t>02032900</t>
  </si>
  <si>
    <t>08061000</t>
  </si>
  <si>
    <t>02032200</t>
  </si>
  <si>
    <t>08109000</t>
  </si>
  <si>
    <t>06022000</t>
  </si>
  <si>
    <t>08055010</t>
  </si>
  <si>
    <t>08052000</t>
  </si>
  <si>
    <t>08044000</t>
  </si>
  <si>
    <t>08051000</t>
  </si>
  <si>
    <t>08104000</t>
  </si>
  <si>
    <t>08023100</t>
  </si>
  <si>
    <t>09042000</t>
  </si>
  <si>
    <t>08062000</t>
  </si>
  <si>
    <t>02072700</t>
  </si>
  <si>
    <t>07031010</t>
  </si>
  <si>
    <t>08132000</t>
  </si>
  <si>
    <t>08021200</t>
  </si>
  <si>
    <t>02109000</t>
  </si>
  <si>
    <t>08119000</t>
  </si>
  <si>
    <t>08092000</t>
  </si>
  <si>
    <t>02064900</t>
  </si>
  <si>
    <t>08133000</t>
  </si>
  <si>
    <t>08112010</t>
  </si>
  <si>
    <t>04029910</t>
  </si>
  <si>
    <t>02013000</t>
  </si>
  <si>
    <t>04051000</t>
  </si>
  <si>
    <t>02023000</t>
  </si>
  <si>
    <t>02062100</t>
  </si>
  <si>
    <t>04069000</t>
  </si>
  <si>
    <t>04041000</t>
  </si>
  <si>
    <t>04022118</t>
  </si>
  <si>
    <t>04090000</t>
  </si>
  <si>
    <t>04021000</t>
  </si>
  <si>
    <t>06011000</t>
  </si>
  <si>
    <t>02044100</t>
  </si>
  <si>
    <t>02044200</t>
  </si>
  <si>
    <t>02044300</t>
  </si>
  <si>
    <t>02043000</t>
  </si>
  <si>
    <t>05040000</t>
  </si>
  <si>
    <t>02022000</t>
  </si>
  <si>
    <t>02069000</t>
  </si>
  <si>
    <t>02081000</t>
  </si>
  <si>
    <t>Estados Unidos</t>
  </si>
  <si>
    <t>Hong Kong</t>
  </si>
  <si>
    <t>Hortalizas procesadas</t>
  </si>
  <si>
    <t>Alimento para animales</t>
  </si>
  <si>
    <t>Cueros y pieles de ovino</t>
  </si>
  <si>
    <t>Hierbas medicinales (boldo)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</si>
</sst>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 #,##0_-;_-* &quot;-&quot;??_-;_-@_-"/>
    <numFmt numFmtId="175" formatCode="_-* #,##0\ _€_-;\-* #,##0\ _€_-;_-* &quot;-&quot;??\ _€_-;_-@_-"/>
    <numFmt numFmtId="176" formatCode="_(* #,##0.00_);_(* \(#,##0.00\);_(* &quot;-&quot;??_);_(@_)"/>
    <numFmt numFmtId="177" formatCode="_(* #,##0_);_(* \(#,##0\);_(* &quot;-&quot;_);_(@_)"/>
    <numFmt numFmtId="178" formatCode="_(&quot;$&quot;* #,##0.00_);_(&quot;$&quot;* \(#,##0.00\);_(&quot;$&quot;* &quot;-&quot;??_);_(@_)"/>
    <numFmt numFmtId="179" formatCode="_(&quot;$&quot;* #,##0_);_(&quot;$&quot;* \(#,##0\);_(&quot;$&quot;* &quot;-&quot;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color indexed="8"/>
      <name val="Arial"/>
      <family val="2"/>
    </font>
    <font>
      <sz val="3.5"/>
      <color indexed="8"/>
      <name val="Arial"/>
      <family val="0"/>
    </font>
    <font>
      <sz val="1.5"/>
      <color indexed="8"/>
      <name val="Arial"/>
      <family val="0"/>
    </font>
    <font>
      <sz val="3.35"/>
      <color indexed="8"/>
      <name val="Arial"/>
      <family val="0"/>
    </font>
    <font>
      <sz val="10"/>
      <color indexed="8"/>
      <name val="Calibri"/>
      <family val="0"/>
    </font>
    <font>
      <sz val="1"/>
      <color indexed="8"/>
      <name val="Arial"/>
      <family val="0"/>
    </font>
    <font>
      <sz val="2.6"/>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b/>
      <sz val="10"/>
      <color indexed="8"/>
      <name val="Arial"/>
      <family val="2"/>
    </font>
    <font>
      <sz val="16"/>
      <color indexed="30"/>
      <name val="Verdana"/>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31">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73"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73"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73" fontId="0" fillId="0" borderId="11" xfId="0" applyNumberFormat="1" applyBorder="1" applyAlignment="1">
      <alignment/>
    </xf>
    <xf numFmtId="3" fontId="0" fillId="0" borderId="0" xfId="0" applyNumberFormat="1" applyBorder="1" applyAlignment="1">
      <alignment/>
    </xf>
    <xf numFmtId="173"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73"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73" fontId="3" fillId="33" borderId="11" xfId="0" applyNumberFormat="1" applyFont="1" applyFill="1" applyBorder="1" applyAlignment="1">
      <alignment horizontal="right"/>
    </xf>
    <xf numFmtId="173" fontId="5" fillId="0" borderId="0" xfId="0" applyNumberFormat="1" applyFont="1" applyBorder="1" applyAlignment="1">
      <alignment/>
    </xf>
    <xf numFmtId="173" fontId="0" fillId="34" borderId="0" xfId="0" applyNumberFormat="1" applyFont="1" applyFill="1" applyAlignment="1">
      <alignment/>
    </xf>
    <xf numFmtId="173" fontId="3" fillId="0" borderId="10" xfId="98" applyNumberFormat="1" applyFont="1" applyBorder="1" applyAlignment="1">
      <alignment horizontal="center"/>
    </xf>
    <xf numFmtId="173" fontId="0" fillId="0" borderId="0" xfId="98" applyNumberFormat="1" applyFont="1" applyAlignment="1">
      <alignment horizontal="center"/>
    </xf>
    <xf numFmtId="173" fontId="0" fillId="0" borderId="13" xfId="98" applyNumberFormat="1" applyFont="1" applyBorder="1" applyAlignment="1">
      <alignment horizontal="center"/>
    </xf>
    <xf numFmtId="173"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174"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48" applyNumberFormat="1" applyFont="1" applyAlignment="1">
      <alignment/>
    </xf>
    <xf numFmtId="174" fontId="0" fillId="0" borderId="0" xfId="48" applyNumberFormat="1" applyFont="1" applyAlignment="1">
      <alignment/>
    </xf>
    <xf numFmtId="174" fontId="3" fillId="0" borderId="0" xfId="48" applyNumberFormat="1" applyFont="1" applyAlignment="1">
      <alignment/>
    </xf>
    <xf numFmtId="174" fontId="0" fillId="0" borderId="0" xfId="48" applyNumberFormat="1" applyFont="1" applyFill="1" applyAlignment="1">
      <alignment/>
    </xf>
    <xf numFmtId="174"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73" fontId="0" fillId="0" borderId="0" xfId="98" applyNumberFormat="1" applyFont="1" applyAlignment="1">
      <alignment/>
    </xf>
    <xf numFmtId="174" fontId="0" fillId="0" borderId="0" xfId="48" applyNumberFormat="1" applyFont="1" applyFill="1" applyAlignment="1">
      <alignment/>
    </xf>
    <xf numFmtId="4" fontId="0" fillId="0" borderId="0" xfId="0" applyNumberFormat="1" applyFill="1" applyAlignment="1">
      <alignment/>
    </xf>
    <xf numFmtId="174" fontId="4" fillId="0" borderId="0" xfId="48" applyNumberFormat="1" applyFont="1" applyFill="1" applyAlignment="1">
      <alignment/>
    </xf>
    <xf numFmtId="174" fontId="4" fillId="0" borderId="0" xfId="48" applyNumberFormat="1" applyFont="1" applyAlignment="1">
      <alignment/>
    </xf>
    <xf numFmtId="173" fontId="0" fillId="0" borderId="0" xfId="98" applyNumberFormat="1" applyFont="1" applyAlignment="1">
      <alignment horizontal="center"/>
    </xf>
    <xf numFmtId="173"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4" fontId="70" fillId="0" borderId="0" xfId="48" applyNumberFormat="1" applyFont="1" applyAlignment="1">
      <alignment/>
    </xf>
    <xf numFmtId="174" fontId="70" fillId="34" borderId="0" xfId="48" applyNumberFormat="1" applyFont="1" applyFill="1" applyAlignment="1">
      <alignment/>
    </xf>
    <xf numFmtId="0" fontId="52" fillId="0" borderId="0" xfId="79">
      <alignment/>
      <protection/>
    </xf>
    <xf numFmtId="0" fontId="3" fillId="0" borderId="0" xfId="0" applyFont="1" applyFill="1" applyBorder="1" applyAlignment="1">
      <alignment horizontal="center" vertical="center" wrapText="1"/>
    </xf>
    <xf numFmtId="175" fontId="0" fillId="0" borderId="0" xfId="50" applyNumberFormat="1" applyFont="1" applyAlignment="1">
      <alignment/>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5" fontId="79" fillId="0" borderId="13" xfId="61" applyNumberFormat="1" applyFont="1" applyBorder="1" applyAlignment="1">
      <alignment/>
    </xf>
    <xf numFmtId="175" fontId="79" fillId="0" borderId="0" xfId="61" applyNumberFormat="1" applyFont="1" applyBorder="1" applyAlignment="1">
      <alignment/>
    </xf>
    <xf numFmtId="175" fontId="79" fillId="0" borderId="11" xfId="61" applyNumberFormat="1" applyFont="1" applyBorder="1" applyAlignment="1">
      <alignment/>
    </xf>
    <xf numFmtId="0" fontId="3" fillId="34" borderId="10" xfId="0" applyFont="1" applyFill="1" applyBorder="1" applyAlignment="1">
      <alignment/>
    </xf>
    <xf numFmtId="175" fontId="80" fillId="0" borderId="11" xfId="61" applyNumberFormat="1" applyFont="1" applyBorder="1" applyAlignment="1">
      <alignment/>
    </xf>
    <xf numFmtId="173"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8" applyFont="1" applyAlignment="1">
      <alignment/>
    </xf>
    <xf numFmtId="174" fontId="0" fillId="0" borderId="0" xfId="48" applyNumberFormat="1" applyFont="1" applyFill="1" applyBorder="1" applyAlignment="1">
      <alignment/>
    </xf>
    <xf numFmtId="174" fontId="3" fillId="34" borderId="0" xfId="48" applyNumberFormat="1" applyFont="1" applyFill="1" applyAlignment="1">
      <alignment/>
    </xf>
    <xf numFmtId="174" fontId="52" fillId="0" borderId="0" xfId="48" applyNumberFormat="1" applyFont="1" applyAlignment="1">
      <alignment/>
    </xf>
    <xf numFmtId="174" fontId="5" fillId="0" borderId="0" xfId="48" applyNumberFormat="1" applyFont="1" applyAlignment="1">
      <alignment vertical="center"/>
    </xf>
    <xf numFmtId="173" fontId="0" fillId="0" borderId="0" xfId="98" applyNumberFormat="1" applyFont="1" applyFill="1" applyAlignment="1">
      <alignment horizontal="center"/>
    </xf>
    <xf numFmtId="0" fontId="3" fillId="33" borderId="11" xfId="0" applyNumberFormat="1" applyFont="1" applyFill="1" applyBorder="1" applyAlignment="1">
      <alignment horizontal="center"/>
    </xf>
    <xf numFmtId="9" fontId="0" fillId="0" borderId="0" xfId="98" applyFont="1" applyFill="1" applyAlignment="1">
      <alignment horizontal="center"/>
    </xf>
    <xf numFmtId="9" fontId="0" fillId="0" borderId="0" xfId="98" applyFont="1" applyFill="1" applyAlignment="1">
      <alignment horizontal="right"/>
    </xf>
    <xf numFmtId="9" fontId="3" fillId="0" borderId="10" xfId="98" applyFont="1" applyFill="1" applyBorder="1" applyAlignment="1">
      <alignment horizontal="right"/>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9" fillId="0" borderId="0" xfId="73" applyFont="1" applyAlignment="1">
      <alignment horizontal="left"/>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9" fillId="0" borderId="13" xfId="73"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3" xfId="0" applyBorder="1" applyAlignment="1">
      <alignment horizontal="center" vertical="center" wrapText="1"/>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xf numFmtId="9" fontId="0" fillId="0" borderId="0" xfId="98" applyFont="1" applyFill="1" applyAlignment="1">
      <alignment/>
    </xf>
    <xf numFmtId="9" fontId="0" fillId="0" borderId="0" xfId="98" applyFont="1" applyFill="1" applyAlignment="1">
      <alignment horizontal="center"/>
    </xf>
    <xf numFmtId="9" fontId="0" fillId="0" borderId="0" xfId="98" applyNumberFormat="1" applyFont="1" applyFill="1" applyAlignment="1">
      <alignment horizontal="center"/>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6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octubre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9340898"/>
        <c:axId val="16959219"/>
      </c:bar3DChart>
      <c:catAx>
        <c:axId val="93408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6959219"/>
        <c:crosses val="autoZero"/>
        <c:auto val="1"/>
        <c:lblOffset val="100"/>
        <c:tickLblSkip val="1"/>
        <c:noMultiLvlLbl val="0"/>
      </c:catAx>
      <c:valAx>
        <c:axId val="169592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4089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6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6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0.717</cdr:x>
      <cdr:y>1</cdr:y>
    </cdr:to>
    <cdr:sp>
      <cdr:nvSpPr>
        <cdr:cNvPr id="1" name="1 CuadroTexto"/>
        <cdr:cNvSpPr txBox="1">
          <a:spLocks noChangeArrowheads="1"/>
        </cdr:cNvSpPr>
      </cdr:nvSpPr>
      <cdr:spPr>
        <a:xfrm>
          <a:off x="0" y="3695700"/>
          <a:ext cx="4591050" cy="190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860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2585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479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0.50125</cdr:x>
      <cdr:y>0.6265</cdr:y>
    </cdr:to>
    <cdr:sp>
      <cdr:nvSpPr>
        <cdr:cNvPr id="1" name="Text Box 1"/>
        <cdr:cNvSpPr txBox="1">
          <a:spLocks noChangeArrowheads="1"/>
        </cdr:cNvSpPr>
      </cdr:nvSpPr>
      <cdr:spPr>
        <a:xfrm>
          <a:off x="0" y="0"/>
          <a:ext cx="31242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4578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5054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059025" y="0"/>
          <a:ext cx="32004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2388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view="pageBreakPreview" zoomScaleSheetLayoutView="100" zoomScalePageLayoutView="0" workbookViewId="0" topLeftCell="A1">
      <selection activeCell="C37" sqref="C37"/>
    </sheetView>
  </sheetViews>
  <sheetFormatPr defaultColWidth="11.421875" defaultRowHeight="12.75"/>
  <cols>
    <col min="1" max="1" width="10.00390625" style="150" customWidth="1"/>
    <col min="2" max="2" width="11.421875" style="150" customWidth="1"/>
    <col min="3" max="3" width="10.7109375" style="150" customWidth="1"/>
    <col min="4" max="5" width="11.421875" style="150" customWidth="1"/>
    <col min="6" max="6" width="16.140625" style="150" customWidth="1"/>
    <col min="7" max="7" width="15.421875" style="150" customWidth="1"/>
    <col min="8" max="8" width="4.421875" style="150" customWidth="1"/>
    <col min="9" max="16384" width="11.421875" style="150" customWidth="1"/>
  </cols>
  <sheetData>
    <row r="1" spans="1:7" ht="15.75">
      <c r="A1" s="148"/>
      <c r="B1" s="149"/>
      <c r="C1" s="149"/>
      <c r="D1" s="149"/>
      <c r="E1" s="149"/>
      <c r="F1" s="149"/>
      <c r="G1" s="149"/>
    </row>
    <row r="2" spans="1:7" ht="15">
      <c r="A2" s="149"/>
      <c r="B2" s="149"/>
      <c r="C2" s="149"/>
      <c r="D2" s="149"/>
      <c r="E2" s="149"/>
      <c r="F2" s="149"/>
      <c r="G2" s="149"/>
    </row>
    <row r="3" spans="1:7" ht="15.75">
      <c r="A3" s="148"/>
      <c r="B3" s="149"/>
      <c r="C3" s="149"/>
      <c r="D3" s="149"/>
      <c r="E3" s="149"/>
      <c r="F3" s="149"/>
      <c r="G3" s="149"/>
    </row>
    <row r="4" spans="1:7" ht="15">
      <c r="A4" s="149"/>
      <c r="B4" s="149"/>
      <c r="C4" s="149"/>
      <c r="D4" s="151"/>
      <c r="E4" s="149"/>
      <c r="F4" s="149"/>
      <c r="G4" s="149"/>
    </row>
    <row r="5" spans="1:7" ht="15.75">
      <c r="A5" s="148"/>
      <c r="B5" s="149"/>
      <c r="C5" s="149"/>
      <c r="D5" s="152"/>
      <c r="E5" s="149"/>
      <c r="F5" s="149"/>
      <c r="G5" s="149"/>
    </row>
    <row r="6" spans="1:7" ht="15.75">
      <c r="A6" s="148"/>
      <c r="B6" s="149"/>
      <c r="C6" s="149"/>
      <c r="D6" s="149"/>
      <c r="E6" s="149"/>
      <c r="F6" s="149"/>
      <c r="G6" s="149"/>
    </row>
    <row r="7" spans="1:7" ht="15.75">
      <c r="A7" s="148"/>
      <c r="B7" s="149"/>
      <c r="C7" s="149"/>
      <c r="D7" s="149"/>
      <c r="E7" s="149"/>
      <c r="F7" s="149"/>
      <c r="G7" s="149"/>
    </row>
    <row r="8" spans="1:7" ht="15">
      <c r="A8" s="149"/>
      <c r="B8" s="149"/>
      <c r="C8" s="149"/>
      <c r="D8" s="151"/>
      <c r="E8" s="149"/>
      <c r="F8" s="149"/>
      <c r="G8" s="149"/>
    </row>
    <row r="9" spans="1:7" ht="15.75">
      <c r="A9" s="153"/>
      <c r="B9" s="149"/>
      <c r="C9" s="149"/>
      <c r="D9" s="149"/>
      <c r="E9" s="149"/>
      <c r="F9" s="149"/>
      <c r="G9" s="149"/>
    </row>
    <row r="10" spans="1:7" ht="15.75">
      <c r="A10" s="148"/>
      <c r="B10" s="149"/>
      <c r="C10" s="149"/>
      <c r="D10" s="149"/>
      <c r="E10" s="149"/>
      <c r="F10" s="149"/>
      <c r="G10" s="149"/>
    </row>
    <row r="11" spans="1:7" ht="15.75">
      <c r="A11" s="148"/>
      <c r="B11" s="149"/>
      <c r="C11" s="149"/>
      <c r="D11" s="149"/>
      <c r="E11" s="149"/>
      <c r="F11" s="149"/>
      <c r="G11" s="149"/>
    </row>
    <row r="12" spans="1:7" ht="15.75">
      <c r="A12" s="148"/>
      <c r="B12" s="149"/>
      <c r="C12" s="149"/>
      <c r="D12" s="149"/>
      <c r="E12" s="149"/>
      <c r="F12" s="149"/>
      <c r="G12" s="149"/>
    </row>
    <row r="13" spans="1:8" ht="19.5">
      <c r="A13" s="149"/>
      <c r="B13" s="149"/>
      <c r="C13" s="189" t="s">
        <v>291</v>
      </c>
      <c r="D13" s="189"/>
      <c r="E13" s="189"/>
      <c r="F13" s="189"/>
      <c r="G13" s="189"/>
      <c r="H13" s="189"/>
    </row>
    <row r="14" spans="1:8" ht="19.5">
      <c r="A14" s="149"/>
      <c r="B14" s="149"/>
      <c r="C14" s="189" t="s">
        <v>251</v>
      </c>
      <c r="D14" s="189"/>
      <c r="E14" s="189"/>
      <c r="F14" s="189"/>
      <c r="G14" s="189"/>
      <c r="H14" s="189"/>
    </row>
    <row r="15" spans="1:7" ht="15">
      <c r="A15" s="149"/>
      <c r="B15" s="149"/>
      <c r="C15" s="149"/>
      <c r="D15" s="149"/>
      <c r="E15" s="149"/>
      <c r="F15" s="149"/>
      <c r="G15" s="149"/>
    </row>
    <row r="16" spans="1:7" ht="15">
      <c r="A16" s="149"/>
      <c r="B16" s="149"/>
      <c r="C16" s="149"/>
      <c r="D16" s="154"/>
      <c r="E16" s="149"/>
      <c r="F16" s="149"/>
      <c r="G16" s="149"/>
    </row>
    <row r="17" spans="1:7" ht="15.75">
      <c r="A17" s="149"/>
      <c r="B17" s="149"/>
      <c r="C17" s="155" t="s">
        <v>318</v>
      </c>
      <c r="D17" s="155"/>
      <c r="E17" s="155"/>
      <c r="F17" s="155"/>
      <c r="G17" s="155"/>
    </row>
    <row r="18" spans="1:7" ht="15">
      <c r="A18" s="149"/>
      <c r="B18" s="149"/>
      <c r="C18" s="149"/>
      <c r="D18" s="149"/>
      <c r="E18" s="149"/>
      <c r="F18" s="149"/>
      <c r="G18" s="149"/>
    </row>
    <row r="19" spans="1:7" ht="15">
      <c r="A19" s="149"/>
      <c r="B19" s="149"/>
      <c r="C19" s="149"/>
      <c r="D19" s="149"/>
      <c r="E19" s="149"/>
      <c r="F19" s="149"/>
      <c r="G19" s="149"/>
    </row>
    <row r="20" spans="1:7" ht="15">
      <c r="A20" s="149"/>
      <c r="B20" s="149"/>
      <c r="C20" s="149"/>
      <c r="D20" s="149"/>
      <c r="E20" s="149"/>
      <c r="F20" s="149"/>
      <c r="G20" s="149"/>
    </row>
    <row r="21" spans="1:7" ht="15.75">
      <c r="A21" s="148"/>
      <c r="B21" s="149"/>
      <c r="C21" s="149"/>
      <c r="D21" s="149"/>
      <c r="E21" s="149"/>
      <c r="F21" s="149"/>
      <c r="G21" s="149"/>
    </row>
    <row r="22" spans="1:7" ht="15.75">
      <c r="A22" s="148"/>
      <c r="B22" s="149"/>
      <c r="C22" s="149"/>
      <c r="D22" s="151"/>
      <c r="E22" s="149"/>
      <c r="F22" s="149"/>
      <c r="G22" s="149"/>
    </row>
    <row r="23" spans="1:7" ht="15.75">
      <c r="A23" s="148"/>
      <c r="B23" s="149"/>
      <c r="C23" s="149"/>
      <c r="D23" s="154"/>
      <c r="E23" s="149"/>
      <c r="F23" s="149"/>
      <c r="G23" s="149"/>
    </row>
    <row r="24" spans="1:7" ht="15.75">
      <c r="A24" s="148"/>
      <c r="B24" s="149"/>
      <c r="C24" s="149"/>
      <c r="D24" s="149"/>
      <c r="E24" s="149"/>
      <c r="F24" s="149"/>
      <c r="G24" s="149"/>
    </row>
    <row r="25" spans="1:7" ht="15.75">
      <c r="A25" s="148"/>
      <c r="B25" s="149"/>
      <c r="C25" s="149"/>
      <c r="D25" s="149"/>
      <c r="E25" s="149"/>
      <c r="F25" s="149"/>
      <c r="G25" s="149"/>
    </row>
    <row r="26" spans="1:7" ht="15.75">
      <c r="A26" s="148"/>
      <c r="B26" s="149"/>
      <c r="C26" s="149"/>
      <c r="D26" s="149"/>
      <c r="E26" s="149"/>
      <c r="F26" s="149"/>
      <c r="G26" s="149"/>
    </row>
    <row r="27" spans="1:7" ht="15.75">
      <c r="A27" s="148"/>
      <c r="B27" s="149"/>
      <c r="C27" s="149"/>
      <c r="D27" s="151"/>
      <c r="E27" s="149"/>
      <c r="F27" s="149"/>
      <c r="G27" s="149"/>
    </row>
    <row r="28" spans="1:7" ht="15.75">
      <c r="A28" s="148"/>
      <c r="B28" s="149"/>
      <c r="C28" s="149"/>
      <c r="D28" s="149"/>
      <c r="E28" s="149"/>
      <c r="F28" s="149"/>
      <c r="G28" s="149"/>
    </row>
    <row r="29" spans="1:7" ht="15.75">
      <c r="A29" s="148"/>
      <c r="B29" s="149"/>
      <c r="C29" s="149"/>
      <c r="D29" s="149"/>
      <c r="E29" s="149"/>
      <c r="F29" s="149"/>
      <c r="G29" s="149"/>
    </row>
    <row r="30" spans="1:7" ht="15.75">
      <c r="A30" s="148"/>
      <c r="B30" s="149"/>
      <c r="C30" s="149"/>
      <c r="D30" s="149"/>
      <c r="E30" s="149"/>
      <c r="F30" s="149"/>
      <c r="G30" s="149"/>
    </row>
    <row r="31" spans="1:7" ht="15.75">
      <c r="A31" s="148"/>
      <c r="B31" s="149"/>
      <c r="C31" s="149"/>
      <c r="D31" s="149"/>
      <c r="E31" s="149"/>
      <c r="F31" s="149"/>
      <c r="G31" s="149"/>
    </row>
    <row r="32" spans="6:7" ht="15">
      <c r="F32" s="149"/>
      <c r="G32" s="149"/>
    </row>
    <row r="33" spans="6:7" ht="15">
      <c r="F33" s="149"/>
      <c r="G33" s="149"/>
    </row>
    <row r="34" spans="1:7" ht="15.75">
      <c r="A34" s="148"/>
      <c r="B34" s="149"/>
      <c r="C34" s="149"/>
      <c r="D34" s="149"/>
      <c r="E34" s="149"/>
      <c r="F34" s="149"/>
      <c r="G34" s="149"/>
    </row>
    <row r="35" spans="1:7" ht="15.75">
      <c r="A35" s="148"/>
      <c r="B35" s="149"/>
      <c r="C35" s="149"/>
      <c r="D35" s="149"/>
      <c r="E35" s="149"/>
      <c r="F35" s="149"/>
      <c r="G35" s="149"/>
    </row>
    <row r="36" spans="1:7" ht="15.75">
      <c r="A36" s="148"/>
      <c r="B36" s="149"/>
      <c r="C36" s="149"/>
      <c r="D36" s="149"/>
      <c r="E36" s="149"/>
      <c r="F36" s="149"/>
      <c r="G36" s="149"/>
    </row>
    <row r="37" spans="1:7" ht="15.75">
      <c r="A37" s="148"/>
      <c r="B37" s="149"/>
      <c r="C37" s="149"/>
      <c r="D37" s="149"/>
      <c r="E37" s="149"/>
      <c r="F37" s="149"/>
      <c r="G37" s="149"/>
    </row>
    <row r="38" spans="1:7" ht="15.75">
      <c r="A38" s="148"/>
      <c r="B38" s="149"/>
      <c r="C38" s="149"/>
      <c r="D38" s="149"/>
      <c r="E38" s="149"/>
      <c r="F38" s="149"/>
      <c r="G38" s="149"/>
    </row>
    <row r="39" spans="1:7" ht="15.75">
      <c r="A39" s="156"/>
      <c r="B39" s="149"/>
      <c r="C39" s="156"/>
      <c r="D39" s="157"/>
      <c r="E39" s="149"/>
      <c r="F39" s="149"/>
      <c r="G39" s="149"/>
    </row>
    <row r="40" spans="1:7" ht="15.75">
      <c r="A40" s="148"/>
      <c r="E40" s="149"/>
      <c r="F40" s="149"/>
      <c r="G40" s="149"/>
    </row>
    <row r="41" spans="3:7" ht="15.75">
      <c r="C41" s="148" t="s">
        <v>319</v>
      </c>
      <c r="D41" s="157"/>
      <c r="E41" s="149"/>
      <c r="F41" s="149"/>
      <c r="G41" s="149"/>
    </row>
    <row r="46" spans="1:7" ht="15" customHeight="1">
      <c r="A46" s="192" t="s">
        <v>299</v>
      </c>
      <c r="B46" s="192"/>
      <c r="C46" s="192"/>
      <c r="D46" s="192"/>
      <c r="E46" s="192"/>
      <c r="F46" s="192"/>
      <c r="G46" s="192"/>
    </row>
    <row r="47" spans="1:7" ht="15">
      <c r="A47" s="193" t="s">
        <v>320</v>
      </c>
      <c r="B47" s="193"/>
      <c r="C47" s="193"/>
      <c r="D47" s="193"/>
      <c r="E47" s="193"/>
      <c r="F47" s="193"/>
      <c r="G47" s="193"/>
    </row>
    <row r="48" spans="1:7" ht="15.75">
      <c r="A48" s="148"/>
      <c r="B48" s="149"/>
      <c r="C48" s="149"/>
      <c r="D48" s="149"/>
      <c r="E48" s="149"/>
      <c r="F48" s="149"/>
      <c r="G48" s="149"/>
    </row>
    <row r="49" spans="1:7" ht="15.75">
      <c r="A49" s="148"/>
      <c r="B49" s="149"/>
      <c r="C49" s="149"/>
      <c r="D49" s="149"/>
      <c r="E49" s="149"/>
      <c r="F49" s="149"/>
      <c r="G49" s="149"/>
    </row>
    <row r="50" spans="1:7" ht="15">
      <c r="A50" s="194" t="s">
        <v>2</v>
      </c>
      <c r="B50" s="194"/>
      <c r="C50" s="194"/>
      <c r="D50" s="194"/>
      <c r="E50" s="194"/>
      <c r="F50" s="194"/>
      <c r="G50" s="194"/>
    </row>
    <row r="51" spans="1:7" ht="15.75">
      <c r="A51" s="153"/>
      <c r="B51" s="149"/>
      <c r="C51" s="149"/>
      <c r="D51" s="149"/>
      <c r="E51" s="149"/>
      <c r="F51" s="149"/>
      <c r="G51" s="149"/>
    </row>
    <row r="52" spans="1:7" ht="15.75">
      <c r="A52" s="148"/>
      <c r="B52" s="149"/>
      <c r="C52" s="149"/>
      <c r="D52" s="149"/>
      <c r="E52" s="149"/>
      <c r="F52" s="149"/>
      <c r="G52" s="149"/>
    </row>
    <row r="53" spans="1:7" ht="15.75">
      <c r="A53" s="148"/>
      <c r="B53" s="149"/>
      <c r="C53" s="149"/>
      <c r="D53" s="149"/>
      <c r="E53" s="149"/>
      <c r="F53" s="149"/>
      <c r="G53" s="149"/>
    </row>
    <row r="54" spans="1:7" ht="15.75">
      <c r="A54" s="148"/>
      <c r="B54" s="149"/>
      <c r="C54" s="149"/>
      <c r="D54" s="149"/>
      <c r="E54" s="149"/>
      <c r="F54" s="149"/>
      <c r="G54" s="149"/>
    </row>
    <row r="55" spans="1:7" ht="15">
      <c r="A55" s="149"/>
      <c r="B55" s="149"/>
      <c r="C55" s="149"/>
      <c r="D55" s="149"/>
      <c r="E55" s="149"/>
      <c r="F55" s="149"/>
      <c r="G55" s="149"/>
    </row>
    <row r="56" spans="1:7" ht="15">
      <c r="A56" s="149"/>
      <c r="B56" s="149"/>
      <c r="C56" s="149"/>
      <c r="D56" s="149"/>
      <c r="E56" s="149"/>
      <c r="F56" s="149"/>
      <c r="G56" s="149"/>
    </row>
    <row r="57" spans="1:7" ht="15">
      <c r="A57" s="149"/>
      <c r="B57" s="149"/>
      <c r="C57" s="149"/>
      <c r="D57" s="154" t="s">
        <v>252</v>
      </c>
      <c r="E57" s="149"/>
      <c r="F57" s="149"/>
      <c r="G57" s="149"/>
    </row>
    <row r="58" spans="1:7" ht="15">
      <c r="A58" s="149"/>
      <c r="B58" s="149"/>
      <c r="C58" s="149"/>
      <c r="D58" s="154" t="s">
        <v>253</v>
      </c>
      <c r="E58" s="149"/>
      <c r="F58" s="149"/>
      <c r="G58" s="149"/>
    </row>
    <row r="59" spans="1:7" ht="15">
      <c r="A59" s="149"/>
      <c r="B59" s="149"/>
      <c r="C59" s="149"/>
      <c r="D59" s="149"/>
      <c r="E59" s="149"/>
      <c r="F59" s="149"/>
      <c r="G59" s="149"/>
    </row>
    <row r="60" spans="1:7" ht="15">
      <c r="A60" s="149"/>
      <c r="B60" s="149"/>
      <c r="C60" s="149"/>
      <c r="D60" s="149"/>
      <c r="E60" s="149"/>
      <c r="F60" s="149"/>
      <c r="G60" s="149"/>
    </row>
    <row r="61" spans="1:7" ht="15">
      <c r="A61" s="149"/>
      <c r="B61" s="149"/>
      <c r="C61" s="149"/>
      <c r="D61" s="149"/>
      <c r="E61" s="149"/>
      <c r="F61" s="149"/>
      <c r="G61" s="149"/>
    </row>
    <row r="62" spans="1:7" ht="15">
      <c r="A62" s="149"/>
      <c r="B62" s="149"/>
      <c r="C62" s="149"/>
      <c r="D62" s="149"/>
      <c r="E62" s="149"/>
      <c r="F62" s="149"/>
      <c r="G62" s="149"/>
    </row>
    <row r="63" spans="1:7" ht="15.75">
      <c r="A63" s="148"/>
      <c r="B63" s="149"/>
      <c r="C63" s="149"/>
      <c r="D63" s="149"/>
      <c r="E63" s="149"/>
      <c r="F63" s="149"/>
      <c r="G63" s="149"/>
    </row>
    <row r="64" spans="1:7" ht="15.75">
      <c r="A64" s="148"/>
      <c r="B64" s="149"/>
      <c r="C64" s="149"/>
      <c r="D64" s="151" t="s">
        <v>211</v>
      </c>
      <c r="E64" s="149"/>
      <c r="F64" s="149"/>
      <c r="G64" s="149"/>
    </row>
    <row r="65" spans="1:7" ht="15.75">
      <c r="A65" s="148"/>
      <c r="B65" s="149"/>
      <c r="C65" s="149"/>
      <c r="D65" s="154" t="s">
        <v>208</v>
      </c>
      <c r="E65" s="149"/>
      <c r="F65" s="149"/>
      <c r="G65" s="149"/>
    </row>
    <row r="66" spans="1:7" ht="15.75">
      <c r="A66" s="148"/>
      <c r="B66" s="149"/>
      <c r="C66" s="149"/>
      <c r="D66" s="149"/>
      <c r="E66" s="149"/>
      <c r="F66" s="149"/>
      <c r="G66" s="149"/>
    </row>
    <row r="67" spans="1:7" ht="15.75">
      <c r="A67" s="148"/>
      <c r="B67" s="149"/>
      <c r="C67" s="149"/>
      <c r="D67" s="149"/>
      <c r="E67" s="149"/>
      <c r="F67" s="149"/>
      <c r="G67" s="149"/>
    </row>
    <row r="68" spans="1:7" ht="15.75">
      <c r="A68" s="148"/>
      <c r="B68" s="149"/>
      <c r="C68" s="149"/>
      <c r="D68" s="149"/>
      <c r="E68" s="149"/>
      <c r="F68" s="149"/>
      <c r="G68" s="149"/>
    </row>
    <row r="69" spans="1:7" ht="15.75">
      <c r="A69" s="148"/>
      <c r="B69" s="149"/>
      <c r="C69" s="149"/>
      <c r="D69" s="151" t="s">
        <v>194</v>
      </c>
      <c r="E69" s="149"/>
      <c r="F69" s="149"/>
      <c r="G69" s="149"/>
    </row>
    <row r="70" spans="1:7" ht="15.75">
      <c r="A70" s="148"/>
      <c r="B70" s="149"/>
      <c r="C70" s="149"/>
      <c r="D70" s="149"/>
      <c r="E70" s="149"/>
      <c r="F70" s="149"/>
      <c r="G70" s="149"/>
    </row>
    <row r="71" spans="1:7" ht="15.75">
      <c r="A71" s="148"/>
      <c r="B71" s="149"/>
      <c r="C71" s="149"/>
      <c r="D71" s="149"/>
      <c r="E71" s="149"/>
      <c r="F71" s="149"/>
      <c r="G71" s="149"/>
    </row>
    <row r="72" spans="1:7" ht="15.75">
      <c r="A72" s="148"/>
      <c r="B72" s="149"/>
      <c r="C72" s="149"/>
      <c r="D72" s="149"/>
      <c r="E72" s="149"/>
      <c r="F72" s="149"/>
      <c r="G72" s="149"/>
    </row>
    <row r="73" spans="1:7" ht="15.75">
      <c r="A73" s="148"/>
      <c r="B73" s="149"/>
      <c r="C73" s="149"/>
      <c r="D73" s="149"/>
      <c r="E73" s="149"/>
      <c r="F73" s="149"/>
      <c r="G73" s="149"/>
    </row>
    <row r="74" spans="1:7" ht="15.75">
      <c r="A74" s="148"/>
      <c r="B74" s="149"/>
      <c r="C74" s="149"/>
      <c r="D74" s="149"/>
      <c r="E74" s="149"/>
      <c r="F74" s="149"/>
      <c r="G74" s="149"/>
    </row>
    <row r="75" spans="1:7" ht="15.75">
      <c r="A75" s="148"/>
      <c r="B75" s="149"/>
      <c r="C75" s="149"/>
      <c r="D75" s="149"/>
      <c r="E75" s="149"/>
      <c r="F75" s="149"/>
      <c r="G75" s="149"/>
    </row>
    <row r="76" spans="1:7" ht="15.75">
      <c r="A76" s="148"/>
      <c r="B76" s="149"/>
      <c r="C76" s="149"/>
      <c r="D76" s="149"/>
      <c r="E76" s="149"/>
      <c r="F76" s="149"/>
      <c r="G76" s="149"/>
    </row>
    <row r="77" spans="1:7" ht="15.75">
      <c r="A77" s="148"/>
      <c r="B77" s="149"/>
      <c r="C77" s="149"/>
      <c r="D77" s="149"/>
      <c r="E77" s="149"/>
      <c r="F77" s="149"/>
      <c r="G77" s="149"/>
    </row>
    <row r="78" spans="1:7" ht="15.75">
      <c r="A78" s="148"/>
      <c r="B78" s="149"/>
      <c r="C78" s="149"/>
      <c r="D78" s="149"/>
      <c r="E78" s="149"/>
      <c r="F78" s="149"/>
      <c r="G78" s="149"/>
    </row>
    <row r="79" spans="1:7" ht="15.75">
      <c r="A79" s="148"/>
      <c r="B79" s="149"/>
      <c r="C79" s="149"/>
      <c r="D79" s="149"/>
      <c r="E79" s="149"/>
      <c r="F79" s="149"/>
      <c r="G79" s="149"/>
    </row>
    <row r="80" spans="1:7" ht="15">
      <c r="A80" s="158"/>
      <c r="B80" s="158"/>
      <c r="C80" s="149"/>
      <c r="D80" s="149"/>
      <c r="E80" s="149"/>
      <c r="F80" s="149"/>
      <c r="G80" s="149"/>
    </row>
    <row r="81" spans="1:7" ht="10.5" customHeight="1">
      <c r="A81" s="159" t="s">
        <v>254</v>
      </c>
      <c r="C81" s="149"/>
      <c r="D81" s="149"/>
      <c r="E81" s="149"/>
      <c r="F81" s="149"/>
      <c r="G81" s="149"/>
    </row>
    <row r="82" spans="1:7" ht="10.5" customHeight="1">
      <c r="A82" s="159" t="s">
        <v>255</v>
      </c>
      <c r="C82" s="149"/>
      <c r="D82" s="149"/>
      <c r="E82" s="149"/>
      <c r="F82" s="149"/>
      <c r="G82" s="149"/>
    </row>
    <row r="83" spans="1:7" ht="10.5" customHeight="1">
      <c r="A83" s="159" t="s">
        <v>256</v>
      </c>
      <c r="C83" s="156"/>
      <c r="D83" s="157"/>
      <c r="E83" s="149"/>
      <c r="F83" s="149"/>
      <c r="G83" s="149"/>
    </row>
    <row r="84" spans="1:7" ht="10.5" customHeight="1">
      <c r="A84" s="160" t="s">
        <v>257</v>
      </c>
      <c r="B84" s="161"/>
      <c r="C84" s="149"/>
      <c r="D84" s="149"/>
      <c r="E84" s="149"/>
      <c r="F84" s="149"/>
      <c r="G84" s="149"/>
    </row>
    <row r="85" spans="3:7" ht="15">
      <c r="C85" s="149"/>
      <c r="D85" s="149"/>
      <c r="E85" s="149"/>
      <c r="F85" s="149"/>
      <c r="G85" s="149"/>
    </row>
    <row r="88" spans="1:7" ht="15">
      <c r="A88" s="190" t="s">
        <v>258</v>
      </c>
      <c r="B88" s="190"/>
      <c r="C88" s="190"/>
      <c r="D88" s="190"/>
      <c r="E88" s="190"/>
      <c r="F88" s="190"/>
      <c r="G88" s="190"/>
    </row>
    <row r="89" spans="1:7" ht="9.75" customHeight="1">
      <c r="A89" s="4"/>
      <c r="B89" s="4"/>
      <c r="C89" s="4"/>
      <c r="D89" s="4"/>
      <c r="E89" s="4"/>
      <c r="F89" s="4"/>
      <c r="G89" s="4"/>
    </row>
    <row r="90" spans="1:8" ht="15">
      <c r="A90" s="112" t="s">
        <v>3</v>
      </c>
      <c r="B90" s="113" t="s">
        <v>4</v>
      </c>
      <c r="C90" s="113"/>
      <c r="D90" s="113"/>
      <c r="E90" s="113"/>
      <c r="F90" s="113"/>
      <c r="G90" s="162" t="s">
        <v>5</v>
      </c>
      <c r="H90" s="163"/>
    </row>
    <row r="91" spans="1:7" ht="9.75" customHeight="1">
      <c r="A91" s="114"/>
      <c r="B91" s="114"/>
      <c r="C91" s="114"/>
      <c r="D91" s="114"/>
      <c r="E91" s="114"/>
      <c r="F91" s="114"/>
      <c r="G91" s="115"/>
    </row>
    <row r="92" spans="1:7" ht="15">
      <c r="A92" s="164" t="s">
        <v>6</v>
      </c>
      <c r="B92" s="191" t="s">
        <v>175</v>
      </c>
      <c r="C92" s="191"/>
      <c r="D92" s="191"/>
      <c r="E92" s="191"/>
      <c r="F92" s="191"/>
      <c r="G92" s="165">
        <v>4</v>
      </c>
    </row>
    <row r="93" spans="1:7" ht="15">
      <c r="A93" s="164" t="s">
        <v>7</v>
      </c>
      <c r="B93" s="191" t="s">
        <v>176</v>
      </c>
      <c r="C93" s="191"/>
      <c r="D93" s="191"/>
      <c r="E93" s="191"/>
      <c r="F93" s="191"/>
      <c r="G93" s="165">
        <v>5</v>
      </c>
    </row>
    <row r="94" spans="1:7" ht="15">
      <c r="A94" s="164" t="s">
        <v>8</v>
      </c>
      <c r="B94" s="191" t="s">
        <v>177</v>
      </c>
      <c r="C94" s="191"/>
      <c r="D94" s="191"/>
      <c r="E94" s="191"/>
      <c r="F94" s="191"/>
      <c r="G94" s="165">
        <v>6</v>
      </c>
    </row>
    <row r="95" spans="1:7" ht="15">
      <c r="A95" s="164" t="s">
        <v>9</v>
      </c>
      <c r="B95" s="191" t="s">
        <v>178</v>
      </c>
      <c r="C95" s="191"/>
      <c r="D95" s="191"/>
      <c r="E95" s="191"/>
      <c r="F95" s="191"/>
      <c r="G95" s="165">
        <v>8</v>
      </c>
    </row>
    <row r="96" spans="1:7" ht="15">
      <c r="A96" s="164" t="s">
        <v>10</v>
      </c>
      <c r="B96" s="191" t="s">
        <v>179</v>
      </c>
      <c r="C96" s="191"/>
      <c r="D96" s="191"/>
      <c r="E96" s="191"/>
      <c r="F96" s="191"/>
      <c r="G96" s="165">
        <v>12</v>
      </c>
    </row>
    <row r="97" spans="1:7" ht="15">
      <c r="A97" s="164" t="s">
        <v>11</v>
      </c>
      <c r="B97" s="191" t="s">
        <v>180</v>
      </c>
      <c r="C97" s="191"/>
      <c r="D97" s="191"/>
      <c r="E97" s="191"/>
      <c r="F97" s="191"/>
      <c r="G97" s="165">
        <v>13</v>
      </c>
    </row>
    <row r="98" spans="1:7" ht="15">
      <c r="A98" s="164" t="s">
        <v>12</v>
      </c>
      <c r="B98" s="191" t="s">
        <v>181</v>
      </c>
      <c r="C98" s="191"/>
      <c r="D98" s="191"/>
      <c r="E98" s="191"/>
      <c r="F98" s="191"/>
      <c r="G98" s="165">
        <v>14</v>
      </c>
    </row>
    <row r="99" spans="1:7" ht="15">
      <c r="A99" s="164" t="s">
        <v>13</v>
      </c>
      <c r="B99" s="191" t="s">
        <v>182</v>
      </c>
      <c r="C99" s="191"/>
      <c r="D99" s="191"/>
      <c r="E99" s="191"/>
      <c r="F99" s="191"/>
      <c r="G99" s="165">
        <v>15</v>
      </c>
    </row>
    <row r="100" spans="1:7" ht="15">
      <c r="A100" s="164" t="s">
        <v>14</v>
      </c>
      <c r="B100" s="191" t="s">
        <v>183</v>
      </c>
      <c r="C100" s="191"/>
      <c r="D100" s="191"/>
      <c r="E100" s="191"/>
      <c r="F100" s="191"/>
      <c r="G100" s="165">
        <v>16</v>
      </c>
    </row>
    <row r="101" spans="1:7" ht="15">
      <c r="A101" s="164" t="s">
        <v>15</v>
      </c>
      <c r="B101" s="191" t="s">
        <v>184</v>
      </c>
      <c r="C101" s="191"/>
      <c r="D101" s="191"/>
      <c r="E101" s="191"/>
      <c r="F101" s="191"/>
      <c r="G101" s="165">
        <v>17</v>
      </c>
    </row>
    <row r="102" spans="1:7" ht="15">
      <c r="A102" s="164" t="s">
        <v>16</v>
      </c>
      <c r="B102" s="191" t="s">
        <v>185</v>
      </c>
      <c r="C102" s="191"/>
      <c r="D102" s="191"/>
      <c r="E102" s="191"/>
      <c r="F102" s="191"/>
      <c r="G102" s="165">
        <v>18</v>
      </c>
    </row>
    <row r="103" spans="1:7" ht="15">
      <c r="A103" s="164" t="s">
        <v>17</v>
      </c>
      <c r="B103" s="191" t="s">
        <v>186</v>
      </c>
      <c r="C103" s="191"/>
      <c r="D103" s="191"/>
      <c r="E103" s="191"/>
      <c r="F103" s="191"/>
      <c r="G103" s="165">
        <v>19</v>
      </c>
    </row>
    <row r="104" spans="1:7" ht="15">
      <c r="A104" s="164" t="s">
        <v>18</v>
      </c>
      <c r="B104" s="191" t="s">
        <v>187</v>
      </c>
      <c r="C104" s="191"/>
      <c r="D104" s="191"/>
      <c r="E104" s="191"/>
      <c r="F104" s="191"/>
      <c r="G104" s="165">
        <v>20</v>
      </c>
    </row>
    <row r="105" spans="1:7" ht="15">
      <c r="A105" s="164" t="s">
        <v>19</v>
      </c>
      <c r="B105" s="191" t="s">
        <v>188</v>
      </c>
      <c r="C105" s="191"/>
      <c r="D105" s="191"/>
      <c r="E105" s="191"/>
      <c r="F105" s="191"/>
      <c r="G105" s="165">
        <v>21</v>
      </c>
    </row>
    <row r="106" spans="1:7" ht="15">
      <c r="A106" s="164" t="s">
        <v>20</v>
      </c>
      <c r="B106" s="191" t="s">
        <v>189</v>
      </c>
      <c r="C106" s="191"/>
      <c r="D106" s="191"/>
      <c r="E106" s="191"/>
      <c r="F106" s="191"/>
      <c r="G106" s="165">
        <v>22</v>
      </c>
    </row>
    <row r="107" spans="1:7" ht="15">
      <c r="A107" s="164" t="s">
        <v>21</v>
      </c>
      <c r="B107" s="191" t="s">
        <v>249</v>
      </c>
      <c r="C107" s="191"/>
      <c r="D107" s="191"/>
      <c r="E107" s="191"/>
      <c r="F107" s="191"/>
      <c r="G107" s="165">
        <v>23</v>
      </c>
    </row>
    <row r="108" spans="1:7" ht="15">
      <c r="A108" s="164" t="s">
        <v>157</v>
      </c>
      <c r="B108" s="191" t="s">
        <v>190</v>
      </c>
      <c r="C108" s="191"/>
      <c r="D108" s="191"/>
      <c r="E108" s="191"/>
      <c r="F108" s="191"/>
      <c r="G108" s="165">
        <v>24</v>
      </c>
    </row>
    <row r="109" spans="1:7" ht="15">
      <c r="A109" s="164" t="s">
        <v>167</v>
      </c>
      <c r="B109" s="191" t="s">
        <v>191</v>
      </c>
      <c r="C109" s="191"/>
      <c r="D109" s="191"/>
      <c r="E109" s="191"/>
      <c r="F109" s="191"/>
      <c r="G109" s="165">
        <v>25</v>
      </c>
    </row>
    <row r="110" spans="1:7" ht="15">
      <c r="A110" s="164" t="s">
        <v>168</v>
      </c>
      <c r="B110" s="191" t="s">
        <v>192</v>
      </c>
      <c r="C110" s="191"/>
      <c r="D110" s="191"/>
      <c r="E110" s="191"/>
      <c r="F110" s="191"/>
      <c r="G110" s="165">
        <v>26</v>
      </c>
    </row>
    <row r="111" spans="1:7" ht="9.75" customHeight="1">
      <c r="A111" s="7"/>
      <c r="B111" s="4"/>
      <c r="C111" s="4"/>
      <c r="D111" s="4"/>
      <c r="E111" s="4"/>
      <c r="F111" s="4"/>
      <c r="G111" s="8"/>
    </row>
    <row r="112" spans="1:7" ht="15">
      <c r="A112" s="5" t="s">
        <v>22</v>
      </c>
      <c r="B112" s="6" t="s">
        <v>4</v>
      </c>
      <c r="C112" s="6"/>
      <c r="D112" s="6"/>
      <c r="E112" s="6"/>
      <c r="F112" s="6"/>
      <c r="G112" s="162" t="s">
        <v>5</v>
      </c>
    </row>
    <row r="113" spans="1:7" ht="9.75" customHeight="1">
      <c r="A113" s="9"/>
      <c r="B113" s="4"/>
      <c r="C113" s="4"/>
      <c r="D113" s="4"/>
      <c r="E113" s="4"/>
      <c r="F113" s="4"/>
      <c r="G113" s="165"/>
    </row>
    <row r="114" spans="1:7" ht="15">
      <c r="A114" s="116" t="s">
        <v>6</v>
      </c>
      <c r="B114" s="191" t="s">
        <v>193</v>
      </c>
      <c r="C114" s="191"/>
      <c r="D114" s="191"/>
      <c r="E114" s="191"/>
      <c r="F114" s="191"/>
      <c r="G114" s="165">
        <v>4</v>
      </c>
    </row>
    <row r="115" spans="1:7" ht="15">
      <c r="A115" s="10"/>
      <c r="B115" s="10"/>
      <c r="C115" s="11"/>
      <c r="D115" s="11"/>
      <c r="E115" s="11"/>
      <c r="F115" s="11"/>
      <c r="G115" s="12"/>
    </row>
    <row r="116" spans="1:7" ht="54.75" customHeight="1">
      <c r="A116" s="195" t="s">
        <v>140</v>
      </c>
      <c r="B116" s="195"/>
      <c r="C116" s="195"/>
      <c r="D116" s="195"/>
      <c r="E116" s="195"/>
      <c r="F116" s="195"/>
      <c r="G116" s="195"/>
    </row>
    <row r="117" spans="1:7" ht="15">
      <c r="A117" s="166"/>
      <c r="B117" s="166"/>
      <c r="C117" s="166"/>
      <c r="D117" s="166"/>
      <c r="E117" s="166"/>
      <c r="F117" s="166"/>
      <c r="G117" s="166"/>
    </row>
    <row r="118" spans="1:7" ht="15">
      <c r="A118" s="166"/>
      <c r="B118" s="166"/>
      <c r="C118" s="166"/>
      <c r="D118" s="166"/>
      <c r="E118" s="166"/>
      <c r="F118" s="166"/>
      <c r="G118" s="166"/>
    </row>
    <row r="119" spans="1:7" ht="15">
      <c r="A119" s="166"/>
      <c r="B119" s="166"/>
      <c r="C119" s="166"/>
      <c r="D119" s="166"/>
      <c r="E119" s="166"/>
      <c r="F119" s="166"/>
      <c r="G119" s="166"/>
    </row>
    <row r="120" spans="1:7" ht="15">
      <c r="A120" s="166"/>
      <c r="B120" s="166"/>
      <c r="C120" s="166"/>
      <c r="D120" s="166"/>
      <c r="E120" s="166"/>
      <c r="F120" s="166"/>
      <c r="G120" s="166"/>
    </row>
    <row r="121" spans="1:7" ht="15">
      <c r="A121" s="166"/>
      <c r="B121" s="166"/>
      <c r="C121" s="166"/>
      <c r="D121" s="166"/>
      <c r="E121" s="166"/>
      <c r="F121" s="166"/>
      <c r="G121" s="166"/>
    </row>
    <row r="122" spans="1:7" ht="15">
      <c r="A122" s="166"/>
      <c r="B122" s="166"/>
      <c r="C122" s="166"/>
      <c r="D122" s="166"/>
      <c r="E122" s="166"/>
      <c r="F122" s="166"/>
      <c r="G122" s="166"/>
    </row>
    <row r="123" spans="1:7" ht="15">
      <c r="A123" s="167"/>
      <c r="B123" s="167"/>
      <c r="C123" s="167"/>
      <c r="D123" s="167"/>
      <c r="E123" s="167"/>
      <c r="F123" s="167"/>
      <c r="G123" s="167"/>
    </row>
    <row r="124" spans="1:7" ht="15">
      <c r="A124" s="158"/>
      <c r="B124" s="158"/>
      <c r="C124" s="158"/>
      <c r="D124" s="158"/>
      <c r="E124" s="158"/>
      <c r="F124" s="158"/>
      <c r="G124" s="158"/>
    </row>
    <row r="125" spans="1:7" ht="10.5" customHeight="1">
      <c r="A125" s="159" t="s">
        <v>254</v>
      </c>
      <c r="C125" s="168"/>
      <c r="D125" s="168"/>
      <c r="E125" s="168"/>
      <c r="F125" s="168"/>
      <c r="G125" s="168"/>
    </row>
    <row r="126" spans="1:7" ht="10.5" customHeight="1">
      <c r="A126" s="159" t="s">
        <v>255</v>
      </c>
      <c r="C126" s="168"/>
      <c r="D126" s="168"/>
      <c r="E126" s="168"/>
      <c r="F126" s="168"/>
      <c r="G126" s="168"/>
    </row>
    <row r="127" spans="1:7" ht="10.5" customHeight="1">
      <c r="A127" s="159" t="s">
        <v>256</v>
      </c>
      <c r="C127" s="168"/>
      <c r="D127" s="168"/>
      <c r="E127" s="168"/>
      <c r="F127" s="168"/>
      <c r="G127" s="168"/>
    </row>
    <row r="128" spans="1:7" ht="10.5" customHeight="1">
      <c r="A128" s="160" t="s">
        <v>257</v>
      </c>
      <c r="B128" s="161"/>
      <c r="C128" s="168"/>
      <c r="D128" s="168"/>
      <c r="E128" s="168"/>
      <c r="F128" s="168"/>
      <c r="G128" s="168"/>
    </row>
    <row r="129" ht="10.5" customHeight="1"/>
  </sheetData>
  <sheetProtection/>
  <mergeCells count="27">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tabSelected="1" view="pageBreakPreview" zoomScaleSheetLayoutView="100" zoomScalePageLayoutView="0" workbookViewId="0" topLeftCell="A1">
      <selection activeCell="I4" sqref="I4"/>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196" t="s">
        <v>23</v>
      </c>
      <c r="B1" s="196"/>
      <c r="C1" s="196"/>
      <c r="D1" s="196"/>
      <c r="E1" s="196"/>
      <c r="F1" s="196"/>
      <c r="G1" s="79"/>
      <c r="P1" s="79"/>
      <c r="Q1" s="79"/>
      <c r="R1" s="79"/>
      <c r="S1" s="79"/>
      <c r="T1" s="79"/>
      <c r="W1" s="81"/>
      <c r="X1" s="81"/>
      <c r="Y1" s="81"/>
      <c r="Z1" s="79"/>
    </row>
    <row r="2" spans="1:26" s="80" customFormat="1" ht="15.75" customHeight="1">
      <c r="A2" s="197" t="s">
        <v>0</v>
      </c>
      <c r="B2" s="197"/>
      <c r="C2" s="197"/>
      <c r="D2" s="197"/>
      <c r="E2" s="197"/>
      <c r="F2" s="197"/>
      <c r="G2" s="79"/>
      <c r="P2" s="79"/>
      <c r="Q2" s="79"/>
      <c r="R2" s="79"/>
      <c r="S2" s="79"/>
      <c r="T2" s="79"/>
      <c r="W2" s="81"/>
      <c r="Z2" s="79"/>
    </row>
    <row r="3" spans="1:26" s="80" customFormat="1" ht="15.75" customHeight="1">
      <c r="A3" s="197" t="s">
        <v>24</v>
      </c>
      <c r="B3" s="197"/>
      <c r="C3" s="197"/>
      <c r="D3" s="197"/>
      <c r="E3" s="197"/>
      <c r="F3" s="197"/>
      <c r="G3" s="79"/>
      <c r="P3" s="79"/>
      <c r="Q3" s="79"/>
      <c r="R3" s="79"/>
      <c r="S3" s="79"/>
      <c r="T3" s="79"/>
      <c r="V3" s="59"/>
      <c r="W3" s="81"/>
      <c r="X3" s="81"/>
      <c r="Y3" s="81"/>
      <c r="Z3" s="79"/>
    </row>
    <row r="4" spans="1:26" s="80" customFormat="1" ht="15.75" customHeight="1">
      <c r="A4" s="198"/>
      <c r="B4" s="198"/>
      <c r="C4" s="198"/>
      <c r="D4" s="198"/>
      <c r="E4" s="198"/>
      <c r="F4" s="198"/>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199" t="s">
        <v>321</v>
      </c>
      <c r="D6" s="199"/>
      <c r="E6" s="17" t="s">
        <v>259</v>
      </c>
      <c r="F6" s="19">
        <v>2011</v>
      </c>
      <c r="P6" s="13"/>
      <c r="Q6" s="13"/>
      <c r="R6" s="13"/>
      <c r="S6" s="13"/>
      <c r="T6" s="13"/>
      <c r="W6" s="20"/>
      <c r="X6" s="21"/>
      <c r="Y6" s="22"/>
      <c r="Z6" s="13"/>
    </row>
    <row r="7" spans="1:21" ht="12.75">
      <c r="A7" t="s">
        <v>29</v>
      </c>
      <c r="B7" s="81">
        <v>7914.284</v>
      </c>
      <c r="C7" s="81">
        <v>6740.398</v>
      </c>
      <c r="D7" s="81">
        <v>3945.162</v>
      </c>
      <c r="E7" s="25">
        <f>+(D7-C7)/C7</f>
        <v>-0.414698953978682</v>
      </c>
      <c r="F7" s="25">
        <f aca="true" t="shared" si="0" ref="F7:F23">+D7/$D$23</f>
        <v>0.0003248683019868195</v>
      </c>
      <c r="G7" s="24"/>
      <c r="Q7" s="23"/>
      <c r="S7" t="str">
        <f>+A7</f>
        <v>Región de Arica y Parinacota</v>
      </c>
      <c r="T7" s="37">
        <f>+D7</f>
        <v>3945.162</v>
      </c>
      <c r="U7" s="24"/>
    </row>
    <row r="8" spans="1:21" ht="12.75">
      <c r="A8" s="2" t="s">
        <v>30</v>
      </c>
      <c r="B8" s="81">
        <v>6435.531</v>
      </c>
      <c r="C8" s="81">
        <v>5114.755</v>
      </c>
      <c r="D8" s="81">
        <v>5445.297</v>
      </c>
      <c r="E8" s="25">
        <f aca="true" t="shared" si="1" ref="E8:E20">+(D8-C8)/C8</f>
        <v>0.06462518732568802</v>
      </c>
      <c r="F8" s="25">
        <f t="shared" si="0"/>
        <v>0.0004483984156300609</v>
      </c>
      <c r="I8" s="24"/>
      <c r="J8" s="24"/>
      <c r="K8" s="24"/>
      <c r="O8">
        <v>1</v>
      </c>
      <c r="P8" s="3" t="s">
        <v>266</v>
      </c>
      <c r="Q8" s="37">
        <v>3730950.406</v>
      </c>
      <c r="R8" s="24"/>
      <c r="S8" t="str">
        <f aca="true" t="shared" si="2" ref="S8:S22">+A8</f>
        <v>Región de Tarapacá</v>
      </c>
      <c r="T8" s="37">
        <f aca="true" t="shared" si="3" ref="T8:T22">+D8</f>
        <v>5445.297</v>
      </c>
      <c r="U8" s="24"/>
    </row>
    <row r="9" spans="1:21" ht="12.75">
      <c r="A9" s="2" t="s">
        <v>31</v>
      </c>
      <c r="B9" s="81">
        <v>3365.936</v>
      </c>
      <c r="C9" s="81">
        <v>2837.105</v>
      </c>
      <c r="D9" s="81">
        <v>3283.781</v>
      </c>
      <c r="E9" s="25">
        <f t="shared" si="1"/>
        <v>0.15744077149065683</v>
      </c>
      <c r="F9" s="25">
        <f t="shared" si="0"/>
        <v>0.0002704062235128951</v>
      </c>
      <c r="I9" s="24"/>
      <c r="J9" s="24"/>
      <c r="K9" s="24"/>
      <c r="O9">
        <v>2</v>
      </c>
      <c r="P9" s="3" t="s">
        <v>142</v>
      </c>
      <c r="Q9" s="37">
        <v>2124646.968</v>
      </c>
      <c r="R9" s="24"/>
      <c r="S9" t="str">
        <f t="shared" si="2"/>
        <v>Región de Antofagasta</v>
      </c>
      <c r="T9" s="37">
        <f t="shared" si="3"/>
        <v>3283.781</v>
      </c>
      <c r="U9" s="24"/>
    </row>
    <row r="10" spans="1:21" ht="12.75">
      <c r="A10" s="2" t="s">
        <v>32</v>
      </c>
      <c r="B10" s="81">
        <v>222093.217</v>
      </c>
      <c r="C10" s="81">
        <v>191508.376</v>
      </c>
      <c r="D10" s="81">
        <v>180865.395</v>
      </c>
      <c r="E10" s="25">
        <f t="shared" si="1"/>
        <v>-0.05557449351458132</v>
      </c>
      <c r="F10" s="25">
        <f t="shared" si="0"/>
        <v>0.01489354144692294</v>
      </c>
      <c r="G10" s="24"/>
      <c r="I10" s="24"/>
      <c r="J10" s="24"/>
      <c r="K10" s="24"/>
      <c r="O10">
        <v>3</v>
      </c>
      <c r="P10" s="3" t="s">
        <v>143</v>
      </c>
      <c r="Q10" s="37">
        <v>1903108.408</v>
      </c>
      <c r="R10" s="24"/>
      <c r="S10" t="str">
        <f t="shared" si="2"/>
        <v>Región de Atacama</v>
      </c>
      <c r="T10" s="37">
        <f t="shared" si="3"/>
        <v>180865.395</v>
      </c>
      <c r="U10" s="24"/>
    </row>
    <row r="11" spans="1:21" ht="12.75">
      <c r="A11" s="2" t="s">
        <v>33</v>
      </c>
      <c r="B11" s="81">
        <v>552789.444</v>
      </c>
      <c r="C11" s="81">
        <v>488079.234</v>
      </c>
      <c r="D11" s="81">
        <v>568310.141</v>
      </c>
      <c r="E11" s="25">
        <f t="shared" si="1"/>
        <v>0.16438090664598926</v>
      </c>
      <c r="F11" s="25">
        <f t="shared" si="0"/>
        <v>0.04679806570897722</v>
      </c>
      <c r="I11" s="24"/>
      <c r="J11" s="24"/>
      <c r="K11" s="24"/>
      <c r="O11">
        <v>4</v>
      </c>
      <c r="P11" s="3" t="s">
        <v>144</v>
      </c>
      <c r="Q11" s="37">
        <v>1475995.01</v>
      </c>
      <c r="R11" s="24"/>
      <c r="S11" t="str">
        <f t="shared" si="2"/>
        <v>Región de Coquimbo</v>
      </c>
      <c r="T11" s="37">
        <f t="shared" si="3"/>
        <v>568310.141</v>
      </c>
      <c r="U11" s="24"/>
    </row>
    <row r="12" spans="1:21" ht="12.75">
      <c r="A12" s="2" t="s">
        <v>34</v>
      </c>
      <c r="B12" s="81">
        <v>1213705.044</v>
      </c>
      <c r="C12" s="81">
        <v>1072026.226</v>
      </c>
      <c r="D12" s="81">
        <v>959006.142</v>
      </c>
      <c r="E12" s="25">
        <f t="shared" si="1"/>
        <v>-0.10542660362116928</v>
      </c>
      <c r="F12" s="25">
        <f t="shared" si="0"/>
        <v>0.0789703178086149</v>
      </c>
      <c r="I12" s="24"/>
      <c r="J12" s="24"/>
      <c r="K12" s="24"/>
      <c r="O12">
        <v>5</v>
      </c>
      <c r="P12" s="3" t="s">
        <v>145</v>
      </c>
      <c r="Q12" s="37">
        <v>959006.142</v>
      </c>
      <c r="R12" s="24"/>
      <c r="S12" t="str">
        <f t="shared" si="2"/>
        <v>Región de Valparaíso</v>
      </c>
      <c r="T12" s="37">
        <f t="shared" si="3"/>
        <v>959006.142</v>
      </c>
      <c r="U12" s="24"/>
    </row>
    <row r="13" spans="1:22" ht="12.75">
      <c r="A13" s="2" t="s">
        <v>35</v>
      </c>
      <c r="B13" s="81">
        <v>2030837.475</v>
      </c>
      <c r="C13" s="81">
        <v>1706182.303</v>
      </c>
      <c r="D13" s="81">
        <v>1903108.408</v>
      </c>
      <c r="E13" s="25">
        <f t="shared" si="1"/>
        <v>0.11541914639118138</v>
      </c>
      <c r="F13" s="25">
        <f t="shared" si="0"/>
        <v>0.1567133610746021</v>
      </c>
      <c r="I13" s="24"/>
      <c r="J13" s="24"/>
      <c r="K13" s="24"/>
      <c r="O13">
        <v>6</v>
      </c>
      <c r="P13" s="3" t="s">
        <v>146</v>
      </c>
      <c r="Q13" s="37">
        <v>568310.141</v>
      </c>
      <c r="R13" s="24"/>
      <c r="S13" t="str">
        <f t="shared" si="2"/>
        <v>Región Metropolitana de Santiago</v>
      </c>
      <c r="T13" s="37">
        <f t="shared" si="3"/>
        <v>1903108.408</v>
      </c>
      <c r="U13" s="24"/>
      <c r="V13" s="24"/>
    </row>
    <row r="14" spans="1:21" ht="12.75">
      <c r="A14" s="13" t="s">
        <v>262</v>
      </c>
      <c r="B14" s="81">
        <v>2118980.745</v>
      </c>
      <c r="C14" s="81">
        <v>1847832.26</v>
      </c>
      <c r="D14" s="81">
        <v>2124646.968</v>
      </c>
      <c r="E14" s="25">
        <f t="shared" si="1"/>
        <v>0.14980510622755328</v>
      </c>
      <c r="F14" s="25">
        <f t="shared" si="0"/>
        <v>0.174956174883466</v>
      </c>
      <c r="I14" s="24"/>
      <c r="J14" s="24"/>
      <c r="K14" s="24"/>
      <c r="O14">
        <v>7</v>
      </c>
      <c r="P14" s="3" t="s">
        <v>220</v>
      </c>
      <c r="Q14" s="37">
        <v>440595.626</v>
      </c>
      <c r="R14" s="24"/>
      <c r="S14" t="str">
        <f t="shared" si="2"/>
        <v>Región del Libertador Gral. Bernardo O'Higgins</v>
      </c>
      <c r="T14" s="37">
        <f t="shared" si="3"/>
        <v>2124646.968</v>
      </c>
      <c r="U14" s="24"/>
    </row>
    <row r="15" spans="1:21" ht="12.75">
      <c r="A15" s="2" t="s">
        <v>36</v>
      </c>
      <c r="B15" s="81">
        <v>1370732.14</v>
      </c>
      <c r="C15" s="81">
        <v>1144931.791</v>
      </c>
      <c r="D15" s="81">
        <v>1475995.01</v>
      </c>
      <c r="E15" s="25">
        <f t="shared" si="1"/>
        <v>0.28915540786132304</v>
      </c>
      <c r="F15" s="25">
        <f t="shared" si="0"/>
        <v>0.1215422820760513</v>
      </c>
      <c r="I15" s="24"/>
      <c r="J15" s="24"/>
      <c r="K15" s="24"/>
      <c r="O15">
        <v>8</v>
      </c>
      <c r="P15" s="34" t="s">
        <v>141</v>
      </c>
      <c r="Q15" s="24">
        <f>+T40</f>
        <v>920092.428</v>
      </c>
      <c r="S15" t="str">
        <f t="shared" si="2"/>
        <v>Región del Maule</v>
      </c>
      <c r="T15" s="37">
        <f t="shared" si="3"/>
        <v>1475995.01</v>
      </c>
      <c r="U15" s="24"/>
    </row>
    <row r="16" spans="1:22" ht="12.75">
      <c r="A16" s="13" t="s">
        <v>263</v>
      </c>
      <c r="B16" s="81">
        <v>3944462.746</v>
      </c>
      <c r="C16" s="81">
        <v>3280256.823</v>
      </c>
      <c r="D16" s="81">
        <v>3730950.406</v>
      </c>
      <c r="E16" s="25">
        <f t="shared" si="1"/>
        <v>0.1373958221319429</v>
      </c>
      <c r="F16" s="25">
        <f t="shared" si="0"/>
        <v>0.30722883450521293</v>
      </c>
      <c r="I16" s="24"/>
      <c r="J16" s="24"/>
      <c r="K16" s="24"/>
      <c r="O16">
        <v>9</v>
      </c>
      <c r="P16" s="47"/>
      <c r="Q16" s="37"/>
      <c r="S16" t="str">
        <f t="shared" si="2"/>
        <v>Región del Bíobío</v>
      </c>
      <c r="T16" s="37">
        <f t="shared" si="3"/>
        <v>3730950.406</v>
      </c>
      <c r="V16" s="24"/>
    </row>
    <row r="17" spans="1:21" ht="12.75">
      <c r="A17" s="2" t="s">
        <v>38</v>
      </c>
      <c r="B17" s="81">
        <v>450246.948</v>
      </c>
      <c r="C17" s="81">
        <v>376161.986</v>
      </c>
      <c r="D17" s="81">
        <v>440595.626</v>
      </c>
      <c r="E17" s="25">
        <f t="shared" si="1"/>
        <v>0.17129226875147352</v>
      </c>
      <c r="F17" s="25">
        <f t="shared" si="0"/>
        <v>0.03628128651787678</v>
      </c>
      <c r="H17" s="55"/>
      <c r="I17" s="55"/>
      <c r="J17" s="55"/>
      <c r="K17" s="24"/>
      <c r="O17">
        <v>10</v>
      </c>
      <c r="Q17" s="24"/>
      <c r="S17" t="str">
        <f t="shared" si="2"/>
        <v>Región de La Araucanía</v>
      </c>
      <c r="T17" s="37">
        <f t="shared" si="3"/>
        <v>440595.626</v>
      </c>
      <c r="U17" s="33"/>
    </row>
    <row r="18" spans="1:21" ht="12.75">
      <c r="A18" s="2" t="s">
        <v>39</v>
      </c>
      <c r="B18" s="81">
        <v>18830.902</v>
      </c>
      <c r="C18" s="81">
        <v>10904.517</v>
      </c>
      <c r="D18" s="81">
        <v>342600.202</v>
      </c>
      <c r="E18" s="25">
        <f t="shared" si="1"/>
        <v>30.41819137885704</v>
      </c>
      <c r="F18" s="25">
        <f t="shared" si="0"/>
        <v>0.028211755533506955</v>
      </c>
      <c r="I18" s="24"/>
      <c r="J18" s="24"/>
      <c r="K18" s="24"/>
      <c r="P18" s="2"/>
      <c r="Q18" s="24">
        <f>SUM(Q8:Q17)</f>
        <v>12122705.129</v>
      </c>
      <c r="S18" t="str">
        <f t="shared" si="2"/>
        <v>Región de Los Ríos</v>
      </c>
      <c r="T18" s="37">
        <f t="shared" si="3"/>
        <v>342600.202</v>
      </c>
      <c r="U18" s="33"/>
    </row>
    <row r="19" spans="1:21" ht="12.75">
      <c r="A19" s="2" t="s">
        <v>40</v>
      </c>
      <c r="B19" s="81">
        <v>295852.564</v>
      </c>
      <c r="C19" s="81">
        <v>241994.067</v>
      </c>
      <c r="D19" s="81">
        <v>300795.576</v>
      </c>
      <c r="E19" s="25">
        <f t="shared" si="1"/>
        <v>0.24298739935636515</v>
      </c>
      <c r="F19" s="25">
        <f t="shared" si="0"/>
        <v>0.024769311886373064</v>
      </c>
      <c r="H19" s="24"/>
      <c r="I19" s="24"/>
      <c r="J19" s="24"/>
      <c r="K19" s="24"/>
      <c r="P19" s="2"/>
      <c r="Q19" s="24"/>
      <c r="S19" t="str">
        <f t="shared" si="2"/>
        <v>Región de Los Lagos</v>
      </c>
      <c r="T19" s="37">
        <f t="shared" si="3"/>
        <v>300795.576</v>
      </c>
      <c r="U19" s="24"/>
    </row>
    <row r="20" spans="1:21" ht="12.75">
      <c r="A20" s="13" t="s">
        <v>264</v>
      </c>
      <c r="B20" s="81">
        <v>2306.227</v>
      </c>
      <c r="C20" s="81">
        <v>2059.563</v>
      </c>
      <c r="D20" s="81">
        <v>5266.903</v>
      </c>
      <c r="E20" s="25">
        <f t="shared" si="1"/>
        <v>1.5572915225220108</v>
      </c>
      <c r="F20" s="25">
        <f t="shared" si="0"/>
        <v>0.0004337083836707557</v>
      </c>
      <c r="I20" s="24"/>
      <c r="J20" s="24"/>
      <c r="K20" s="24"/>
      <c r="Q20" s="24"/>
      <c r="S20" t="str">
        <f t="shared" si="2"/>
        <v>Región Aisén del Gral. Carlos Ibañez Del Campo</v>
      </c>
      <c r="T20" s="37">
        <f t="shared" si="3"/>
        <v>5266.903</v>
      </c>
      <c r="U20" s="24"/>
    </row>
    <row r="21" spans="1:21" ht="12.75">
      <c r="A21" s="13" t="s">
        <v>265</v>
      </c>
      <c r="B21" s="81">
        <v>63816.485</v>
      </c>
      <c r="C21" s="81">
        <v>57212.71</v>
      </c>
      <c r="D21" s="81">
        <v>77890.112</v>
      </c>
      <c r="E21" s="25">
        <f>+(D21-C21)/C21</f>
        <v>0.36141273503737187</v>
      </c>
      <c r="F21" s="25">
        <f t="shared" si="0"/>
        <v>0.00641393900351955</v>
      </c>
      <c r="G21" s="24"/>
      <c r="I21" s="24"/>
      <c r="J21" s="24"/>
      <c r="K21" s="24"/>
      <c r="P21" s="53"/>
      <c r="Q21" s="24"/>
      <c r="S21" t="str">
        <f t="shared" si="2"/>
        <v>Región de Magallanes y de la Antártica Chilena</v>
      </c>
      <c r="T21" s="37">
        <f t="shared" si="3"/>
        <v>77890.112</v>
      </c>
      <c r="U21" s="24"/>
    </row>
    <row r="22" spans="1:21" ht="12.75">
      <c r="A22" s="2" t="s">
        <v>42</v>
      </c>
      <c r="B22" s="81">
        <v>12881.312000001162</v>
      </c>
      <c r="C22" s="81">
        <v>11233.88599999927</v>
      </c>
      <c r="D22" s="81">
        <v>21175.871000001833</v>
      </c>
      <c r="E22" s="25">
        <f>+(D22-C22)/C22</f>
        <v>0.8849996341429146</v>
      </c>
      <c r="F22" s="25">
        <f t="shared" si="0"/>
        <v>0.0017437482300758573</v>
      </c>
      <c r="G22" s="24"/>
      <c r="I22" s="24"/>
      <c r="J22" s="24"/>
      <c r="K22" s="24"/>
      <c r="Q22" s="24"/>
      <c r="S22" t="str">
        <f t="shared" si="2"/>
        <v>Otras operaciones</v>
      </c>
      <c r="T22" s="37">
        <f t="shared" si="3"/>
        <v>21175.871000001833</v>
      </c>
      <c r="U22" s="24"/>
    </row>
    <row r="23" spans="1:21" s="1" customFormat="1" ht="12.75">
      <c r="A23" s="26" t="s">
        <v>43</v>
      </c>
      <c r="B23" s="48">
        <f>SUM(B7:B22)</f>
        <v>12315251</v>
      </c>
      <c r="C23" s="48">
        <f>SUM(C7:C22)</f>
        <v>10445076</v>
      </c>
      <c r="D23" s="48">
        <f>SUM(D7:D22)</f>
        <v>12143881</v>
      </c>
      <c r="E23" s="28">
        <f>+(D23-C23)/C23</f>
        <v>0.1626417079205551</v>
      </c>
      <c r="F23" s="28">
        <f t="shared" si="0"/>
        <v>1</v>
      </c>
      <c r="G23" s="27"/>
      <c r="H23" s="27"/>
      <c r="I23" s="27"/>
      <c r="J23" s="24"/>
      <c r="K23" s="24"/>
      <c r="P23" s="2"/>
      <c r="Q23" s="24"/>
      <c r="R23" s="1" t="s">
        <v>148</v>
      </c>
      <c r="S23"/>
      <c r="U23" s="27"/>
    </row>
    <row r="24" spans="1:20" s="31" customFormat="1" ht="12.75">
      <c r="A24" s="29"/>
      <c r="B24" s="30"/>
      <c r="C24" s="30"/>
      <c r="D24" s="30"/>
      <c r="E24" s="30"/>
      <c r="F24" s="30"/>
      <c r="G24" s="61"/>
      <c r="H24" s="61"/>
      <c r="I24" s="61"/>
      <c r="J24" s="61"/>
      <c r="K24" s="24"/>
      <c r="P24" s="2"/>
      <c r="Q24" s="24"/>
      <c r="R24" s="31">
        <v>1</v>
      </c>
      <c r="S24" s="110" t="s">
        <v>263</v>
      </c>
      <c r="T24" s="111">
        <v>3730950.406</v>
      </c>
    </row>
    <row r="25" spans="1:20" s="31" customFormat="1" ht="12.75">
      <c r="A25" s="32" t="s">
        <v>308</v>
      </c>
      <c r="B25" s="32"/>
      <c r="C25" s="32"/>
      <c r="D25" s="32"/>
      <c r="E25" s="32"/>
      <c r="F25" s="32"/>
      <c r="G25" s="75"/>
      <c r="H25" s="75"/>
      <c r="I25" s="75"/>
      <c r="J25" s="75"/>
      <c r="R25" s="31">
        <v>2</v>
      </c>
      <c r="S25" t="s">
        <v>262</v>
      </c>
      <c r="T25" s="37">
        <v>2124646.968</v>
      </c>
    </row>
    <row r="26" spans="1:20" ht="12.75">
      <c r="A26" s="32" t="s">
        <v>197</v>
      </c>
      <c r="B26" s="24"/>
      <c r="C26" s="104"/>
      <c r="D26" s="104"/>
      <c r="E26" s="104"/>
      <c r="F26" s="104"/>
      <c r="G26" s="24"/>
      <c r="H26" s="24"/>
      <c r="I26" s="24"/>
      <c r="J26" s="24"/>
      <c r="R26" s="31">
        <v>3</v>
      </c>
      <c r="S26" s="58" t="s">
        <v>35</v>
      </c>
      <c r="T26" s="76">
        <v>1903108.408</v>
      </c>
    </row>
    <row r="27" spans="2:20" ht="12.75">
      <c r="B27" s="105"/>
      <c r="C27" s="105"/>
      <c r="D27" s="105"/>
      <c r="F27" s="104"/>
      <c r="G27" s="24"/>
      <c r="H27" s="24"/>
      <c r="I27" s="24"/>
      <c r="J27" s="24"/>
      <c r="R27" s="31">
        <v>4</v>
      </c>
      <c r="S27" s="110" t="s">
        <v>36</v>
      </c>
      <c r="T27" s="111">
        <v>1475995.01</v>
      </c>
    </row>
    <row r="28" spans="2:20" ht="12.75">
      <c r="B28" s="24"/>
      <c r="C28" s="24"/>
      <c r="D28" s="24"/>
      <c r="G28" s="24"/>
      <c r="H28" s="61"/>
      <c r="I28" s="61"/>
      <c r="J28" s="61"/>
      <c r="R28" s="31">
        <v>5</v>
      </c>
      <c r="S28" s="110" t="s">
        <v>34</v>
      </c>
      <c r="T28" s="111">
        <v>959006.142</v>
      </c>
    </row>
    <row r="29" spans="8:20" ht="12.75">
      <c r="H29" s="24"/>
      <c r="I29" s="24"/>
      <c r="J29" s="24"/>
      <c r="R29" s="31">
        <v>6</v>
      </c>
      <c r="S29" s="74" t="s">
        <v>33</v>
      </c>
      <c r="T29" s="73">
        <v>568310.141</v>
      </c>
    </row>
    <row r="30" spans="18:20" ht="12.75">
      <c r="R30" s="31">
        <v>7</v>
      </c>
      <c r="S30" s="58" t="s">
        <v>38</v>
      </c>
      <c r="T30" s="76">
        <v>440595.626</v>
      </c>
    </row>
    <row r="31" spans="18:20" ht="12.75">
      <c r="R31" s="31"/>
      <c r="S31" s="74" t="s">
        <v>40</v>
      </c>
      <c r="T31" s="73">
        <v>342600.202</v>
      </c>
    </row>
    <row r="32" spans="10:20" ht="12.75">
      <c r="J32" s="108"/>
      <c r="R32" s="109"/>
      <c r="S32" s="119" t="s">
        <v>39</v>
      </c>
      <c r="T32" s="76">
        <v>300795.576</v>
      </c>
    </row>
    <row r="33" spans="10:20" ht="12.75">
      <c r="J33" s="107"/>
      <c r="R33" s="31"/>
      <c r="S33" s="74" t="s">
        <v>32</v>
      </c>
      <c r="T33" s="73">
        <v>180865.395</v>
      </c>
    </row>
    <row r="34" spans="10:20" ht="12.75">
      <c r="J34" s="108"/>
      <c r="R34" s="31"/>
      <c r="S34" s="74" t="s">
        <v>265</v>
      </c>
      <c r="T34" s="73">
        <v>77890.112</v>
      </c>
    </row>
    <row r="35" spans="10:20" ht="12.75">
      <c r="J35" s="108"/>
      <c r="R35" s="31"/>
      <c r="S35" s="110" t="s">
        <v>30</v>
      </c>
      <c r="T35" s="111">
        <v>5445.297</v>
      </c>
    </row>
    <row r="36" spans="10:20" ht="12.75">
      <c r="J36" s="108"/>
      <c r="R36" s="31"/>
      <c r="S36" t="s">
        <v>264</v>
      </c>
      <c r="T36" s="24">
        <v>5266.903</v>
      </c>
    </row>
    <row r="37" spans="18:20" ht="12.75">
      <c r="R37" s="31"/>
      <c r="S37" s="110" t="s">
        <v>29</v>
      </c>
      <c r="T37" s="111">
        <v>3945.162</v>
      </c>
    </row>
    <row r="38" spans="18:20" ht="12.75">
      <c r="R38" s="109"/>
      <c r="S38" s="74" t="s">
        <v>31</v>
      </c>
      <c r="T38" s="73">
        <v>3283.781</v>
      </c>
    </row>
    <row r="39" spans="18:20" ht="12.75">
      <c r="R39" s="109"/>
      <c r="S39" s="58" t="s">
        <v>42</v>
      </c>
      <c r="T39" s="76">
        <v>21170.928</v>
      </c>
    </row>
    <row r="40" spans="19:20" ht="12.75">
      <c r="S40" t="s">
        <v>213</v>
      </c>
      <c r="T40" s="24">
        <f>SUM(T31:T38)</f>
        <v>920092.428</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22"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45">
      <selection activeCell="E68" sqref="E68"/>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2.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196" t="s">
        <v>116</v>
      </c>
      <c r="B1" s="196"/>
      <c r="C1" s="196"/>
      <c r="D1" s="196"/>
      <c r="E1" s="196"/>
      <c r="F1" s="196"/>
      <c r="G1" s="196"/>
      <c r="H1" s="79"/>
      <c r="J1" s="54"/>
      <c r="K1" s="54"/>
      <c r="L1" s="54"/>
      <c r="M1" s="79"/>
      <c r="N1" s="79"/>
      <c r="O1" s="79"/>
      <c r="P1" s="79"/>
      <c r="Q1" s="79"/>
      <c r="T1" s="81"/>
      <c r="U1" s="81"/>
      <c r="V1" s="81"/>
      <c r="W1" s="79"/>
    </row>
    <row r="2" spans="1:23" s="80" customFormat="1" ht="15.75" customHeight="1">
      <c r="A2" s="197" t="s">
        <v>196</v>
      </c>
      <c r="B2" s="197"/>
      <c r="C2" s="197"/>
      <c r="D2" s="197"/>
      <c r="E2" s="197"/>
      <c r="F2" s="197"/>
      <c r="G2" s="197"/>
      <c r="H2" s="79"/>
      <c r="J2" s="54"/>
      <c r="K2" s="54"/>
      <c r="L2" s="54"/>
      <c r="M2" s="79"/>
      <c r="N2" s="79"/>
      <c r="O2" s="79"/>
      <c r="P2" s="79"/>
      <c r="Q2" s="79"/>
      <c r="T2" s="81"/>
      <c r="W2" s="79"/>
    </row>
    <row r="3" spans="1:23" s="80" customFormat="1" ht="15.75" customHeight="1">
      <c r="A3" s="197" t="s">
        <v>24</v>
      </c>
      <c r="B3" s="197"/>
      <c r="C3" s="197"/>
      <c r="D3" s="197"/>
      <c r="E3" s="197"/>
      <c r="F3" s="197"/>
      <c r="G3" s="197"/>
      <c r="H3" s="79"/>
      <c r="J3" s="54"/>
      <c r="K3" s="54"/>
      <c r="L3" s="54"/>
      <c r="M3" s="79"/>
      <c r="N3" s="79"/>
      <c r="O3" s="79"/>
      <c r="P3" s="79"/>
      <c r="Q3" s="79"/>
      <c r="S3" s="59"/>
      <c r="T3" s="81"/>
      <c r="U3" s="81"/>
      <c r="V3" s="81"/>
      <c r="W3" s="79"/>
    </row>
    <row r="4" spans="1:23" s="80" customFormat="1" ht="15.75" customHeight="1">
      <c r="A4" s="198"/>
      <c r="B4" s="198"/>
      <c r="C4" s="198"/>
      <c r="D4" s="198"/>
      <c r="E4" s="198"/>
      <c r="F4" s="198"/>
      <c r="G4" s="198"/>
      <c r="H4" s="79"/>
      <c r="J4" s="54"/>
      <c r="K4" s="54"/>
      <c r="L4" s="54"/>
      <c r="M4" s="79"/>
      <c r="N4" s="79"/>
      <c r="O4" s="79"/>
      <c r="P4" s="79"/>
      <c r="Q4" s="79"/>
      <c r="W4" s="79"/>
    </row>
    <row r="5" spans="1:23" s="3" customFormat="1" ht="12.75">
      <c r="A5" s="14" t="s">
        <v>25</v>
      </c>
      <c r="B5" s="1" t="s">
        <v>118</v>
      </c>
      <c r="C5" s="15">
        <v>2010</v>
      </c>
      <c r="D5" s="185">
        <v>2010</v>
      </c>
      <c r="E5" s="185">
        <v>2011</v>
      </c>
      <c r="F5" s="63" t="s">
        <v>26</v>
      </c>
      <c r="G5" s="17" t="s">
        <v>27</v>
      </c>
      <c r="J5"/>
      <c r="K5"/>
      <c r="L5"/>
      <c r="M5" s="13"/>
      <c r="N5" s="13"/>
      <c r="O5" s="13"/>
      <c r="P5" s="13"/>
      <c r="Q5" s="13"/>
      <c r="W5" s="13"/>
    </row>
    <row r="6" spans="1:23" s="3" customFormat="1" ht="12.75">
      <c r="A6" s="18"/>
      <c r="B6" s="18"/>
      <c r="C6" s="18" t="s">
        <v>28</v>
      </c>
      <c r="D6" s="199" t="str">
        <f>+'Exportacion_regional '!C6</f>
        <v>ene - oct</v>
      </c>
      <c r="E6" s="199"/>
      <c r="F6" s="16" t="s">
        <v>259</v>
      </c>
      <c r="G6" s="19">
        <v>2011</v>
      </c>
      <c r="J6"/>
      <c r="K6"/>
      <c r="L6"/>
      <c r="M6" s="13"/>
      <c r="N6" s="13"/>
      <c r="O6" s="13"/>
      <c r="P6" s="13"/>
      <c r="Q6" s="13"/>
      <c r="T6" s="20"/>
      <c r="U6" s="21"/>
      <c r="V6" s="22"/>
      <c r="W6" s="13"/>
    </row>
    <row r="7" spans="1:7" ht="12.75">
      <c r="A7" s="200" t="s">
        <v>245</v>
      </c>
      <c r="B7" s="118" t="s">
        <v>195</v>
      </c>
      <c r="C7" s="170">
        <v>6896.912</v>
      </c>
      <c r="D7" s="170">
        <v>5814.555</v>
      </c>
      <c r="E7" s="170">
        <v>3733.499</v>
      </c>
      <c r="F7" s="60">
        <f>+(E7-D7)/D7</f>
        <v>-0.35790460318975403</v>
      </c>
      <c r="G7" s="60">
        <f>+E7/$E$10</f>
        <v>0.946348717745938</v>
      </c>
    </row>
    <row r="8" spans="1:7" ht="12.75">
      <c r="A8" s="201"/>
      <c r="B8" s="2" t="s">
        <v>119</v>
      </c>
      <c r="C8" s="171">
        <v>60.738</v>
      </c>
      <c r="D8" s="171">
        <v>60.738</v>
      </c>
      <c r="E8" s="171">
        <v>18.45</v>
      </c>
      <c r="F8" s="38">
        <f>+(E8-D8)/D8</f>
        <v>-0.696236293588857</v>
      </c>
      <c r="G8" s="38">
        <f>+E8/$E$10</f>
        <v>0.004676614040183901</v>
      </c>
    </row>
    <row r="9" spans="1:7" ht="12.75">
      <c r="A9" s="201"/>
      <c r="B9" s="2" t="s">
        <v>120</v>
      </c>
      <c r="C9" s="171">
        <v>956.634</v>
      </c>
      <c r="D9" s="171">
        <v>865.105</v>
      </c>
      <c r="E9" s="171">
        <v>193.213</v>
      </c>
      <c r="F9" s="38">
        <f>+(E9-D9)/D9</f>
        <v>-0.7766594806410783</v>
      </c>
      <c r="G9" s="38">
        <f>+E9/$E$10</f>
        <v>0.048974668213878164</v>
      </c>
    </row>
    <row r="10" spans="1:7" ht="12.75">
      <c r="A10" s="202"/>
      <c r="B10" s="35" t="s">
        <v>121</v>
      </c>
      <c r="C10" s="172">
        <f>SUM(C7:C9)</f>
        <v>7914.284000000001</v>
      </c>
      <c r="D10" s="172">
        <v>6740.398</v>
      </c>
      <c r="E10" s="172">
        <v>3945.162</v>
      </c>
      <c r="F10" s="36">
        <f>+(E10-D10)/D10</f>
        <v>-0.414698953978682</v>
      </c>
      <c r="G10" s="36">
        <f>SUM(G7:G9)</f>
        <v>1</v>
      </c>
    </row>
    <row r="11" spans="1:7" ht="12.75">
      <c r="A11" s="200" t="s">
        <v>238</v>
      </c>
      <c r="B11" s="49" t="s">
        <v>195</v>
      </c>
      <c r="C11" s="170">
        <v>4237.827</v>
      </c>
      <c r="D11" s="170">
        <v>3402.322</v>
      </c>
      <c r="E11" s="170">
        <v>3612.646</v>
      </c>
      <c r="F11" s="60">
        <f aca="true" t="shared" si="0" ref="F11:F17">+(E11-D11)/D11</f>
        <v>0.06181778209117187</v>
      </c>
      <c r="G11" s="60">
        <f>+E11/$E$14</f>
        <v>0.6634433346794492</v>
      </c>
    </row>
    <row r="12" spans="1:7" ht="12.75">
      <c r="A12" s="201"/>
      <c r="B12" s="2" t="s">
        <v>119</v>
      </c>
      <c r="C12" s="171">
        <v>346.166</v>
      </c>
      <c r="D12" s="171">
        <v>336.966</v>
      </c>
      <c r="E12" s="171">
        <v>489.445</v>
      </c>
      <c r="F12" s="38">
        <f t="shared" si="0"/>
        <v>0.4525055940361935</v>
      </c>
      <c r="G12" s="38">
        <f>+E12/$E$14</f>
        <v>0.0898839861260093</v>
      </c>
    </row>
    <row r="13" spans="1:7" ht="12.75">
      <c r="A13" s="201"/>
      <c r="B13" s="2" t="s">
        <v>120</v>
      </c>
      <c r="C13" s="171">
        <v>1851.538</v>
      </c>
      <c r="D13" s="171">
        <v>1375.467</v>
      </c>
      <c r="E13" s="171">
        <v>1343.206</v>
      </c>
      <c r="F13" s="38">
        <f t="shared" si="0"/>
        <v>-0.023454579426478564</v>
      </c>
      <c r="G13" s="38">
        <f>+E13/$E$14</f>
        <v>0.24667267919454164</v>
      </c>
    </row>
    <row r="14" spans="1:7" ht="12.75">
      <c r="A14" s="202"/>
      <c r="B14" s="35" t="s">
        <v>121</v>
      </c>
      <c r="C14" s="172">
        <v>6435.531</v>
      </c>
      <c r="D14" s="172">
        <v>5114.755</v>
      </c>
      <c r="E14" s="172">
        <v>5445.297</v>
      </c>
      <c r="F14" s="36">
        <f t="shared" si="0"/>
        <v>0.06462518732568802</v>
      </c>
      <c r="G14" s="36">
        <f>SUM(G11:G13)</f>
        <v>1.0000000000000002</v>
      </c>
    </row>
    <row r="15" spans="1:7" ht="12.75">
      <c r="A15" s="200" t="s">
        <v>239</v>
      </c>
      <c r="B15" s="49" t="s">
        <v>195</v>
      </c>
      <c r="C15" s="170">
        <v>1985.588</v>
      </c>
      <c r="D15" s="170">
        <v>1581.843</v>
      </c>
      <c r="E15" s="170">
        <v>1962.328</v>
      </c>
      <c r="F15" s="60">
        <f t="shared" si="0"/>
        <v>0.2405327203774331</v>
      </c>
      <c r="G15" s="60">
        <f>+E15/$E$18</f>
        <v>0.5975818728471843</v>
      </c>
    </row>
    <row r="16" spans="1:7" ht="12.75">
      <c r="A16" s="201"/>
      <c r="B16" s="2" t="s">
        <v>119</v>
      </c>
      <c r="C16" s="171">
        <v>185.326</v>
      </c>
      <c r="D16" s="171">
        <v>182.27</v>
      </c>
      <c r="E16" s="171">
        <v>78.261</v>
      </c>
      <c r="F16" s="38">
        <f t="shared" si="0"/>
        <v>-0.5706314807702859</v>
      </c>
      <c r="G16" s="38">
        <f>+E16/$E$18</f>
        <v>0.023832588104992385</v>
      </c>
    </row>
    <row r="17" spans="1:7" ht="12.75">
      <c r="A17" s="201"/>
      <c r="B17" s="2" t="s">
        <v>120</v>
      </c>
      <c r="C17" s="171">
        <v>1195.022</v>
      </c>
      <c r="D17" s="171">
        <v>1072.992</v>
      </c>
      <c r="E17" s="171">
        <v>1243.192</v>
      </c>
      <c r="F17" s="38">
        <f t="shared" si="0"/>
        <v>0.1586218722972772</v>
      </c>
      <c r="G17" s="38">
        <f>+E17/$E$18</f>
        <v>0.3785855390478232</v>
      </c>
    </row>
    <row r="18" spans="1:7" ht="12.75">
      <c r="A18" s="202"/>
      <c r="B18" s="35" t="s">
        <v>121</v>
      </c>
      <c r="C18" s="172">
        <v>3365.936</v>
      </c>
      <c r="D18" s="172">
        <v>2837.105</v>
      </c>
      <c r="E18" s="172">
        <v>3283.781</v>
      </c>
      <c r="F18" s="36">
        <f aca="true" t="shared" si="1" ref="F18:F25">+(E18-D18)/D18</f>
        <v>0.15744077149065683</v>
      </c>
      <c r="G18" s="36">
        <f>SUM(G15:G17)</f>
        <v>0.9999999999999999</v>
      </c>
    </row>
    <row r="19" spans="1:7" ht="12.75">
      <c r="A19" s="200" t="s">
        <v>240</v>
      </c>
      <c r="B19" s="49" t="s">
        <v>195</v>
      </c>
      <c r="C19" s="170">
        <v>221838.707</v>
      </c>
      <c r="D19" s="170">
        <v>191253.866</v>
      </c>
      <c r="E19" s="170">
        <v>180564.507</v>
      </c>
      <c r="F19" s="60">
        <f t="shared" si="1"/>
        <v>-0.055890943401897014</v>
      </c>
      <c r="G19" s="60">
        <f>+E19/$E$22</f>
        <v>0.9983363981816423</v>
      </c>
    </row>
    <row r="20" spans="1:7" ht="12.75">
      <c r="A20" s="201"/>
      <c r="B20" s="2" t="s">
        <v>119</v>
      </c>
      <c r="C20" s="171"/>
      <c r="D20" s="171"/>
      <c r="E20" s="171"/>
      <c r="F20" s="38"/>
      <c r="G20" s="38">
        <f>+E20/$E$22</f>
        <v>0</v>
      </c>
    </row>
    <row r="21" spans="1:7" ht="12.75">
      <c r="A21" s="201"/>
      <c r="B21" s="2" t="s">
        <v>120</v>
      </c>
      <c r="C21" s="171">
        <v>254.51</v>
      </c>
      <c r="D21" s="171">
        <v>254.51</v>
      </c>
      <c r="E21" s="171">
        <v>300.888</v>
      </c>
      <c r="F21" s="38">
        <f>+(E21-D21)/D21</f>
        <v>0.18222466700719023</v>
      </c>
      <c r="G21" s="38">
        <f>+E21/$E$22</f>
        <v>0.0016636018183577904</v>
      </c>
    </row>
    <row r="22" spans="1:7" ht="12.75">
      <c r="A22" s="202"/>
      <c r="B22" s="35" t="s">
        <v>121</v>
      </c>
      <c r="C22" s="172">
        <v>222093.217</v>
      </c>
      <c r="D22" s="172">
        <v>191508.376</v>
      </c>
      <c r="E22" s="172">
        <v>180865.395</v>
      </c>
      <c r="F22" s="36">
        <f t="shared" si="1"/>
        <v>-0.05557449351458132</v>
      </c>
      <c r="G22" s="36">
        <f>SUM(G19:G21)</f>
        <v>1.0000000000000002</v>
      </c>
    </row>
    <row r="23" spans="1:7" ht="12.75">
      <c r="A23" s="200" t="s">
        <v>146</v>
      </c>
      <c r="B23" s="49" t="s">
        <v>195</v>
      </c>
      <c r="C23" s="170">
        <v>551748.412</v>
      </c>
      <c r="D23" s="170">
        <v>487102.943</v>
      </c>
      <c r="E23" s="170">
        <v>567907.34</v>
      </c>
      <c r="F23" s="60">
        <f t="shared" si="1"/>
        <v>0.16588772078102582</v>
      </c>
      <c r="G23" s="60">
        <f>+E23/$E$26</f>
        <v>0.9992912303143294</v>
      </c>
    </row>
    <row r="24" spans="1:7" ht="12.75">
      <c r="A24" s="201"/>
      <c r="B24" s="2" t="s">
        <v>119</v>
      </c>
      <c r="C24" s="171">
        <v>89.058</v>
      </c>
      <c r="D24" s="171">
        <v>89.058</v>
      </c>
      <c r="E24" s="171">
        <v>54.15</v>
      </c>
      <c r="F24" s="38">
        <f t="shared" si="1"/>
        <v>-0.3919692784477532</v>
      </c>
      <c r="G24" s="38">
        <f>+E24/$E$26</f>
        <v>9.528248062707015E-05</v>
      </c>
    </row>
    <row r="25" spans="1:7" ht="12.75">
      <c r="A25" s="201"/>
      <c r="B25" s="2" t="s">
        <v>120</v>
      </c>
      <c r="C25" s="171">
        <v>951.974</v>
      </c>
      <c r="D25" s="171">
        <v>887.233</v>
      </c>
      <c r="E25" s="171">
        <v>348.651</v>
      </c>
      <c r="F25" s="38">
        <f t="shared" si="1"/>
        <v>-0.6070355814087167</v>
      </c>
      <c r="G25" s="38">
        <f>+E25/$E$26</f>
        <v>0.0006134872050435575</v>
      </c>
    </row>
    <row r="26" spans="1:7" ht="12.75">
      <c r="A26" s="202"/>
      <c r="B26" s="35" t="s">
        <v>121</v>
      </c>
      <c r="C26" s="172">
        <v>552789.444</v>
      </c>
      <c r="D26" s="172">
        <v>488079.234</v>
      </c>
      <c r="E26" s="172">
        <v>568310.141</v>
      </c>
      <c r="F26" s="36">
        <f aca="true" t="shared" si="2" ref="F26:F54">+(E26-D26)/D26</f>
        <v>0.16438090664598926</v>
      </c>
      <c r="G26" s="36">
        <f>SUM(G23:G25)</f>
        <v>1</v>
      </c>
    </row>
    <row r="27" spans="1:7" ht="12.75">
      <c r="A27" s="206" t="s">
        <v>145</v>
      </c>
      <c r="B27" s="49" t="s">
        <v>195</v>
      </c>
      <c r="C27" s="170">
        <v>1131759.011</v>
      </c>
      <c r="D27" s="170">
        <v>1004715.407</v>
      </c>
      <c r="E27" s="170">
        <v>883499.708</v>
      </c>
      <c r="F27" s="60">
        <f t="shared" si="2"/>
        <v>-0.12064680023365067</v>
      </c>
      <c r="G27" s="60">
        <f>+E27/$E$30</f>
        <v>0.921265953685623</v>
      </c>
    </row>
    <row r="28" spans="1:7" ht="12.75">
      <c r="A28" s="207"/>
      <c r="B28" s="2" t="s">
        <v>119</v>
      </c>
      <c r="C28" s="171">
        <v>29015.584</v>
      </c>
      <c r="D28" s="171">
        <v>23982.953</v>
      </c>
      <c r="E28" s="171">
        <v>24308.718</v>
      </c>
      <c r="F28" s="38">
        <f t="shared" si="2"/>
        <v>0.013583189693112412</v>
      </c>
      <c r="G28" s="38">
        <f>+E28/$E$30</f>
        <v>0.02534782305909361</v>
      </c>
    </row>
    <row r="29" spans="1:7" ht="12.75">
      <c r="A29" s="207"/>
      <c r="B29" s="2" t="s">
        <v>120</v>
      </c>
      <c r="C29" s="171">
        <v>52930.449</v>
      </c>
      <c r="D29" s="171">
        <v>43327.866</v>
      </c>
      <c r="E29" s="171">
        <v>51197.716</v>
      </c>
      <c r="F29" s="38">
        <f t="shared" si="2"/>
        <v>0.1816348398049421</v>
      </c>
      <c r="G29" s="38">
        <f>+E29/$E$30</f>
        <v>0.05338622325528339</v>
      </c>
    </row>
    <row r="30" spans="1:7" ht="12.75">
      <c r="A30" s="208"/>
      <c r="B30" s="35" t="s">
        <v>121</v>
      </c>
      <c r="C30" s="172">
        <v>1213705.044</v>
      </c>
      <c r="D30" s="172">
        <v>1072026.226</v>
      </c>
      <c r="E30" s="172">
        <v>959006.142</v>
      </c>
      <c r="F30" s="36">
        <f t="shared" si="2"/>
        <v>-0.10542660362116928</v>
      </c>
      <c r="G30" s="36">
        <f>SUM(G27:G29)</f>
        <v>1</v>
      </c>
    </row>
    <row r="31" spans="1:7" ht="12.75">
      <c r="A31" s="200" t="s">
        <v>250</v>
      </c>
      <c r="B31" s="49" t="s">
        <v>195</v>
      </c>
      <c r="C31" s="170">
        <v>1778041.525</v>
      </c>
      <c r="D31" s="170">
        <v>1497884.49</v>
      </c>
      <c r="E31" s="170">
        <v>1675094.869</v>
      </c>
      <c r="F31" s="60">
        <f t="shared" si="2"/>
        <v>0.11830710591041634</v>
      </c>
      <c r="G31" s="60">
        <f>+E31/$E$34</f>
        <v>0.8801888856979923</v>
      </c>
    </row>
    <row r="32" spans="1:7" ht="12.75">
      <c r="A32" s="201"/>
      <c r="B32" s="2" t="s">
        <v>119</v>
      </c>
      <c r="C32" s="171">
        <v>65351.233</v>
      </c>
      <c r="D32" s="171">
        <v>55130.315</v>
      </c>
      <c r="E32" s="171">
        <v>59005.437</v>
      </c>
      <c r="F32" s="38">
        <f t="shared" si="2"/>
        <v>0.07029022054381506</v>
      </c>
      <c r="G32" s="38">
        <f>+E32/$E$34</f>
        <v>0.03100476922489641</v>
      </c>
    </row>
    <row r="33" spans="1:7" ht="12.75">
      <c r="A33" s="201"/>
      <c r="B33" s="2" t="s">
        <v>120</v>
      </c>
      <c r="C33" s="171">
        <v>187444.717</v>
      </c>
      <c r="D33" s="171">
        <v>153167.498</v>
      </c>
      <c r="E33" s="171">
        <v>169008.102</v>
      </c>
      <c r="F33" s="38">
        <f t="shared" si="2"/>
        <v>0.10342013943454258</v>
      </c>
      <c r="G33" s="38">
        <f>+E33/$E$34</f>
        <v>0.08880634507711134</v>
      </c>
    </row>
    <row r="34" spans="1:7" ht="12.75">
      <c r="A34" s="202"/>
      <c r="B34" s="35" t="s">
        <v>121</v>
      </c>
      <c r="C34" s="172">
        <v>2030837.475</v>
      </c>
      <c r="D34" s="172">
        <v>1706182.303</v>
      </c>
      <c r="E34" s="172">
        <v>1903108.408</v>
      </c>
      <c r="F34" s="36">
        <f t="shared" si="2"/>
        <v>0.11541914639118138</v>
      </c>
      <c r="G34" s="36">
        <f>SUM(G31:G33)</f>
        <v>1</v>
      </c>
    </row>
    <row r="35" spans="1:7" ht="12.75">
      <c r="A35" s="200" t="s">
        <v>267</v>
      </c>
      <c r="B35" s="49" t="s">
        <v>195</v>
      </c>
      <c r="C35" s="170">
        <v>1640478.062</v>
      </c>
      <c r="D35" s="170">
        <v>1457279.442</v>
      </c>
      <c r="E35" s="170">
        <v>1612669.11</v>
      </c>
      <c r="F35" s="60">
        <f t="shared" si="2"/>
        <v>0.10662997330610807</v>
      </c>
      <c r="G35" s="60">
        <f>+E35/$E$38</f>
        <v>0.7590292101647638</v>
      </c>
    </row>
    <row r="36" spans="1:7" ht="12.75">
      <c r="A36" s="201"/>
      <c r="B36" s="2" t="s">
        <v>119</v>
      </c>
      <c r="C36" s="171">
        <v>1395.051</v>
      </c>
      <c r="D36" s="171">
        <v>1305.774</v>
      </c>
      <c r="E36" s="171">
        <v>1647.384</v>
      </c>
      <c r="F36" s="38">
        <f t="shared" si="2"/>
        <v>0.2616149502134367</v>
      </c>
      <c r="G36" s="38">
        <f>+E36/$E$38</f>
        <v>0.0007753683434527181</v>
      </c>
    </row>
    <row r="37" spans="1:7" ht="12.75">
      <c r="A37" s="201"/>
      <c r="B37" s="2" t="s">
        <v>120</v>
      </c>
      <c r="C37" s="171">
        <v>477107.632</v>
      </c>
      <c r="D37" s="171">
        <v>389247.044</v>
      </c>
      <c r="E37" s="171">
        <v>510330.474</v>
      </c>
      <c r="F37" s="38">
        <f t="shared" si="2"/>
        <v>0.3110709043688974</v>
      </c>
      <c r="G37" s="38">
        <f>+E37/$E$38</f>
        <v>0.24019542149178358</v>
      </c>
    </row>
    <row r="38" spans="1:7" ht="12.75">
      <c r="A38" s="202"/>
      <c r="B38" s="35" t="s">
        <v>121</v>
      </c>
      <c r="C38" s="172">
        <v>2118980.745</v>
      </c>
      <c r="D38" s="172">
        <v>1847832.26</v>
      </c>
      <c r="E38" s="172">
        <v>2124646.968</v>
      </c>
      <c r="F38" s="36">
        <f t="shared" si="2"/>
        <v>0.14980510622755328</v>
      </c>
      <c r="G38" s="36">
        <f>SUM(G35:G37)</f>
        <v>1</v>
      </c>
    </row>
    <row r="39" spans="1:7" ht="12.75">
      <c r="A39" s="200" t="s">
        <v>144</v>
      </c>
      <c r="B39" s="49" t="s">
        <v>195</v>
      </c>
      <c r="C39" s="170">
        <v>1120181.087</v>
      </c>
      <c r="D39" s="170">
        <v>959210.511</v>
      </c>
      <c r="E39" s="170">
        <v>1155537.382</v>
      </c>
      <c r="F39" s="60">
        <f t="shared" si="2"/>
        <v>0.20467547920771265</v>
      </c>
      <c r="G39" s="60">
        <f>+E39/$E$42</f>
        <v>0.7828870519013476</v>
      </c>
    </row>
    <row r="40" spans="1:7" ht="12.75">
      <c r="A40" s="201"/>
      <c r="B40" s="2" t="s">
        <v>119</v>
      </c>
      <c r="C40" s="171">
        <v>218021.924</v>
      </c>
      <c r="D40" s="171">
        <v>159317.202</v>
      </c>
      <c r="E40" s="171">
        <v>288659.886</v>
      </c>
      <c r="F40" s="38">
        <f t="shared" si="2"/>
        <v>0.8118563618761019</v>
      </c>
      <c r="G40" s="38">
        <f>+E40/$E$42</f>
        <v>0.19556968962923527</v>
      </c>
    </row>
    <row r="41" spans="1:9" ht="12.75">
      <c r="A41" s="201"/>
      <c r="B41" s="2" t="s">
        <v>120</v>
      </c>
      <c r="C41" s="171">
        <v>32529.129</v>
      </c>
      <c r="D41" s="171">
        <v>26404.078</v>
      </c>
      <c r="E41" s="171">
        <v>31797.742</v>
      </c>
      <c r="F41" s="38">
        <f t="shared" si="2"/>
        <v>0.20427390041795804</v>
      </c>
      <c r="G41" s="38">
        <f>+E41/$E$42</f>
        <v>0.02154325846941718</v>
      </c>
      <c r="I41" s="117"/>
    </row>
    <row r="42" spans="1:7" ht="12.75">
      <c r="A42" s="202"/>
      <c r="B42" s="35" t="s">
        <v>121</v>
      </c>
      <c r="C42" s="172">
        <v>1370732.14</v>
      </c>
      <c r="D42" s="172">
        <v>1144931.791</v>
      </c>
      <c r="E42" s="172">
        <v>1475995.01</v>
      </c>
      <c r="F42" s="36">
        <f t="shared" si="2"/>
        <v>0.28915540786132304</v>
      </c>
      <c r="G42" s="36">
        <f>SUM(G39:G41)</f>
        <v>1</v>
      </c>
    </row>
    <row r="43" spans="1:7" ht="12.75">
      <c r="A43" s="200" t="s">
        <v>266</v>
      </c>
      <c r="B43" s="49" t="s">
        <v>195</v>
      </c>
      <c r="C43" s="170">
        <v>315271.027</v>
      </c>
      <c r="D43" s="170">
        <v>270595.724</v>
      </c>
      <c r="E43" s="170">
        <v>344657.298</v>
      </c>
      <c r="F43" s="60">
        <f t="shared" si="2"/>
        <v>0.27369824217917066</v>
      </c>
      <c r="G43" s="60">
        <f>+E43/$E$46</f>
        <v>0.0923778824413567</v>
      </c>
    </row>
    <row r="44" spans="1:7" ht="12.75">
      <c r="A44" s="201"/>
      <c r="B44" s="2" t="s">
        <v>119</v>
      </c>
      <c r="C44" s="171">
        <v>3558167.14</v>
      </c>
      <c r="D44" s="171">
        <v>2952154.298</v>
      </c>
      <c r="E44" s="171">
        <v>3320532.227</v>
      </c>
      <c r="F44" s="38">
        <f t="shared" si="2"/>
        <v>0.12478274907567179</v>
      </c>
      <c r="G44" s="38">
        <f>+E44/$E$46</f>
        <v>0.8899963456121052</v>
      </c>
    </row>
    <row r="45" spans="1:7" ht="12.75">
      <c r="A45" s="201"/>
      <c r="B45" s="2" t="s">
        <v>120</v>
      </c>
      <c r="C45" s="171">
        <v>71024.579</v>
      </c>
      <c r="D45" s="171">
        <v>57506.801</v>
      </c>
      <c r="E45" s="171">
        <v>65760.881</v>
      </c>
      <c r="F45" s="38">
        <f t="shared" si="2"/>
        <v>0.14353224064750175</v>
      </c>
      <c r="G45" s="38">
        <f>+E45/$E$46</f>
        <v>0.01762577194653817</v>
      </c>
    </row>
    <row r="46" spans="1:7" ht="12.75">
      <c r="A46" s="202"/>
      <c r="B46" s="35" t="s">
        <v>121</v>
      </c>
      <c r="C46" s="172">
        <v>3944462.746</v>
      </c>
      <c r="D46" s="172">
        <v>3280256.823</v>
      </c>
      <c r="E46" s="172">
        <v>3730950.406</v>
      </c>
      <c r="F46" s="36">
        <f t="shared" si="2"/>
        <v>0.1373958221319429</v>
      </c>
      <c r="G46" s="36">
        <f>SUM(G43:G45)</f>
        <v>1</v>
      </c>
    </row>
    <row r="47" spans="1:7" ht="12.75">
      <c r="A47" s="200" t="s">
        <v>220</v>
      </c>
      <c r="B47" s="49" t="s">
        <v>195</v>
      </c>
      <c r="C47" s="170">
        <v>84361.875</v>
      </c>
      <c r="D47" s="170">
        <v>79205.706</v>
      </c>
      <c r="E47" s="170">
        <v>102518.488</v>
      </c>
      <c r="F47" s="60">
        <f t="shared" si="2"/>
        <v>0.29433210279067507</v>
      </c>
      <c r="G47" s="60">
        <f>+E47/$E$50</f>
        <v>0.23268158363424152</v>
      </c>
    </row>
    <row r="48" spans="1:7" ht="12.75">
      <c r="A48" s="201"/>
      <c r="B48" s="2" t="s">
        <v>119</v>
      </c>
      <c r="C48" s="171">
        <v>345049.316</v>
      </c>
      <c r="D48" s="171">
        <v>278656.102</v>
      </c>
      <c r="E48" s="171">
        <v>329300.028</v>
      </c>
      <c r="F48" s="38">
        <f t="shared" si="2"/>
        <v>0.18174346671941882</v>
      </c>
      <c r="G48" s="38">
        <f>+E48/$E$50</f>
        <v>0.747397406074113</v>
      </c>
    </row>
    <row r="49" spans="1:7" ht="12.75">
      <c r="A49" s="201"/>
      <c r="B49" s="2" t="s">
        <v>120</v>
      </c>
      <c r="C49" s="171">
        <v>20835.757</v>
      </c>
      <c r="D49" s="171">
        <v>18300.178</v>
      </c>
      <c r="E49" s="171">
        <v>8777.11</v>
      </c>
      <c r="F49" s="38">
        <f t="shared" si="2"/>
        <v>-0.5203811678771649</v>
      </c>
      <c r="G49" s="38">
        <f>+E49/$E$50</f>
        <v>0.01992101029164552</v>
      </c>
    </row>
    <row r="50" spans="1:7" ht="14.25" customHeight="1">
      <c r="A50" s="202"/>
      <c r="B50" s="35" t="s">
        <v>121</v>
      </c>
      <c r="C50" s="172">
        <v>450246.948</v>
      </c>
      <c r="D50" s="172">
        <v>376161.986</v>
      </c>
      <c r="E50" s="172">
        <v>440595.626</v>
      </c>
      <c r="F50" s="36">
        <f t="shared" si="2"/>
        <v>0.17129226875147352</v>
      </c>
      <c r="G50" s="36">
        <f>SUM(G47:G49)</f>
        <v>1</v>
      </c>
    </row>
    <row r="51" spans="1:7" ht="14.25" customHeight="1">
      <c r="A51" s="200" t="s">
        <v>246</v>
      </c>
      <c r="B51" s="49" t="s">
        <v>195</v>
      </c>
      <c r="C51" s="170">
        <v>3125.014</v>
      </c>
      <c r="D51" s="170">
        <v>2208.082</v>
      </c>
      <c r="E51" s="170">
        <v>23605.683</v>
      </c>
      <c r="F51" s="60">
        <f t="shared" si="2"/>
        <v>9.690582596117356</v>
      </c>
      <c r="G51" s="60">
        <f>+E51/$E$54</f>
        <v>0.06890154431374212</v>
      </c>
    </row>
    <row r="52" spans="1:7" ht="14.25" customHeight="1">
      <c r="A52" s="201"/>
      <c r="B52" s="2" t="s">
        <v>119</v>
      </c>
      <c r="C52" s="171">
        <v>12368.209</v>
      </c>
      <c r="D52" s="171">
        <v>7633.235</v>
      </c>
      <c r="E52" s="171">
        <v>282394.956</v>
      </c>
      <c r="F52" s="38">
        <f t="shared" si="2"/>
        <v>35.995448980674645</v>
      </c>
      <c r="G52" s="38">
        <f>+E52/$E$54</f>
        <v>0.8242696716215013</v>
      </c>
    </row>
    <row r="53" spans="1:7" ht="14.25" customHeight="1">
      <c r="A53" s="201"/>
      <c r="B53" s="2" t="s">
        <v>120</v>
      </c>
      <c r="C53" s="171">
        <v>3337.679</v>
      </c>
      <c r="D53" s="171">
        <v>1063.2</v>
      </c>
      <c r="E53" s="171">
        <v>36599.563</v>
      </c>
      <c r="F53" s="38">
        <f t="shared" si="2"/>
        <v>33.42396820917984</v>
      </c>
      <c r="G53" s="38">
        <f>+E53/$E$54</f>
        <v>0.10682878406475663</v>
      </c>
    </row>
    <row r="54" spans="1:7" ht="14.25" customHeight="1">
      <c r="A54" s="202"/>
      <c r="B54" s="35" t="s">
        <v>121</v>
      </c>
      <c r="C54" s="172">
        <v>18830.902</v>
      </c>
      <c r="D54" s="172">
        <v>10904.517</v>
      </c>
      <c r="E54" s="172">
        <v>342600.202</v>
      </c>
      <c r="F54" s="36">
        <f t="shared" si="2"/>
        <v>30.41819137885704</v>
      </c>
      <c r="G54" s="36">
        <f>SUM(G51:G53)</f>
        <v>1</v>
      </c>
    </row>
    <row r="55" spans="1:7" ht="12.75">
      <c r="A55" s="200" t="s">
        <v>242</v>
      </c>
      <c r="B55" s="49" t="s">
        <v>195</v>
      </c>
      <c r="C55" s="170">
        <v>111244.927</v>
      </c>
      <c r="D55" s="170">
        <v>97666.165</v>
      </c>
      <c r="E55" s="170">
        <v>108967.438</v>
      </c>
      <c r="F55" s="60">
        <f aca="true" t="shared" si="3" ref="F55:F68">+(E55-D55)/D55</f>
        <v>0.1157132871962363</v>
      </c>
      <c r="G55" s="60">
        <f>+E55/$E$58</f>
        <v>0.3622640979267594</v>
      </c>
    </row>
    <row r="56" spans="1:7" ht="12.75">
      <c r="A56" s="201"/>
      <c r="B56" s="2" t="s">
        <v>119</v>
      </c>
      <c r="C56" s="171">
        <v>87182.333</v>
      </c>
      <c r="D56" s="171">
        <v>65110.223</v>
      </c>
      <c r="E56" s="171">
        <v>116067.615</v>
      </c>
      <c r="F56" s="38">
        <f t="shared" si="3"/>
        <v>0.782632736490551</v>
      </c>
      <c r="G56" s="38">
        <f>+E56/$E$58</f>
        <v>0.3858687569261325</v>
      </c>
    </row>
    <row r="57" spans="1:7" ht="12.75">
      <c r="A57" s="201"/>
      <c r="B57" s="2" t="s">
        <v>120</v>
      </c>
      <c r="C57" s="171">
        <v>97425.304</v>
      </c>
      <c r="D57" s="171">
        <v>79217.679</v>
      </c>
      <c r="E57" s="171">
        <v>75760.523</v>
      </c>
      <c r="F57" s="38">
        <f t="shared" si="3"/>
        <v>-0.0436412180164986</v>
      </c>
      <c r="G57" s="38">
        <f>+E57/$E$58</f>
        <v>0.2518671451471082</v>
      </c>
    </row>
    <row r="58" spans="1:7" ht="12.75">
      <c r="A58" s="202"/>
      <c r="B58" s="35" t="s">
        <v>121</v>
      </c>
      <c r="C58" s="172">
        <v>295852.564</v>
      </c>
      <c r="D58" s="172">
        <v>241994.067</v>
      </c>
      <c r="E58" s="172">
        <v>300795.576</v>
      </c>
      <c r="F58" s="36">
        <f t="shared" si="3"/>
        <v>0.24298739935636515</v>
      </c>
      <c r="G58" s="36">
        <f>SUM(G55:G57)</f>
        <v>1</v>
      </c>
    </row>
    <row r="59" spans="1:7" ht="12.75">
      <c r="A59" s="203" t="s">
        <v>268</v>
      </c>
      <c r="B59" s="49" t="s">
        <v>195</v>
      </c>
      <c r="C59" s="170">
        <v>235.762</v>
      </c>
      <c r="D59" s="170">
        <v>231.239</v>
      </c>
      <c r="E59" s="170">
        <v>3690.727</v>
      </c>
      <c r="F59" s="60">
        <f t="shared" si="3"/>
        <v>14.960659750301636</v>
      </c>
      <c r="G59" s="60">
        <f>+E59/$E$62</f>
        <v>0.7007395047905761</v>
      </c>
    </row>
    <row r="60" spans="1:7" ht="12.75">
      <c r="A60" s="204"/>
      <c r="B60" s="2" t="s">
        <v>119</v>
      </c>
      <c r="C60" s="171">
        <v>181.089</v>
      </c>
      <c r="D60" s="171">
        <v>181.089</v>
      </c>
      <c r="E60" s="171">
        <v>0</v>
      </c>
      <c r="F60" s="38">
        <f t="shared" si="3"/>
        <v>-1</v>
      </c>
      <c r="G60" s="38">
        <f>+E60/$E$62</f>
        <v>0</v>
      </c>
    </row>
    <row r="61" spans="1:7" ht="12.75">
      <c r="A61" s="204"/>
      <c r="B61" s="2" t="s">
        <v>120</v>
      </c>
      <c r="C61" s="171">
        <v>1889.376</v>
      </c>
      <c r="D61" s="171">
        <v>1647.235</v>
      </c>
      <c r="E61" s="171">
        <v>1576.176</v>
      </c>
      <c r="F61" s="38">
        <f t="shared" si="3"/>
        <v>-0.043138350022917174</v>
      </c>
      <c r="G61" s="38">
        <f>+E61/$E$62</f>
        <v>0.2992604952094238</v>
      </c>
    </row>
    <row r="62" spans="1:7" ht="12.75">
      <c r="A62" s="205"/>
      <c r="B62" s="35" t="s">
        <v>121</v>
      </c>
      <c r="C62" s="172">
        <v>2306.227</v>
      </c>
      <c r="D62" s="172">
        <v>2059.563</v>
      </c>
      <c r="E62" s="172">
        <v>5266.903</v>
      </c>
      <c r="F62" s="36">
        <f t="shared" si="3"/>
        <v>1.5572915225220108</v>
      </c>
      <c r="G62" s="36">
        <f>SUM(G59:G61)</f>
        <v>1</v>
      </c>
    </row>
    <row r="63" spans="1:7" ht="12.75">
      <c r="A63" s="203" t="s">
        <v>269</v>
      </c>
      <c r="B63" s="49" t="s">
        <v>195</v>
      </c>
      <c r="C63" s="170">
        <v>797.55</v>
      </c>
      <c r="D63" s="170">
        <v>662.482</v>
      </c>
      <c r="E63" s="170">
        <v>1013.984</v>
      </c>
      <c r="F63" s="60">
        <f t="shared" si="3"/>
        <v>0.5305834724566103</v>
      </c>
      <c r="G63" s="60">
        <f>+E63/$E$66</f>
        <v>0.013018135087544874</v>
      </c>
    </row>
    <row r="64" spans="1:7" ht="12.75">
      <c r="A64" s="204"/>
      <c r="B64" s="2" t="s">
        <v>119</v>
      </c>
      <c r="C64" s="171">
        <v>3162.155</v>
      </c>
      <c r="D64" s="171">
        <v>2856.782</v>
      </c>
      <c r="E64" s="171">
        <v>2412.465</v>
      </c>
      <c r="F64" s="38">
        <f t="shared" si="3"/>
        <v>-0.1555305935139608</v>
      </c>
      <c r="G64" s="38">
        <f>+E64/$E$66</f>
        <v>0.030972673399160093</v>
      </c>
    </row>
    <row r="65" spans="1:7" ht="12.75">
      <c r="A65" s="204"/>
      <c r="B65" s="2" t="s">
        <v>120</v>
      </c>
      <c r="C65" s="171">
        <v>59856.78</v>
      </c>
      <c r="D65" s="171">
        <v>53693.446</v>
      </c>
      <c r="E65" s="171">
        <v>74463.663</v>
      </c>
      <c r="F65" s="38">
        <f t="shared" si="3"/>
        <v>0.3868296514252409</v>
      </c>
      <c r="G65" s="38">
        <f>+E65/$E$66</f>
        <v>0.9560091915132951</v>
      </c>
    </row>
    <row r="66" spans="1:7" ht="12.75">
      <c r="A66" s="205"/>
      <c r="B66" s="35" t="s">
        <v>121</v>
      </c>
      <c r="C66" s="172">
        <v>63816.485</v>
      </c>
      <c r="D66" s="172">
        <v>57212.71</v>
      </c>
      <c r="E66" s="172">
        <v>77890.112</v>
      </c>
      <c r="F66" s="36">
        <f t="shared" si="3"/>
        <v>0.36141273503737187</v>
      </c>
      <c r="G66" s="36">
        <f>SUM(G63:G65)</f>
        <v>1</v>
      </c>
    </row>
    <row r="67" spans="1:7" ht="12.75">
      <c r="A67" s="35" t="s">
        <v>122</v>
      </c>
      <c r="B67" s="35" t="s">
        <v>121</v>
      </c>
      <c r="C67" s="172">
        <f>+'Exportacion_regional '!B22</f>
        <v>12881.312000001162</v>
      </c>
      <c r="D67" s="172">
        <f>+'Exportacion_regional '!C22</f>
        <v>11233.88599999927</v>
      </c>
      <c r="E67" s="172">
        <f>+'Exportacion_regional '!D22</f>
        <v>21175.871000001833</v>
      </c>
      <c r="F67" s="36">
        <f t="shared" si="3"/>
        <v>0.8849996341429146</v>
      </c>
      <c r="G67" s="36">
        <f>+E67/$E$67</f>
        <v>1</v>
      </c>
    </row>
    <row r="68" spans="1:17" s="44" customFormat="1" ht="12.75">
      <c r="A68" s="173" t="s">
        <v>121</v>
      </c>
      <c r="B68" s="173"/>
      <c r="C68" s="174">
        <f>+C67+C66+C62+C58+C54+C50+C46+C42+C38+C34+C30+C26+C22+C18+C14+C10</f>
        <v>12315251.000000002</v>
      </c>
      <c r="D68" s="174">
        <f>+D67+D66+D62+D58+D54+D50+D46+D42+D38+D34+D30+D26+D22+D18+D14+D10</f>
        <v>10445076</v>
      </c>
      <c r="E68" s="174">
        <f>+E67+E66+E62+E58+E54+E50+E46+E42+E38+E34+E30+E26+E22+E18+E14+E10</f>
        <v>12143881</v>
      </c>
      <c r="F68" s="175">
        <f t="shared" si="3"/>
        <v>0.1626417079205551</v>
      </c>
      <c r="G68" s="173"/>
      <c r="H68" s="1"/>
      <c r="I68" s="1"/>
      <c r="J68" s="1"/>
      <c r="K68" s="1"/>
      <c r="L68" s="1"/>
      <c r="M68" s="1"/>
      <c r="N68" s="1"/>
      <c r="O68" s="1"/>
      <c r="P68" s="1"/>
      <c r="Q68" s="176"/>
    </row>
    <row r="69" spans="1:16" s="31" customFormat="1" ht="12.75">
      <c r="A69" s="32" t="s">
        <v>198</v>
      </c>
      <c r="B69" s="32"/>
      <c r="C69" s="32"/>
      <c r="D69" s="32"/>
      <c r="E69" s="32"/>
      <c r="F69" s="64"/>
      <c r="H69"/>
      <c r="I69"/>
      <c r="J69"/>
      <c r="K69"/>
      <c r="L69"/>
      <c r="M69"/>
      <c r="N69"/>
      <c r="O69"/>
      <c r="P69"/>
    </row>
    <row r="70" ht="12.75">
      <c r="A70" s="32" t="s">
        <v>309</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paperSize="122"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89">
      <selection activeCell="C119" sqref="C119"/>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196" t="s">
        <v>117</v>
      </c>
      <c r="B1" s="196"/>
      <c r="C1" s="196"/>
      <c r="D1" s="196"/>
      <c r="E1" s="196"/>
      <c r="F1" s="196"/>
      <c r="H1" s="79"/>
      <c r="J1" s="79"/>
      <c r="K1" s="79"/>
      <c r="M1" s="79"/>
      <c r="O1" s="79"/>
      <c r="P1" s="79"/>
      <c r="R1" s="79"/>
      <c r="T1" s="79"/>
      <c r="U1" s="79"/>
      <c r="W1" s="79"/>
    </row>
    <row r="2" spans="1:23" s="80" customFormat="1" ht="15.75" customHeight="1">
      <c r="A2" s="197" t="s">
        <v>1</v>
      </c>
      <c r="B2" s="197"/>
      <c r="C2" s="197"/>
      <c r="D2" s="197"/>
      <c r="E2" s="197"/>
      <c r="F2" s="197"/>
      <c r="H2" s="79"/>
      <c r="J2" s="79"/>
      <c r="K2" s="79"/>
      <c r="M2" s="79"/>
      <c r="O2" s="79"/>
      <c r="P2" s="79"/>
      <c r="R2" s="79"/>
      <c r="T2" s="79"/>
      <c r="U2" s="79"/>
      <c r="W2" s="79"/>
    </row>
    <row r="3" spans="1:23" s="80" customFormat="1" ht="15.75" customHeight="1">
      <c r="A3" s="197" t="s">
        <v>24</v>
      </c>
      <c r="B3" s="197"/>
      <c r="C3" s="197"/>
      <c r="D3" s="197"/>
      <c r="E3" s="197"/>
      <c r="F3" s="197"/>
      <c r="H3" s="79"/>
      <c r="J3" s="79"/>
      <c r="K3" s="79"/>
      <c r="M3" s="79"/>
      <c r="O3" s="79"/>
      <c r="P3" s="79"/>
      <c r="R3" s="79"/>
      <c r="T3" s="79"/>
      <c r="U3" s="79"/>
      <c r="W3" s="79"/>
    </row>
    <row r="4" spans="1:23" s="80" customFormat="1" ht="15.75" customHeight="1">
      <c r="A4" s="198"/>
      <c r="B4" s="198"/>
      <c r="C4" s="198"/>
      <c r="D4" s="198"/>
      <c r="E4" s="198"/>
      <c r="F4" s="198"/>
      <c r="H4" s="79"/>
      <c r="J4" s="79"/>
      <c r="K4" s="79"/>
      <c r="M4" s="79"/>
      <c r="O4" s="79"/>
      <c r="P4" s="79"/>
      <c r="R4" s="79"/>
      <c r="T4" s="79"/>
      <c r="U4" s="79"/>
      <c r="W4" s="79"/>
    </row>
    <row r="5" spans="1:6" s="3" customFormat="1" ht="12.75">
      <c r="A5" s="14" t="s">
        <v>25</v>
      </c>
      <c r="B5" s="1" t="s">
        <v>123</v>
      </c>
      <c r="C5" s="1">
        <v>2010</v>
      </c>
      <c r="D5" s="209" t="str">
        <f>+Exportacion_region_sector!D6</f>
        <v>ene - oct</v>
      </c>
      <c r="E5" s="209"/>
      <c r="F5" s="18" t="s">
        <v>27</v>
      </c>
    </row>
    <row r="6" spans="1:6" s="3" customFormat="1" ht="12.75">
      <c r="A6" s="18"/>
      <c r="B6" s="18"/>
      <c r="C6" s="18"/>
      <c r="D6" s="17">
        <v>2010</v>
      </c>
      <c r="E6" s="16">
        <v>2011</v>
      </c>
      <c r="F6" s="39">
        <v>2011</v>
      </c>
    </row>
    <row r="7" spans="1:6" s="3" customFormat="1" ht="12.75">
      <c r="A7" s="206" t="s">
        <v>237</v>
      </c>
      <c r="B7" t="s">
        <v>125</v>
      </c>
      <c r="C7" s="55">
        <v>1736.702</v>
      </c>
      <c r="D7" s="55">
        <v>1557.647</v>
      </c>
      <c r="E7" s="24">
        <v>1088.107</v>
      </c>
      <c r="F7" s="40">
        <f aca="true" t="shared" si="0" ref="F7:F12">+E7/$E$13</f>
        <v>0.2758079389388826</v>
      </c>
    </row>
    <row r="8" spans="1:6" s="3" customFormat="1" ht="12.75">
      <c r="A8" s="207"/>
      <c r="B8" s="3" t="s">
        <v>126</v>
      </c>
      <c r="C8" s="55">
        <v>2076.182</v>
      </c>
      <c r="D8" s="55">
        <v>2076.182</v>
      </c>
      <c r="E8" s="24">
        <v>1011.1</v>
      </c>
      <c r="F8" s="40">
        <f t="shared" si="0"/>
        <v>0.2562885884027069</v>
      </c>
    </row>
    <row r="9" spans="1:6" s="3" customFormat="1" ht="12.75">
      <c r="A9" s="207"/>
      <c r="B9" t="s">
        <v>287</v>
      </c>
      <c r="C9" s="55">
        <v>828.449</v>
      </c>
      <c r="D9" s="55">
        <v>527.857</v>
      </c>
      <c r="E9" s="24">
        <v>881.153</v>
      </c>
      <c r="F9" s="40">
        <f t="shared" si="0"/>
        <v>0.2233502705338843</v>
      </c>
    </row>
    <row r="10" spans="1:23" ht="12.75">
      <c r="A10" s="207"/>
      <c r="B10" s="3" t="s">
        <v>173</v>
      </c>
      <c r="C10" s="55">
        <v>892.787</v>
      </c>
      <c r="D10" s="55">
        <v>829.071</v>
      </c>
      <c r="E10" s="24">
        <v>320.646</v>
      </c>
      <c r="F10" s="40">
        <f t="shared" si="0"/>
        <v>0.08127574989316028</v>
      </c>
      <c r="H10" s="52"/>
      <c r="J10" s="52"/>
      <c r="K10" s="52"/>
      <c r="M10" s="52"/>
      <c r="O10" s="52"/>
      <c r="P10" s="52"/>
      <c r="R10" s="52"/>
      <c r="T10" s="52"/>
      <c r="U10" s="52"/>
      <c r="W10" s="52"/>
    </row>
    <row r="11" spans="1:23" ht="12.75">
      <c r="A11" s="207"/>
      <c r="B11" s="3" t="s">
        <v>404</v>
      </c>
      <c r="C11" s="55">
        <v>808.851</v>
      </c>
      <c r="D11" s="55">
        <v>444.131</v>
      </c>
      <c r="E11" s="24">
        <v>199.001</v>
      </c>
      <c r="F11" s="40">
        <f t="shared" si="0"/>
        <v>0.05044178160491255</v>
      </c>
      <c r="H11" s="52"/>
      <c r="J11" s="52"/>
      <c r="K11" s="52"/>
      <c r="M11" s="52"/>
      <c r="O11" s="52"/>
      <c r="P11" s="52"/>
      <c r="R11" s="52"/>
      <c r="T11" s="52"/>
      <c r="U11" s="52"/>
      <c r="W11" s="52"/>
    </row>
    <row r="12" spans="1:6" ht="12.75">
      <c r="A12" s="207"/>
      <c r="B12" s="3" t="s">
        <v>147</v>
      </c>
      <c r="C12" s="55">
        <v>1571.313</v>
      </c>
      <c r="D12" s="55">
        <v>1305.5100000000002</v>
      </c>
      <c r="E12" s="55">
        <v>445.155</v>
      </c>
      <c r="F12" s="40">
        <f t="shared" si="0"/>
        <v>0.11283567062645335</v>
      </c>
    </row>
    <row r="13" spans="1:7" s="1" customFormat="1" ht="12.75">
      <c r="A13" s="208"/>
      <c r="B13" s="41" t="s">
        <v>150</v>
      </c>
      <c r="C13" s="71">
        <v>7914.284</v>
      </c>
      <c r="D13" s="71">
        <v>6740.398</v>
      </c>
      <c r="E13" s="71">
        <v>3945.1620000000003</v>
      </c>
      <c r="F13" s="43">
        <f>SUM(F7:F12)</f>
        <v>0.9999999999999999</v>
      </c>
      <c r="G13" s="27"/>
    </row>
    <row r="14" spans="1:23" ht="12.75">
      <c r="A14" s="206" t="s">
        <v>238</v>
      </c>
      <c r="B14" s="3" t="s">
        <v>128</v>
      </c>
      <c r="C14" s="55">
        <v>1311.392</v>
      </c>
      <c r="D14" s="55">
        <v>1119.021</v>
      </c>
      <c r="E14" s="24">
        <v>1232.843</v>
      </c>
      <c r="F14" s="40">
        <f aca="true" t="shared" si="1" ref="F14:F19">+E14/$E$20</f>
        <v>0.2264050978302929</v>
      </c>
      <c r="H14" s="52"/>
      <c r="J14" s="52"/>
      <c r="K14" s="52"/>
      <c r="M14" s="52"/>
      <c r="O14" s="52"/>
      <c r="P14" s="52"/>
      <c r="R14" s="52"/>
      <c r="T14" s="52"/>
      <c r="U14" s="52"/>
      <c r="W14" s="52"/>
    </row>
    <row r="15" spans="1:6" ht="12.75">
      <c r="A15" s="210"/>
      <c r="B15" s="3" t="s">
        <v>173</v>
      </c>
      <c r="C15" s="55">
        <v>545.754</v>
      </c>
      <c r="D15" s="55">
        <v>244.984</v>
      </c>
      <c r="E15" s="24">
        <v>622.96</v>
      </c>
      <c r="F15" s="40">
        <f t="shared" si="1"/>
        <v>0.1144033098653756</v>
      </c>
    </row>
    <row r="16" spans="1:6" ht="12.75">
      <c r="A16" s="210"/>
      <c r="B16" s="3" t="s">
        <v>314</v>
      </c>
      <c r="C16" s="55">
        <v>472.124</v>
      </c>
      <c r="D16" s="55">
        <v>391.668</v>
      </c>
      <c r="E16" s="24">
        <v>573.694</v>
      </c>
      <c r="F16" s="40">
        <f t="shared" si="1"/>
        <v>0.10535586947782648</v>
      </c>
    </row>
    <row r="17" spans="1:6" ht="12.75">
      <c r="A17" s="210"/>
      <c r="B17" t="s">
        <v>404</v>
      </c>
      <c r="C17" s="55">
        <v>956.51</v>
      </c>
      <c r="D17" s="55">
        <v>728.046</v>
      </c>
      <c r="E17" s="24">
        <v>564.823</v>
      </c>
      <c r="F17" s="40">
        <f t="shared" si="1"/>
        <v>0.10372675723656581</v>
      </c>
    </row>
    <row r="18" spans="1:6" ht="12.75">
      <c r="A18" s="211"/>
      <c r="B18" s="3" t="s">
        <v>131</v>
      </c>
      <c r="C18" s="55">
        <v>78.543</v>
      </c>
      <c r="D18" s="55">
        <v>40.914</v>
      </c>
      <c r="E18" s="37">
        <v>456.019</v>
      </c>
      <c r="F18" s="40">
        <f t="shared" si="1"/>
        <v>0.08374547797851983</v>
      </c>
    </row>
    <row r="19" spans="1:7" ht="12.75">
      <c r="A19" s="211"/>
      <c r="B19" s="3" t="s">
        <v>147</v>
      </c>
      <c r="C19" s="55">
        <v>3071.2080000000005</v>
      </c>
      <c r="D19" s="55">
        <v>2590.1220000000008</v>
      </c>
      <c r="E19" s="55">
        <v>1994.9579999999992</v>
      </c>
      <c r="F19" s="40">
        <f t="shared" si="1"/>
        <v>0.36636348761141946</v>
      </c>
      <c r="G19" s="24"/>
    </row>
    <row r="20" spans="1:7" s="1" customFormat="1" ht="12.75">
      <c r="A20" s="212"/>
      <c r="B20" s="41" t="s">
        <v>150</v>
      </c>
      <c r="C20" s="71">
        <v>6435.531000000001</v>
      </c>
      <c r="D20" s="71">
        <v>5114.755000000001</v>
      </c>
      <c r="E20" s="71">
        <v>5445.296999999999</v>
      </c>
      <c r="F20" s="43">
        <f>SUM(F14:F19)</f>
        <v>1</v>
      </c>
      <c r="G20" s="27"/>
    </row>
    <row r="21" spans="1:6" ht="12.75">
      <c r="A21" s="206" t="s">
        <v>239</v>
      </c>
      <c r="B21" s="3" t="s">
        <v>244</v>
      </c>
      <c r="C21" s="24">
        <v>83.649</v>
      </c>
      <c r="D21" s="55">
        <v>81.471</v>
      </c>
      <c r="E21" s="24">
        <v>383.296</v>
      </c>
      <c r="F21" s="40">
        <f aca="true" t="shared" si="2" ref="F21:F26">+E21/$E$27</f>
        <v>0.11672398372485863</v>
      </c>
    </row>
    <row r="22" spans="1:6" ht="12.75">
      <c r="A22" s="210"/>
      <c r="B22" s="3" t="s">
        <v>288</v>
      </c>
      <c r="C22" s="24">
        <v>72.218</v>
      </c>
      <c r="D22" s="55">
        <v>72.218</v>
      </c>
      <c r="E22" s="24">
        <v>295.725</v>
      </c>
      <c r="F22" s="40">
        <f t="shared" si="2"/>
        <v>0.09005624918348697</v>
      </c>
    </row>
    <row r="23" spans="1:6" ht="12.75">
      <c r="A23" s="210"/>
      <c r="B23" s="3" t="s">
        <v>209</v>
      </c>
      <c r="C23" s="24">
        <v>27.039</v>
      </c>
      <c r="D23" s="55">
        <v>27.039</v>
      </c>
      <c r="E23" s="24">
        <v>284.743</v>
      </c>
      <c r="F23" s="40">
        <f t="shared" si="2"/>
        <v>0.08671193359118651</v>
      </c>
    </row>
    <row r="24" spans="1:6" ht="12.75">
      <c r="A24" s="210"/>
      <c r="B24" s="3" t="s">
        <v>127</v>
      </c>
      <c r="C24" s="24">
        <v>148.637</v>
      </c>
      <c r="D24" s="55">
        <v>148.637</v>
      </c>
      <c r="E24" s="24">
        <v>254.492</v>
      </c>
      <c r="F24" s="40">
        <f t="shared" si="2"/>
        <v>0.07749968709850018</v>
      </c>
    </row>
    <row r="25" spans="1:23" ht="12.75">
      <c r="A25" s="210"/>
      <c r="B25" s="3" t="s">
        <v>125</v>
      </c>
      <c r="C25" s="24">
        <v>9.734</v>
      </c>
      <c r="D25" s="55">
        <v>9.734</v>
      </c>
      <c r="E25" s="24">
        <v>212.501</v>
      </c>
      <c r="F25" s="40">
        <f t="shared" si="2"/>
        <v>0.06471229354210893</v>
      </c>
      <c r="G25" s="3"/>
      <c r="H25" s="3"/>
      <c r="I25" s="3"/>
      <c r="J25" s="3"/>
      <c r="K25" s="3"/>
      <c r="L25" s="3"/>
      <c r="M25" s="3"/>
      <c r="N25" s="3"/>
      <c r="O25" s="3"/>
      <c r="P25" s="3"/>
      <c r="Q25" s="3"/>
      <c r="R25" s="3"/>
      <c r="S25" s="3"/>
      <c r="T25" s="3"/>
      <c r="U25" s="3"/>
      <c r="V25" s="3"/>
      <c r="W25" s="3"/>
    </row>
    <row r="26" spans="1:23" ht="12.75">
      <c r="A26" s="210"/>
      <c r="B26" s="3" t="s">
        <v>147</v>
      </c>
      <c r="C26" s="55">
        <v>3024.659</v>
      </c>
      <c r="D26" s="55">
        <v>2498.0060000000003</v>
      </c>
      <c r="E26" s="55">
        <v>1853.024</v>
      </c>
      <c r="F26" s="40">
        <f t="shared" si="2"/>
        <v>0.5642958528598587</v>
      </c>
      <c r="G26" s="24"/>
      <c r="H26" s="3"/>
      <c r="I26" s="3"/>
      <c r="J26" s="3"/>
      <c r="K26" s="3"/>
      <c r="L26" s="3"/>
      <c r="M26" s="3"/>
      <c r="N26" s="3"/>
      <c r="O26" s="3"/>
      <c r="P26" s="3"/>
      <c r="Q26" s="3"/>
      <c r="R26" s="3"/>
      <c r="S26" s="3"/>
      <c r="T26" s="3"/>
      <c r="U26" s="3"/>
      <c r="V26" s="3"/>
      <c r="W26" s="3"/>
    </row>
    <row r="27" spans="1:23" s="1" customFormat="1" ht="12.75">
      <c r="A27" s="212"/>
      <c r="B27" s="41" t="s">
        <v>150</v>
      </c>
      <c r="C27" s="71">
        <v>3365.936</v>
      </c>
      <c r="D27" s="71">
        <v>2837.1050000000005</v>
      </c>
      <c r="E27" s="71">
        <v>3283.781</v>
      </c>
      <c r="F27" s="43">
        <f>SUM(F21:F26)</f>
        <v>1</v>
      </c>
      <c r="G27"/>
      <c r="H27" s="52"/>
      <c r="I27"/>
      <c r="J27" s="52"/>
      <c r="K27" s="52"/>
      <c r="L27"/>
      <c r="M27" s="52"/>
      <c r="N27"/>
      <c r="O27" s="52"/>
      <c r="P27" s="52"/>
      <c r="Q27"/>
      <c r="R27" s="52"/>
      <c r="S27"/>
      <c r="T27" s="52"/>
      <c r="U27" s="52"/>
      <c r="V27"/>
      <c r="W27" s="52"/>
    </row>
    <row r="28" spans="1:6" ht="12.75">
      <c r="A28" s="206" t="s">
        <v>240</v>
      </c>
      <c r="B28" s="3" t="s">
        <v>404</v>
      </c>
      <c r="C28" s="24">
        <v>149607.412</v>
      </c>
      <c r="D28" s="55">
        <v>120402.004</v>
      </c>
      <c r="E28" s="24">
        <v>89132.38</v>
      </c>
      <c r="F28" s="40">
        <f aca="true" t="shared" si="3" ref="F28:F33">+E28/$E$34</f>
        <v>0.492810578828526</v>
      </c>
    </row>
    <row r="29" spans="1:23" ht="12.75">
      <c r="A29" s="210"/>
      <c r="B29" t="s">
        <v>129</v>
      </c>
      <c r="C29" s="24">
        <v>8217.257</v>
      </c>
      <c r="D29" s="55">
        <v>8155.769</v>
      </c>
      <c r="E29" s="24">
        <v>12590.954</v>
      </c>
      <c r="F29" s="40">
        <f t="shared" si="3"/>
        <v>0.06961505267494646</v>
      </c>
      <c r="G29"/>
      <c r="H29"/>
      <c r="I29"/>
      <c r="J29"/>
      <c r="K29"/>
      <c r="L29"/>
      <c r="M29"/>
      <c r="N29"/>
      <c r="O29"/>
      <c r="P29"/>
      <c r="Q29"/>
      <c r="R29"/>
      <c r="S29"/>
      <c r="T29"/>
      <c r="U29"/>
      <c r="V29"/>
      <c r="W29"/>
    </row>
    <row r="30" spans="1:23" ht="12.75">
      <c r="A30" s="210"/>
      <c r="B30" s="3" t="s">
        <v>127</v>
      </c>
      <c r="C30" s="24">
        <v>9539.144</v>
      </c>
      <c r="D30" s="55">
        <v>9337.58</v>
      </c>
      <c r="E30" s="24">
        <v>7974.855</v>
      </c>
      <c r="F30" s="40">
        <f t="shared" si="3"/>
        <v>0.04409276301859733</v>
      </c>
      <c r="G30"/>
      <c r="H30"/>
      <c r="I30"/>
      <c r="J30"/>
      <c r="K30"/>
      <c r="L30"/>
      <c r="M30"/>
      <c r="N30"/>
      <c r="O30"/>
      <c r="P30"/>
      <c r="Q30"/>
      <c r="R30"/>
      <c r="S30"/>
      <c r="T30"/>
      <c r="U30"/>
      <c r="V30"/>
      <c r="W30"/>
    </row>
    <row r="31" spans="1:23" ht="12.75">
      <c r="A31" s="210"/>
      <c r="B31" s="3" t="s">
        <v>126</v>
      </c>
      <c r="C31" s="24">
        <v>6033.677</v>
      </c>
      <c r="D31" s="55">
        <v>6004.588</v>
      </c>
      <c r="E31" s="24">
        <v>7679.307</v>
      </c>
      <c r="F31" s="40">
        <f t="shared" si="3"/>
        <v>0.04245868591943749</v>
      </c>
      <c r="G31"/>
      <c r="H31"/>
      <c r="I31"/>
      <c r="J31"/>
      <c r="K31"/>
      <c r="L31"/>
      <c r="M31"/>
      <c r="N31"/>
      <c r="O31"/>
      <c r="P31"/>
      <c r="Q31"/>
      <c r="R31"/>
      <c r="S31"/>
      <c r="T31"/>
      <c r="U31"/>
      <c r="V31"/>
      <c r="W31"/>
    </row>
    <row r="32" spans="1:23" ht="12.75">
      <c r="A32" s="210"/>
      <c r="B32" s="3" t="s">
        <v>405</v>
      </c>
      <c r="C32" s="24">
        <v>8414.347</v>
      </c>
      <c r="D32" s="55">
        <v>8414.347</v>
      </c>
      <c r="E32" s="24">
        <v>7583.109</v>
      </c>
      <c r="F32" s="40">
        <f t="shared" si="3"/>
        <v>0.04192680971393118</v>
      </c>
      <c r="G32"/>
      <c r="H32" s="52"/>
      <c r="I32" s="127"/>
      <c r="J32" s="52"/>
      <c r="K32" s="52"/>
      <c r="L32"/>
      <c r="M32" s="52"/>
      <c r="N32"/>
      <c r="O32" s="52"/>
      <c r="P32" s="52"/>
      <c r="Q32"/>
      <c r="R32" s="52"/>
      <c r="S32"/>
      <c r="T32" s="52"/>
      <c r="U32" s="52"/>
      <c r="V32"/>
      <c r="W32" s="52"/>
    </row>
    <row r="33" spans="1:23" ht="12.75">
      <c r="A33" s="210"/>
      <c r="B33" s="3" t="s">
        <v>147</v>
      </c>
      <c r="C33" s="55">
        <v>40281.37999999999</v>
      </c>
      <c r="D33" s="55">
        <v>39194.087999999996</v>
      </c>
      <c r="E33" s="55">
        <v>55904.790000000015</v>
      </c>
      <c r="F33" s="40">
        <f t="shared" si="3"/>
        <v>0.30909610984456154</v>
      </c>
      <c r="G33" s="24"/>
      <c r="H33" s="1"/>
      <c r="I33" s="1"/>
      <c r="J33" s="1"/>
      <c r="K33" s="1"/>
      <c r="L33" s="1"/>
      <c r="M33" s="1"/>
      <c r="N33" s="1"/>
      <c r="O33" s="1"/>
      <c r="P33" s="1"/>
      <c r="Q33" s="1"/>
      <c r="R33" s="1"/>
      <c r="S33" s="1"/>
      <c r="T33" s="1"/>
      <c r="U33" s="1"/>
      <c r="V33" s="1"/>
      <c r="W33" s="1"/>
    </row>
    <row r="34" spans="1:23" s="44" customFormat="1" ht="12.75">
      <c r="A34" s="212"/>
      <c r="B34" s="41" t="s">
        <v>150</v>
      </c>
      <c r="C34" s="71">
        <v>222093.217</v>
      </c>
      <c r="D34" s="71">
        <v>191508.376</v>
      </c>
      <c r="E34" s="71">
        <v>180865.39500000002</v>
      </c>
      <c r="F34" s="43">
        <f>SUM(F28:F33)</f>
        <v>1</v>
      </c>
      <c r="G34"/>
      <c r="H34" s="52"/>
      <c r="I34"/>
      <c r="J34" s="52"/>
      <c r="K34" s="52"/>
      <c r="L34"/>
      <c r="M34" s="52"/>
      <c r="N34"/>
      <c r="O34" s="52"/>
      <c r="P34" s="52"/>
      <c r="Q34"/>
      <c r="R34" s="52"/>
      <c r="S34"/>
      <c r="T34" s="52"/>
      <c r="U34" s="52"/>
      <c r="V34"/>
      <c r="W34" s="52"/>
    </row>
    <row r="35" spans="1:23" ht="12.75">
      <c r="A35" s="206" t="s">
        <v>146</v>
      </c>
      <c r="B35" s="3" t="s">
        <v>404</v>
      </c>
      <c r="C35" s="24">
        <v>325383.758</v>
      </c>
      <c r="D35" s="55">
        <v>275720.379</v>
      </c>
      <c r="E35" s="24">
        <v>287741.373</v>
      </c>
      <c r="F35" s="40">
        <f aca="true" t="shared" si="4" ref="F35:F40">+E35/$E$41</f>
        <v>0.5063104671925958</v>
      </c>
      <c r="G35"/>
      <c r="H35"/>
      <c r="I35"/>
      <c r="J35"/>
      <c r="K35"/>
      <c r="L35"/>
      <c r="M35"/>
      <c r="N35"/>
      <c r="O35"/>
      <c r="P35"/>
      <c r="Q35"/>
      <c r="R35"/>
      <c r="S35"/>
      <c r="T35"/>
      <c r="U35"/>
      <c r="V35"/>
      <c r="W35"/>
    </row>
    <row r="36" spans="1:23" ht="12.75">
      <c r="A36" s="210"/>
      <c r="B36" t="s">
        <v>126</v>
      </c>
      <c r="C36" s="24">
        <v>44644.475</v>
      </c>
      <c r="D36" s="55">
        <v>40311.114</v>
      </c>
      <c r="E36" s="24">
        <v>46258.816</v>
      </c>
      <c r="F36" s="40">
        <f t="shared" si="4"/>
        <v>0.0813971327673352</v>
      </c>
      <c r="G36"/>
      <c r="H36"/>
      <c r="I36"/>
      <c r="J36"/>
      <c r="K36"/>
      <c r="L36"/>
      <c r="M36"/>
      <c r="N36"/>
      <c r="O36"/>
      <c r="P36"/>
      <c r="Q36"/>
      <c r="R36"/>
      <c r="S36"/>
      <c r="T36"/>
      <c r="U36"/>
      <c r="V36"/>
      <c r="W36"/>
    </row>
    <row r="37" spans="1:23" ht="12.75">
      <c r="A37" s="210"/>
      <c r="B37" t="s">
        <v>124</v>
      </c>
      <c r="C37" s="24">
        <v>26089.424</v>
      </c>
      <c r="D37" s="55">
        <v>24420.661</v>
      </c>
      <c r="E37" s="24">
        <v>36487.442</v>
      </c>
      <c r="F37" s="40">
        <f t="shared" si="4"/>
        <v>0.06420339770076353</v>
      </c>
      <c r="G37" s="3"/>
      <c r="H37" s="3"/>
      <c r="I37" s="3"/>
      <c r="J37" s="3"/>
      <c r="K37" s="3"/>
      <c r="L37" s="3"/>
      <c r="M37" s="3"/>
      <c r="N37" s="3"/>
      <c r="O37" s="3"/>
      <c r="P37" s="3"/>
      <c r="Q37" s="3"/>
      <c r="R37" s="3"/>
      <c r="S37" s="3"/>
      <c r="T37" s="3"/>
      <c r="U37" s="3"/>
      <c r="V37" s="3"/>
      <c r="W37" s="3"/>
    </row>
    <row r="38" spans="1:23" ht="12.75">
      <c r="A38" s="210"/>
      <c r="B38" t="s">
        <v>129</v>
      </c>
      <c r="C38" s="24">
        <v>25649.754</v>
      </c>
      <c r="D38" s="55">
        <v>25136.741</v>
      </c>
      <c r="E38" s="24">
        <v>36285.916</v>
      </c>
      <c r="F38" s="40">
        <f t="shared" si="4"/>
        <v>0.06384879202780229</v>
      </c>
      <c r="G38" s="3"/>
      <c r="H38" s="3"/>
      <c r="I38" s="3"/>
      <c r="J38" s="3"/>
      <c r="K38" s="3"/>
      <c r="L38" s="3"/>
      <c r="M38" s="3"/>
      <c r="N38" s="3"/>
      <c r="O38" s="3"/>
      <c r="P38" s="3"/>
      <c r="Q38" s="3"/>
      <c r="R38" s="3"/>
      <c r="S38" s="3"/>
      <c r="T38" s="3"/>
      <c r="U38" s="3"/>
      <c r="V38" s="3"/>
      <c r="W38" s="3"/>
    </row>
    <row r="39" spans="1:23" ht="12.75">
      <c r="A39" s="210"/>
      <c r="B39" t="s">
        <v>131</v>
      </c>
      <c r="C39" s="24">
        <v>7450.501</v>
      </c>
      <c r="D39" s="55">
        <v>7144.511</v>
      </c>
      <c r="E39" s="24">
        <v>18719.358</v>
      </c>
      <c r="F39" s="40">
        <f t="shared" si="4"/>
        <v>0.03293863095080684</v>
      </c>
      <c r="G39"/>
      <c r="H39" s="52"/>
      <c r="I39"/>
      <c r="J39" s="52"/>
      <c r="K39" s="52"/>
      <c r="L39"/>
      <c r="M39" s="52"/>
      <c r="N39"/>
      <c r="O39" s="52"/>
      <c r="P39" s="52"/>
      <c r="Q39"/>
      <c r="R39" s="52"/>
      <c r="S39"/>
      <c r="T39" s="52"/>
      <c r="U39" s="52"/>
      <c r="V39"/>
      <c r="W39" s="52"/>
    </row>
    <row r="40" spans="1:23" ht="12.75">
      <c r="A40" s="210"/>
      <c r="B40" s="3" t="s">
        <v>147</v>
      </c>
      <c r="C40" s="55">
        <v>123571.53200000004</v>
      </c>
      <c r="D40" s="55">
        <v>115345.82800000004</v>
      </c>
      <c r="E40" s="55">
        <v>142817.23600000003</v>
      </c>
      <c r="F40" s="40">
        <f t="shared" si="4"/>
        <v>0.2513015793606963</v>
      </c>
      <c r="G40" s="24"/>
      <c r="H40" s="52"/>
      <c r="I40"/>
      <c r="J40" s="52"/>
      <c r="K40" s="52"/>
      <c r="L40"/>
      <c r="M40" s="52"/>
      <c r="N40"/>
      <c r="O40" s="52"/>
      <c r="P40" s="52"/>
      <c r="Q40"/>
      <c r="R40" s="52"/>
      <c r="S40"/>
      <c r="T40" s="52"/>
      <c r="U40" s="52"/>
      <c r="V40"/>
      <c r="W40" s="52"/>
    </row>
    <row r="41" spans="1:23" s="44" customFormat="1" ht="12.75">
      <c r="A41" s="212"/>
      <c r="B41" s="41" t="s">
        <v>150</v>
      </c>
      <c r="C41" s="71">
        <v>552789.444</v>
      </c>
      <c r="D41" s="71">
        <v>488079.23400000005</v>
      </c>
      <c r="E41" s="71">
        <v>568310.1410000001</v>
      </c>
      <c r="F41" s="43">
        <f>SUM(F35:F40)</f>
        <v>0.9999999999999999</v>
      </c>
      <c r="G41"/>
      <c r="H41"/>
      <c r="I41"/>
      <c r="J41"/>
      <c r="K41"/>
      <c r="L41"/>
      <c r="M41"/>
      <c r="N41"/>
      <c r="O41"/>
      <c r="P41"/>
      <c r="Q41"/>
      <c r="R41"/>
      <c r="S41"/>
      <c r="T41"/>
      <c r="U41"/>
      <c r="V41"/>
      <c r="W41"/>
    </row>
    <row r="42" spans="1:23" ht="12.75">
      <c r="A42" s="206" t="s">
        <v>145</v>
      </c>
      <c r="B42" s="3" t="s">
        <v>404</v>
      </c>
      <c r="C42" s="24">
        <v>417516.215</v>
      </c>
      <c r="D42" s="55">
        <v>373407.397</v>
      </c>
      <c r="E42" s="24">
        <v>320086.495</v>
      </c>
      <c r="F42" s="40">
        <f aca="true" t="shared" si="5" ref="F42:F47">+E42/$E$48</f>
        <v>0.33376897287900786</v>
      </c>
      <c r="G42"/>
      <c r="H42"/>
      <c r="I42"/>
      <c r="J42"/>
      <c r="K42"/>
      <c r="L42"/>
      <c r="M42"/>
      <c r="N42"/>
      <c r="O42"/>
      <c r="P42"/>
      <c r="Q42"/>
      <c r="R42"/>
      <c r="S42"/>
      <c r="T42"/>
      <c r="U42"/>
      <c r="V42"/>
      <c r="W42"/>
    </row>
    <row r="43" spans="1:23" ht="12.75">
      <c r="A43" s="210"/>
      <c r="B43" t="s">
        <v>124</v>
      </c>
      <c r="C43" s="24">
        <v>78962.295</v>
      </c>
      <c r="D43" s="55">
        <v>70663.581</v>
      </c>
      <c r="E43" s="24">
        <v>63556.194</v>
      </c>
      <c r="F43" s="40">
        <f t="shared" si="5"/>
        <v>0.06627297909422565</v>
      </c>
      <c r="G43"/>
      <c r="H43"/>
      <c r="I43"/>
      <c r="J43"/>
      <c r="K43"/>
      <c r="L43"/>
      <c r="M43"/>
      <c r="N43"/>
      <c r="O43"/>
      <c r="P43"/>
      <c r="Q43"/>
      <c r="R43"/>
      <c r="S43"/>
      <c r="T43"/>
      <c r="U43"/>
      <c r="V43"/>
      <c r="W43"/>
    </row>
    <row r="44" spans="1:23" ht="12.75">
      <c r="A44" s="210"/>
      <c r="B44" t="s">
        <v>126</v>
      </c>
      <c r="C44" s="24">
        <v>87108.386</v>
      </c>
      <c r="D44" s="55">
        <v>74615.547</v>
      </c>
      <c r="E44" s="24">
        <v>61134.054</v>
      </c>
      <c r="F44" s="40">
        <f t="shared" si="5"/>
        <v>0.06374730183949123</v>
      </c>
      <c r="G44"/>
      <c r="H44"/>
      <c r="I44"/>
      <c r="J44"/>
      <c r="K44"/>
      <c r="L44"/>
      <c r="M44"/>
      <c r="N44"/>
      <c r="O44"/>
      <c r="P44"/>
      <c r="Q44"/>
      <c r="R44"/>
      <c r="S44"/>
      <c r="T44"/>
      <c r="U44"/>
      <c r="V44"/>
      <c r="W44"/>
    </row>
    <row r="45" spans="1:23" ht="12.75">
      <c r="A45" s="210"/>
      <c r="B45" t="s">
        <v>127</v>
      </c>
      <c r="C45" s="24">
        <v>54635.162</v>
      </c>
      <c r="D45" s="55">
        <v>44381.514</v>
      </c>
      <c r="E45" s="24">
        <v>56004.232</v>
      </c>
      <c r="F45" s="40">
        <f t="shared" si="5"/>
        <v>0.05839819949766286</v>
      </c>
      <c r="G45"/>
      <c r="H45" s="52"/>
      <c r="I45"/>
      <c r="J45" s="52"/>
      <c r="K45" s="52"/>
      <c r="L45"/>
      <c r="M45" s="52"/>
      <c r="N45"/>
      <c r="O45" s="52"/>
      <c r="P45" s="52"/>
      <c r="Q45"/>
      <c r="R45" s="52"/>
      <c r="S45"/>
      <c r="T45" s="52"/>
      <c r="U45" s="52"/>
      <c r="V45"/>
      <c r="W45" s="52"/>
    </row>
    <row r="46" spans="1:23" ht="12.75">
      <c r="A46" s="210"/>
      <c r="B46" t="s">
        <v>130</v>
      </c>
      <c r="C46" s="24">
        <v>52693.561</v>
      </c>
      <c r="D46" s="55">
        <v>45312.926</v>
      </c>
      <c r="E46" s="24">
        <v>44800.293</v>
      </c>
      <c r="F46" s="40">
        <f t="shared" si="5"/>
        <v>0.04671533480126553</v>
      </c>
      <c r="G46" s="1"/>
      <c r="H46" s="1"/>
      <c r="I46" s="1"/>
      <c r="J46" s="1"/>
      <c r="K46" s="1"/>
      <c r="L46" s="1"/>
      <c r="M46" s="1"/>
      <c r="N46" s="1"/>
      <c r="O46" s="1"/>
      <c r="P46" s="1"/>
      <c r="Q46" s="1"/>
      <c r="R46" s="1"/>
      <c r="S46" s="1"/>
      <c r="T46" s="1"/>
      <c r="U46" s="1"/>
      <c r="V46" s="1"/>
      <c r="W46" s="1"/>
    </row>
    <row r="47" spans="1:23" ht="12.75">
      <c r="A47" s="210"/>
      <c r="B47" s="3" t="s">
        <v>147</v>
      </c>
      <c r="C47" s="55">
        <v>522789.42499999976</v>
      </c>
      <c r="D47" s="55">
        <v>463645.26100000006</v>
      </c>
      <c r="E47" s="55">
        <v>413424.87400000007</v>
      </c>
      <c r="F47" s="40">
        <f t="shared" si="5"/>
        <v>0.4310972118883468</v>
      </c>
      <c r="G47" s="24"/>
      <c r="H47" s="1"/>
      <c r="I47" s="1"/>
      <c r="J47" s="1"/>
      <c r="K47" s="1"/>
      <c r="L47" s="1"/>
      <c r="M47" s="1"/>
      <c r="N47" s="1"/>
      <c r="O47" s="1"/>
      <c r="P47" s="1"/>
      <c r="Q47" s="1"/>
      <c r="R47" s="1"/>
      <c r="S47" s="1"/>
      <c r="T47" s="1"/>
      <c r="U47" s="1"/>
      <c r="V47" s="1"/>
      <c r="W47" s="1"/>
    </row>
    <row r="48" spans="1:23" s="44" customFormat="1" ht="12.75">
      <c r="A48" s="212"/>
      <c r="B48" s="41" t="s">
        <v>150</v>
      </c>
      <c r="C48" s="71">
        <v>1213705.0439999998</v>
      </c>
      <c r="D48" s="71">
        <v>1072026.226</v>
      </c>
      <c r="E48" s="71">
        <v>959006.1420000001</v>
      </c>
      <c r="F48" s="43">
        <f>SUM(F42:F47)</f>
        <v>1</v>
      </c>
      <c r="G48"/>
      <c r="H48" s="52"/>
      <c r="I48"/>
      <c r="J48" s="52"/>
      <c r="K48" s="52"/>
      <c r="L48"/>
      <c r="M48" s="52"/>
      <c r="N48"/>
      <c r="O48" s="52"/>
      <c r="P48" s="52"/>
      <c r="Q48"/>
      <c r="R48" s="52"/>
      <c r="S48"/>
      <c r="T48" s="52"/>
      <c r="U48" s="52"/>
      <c r="V48"/>
      <c r="W48" s="52"/>
    </row>
    <row r="49" spans="1:23" ht="12.75">
      <c r="A49" s="200" t="s">
        <v>241</v>
      </c>
      <c r="B49" s="3" t="s">
        <v>404</v>
      </c>
      <c r="C49" s="24">
        <v>431495.314</v>
      </c>
      <c r="D49" s="55">
        <v>376870.295</v>
      </c>
      <c r="E49" s="24">
        <v>424104.454</v>
      </c>
      <c r="F49" s="40">
        <f aca="true" t="shared" si="6" ref="F49:F54">+E49/$E$55</f>
        <v>0.22284828978591742</v>
      </c>
      <c r="G49"/>
      <c r="H49"/>
      <c r="I49"/>
      <c r="J49"/>
      <c r="K49"/>
      <c r="L49"/>
      <c r="M49"/>
      <c r="N49"/>
      <c r="O49"/>
      <c r="P49"/>
      <c r="Q49"/>
      <c r="R49"/>
      <c r="S49"/>
      <c r="T49"/>
      <c r="U49"/>
      <c r="V49"/>
      <c r="W49"/>
    </row>
    <row r="50" spans="1:23" ht="12.75">
      <c r="A50" s="213"/>
      <c r="B50" t="s">
        <v>124</v>
      </c>
      <c r="C50" s="24">
        <v>196782.023</v>
      </c>
      <c r="D50" s="55">
        <v>166272.258</v>
      </c>
      <c r="E50" s="24">
        <v>153089.648</v>
      </c>
      <c r="F50" s="40">
        <f t="shared" si="6"/>
        <v>0.0804418956673539</v>
      </c>
      <c r="G50"/>
      <c r="H50"/>
      <c r="I50"/>
      <c r="J50"/>
      <c r="K50"/>
      <c r="L50"/>
      <c r="M50"/>
      <c r="N50"/>
      <c r="O50"/>
      <c r="P50"/>
      <c r="Q50"/>
      <c r="R50"/>
      <c r="S50"/>
      <c r="T50"/>
      <c r="U50"/>
      <c r="V50"/>
      <c r="W50"/>
    </row>
    <row r="51" spans="1:23" ht="12.75">
      <c r="A51" s="213"/>
      <c r="B51" t="s">
        <v>126</v>
      </c>
      <c r="C51" s="24">
        <v>91605.026</v>
      </c>
      <c r="D51" s="55">
        <v>76680.31</v>
      </c>
      <c r="E51" s="24">
        <v>102575.206</v>
      </c>
      <c r="F51" s="40">
        <f t="shared" si="6"/>
        <v>0.05389877190853123</v>
      </c>
      <c r="G51" s="3"/>
      <c r="H51" s="3"/>
      <c r="I51" s="3"/>
      <c r="J51" s="3"/>
      <c r="K51" s="3"/>
      <c r="L51" s="3"/>
      <c r="M51" s="3"/>
      <c r="N51" s="3"/>
      <c r="O51" s="3"/>
      <c r="P51" s="3"/>
      <c r="Q51" s="3"/>
      <c r="R51" s="3"/>
      <c r="S51" s="3"/>
      <c r="T51" s="3"/>
      <c r="U51" s="3"/>
      <c r="V51" s="3"/>
      <c r="W51" s="3"/>
    </row>
    <row r="52" spans="1:23" ht="12.75">
      <c r="A52" s="213"/>
      <c r="B52" t="s">
        <v>130</v>
      </c>
      <c r="C52" s="24">
        <v>94742.13</v>
      </c>
      <c r="D52" s="55">
        <v>74888.199</v>
      </c>
      <c r="E52" s="24">
        <v>100636.789</v>
      </c>
      <c r="F52" s="40">
        <f t="shared" si="6"/>
        <v>0.05288021879203425</v>
      </c>
      <c r="G52" s="3"/>
      <c r="H52" s="3"/>
      <c r="I52" s="3"/>
      <c r="J52" s="3"/>
      <c r="K52" s="3"/>
      <c r="L52" s="3"/>
      <c r="M52" s="3"/>
      <c r="N52" s="3"/>
      <c r="O52" s="3"/>
      <c r="P52" s="3"/>
      <c r="Q52" s="3"/>
      <c r="R52" s="3"/>
      <c r="S52" s="3"/>
      <c r="T52" s="3"/>
      <c r="U52" s="3"/>
      <c r="V52" s="3"/>
      <c r="W52" s="3"/>
    </row>
    <row r="53" spans="1:23" ht="12.75">
      <c r="A53" s="213"/>
      <c r="B53" t="s">
        <v>127</v>
      </c>
      <c r="C53" s="24">
        <v>99398.264</v>
      </c>
      <c r="D53" s="55">
        <v>81813.875</v>
      </c>
      <c r="E53" s="24">
        <v>90976.231</v>
      </c>
      <c r="F53" s="40">
        <f t="shared" si="6"/>
        <v>0.047804019265307134</v>
      </c>
      <c r="G53"/>
      <c r="H53" s="52"/>
      <c r="I53"/>
      <c r="J53" s="52"/>
      <c r="K53" s="52"/>
      <c r="L53"/>
      <c r="M53" s="52"/>
      <c r="N53"/>
      <c r="O53" s="52"/>
      <c r="P53" s="52"/>
      <c r="Q53"/>
      <c r="R53" s="52"/>
      <c r="S53"/>
      <c r="T53" s="52"/>
      <c r="U53" s="52"/>
      <c r="V53"/>
      <c r="W53" s="52"/>
    </row>
    <row r="54" spans="1:23" ht="12.75">
      <c r="A54" s="213"/>
      <c r="B54" s="3" t="s">
        <v>147</v>
      </c>
      <c r="C54" s="55">
        <v>1116814.7180000003</v>
      </c>
      <c r="D54" s="55">
        <v>929657.3660000006</v>
      </c>
      <c r="E54" s="55">
        <v>1031726.0800000002</v>
      </c>
      <c r="F54" s="40">
        <f t="shared" si="6"/>
        <v>0.542126804580856</v>
      </c>
      <c r="G54" s="24"/>
      <c r="H54" s="52"/>
      <c r="I54"/>
      <c r="J54" s="52"/>
      <c r="K54" s="52"/>
      <c r="L54"/>
      <c r="M54" s="52"/>
      <c r="N54"/>
      <c r="O54" s="52"/>
      <c r="P54" s="52"/>
      <c r="Q54"/>
      <c r="R54" s="52"/>
      <c r="S54"/>
      <c r="T54" s="52"/>
      <c r="U54" s="52"/>
      <c r="V54"/>
      <c r="W54" s="52"/>
    </row>
    <row r="55" spans="1:23" s="44" customFormat="1" ht="12.75">
      <c r="A55" s="214"/>
      <c r="B55" s="41" t="s">
        <v>150</v>
      </c>
      <c r="C55" s="71">
        <v>2030837.4750000003</v>
      </c>
      <c r="D55" s="71">
        <v>1706182.3030000005</v>
      </c>
      <c r="E55" s="71">
        <v>1903108.4080000003</v>
      </c>
      <c r="F55" s="43">
        <f>SUM(F49:F54)</f>
        <v>1</v>
      </c>
      <c r="G55"/>
      <c r="H55"/>
      <c r="I55"/>
      <c r="J55"/>
      <c r="K55"/>
      <c r="L55"/>
      <c r="M55"/>
      <c r="N55"/>
      <c r="O55"/>
      <c r="P55"/>
      <c r="Q55"/>
      <c r="R55"/>
      <c r="S55"/>
      <c r="T55"/>
      <c r="U55"/>
      <c r="V55"/>
      <c r="W55"/>
    </row>
    <row r="56" spans="1:23" ht="12.75">
      <c r="A56" s="200" t="s">
        <v>267</v>
      </c>
      <c r="B56" s="3" t="s">
        <v>404</v>
      </c>
      <c r="C56" s="24">
        <v>536103.274</v>
      </c>
      <c r="D56" s="55">
        <v>482294.99</v>
      </c>
      <c r="E56" s="24">
        <v>391810.83</v>
      </c>
      <c r="F56" s="40">
        <f aca="true" t="shared" si="7" ref="F56:F61">+E56/$E$62</f>
        <v>0.18441220395726474</v>
      </c>
      <c r="G56"/>
      <c r="H56"/>
      <c r="I56"/>
      <c r="J56"/>
      <c r="K56"/>
      <c r="L56"/>
      <c r="M56"/>
      <c r="N56"/>
      <c r="O56"/>
      <c r="P56"/>
      <c r="Q56"/>
      <c r="R56"/>
      <c r="S56"/>
      <c r="T56"/>
      <c r="U56"/>
      <c r="V56"/>
      <c r="W56"/>
    </row>
    <row r="57" spans="1:23" ht="12.75">
      <c r="A57" s="201"/>
      <c r="B57" s="3" t="s">
        <v>130</v>
      </c>
      <c r="C57" s="24">
        <v>174873.969</v>
      </c>
      <c r="D57" s="55">
        <v>141951.488</v>
      </c>
      <c r="E57" s="24">
        <v>215745.348</v>
      </c>
      <c r="F57" s="40">
        <f t="shared" si="7"/>
        <v>0.10154409238306929</v>
      </c>
      <c r="G57"/>
      <c r="H57"/>
      <c r="I57"/>
      <c r="J57"/>
      <c r="K57"/>
      <c r="L57"/>
      <c r="M57"/>
      <c r="N57"/>
      <c r="O57"/>
      <c r="P57"/>
      <c r="Q57"/>
      <c r="R57"/>
      <c r="S57"/>
      <c r="T57"/>
      <c r="U57"/>
      <c r="V57"/>
      <c r="W57"/>
    </row>
    <row r="58" spans="1:23" ht="12.75">
      <c r="A58" s="201"/>
      <c r="B58" s="3" t="s">
        <v>124</v>
      </c>
      <c r="C58" s="24">
        <v>129939.297</v>
      </c>
      <c r="D58" s="55">
        <v>112140.188</v>
      </c>
      <c r="E58" s="24">
        <v>148139.111</v>
      </c>
      <c r="F58" s="40">
        <f t="shared" si="7"/>
        <v>0.06972410627797063</v>
      </c>
      <c r="G58"/>
      <c r="H58"/>
      <c r="I58"/>
      <c r="J58"/>
      <c r="K58"/>
      <c r="L58"/>
      <c r="M58"/>
      <c r="N58"/>
      <c r="O58"/>
      <c r="P58"/>
      <c r="Q58"/>
      <c r="R58"/>
      <c r="S58"/>
      <c r="T58"/>
      <c r="U58"/>
      <c r="V58"/>
      <c r="W58"/>
    </row>
    <row r="59" spans="1:23" ht="12.75">
      <c r="A59" s="201"/>
      <c r="B59" s="3" t="s">
        <v>126</v>
      </c>
      <c r="C59" s="24">
        <v>124934.967</v>
      </c>
      <c r="D59" s="55">
        <v>116426.114</v>
      </c>
      <c r="E59" s="24">
        <v>127782.945</v>
      </c>
      <c r="F59" s="40">
        <f t="shared" si="7"/>
        <v>0.06014314233121106</v>
      </c>
      <c r="G59"/>
      <c r="H59" s="52"/>
      <c r="I59"/>
      <c r="J59" s="52"/>
      <c r="K59" s="52"/>
      <c r="L59"/>
      <c r="M59" s="52"/>
      <c r="N59"/>
      <c r="O59" s="52"/>
      <c r="P59" s="52"/>
      <c r="Q59"/>
      <c r="R59" s="52"/>
      <c r="S59"/>
      <c r="T59" s="52"/>
      <c r="U59" s="52"/>
      <c r="V59"/>
      <c r="W59" s="52"/>
    </row>
    <row r="60" spans="1:23" ht="12.75">
      <c r="A60" s="201"/>
      <c r="B60" s="3" t="s">
        <v>129</v>
      </c>
      <c r="C60" s="24">
        <v>115637.161</v>
      </c>
      <c r="D60" s="55">
        <v>100137.978</v>
      </c>
      <c r="E60" s="24">
        <v>106503.76</v>
      </c>
      <c r="F60" s="40">
        <f t="shared" si="7"/>
        <v>0.0501277443283933</v>
      </c>
      <c r="G60" s="1"/>
      <c r="H60" s="1"/>
      <c r="I60" s="1"/>
      <c r="J60" s="1"/>
      <c r="K60" s="1"/>
      <c r="L60" s="1"/>
      <c r="M60" s="1"/>
      <c r="N60" s="1"/>
      <c r="O60" s="1"/>
      <c r="P60" s="1"/>
      <c r="Q60" s="1"/>
      <c r="R60" s="1"/>
      <c r="S60" s="1"/>
      <c r="T60" s="1"/>
      <c r="U60" s="1"/>
      <c r="V60" s="1"/>
      <c r="W60" s="1"/>
    </row>
    <row r="61" spans="1:23" ht="12.75">
      <c r="A61" s="201"/>
      <c r="B61" s="3" t="s">
        <v>147</v>
      </c>
      <c r="C61" s="55">
        <v>1037492.0769999998</v>
      </c>
      <c r="D61" s="55">
        <v>894881.5020000002</v>
      </c>
      <c r="E61" s="55">
        <v>1134664.973999999</v>
      </c>
      <c r="F61" s="40">
        <f t="shared" si="7"/>
        <v>0.5340487107220908</v>
      </c>
      <c r="G61" s="24"/>
      <c r="H61" s="1"/>
      <c r="I61" s="1"/>
      <c r="J61" s="1"/>
      <c r="K61" s="1"/>
      <c r="L61" s="1"/>
      <c r="M61" s="1"/>
      <c r="N61" s="1"/>
      <c r="O61" s="1"/>
      <c r="P61" s="1"/>
      <c r="Q61" s="1"/>
      <c r="R61" s="1"/>
      <c r="S61" s="1"/>
      <c r="T61" s="1"/>
      <c r="U61" s="1"/>
      <c r="V61" s="1"/>
      <c r="W61" s="1"/>
    </row>
    <row r="62" spans="1:23" s="44" customFormat="1" ht="12.75">
      <c r="A62" s="202"/>
      <c r="B62" s="41" t="s">
        <v>150</v>
      </c>
      <c r="C62" s="71">
        <v>2118980.745</v>
      </c>
      <c r="D62" s="71">
        <v>1847832.2600000002</v>
      </c>
      <c r="E62" s="71">
        <v>2124646.9679999994</v>
      </c>
      <c r="F62" s="43">
        <f>SUM(F56:F61)</f>
        <v>0.9999999999999998</v>
      </c>
      <c r="G62"/>
      <c r="H62" s="52"/>
      <c r="I62"/>
      <c r="J62" s="52"/>
      <c r="K62" s="52"/>
      <c r="L62"/>
      <c r="M62" s="52"/>
      <c r="N62"/>
      <c r="O62" s="52"/>
      <c r="P62" s="52"/>
      <c r="Q62"/>
      <c r="R62" s="52"/>
      <c r="S62"/>
      <c r="T62" s="52"/>
      <c r="U62" s="52"/>
      <c r="V62"/>
      <c r="W62" s="52"/>
    </row>
    <row r="63" spans="1:23" s="80" customFormat="1" ht="15.75" customHeight="1">
      <c r="A63" s="196" t="s">
        <v>159</v>
      </c>
      <c r="B63" s="196"/>
      <c r="C63" s="196"/>
      <c r="D63" s="196"/>
      <c r="E63" s="196"/>
      <c r="F63" s="196"/>
      <c r="G63" s="54"/>
      <c r="H63" s="54"/>
      <c r="I63" s="54"/>
      <c r="J63" s="54"/>
      <c r="K63" s="54"/>
      <c r="L63" s="54"/>
      <c r="M63" s="54"/>
      <c r="N63" s="54"/>
      <c r="O63" s="54"/>
      <c r="P63" s="54"/>
      <c r="Q63" s="54"/>
      <c r="R63" s="54"/>
      <c r="S63" s="54"/>
      <c r="T63" s="54"/>
      <c r="U63" s="54"/>
      <c r="V63" s="54"/>
      <c r="W63" s="54"/>
    </row>
    <row r="64" spans="1:23" s="80" customFormat="1" ht="15.75" customHeight="1">
      <c r="A64" s="197" t="s">
        <v>1</v>
      </c>
      <c r="B64" s="197"/>
      <c r="C64" s="197"/>
      <c r="D64" s="197"/>
      <c r="E64" s="197"/>
      <c r="F64" s="197"/>
      <c r="G64" s="54"/>
      <c r="H64" s="54"/>
      <c r="I64" s="54"/>
      <c r="J64" s="54"/>
      <c r="K64" s="54"/>
      <c r="L64" s="54"/>
      <c r="M64" s="54"/>
      <c r="N64" s="54"/>
      <c r="O64" s="54"/>
      <c r="P64" s="54"/>
      <c r="Q64" s="54"/>
      <c r="R64" s="54"/>
      <c r="S64" s="54"/>
      <c r="T64" s="54"/>
      <c r="U64" s="54"/>
      <c r="V64" s="54"/>
      <c r="W64" s="54"/>
    </row>
    <row r="65" spans="1:23" s="80" customFormat="1" ht="15.75" customHeight="1">
      <c r="A65" s="197" t="s">
        <v>24</v>
      </c>
      <c r="B65" s="197"/>
      <c r="C65" s="197"/>
      <c r="D65" s="197"/>
      <c r="E65" s="197"/>
      <c r="F65" s="197"/>
      <c r="G65" s="54"/>
      <c r="H65" s="54"/>
      <c r="I65" s="54"/>
      <c r="J65" s="54"/>
      <c r="K65" s="54"/>
      <c r="L65" s="54"/>
      <c r="M65" s="54"/>
      <c r="N65" s="54"/>
      <c r="O65" s="54"/>
      <c r="P65" s="54"/>
      <c r="Q65" s="54"/>
      <c r="R65" s="54"/>
      <c r="S65" s="54"/>
      <c r="T65" s="54"/>
      <c r="U65" s="54"/>
      <c r="V65" s="54"/>
      <c r="W65" s="54"/>
    </row>
    <row r="66" spans="1:23" s="80" customFormat="1" ht="15.75" customHeight="1">
      <c r="A66" s="198"/>
      <c r="B66" s="198"/>
      <c r="C66" s="198"/>
      <c r="D66" s="198"/>
      <c r="E66" s="198"/>
      <c r="F66" s="198"/>
      <c r="G66" s="54"/>
      <c r="H66" s="82"/>
      <c r="I66" s="54"/>
      <c r="J66" s="82"/>
      <c r="K66" s="82"/>
      <c r="L66" s="54"/>
      <c r="M66" s="82"/>
      <c r="N66" s="54"/>
      <c r="O66" s="82"/>
      <c r="P66" s="82"/>
      <c r="Q66" s="54"/>
      <c r="R66" s="82"/>
      <c r="S66" s="54"/>
      <c r="T66" s="82"/>
      <c r="U66" s="82"/>
      <c r="V66" s="54"/>
      <c r="W66" s="82"/>
    </row>
    <row r="67" spans="1:6" s="3" customFormat="1" ht="12.75">
      <c r="A67" s="14" t="s">
        <v>25</v>
      </c>
      <c r="B67" s="1" t="s">
        <v>123</v>
      </c>
      <c r="C67" s="1">
        <v>2010</v>
      </c>
      <c r="D67" s="209" t="str">
        <f>+Exportacion_region_sector!D6</f>
        <v>ene - oct</v>
      </c>
      <c r="E67" s="209"/>
      <c r="F67" s="18" t="s">
        <v>27</v>
      </c>
    </row>
    <row r="68" spans="1:6" s="3" customFormat="1" ht="12.75">
      <c r="A68" s="18"/>
      <c r="B68" s="18"/>
      <c r="C68" s="18"/>
      <c r="D68" s="17">
        <v>2010</v>
      </c>
      <c r="E68" s="16">
        <v>2011</v>
      </c>
      <c r="F68" s="39">
        <v>2011</v>
      </c>
    </row>
    <row r="69" spans="1:23" ht="12.75">
      <c r="A69" s="206" t="s">
        <v>144</v>
      </c>
      <c r="B69" s="3" t="s">
        <v>404</v>
      </c>
      <c r="C69" s="55">
        <v>271149.423</v>
      </c>
      <c r="D69" s="55">
        <v>228350.016</v>
      </c>
      <c r="E69" s="55">
        <v>280014.872</v>
      </c>
      <c r="F69" s="50">
        <f aca="true" t="shared" si="8" ref="F69:F74">+E69/$E$75</f>
        <v>0.18971261427232056</v>
      </c>
      <c r="G69"/>
      <c r="H69"/>
      <c r="I69"/>
      <c r="J69"/>
      <c r="K69"/>
      <c r="L69"/>
      <c r="M69"/>
      <c r="N69"/>
      <c r="O69"/>
      <c r="P69"/>
      <c r="Q69"/>
      <c r="R69"/>
      <c r="S69"/>
      <c r="T69"/>
      <c r="U69"/>
      <c r="V69"/>
      <c r="W69"/>
    </row>
    <row r="70" spans="1:23" ht="12.75">
      <c r="A70" s="210"/>
      <c r="B70" s="3" t="s">
        <v>131</v>
      </c>
      <c r="C70" s="55">
        <v>147696.291</v>
      </c>
      <c r="D70" s="55">
        <v>107365.853</v>
      </c>
      <c r="E70" s="55">
        <v>151215.683</v>
      </c>
      <c r="F70" s="51">
        <f t="shared" si="8"/>
        <v>0.10244999608772387</v>
      </c>
      <c r="G70"/>
      <c r="H70"/>
      <c r="I70"/>
      <c r="J70"/>
      <c r="K70"/>
      <c r="L70"/>
      <c r="M70"/>
      <c r="N70"/>
      <c r="O70"/>
      <c r="P70"/>
      <c r="Q70"/>
      <c r="R70"/>
      <c r="S70"/>
      <c r="T70"/>
      <c r="U70"/>
      <c r="V70"/>
      <c r="W70"/>
    </row>
    <row r="71" spans="1:23" ht="12.75">
      <c r="A71" s="210"/>
      <c r="B71" s="3" t="s">
        <v>174</v>
      </c>
      <c r="C71" s="55">
        <v>74395.781</v>
      </c>
      <c r="D71" s="55">
        <v>63864.496</v>
      </c>
      <c r="E71" s="55">
        <v>87699.527</v>
      </c>
      <c r="F71" s="51">
        <f t="shared" si="8"/>
        <v>0.05941722458804247</v>
      </c>
      <c r="G71" s="3"/>
      <c r="H71" s="3"/>
      <c r="I71" s="3"/>
      <c r="J71" s="3"/>
      <c r="K71" s="3"/>
      <c r="L71" s="3"/>
      <c r="M71" s="3"/>
      <c r="N71" s="3"/>
      <c r="O71" s="3"/>
      <c r="P71" s="3"/>
      <c r="Q71" s="3"/>
      <c r="R71" s="3"/>
      <c r="S71" s="3"/>
      <c r="T71" s="3"/>
      <c r="U71" s="3"/>
      <c r="V71" s="3"/>
      <c r="W71" s="3"/>
    </row>
    <row r="72" spans="1:23" ht="12.75">
      <c r="A72" s="210"/>
      <c r="B72" t="s">
        <v>173</v>
      </c>
      <c r="C72" s="55">
        <v>76742.216</v>
      </c>
      <c r="D72" s="55">
        <v>60151.305</v>
      </c>
      <c r="E72" s="55">
        <v>71702.576</v>
      </c>
      <c r="F72" s="51">
        <f t="shared" si="8"/>
        <v>0.048579145264183506</v>
      </c>
      <c r="G72" s="3"/>
      <c r="H72" s="3"/>
      <c r="I72" s="3"/>
      <c r="J72" s="3"/>
      <c r="K72" s="3"/>
      <c r="L72" s="3"/>
      <c r="M72" s="3"/>
      <c r="N72" s="3"/>
      <c r="O72" s="3"/>
      <c r="P72" s="3"/>
      <c r="Q72" s="3"/>
      <c r="R72" s="3"/>
      <c r="S72" s="3"/>
      <c r="T72" s="3"/>
      <c r="U72" s="3"/>
      <c r="V72" s="3"/>
      <c r="W72" s="3"/>
    </row>
    <row r="73" spans="1:23" ht="12.75">
      <c r="A73" s="210"/>
      <c r="B73" t="s">
        <v>126</v>
      </c>
      <c r="C73" s="55">
        <v>58438.914</v>
      </c>
      <c r="D73" s="55">
        <v>54466.071</v>
      </c>
      <c r="E73" s="55">
        <v>67504.862</v>
      </c>
      <c r="F73" s="51">
        <f t="shared" si="8"/>
        <v>0.04573515597454492</v>
      </c>
      <c r="G73"/>
      <c r="H73" s="52"/>
      <c r="I73"/>
      <c r="J73" s="52"/>
      <c r="K73" s="52"/>
      <c r="L73"/>
      <c r="M73" s="52"/>
      <c r="N73"/>
      <c r="O73" s="52"/>
      <c r="P73" s="52"/>
      <c r="Q73"/>
      <c r="R73" s="52"/>
      <c r="S73"/>
      <c r="T73" s="52"/>
      <c r="U73" s="52"/>
      <c r="V73"/>
      <c r="W73" s="52"/>
    </row>
    <row r="74" spans="1:23" ht="12.75">
      <c r="A74" s="210"/>
      <c r="B74" s="3" t="s">
        <v>147</v>
      </c>
      <c r="C74" s="55">
        <v>742309.5149999999</v>
      </c>
      <c r="D74" s="55">
        <v>630734.05</v>
      </c>
      <c r="E74" s="55">
        <v>817857.4900000002</v>
      </c>
      <c r="F74" s="51">
        <f t="shared" si="8"/>
        <v>0.5541058638131846</v>
      </c>
      <c r="G74" s="24"/>
      <c r="H74" s="52"/>
      <c r="I74"/>
      <c r="J74" s="52"/>
      <c r="K74" s="52"/>
      <c r="L74"/>
      <c r="M74" s="52"/>
      <c r="N74"/>
      <c r="O74" s="52"/>
      <c r="P74" s="52"/>
      <c r="Q74"/>
      <c r="R74" s="52"/>
      <c r="S74"/>
      <c r="T74" s="52"/>
      <c r="U74" s="52"/>
      <c r="V74"/>
      <c r="W74" s="52"/>
    </row>
    <row r="75" spans="1:23" s="44" customFormat="1" ht="12.75">
      <c r="A75" s="212"/>
      <c r="B75" s="41" t="s">
        <v>150</v>
      </c>
      <c r="C75" s="71">
        <v>1370732.14</v>
      </c>
      <c r="D75" s="71">
        <v>1144931.791</v>
      </c>
      <c r="E75" s="71">
        <v>1475995.0100000002</v>
      </c>
      <c r="F75" s="43">
        <f>SUM(F69:F74)</f>
        <v>0.9999999999999999</v>
      </c>
      <c r="G75"/>
      <c r="H75"/>
      <c r="I75"/>
      <c r="J75"/>
      <c r="K75"/>
      <c r="L75"/>
      <c r="M75"/>
      <c r="N75"/>
      <c r="O75"/>
      <c r="P75"/>
      <c r="Q75"/>
      <c r="R75"/>
      <c r="S75"/>
      <c r="T75"/>
      <c r="U75"/>
      <c r="V75"/>
      <c r="W75"/>
    </row>
    <row r="76" spans="1:23" ht="12.75">
      <c r="A76" s="206" t="s">
        <v>266</v>
      </c>
      <c r="B76" s="3" t="s">
        <v>404</v>
      </c>
      <c r="C76" s="55">
        <v>616517.567</v>
      </c>
      <c r="D76" s="55">
        <v>524164.287</v>
      </c>
      <c r="E76" s="55">
        <v>604299.064</v>
      </c>
      <c r="F76" s="40">
        <f aca="true" t="shared" si="9" ref="F76:F81">+E76/$E$82</f>
        <v>0.1619692030824598</v>
      </c>
      <c r="G76"/>
      <c r="H76"/>
      <c r="I76"/>
      <c r="J76"/>
      <c r="K76"/>
      <c r="L76"/>
      <c r="M76"/>
      <c r="N76"/>
      <c r="O76"/>
      <c r="P76"/>
      <c r="Q76"/>
      <c r="R76"/>
      <c r="S76"/>
      <c r="T76"/>
      <c r="U76"/>
      <c r="V76"/>
      <c r="W76"/>
    </row>
    <row r="77" spans="1:23" ht="12.75">
      <c r="A77" s="210"/>
      <c r="B77" s="3" t="s">
        <v>131</v>
      </c>
      <c r="C77" s="55">
        <v>591613.508</v>
      </c>
      <c r="D77" s="55">
        <v>471012.026</v>
      </c>
      <c r="E77" s="55">
        <v>539543.724</v>
      </c>
      <c r="F77" s="40">
        <f t="shared" si="9"/>
        <v>0.14461294450130513</v>
      </c>
      <c r="G77"/>
      <c r="H77"/>
      <c r="I77"/>
      <c r="J77"/>
      <c r="K77"/>
      <c r="L77"/>
      <c r="M77"/>
      <c r="N77"/>
      <c r="O77"/>
      <c r="P77"/>
      <c r="Q77"/>
      <c r="R77"/>
      <c r="S77"/>
      <c r="T77"/>
      <c r="U77"/>
      <c r="V77"/>
      <c r="W77"/>
    </row>
    <row r="78" spans="1:23" ht="12.75">
      <c r="A78" s="210"/>
      <c r="B78" s="3" t="s">
        <v>130</v>
      </c>
      <c r="C78" s="55">
        <v>290027.948</v>
      </c>
      <c r="D78" s="55">
        <v>237806.545</v>
      </c>
      <c r="E78" s="55">
        <v>327632.413</v>
      </c>
      <c r="F78" s="40">
        <f t="shared" si="9"/>
        <v>0.08781473280189184</v>
      </c>
      <c r="G78" s="3"/>
      <c r="H78" s="3"/>
      <c r="I78" s="3"/>
      <c r="J78" s="3"/>
      <c r="K78" s="3"/>
      <c r="L78" s="3"/>
      <c r="M78" s="3"/>
      <c r="N78" s="3"/>
      <c r="O78" s="3"/>
      <c r="P78" s="3"/>
      <c r="Q78" s="3"/>
      <c r="R78" s="3"/>
      <c r="S78" s="3"/>
      <c r="T78" s="3"/>
      <c r="U78" s="3"/>
      <c r="V78" s="3"/>
      <c r="W78" s="3"/>
    </row>
    <row r="79" spans="1:23" ht="12.75">
      <c r="A79" s="210"/>
      <c r="B79" t="s">
        <v>126</v>
      </c>
      <c r="C79" s="55">
        <v>280397.175</v>
      </c>
      <c r="D79" s="55">
        <v>243514.539</v>
      </c>
      <c r="E79" s="55">
        <v>264458.743</v>
      </c>
      <c r="F79" s="40">
        <f t="shared" si="9"/>
        <v>0.07088240641706346</v>
      </c>
      <c r="G79" s="3"/>
      <c r="H79" s="3"/>
      <c r="I79" s="3"/>
      <c r="J79" s="3"/>
      <c r="K79" s="3"/>
      <c r="L79" s="3"/>
      <c r="M79" s="3"/>
      <c r="N79" s="3"/>
      <c r="O79" s="3"/>
      <c r="P79" s="3"/>
      <c r="Q79" s="3"/>
      <c r="R79" s="3"/>
      <c r="S79" s="3"/>
      <c r="T79" s="3"/>
      <c r="U79" s="3"/>
      <c r="V79" s="3"/>
      <c r="W79" s="3"/>
    </row>
    <row r="80" spans="1:23" ht="12.75">
      <c r="A80" s="210"/>
      <c r="B80" t="s">
        <v>127</v>
      </c>
      <c r="C80" s="55">
        <v>285985.726</v>
      </c>
      <c r="D80" s="55">
        <v>234576.696</v>
      </c>
      <c r="E80" s="55">
        <v>245489.102</v>
      </c>
      <c r="F80" s="40">
        <f t="shared" si="9"/>
        <v>0.06579800728661842</v>
      </c>
      <c r="G80"/>
      <c r="H80" s="52"/>
      <c r="I80"/>
      <c r="J80" s="52"/>
      <c r="K80" s="52"/>
      <c r="L80"/>
      <c r="M80" s="52"/>
      <c r="N80"/>
      <c r="O80" s="52"/>
      <c r="P80" s="52"/>
      <c r="Q80"/>
      <c r="R80" s="52"/>
      <c r="S80"/>
      <c r="T80" s="52"/>
      <c r="U80" s="52"/>
      <c r="V80"/>
      <c r="W80" s="52"/>
    </row>
    <row r="81" spans="1:23" ht="12.75">
      <c r="A81" s="210"/>
      <c r="B81" s="3" t="s">
        <v>147</v>
      </c>
      <c r="C81" s="55">
        <v>1879920.822</v>
      </c>
      <c r="D81" s="55">
        <v>1569182.7299999995</v>
      </c>
      <c r="E81" s="55">
        <v>1749527.3600000013</v>
      </c>
      <c r="F81" s="40">
        <f t="shared" si="9"/>
        <v>0.4689227059106614</v>
      </c>
      <c r="G81" s="24"/>
      <c r="H81" s="52"/>
      <c r="I81"/>
      <c r="J81" s="52"/>
      <c r="K81" s="52"/>
      <c r="L81"/>
      <c r="M81" s="52"/>
      <c r="N81"/>
      <c r="O81" s="52"/>
      <c r="P81" s="52"/>
      <c r="Q81"/>
      <c r="R81" s="52"/>
      <c r="S81"/>
      <c r="T81" s="52"/>
      <c r="U81" s="52"/>
      <c r="V81"/>
      <c r="W81" s="52"/>
    </row>
    <row r="82" spans="1:23" s="44" customFormat="1" ht="12.75">
      <c r="A82" s="212"/>
      <c r="B82" s="41" t="s">
        <v>150</v>
      </c>
      <c r="C82" s="71">
        <v>3944462.7460000003</v>
      </c>
      <c r="D82" s="71">
        <v>3280256.8229999994</v>
      </c>
      <c r="E82" s="71">
        <v>3730950.4060000014</v>
      </c>
      <c r="F82" s="43">
        <f>SUM(F76:F81)</f>
        <v>1</v>
      </c>
      <c r="G82"/>
      <c r="H82"/>
      <c r="I82"/>
      <c r="J82"/>
      <c r="K82"/>
      <c r="L82"/>
      <c r="M82"/>
      <c r="N82"/>
      <c r="O82"/>
      <c r="P82"/>
      <c r="Q82"/>
      <c r="R82"/>
      <c r="S82"/>
      <c r="T82"/>
      <c r="U82"/>
      <c r="V82"/>
      <c r="W82"/>
    </row>
    <row r="83" spans="1:23" ht="12.75">
      <c r="A83" s="206" t="s">
        <v>220</v>
      </c>
      <c r="B83" s="3" t="s">
        <v>131</v>
      </c>
      <c r="C83" s="55">
        <v>72850.176</v>
      </c>
      <c r="D83" s="55">
        <v>55085.407</v>
      </c>
      <c r="E83" s="55">
        <v>87466.764</v>
      </c>
      <c r="F83" s="40">
        <f aca="true" t="shared" si="10" ref="F83:F88">+E83/$E$89</f>
        <v>0.19851936523763855</v>
      </c>
      <c r="G83"/>
      <c r="H83"/>
      <c r="I83"/>
      <c r="J83"/>
      <c r="K83"/>
      <c r="L83"/>
      <c r="M83"/>
      <c r="N83"/>
      <c r="O83"/>
      <c r="P83"/>
      <c r="Q83"/>
      <c r="R83"/>
      <c r="S83"/>
      <c r="T83"/>
      <c r="U83"/>
      <c r="V83"/>
      <c r="W83"/>
    </row>
    <row r="84" spans="1:23" ht="12.75">
      <c r="A84" s="210"/>
      <c r="B84" s="3" t="s">
        <v>174</v>
      </c>
      <c r="C84" s="55">
        <v>40912.721</v>
      </c>
      <c r="D84" s="55">
        <v>36431.591</v>
      </c>
      <c r="E84" s="55">
        <v>46254.818</v>
      </c>
      <c r="F84" s="40">
        <f t="shared" si="10"/>
        <v>0.10498247206839044</v>
      </c>
      <c r="G84"/>
      <c r="H84"/>
      <c r="I84"/>
      <c r="J84"/>
      <c r="K84"/>
      <c r="L84"/>
      <c r="M84"/>
      <c r="N84"/>
      <c r="O84"/>
      <c r="P84"/>
      <c r="Q84"/>
      <c r="R84"/>
      <c r="S84"/>
      <c r="T84"/>
      <c r="U84"/>
      <c r="V84"/>
      <c r="W84"/>
    </row>
    <row r="85" spans="1:23" ht="12.75">
      <c r="A85" s="210"/>
      <c r="B85" s="3" t="s">
        <v>132</v>
      </c>
      <c r="C85" s="55">
        <v>40822.233</v>
      </c>
      <c r="D85" s="55">
        <v>33214.945</v>
      </c>
      <c r="E85" s="55">
        <v>36808.025</v>
      </c>
      <c r="F85" s="40">
        <f t="shared" si="10"/>
        <v>0.08354151250698072</v>
      </c>
      <c r="G85"/>
      <c r="H85"/>
      <c r="I85"/>
      <c r="J85"/>
      <c r="K85"/>
      <c r="L85"/>
      <c r="M85"/>
      <c r="N85"/>
      <c r="O85"/>
      <c r="P85"/>
      <c r="Q85"/>
      <c r="R85"/>
      <c r="S85"/>
      <c r="T85"/>
      <c r="U85"/>
      <c r="V85"/>
      <c r="W85"/>
    </row>
    <row r="86" spans="1:23" ht="12.75">
      <c r="A86" s="210"/>
      <c r="B86" t="s">
        <v>311</v>
      </c>
      <c r="C86" s="55">
        <v>34501.02</v>
      </c>
      <c r="D86" s="55">
        <v>19458.417</v>
      </c>
      <c r="E86" s="55">
        <v>34430.264</v>
      </c>
      <c r="F86" s="40">
        <f t="shared" si="10"/>
        <v>0.07814481571816603</v>
      </c>
      <c r="G86"/>
      <c r="H86" s="52"/>
      <c r="I86"/>
      <c r="J86" s="52"/>
      <c r="K86" s="52"/>
      <c r="L86"/>
      <c r="M86" s="52"/>
      <c r="N86"/>
      <c r="O86" s="52"/>
      <c r="P86" s="52"/>
      <c r="Q86"/>
      <c r="R86" s="52"/>
      <c r="S86"/>
      <c r="T86" s="52"/>
      <c r="U86" s="52"/>
      <c r="V86"/>
      <c r="W86" s="52"/>
    </row>
    <row r="87" spans="1:23" ht="12.75">
      <c r="A87" s="210"/>
      <c r="B87" t="s">
        <v>129</v>
      </c>
      <c r="C87" s="55">
        <v>38308.445</v>
      </c>
      <c r="D87" s="55">
        <v>37815.119</v>
      </c>
      <c r="E87" s="55">
        <v>30533.375</v>
      </c>
      <c r="F87" s="40">
        <f t="shared" si="10"/>
        <v>0.06930022269444863</v>
      </c>
      <c r="G87" s="1"/>
      <c r="H87" s="1"/>
      <c r="I87" s="1"/>
      <c r="J87" s="1"/>
      <c r="K87" s="1"/>
      <c r="L87" s="1"/>
      <c r="M87" s="1"/>
      <c r="N87" s="1"/>
      <c r="O87" s="1"/>
      <c r="P87" s="1"/>
      <c r="Q87" s="1"/>
      <c r="R87" s="1"/>
      <c r="S87" s="1"/>
      <c r="T87" s="1"/>
      <c r="U87" s="1"/>
      <c r="V87" s="1"/>
      <c r="W87" s="1"/>
    </row>
    <row r="88" spans="1:23" ht="12.75">
      <c r="A88" s="210"/>
      <c r="B88" s="3" t="s">
        <v>147</v>
      </c>
      <c r="C88" s="55">
        <v>222852.35299999997</v>
      </c>
      <c r="D88" s="55">
        <v>194156.50700000007</v>
      </c>
      <c r="E88" s="55">
        <v>205102.38</v>
      </c>
      <c r="F88" s="40">
        <f t="shared" si="10"/>
        <v>0.46551161177437567</v>
      </c>
      <c r="G88" s="24"/>
      <c r="H88" s="1"/>
      <c r="I88" s="1"/>
      <c r="J88" s="1"/>
      <c r="K88" s="1"/>
      <c r="L88" s="1"/>
      <c r="M88" s="1"/>
      <c r="N88" s="1"/>
      <c r="O88" s="1"/>
      <c r="P88" s="1"/>
      <c r="Q88" s="1"/>
      <c r="R88" s="1"/>
      <c r="S88" s="1"/>
      <c r="T88" s="1"/>
      <c r="U88" s="1"/>
      <c r="V88" s="1"/>
      <c r="W88" s="1"/>
    </row>
    <row r="89" spans="1:23" s="44" customFormat="1" ht="12.75">
      <c r="A89" s="212"/>
      <c r="B89" s="41" t="s">
        <v>150</v>
      </c>
      <c r="C89" s="71">
        <v>450246.948</v>
      </c>
      <c r="D89" s="71">
        <v>376161.98600000003</v>
      </c>
      <c r="E89" s="71">
        <v>440595.626</v>
      </c>
      <c r="F89" s="43">
        <f>SUM(F83:F88)</f>
        <v>1</v>
      </c>
      <c r="G89"/>
      <c r="H89" s="52"/>
      <c r="I89"/>
      <c r="J89" s="52"/>
      <c r="K89" s="52"/>
      <c r="L89"/>
      <c r="M89" s="52"/>
      <c r="N89"/>
      <c r="O89" s="52"/>
      <c r="P89" s="52"/>
      <c r="Q89"/>
      <c r="R89" s="52"/>
      <c r="S89"/>
      <c r="T89" s="52"/>
      <c r="U89" s="52"/>
      <c r="V89"/>
      <c r="W89" s="52"/>
    </row>
    <row r="90" spans="1:23" ht="12.75">
      <c r="A90" s="216" t="s">
        <v>246</v>
      </c>
      <c r="B90" s="3" t="s">
        <v>131</v>
      </c>
      <c r="C90" s="55">
        <v>0</v>
      </c>
      <c r="D90" s="55">
        <v>0</v>
      </c>
      <c r="E90" s="55">
        <v>135519.596</v>
      </c>
      <c r="F90" s="40">
        <f aca="true" t="shared" si="11" ref="F90:F95">+E90/$E$96</f>
        <v>0.3955619267264764</v>
      </c>
      <c r="G90"/>
      <c r="H90"/>
      <c r="I90"/>
      <c r="J90"/>
      <c r="K90"/>
      <c r="L90"/>
      <c r="M90"/>
      <c r="N90"/>
      <c r="O90"/>
      <c r="P90"/>
      <c r="Q90"/>
      <c r="R90"/>
      <c r="S90"/>
      <c r="T90"/>
      <c r="U90"/>
      <c r="V90"/>
      <c r="W90"/>
    </row>
    <row r="91" spans="1:23" ht="12.75">
      <c r="A91" s="210"/>
      <c r="B91" s="3" t="s">
        <v>129</v>
      </c>
      <c r="C91" s="55">
        <v>23.34</v>
      </c>
      <c r="D91" s="55">
        <v>0</v>
      </c>
      <c r="E91" s="55">
        <v>50277.89</v>
      </c>
      <c r="F91" s="40">
        <f t="shared" si="11"/>
        <v>0.1467538247394262</v>
      </c>
      <c r="G91"/>
      <c r="H91"/>
      <c r="I91"/>
      <c r="J91"/>
      <c r="K91"/>
      <c r="L91"/>
      <c r="M91"/>
      <c r="N91"/>
      <c r="O91"/>
      <c r="P91"/>
      <c r="Q91"/>
      <c r="R91"/>
      <c r="S91"/>
      <c r="T91"/>
      <c r="U91"/>
      <c r="V91"/>
      <c r="W91"/>
    </row>
    <row r="92" spans="1:23" ht="12.75">
      <c r="A92" s="210"/>
      <c r="B92" s="3" t="s">
        <v>132</v>
      </c>
      <c r="C92" s="55">
        <v>163.62</v>
      </c>
      <c r="D92" s="55">
        <v>163.62</v>
      </c>
      <c r="E92" s="55">
        <v>24238.327</v>
      </c>
      <c r="F92" s="40">
        <f t="shared" si="11"/>
        <v>0.07074813983910029</v>
      </c>
      <c r="G92" s="3"/>
      <c r="H92" s="3"/>
      <c r="I92" s="3"/>
      <c r="J92" s="3"/>
      <c r="K92" s="3"/>
      <c r="L92" s="3"/>
      <c r="M92" s="3"/>
      <c r="N92" s="3"/>
      <c r="O92" s="3"/>
      <c r="P92" s="3"/>
      <c r="Q92" s="3"/>
      <c r="R92" s="3"/>
      <c r="S92" s="3"/>
      <c r="T92" s="3"/>
      <c r="U92" s="3"/>
      <c r="V92" s="3"/>
      <c r="W92" s="3"/>
    </row>
    <row r="93" spans="1:23" ht="12.75">
      <c r="A93" s="210"/>
      <c r="B93" s="3" t="s">
        <v>126</v>
      </c>
      <c r="C93" s="55">
        <v>221.749</v>
      </c>
      <c r="D93" s="55">
        <v>189.656</v>
      </c>
      <c r="E93" s="55">
        <v>21527.482</v>
      </c>
      <c r="F93" s="40">
        <f t="shared" si="11"/>
        <v>0.06283557883016078</v>
      </c>
      <c r="G93" s="3"/>
      <c r="H93" s="3"/>
      <c r="I93" s="3"/>
      <c r="J93" s="3"/>
      <c r="K93" s="3"/>
      <c r="L93" s="3"/>
      <c r="M93" s="3"/>
      <c r="N93" s="3"/>
      <c r="O93" s="3"/>
      <c r="P93" s="3"/>
      <c r="Q93" s="3"/>
      <c r="R93" s="3"/>
      <c r="S93" s="3"/>
      <c r="T93" s="3"/>
      <c r="U93" s="3"/>
      <c r="V93" s="3"/>
      <c r="W93" s="3"/>
    </row>
    <row r="94" spans="1:23" ht="12.75">
      <c r="A94" s="210"/>
      <c r="B94" t="s">
        <v>314</v>
      </c>
      <c r="C94" s="55">
        <v>61.62</v>
      </c>
      <c r="D94" s="55">
        <v>30.653</v>
      </c>
      <c r="E94" s="55">
        <v>20905.213</v>
      </c>
      <c r="F94" s="40">
        <f t="shared" si="11"/>
        <v>0.06101926641596085</v>
      </c>
      <c r="G94"/>
      <c r="H94" s="52"/>
      <c r="I94"/>
      <c r="J94" s="52"/>
      <c r="K94" s="52"/>
      <c r="L94"/>
      <c r="M94" s="52"/>
      <c r="N94"/>
      <c r="O94" s="52"/>
      <c r="P94" s="52"/>
      <c r="Q94"/>
      <c r="R94" s="52"/>
      <c r="S94"/>
      <c r="T94" s="52"/>
      <c r="U94" s="52"/>
      <c r="V94"/>
      <c r="W94" s="52"/>
    </row>
    <row r="95" spans="1:23" ht="12.75">
      <c r="A95" s="210"/>
      <c r="B95" s="3" t="s">
        <v>147</v>
      </c>
      <c r="C95" s="55">
        <v>18360.573000000004</v>
      </c>
      <c r="D95" s="55">
        <v>10520.587999999996</v>
      </c>
      <c r="E95" s="55">
        <v>90131.694</v>
      </c>
      <c r="F95" s="40">
        <f t="shared" si="11"/>
        <v>0.26308126344887567</v>
      </c>
      <c r="G95" s="24"/>
      <c r="H95" s="52"/>
      <c r="I95"/>
      <c r="J95" s="52"/>
      <c r="K95" s="52"/>
      <c r="L95"/>
      <c r="M95" s="52"/>
      <c r="N95"/>
      <c r="O95" s="52"/>
      <c r="P95" s="52"/>
      <c r="Q95"/>
      <c r="R95" s="52"/>
      <c r="S95"/>
      <c r="T95" s="52"/>
      <c r="U95" s="52"/>
      <c r="V95"/>
      <c r="W95" s="52"/>
    </row>
    <row r="96" spans="1:23" s="44" customFormat="1" ht="12.75">
      <c r="A96" s="212"/>
      <c r="B96" s="41" t="s">
        <v>150</v>
      </c>
      <c r="C96" s="71">
        <v>18830.902000000006</v>
      </c>
      <c r="D96" s="71">
        <v>10904.516999999996</v>
      </c>
      <c r="E96" s="71">
        <v>342600.20199999993</v>
      </c>
      <c r="F96" s="43">
        <f>SUM(F90:F95)</f>
        <v>1.0000000000000002</v>
      </c>
      <c r="G96" s="24"/>
      <c r="H96"/>
      <c r="I96"/>
      <c r="J96"/>
      <c r="K96"/>
      <c r="L96"/>
      <c r="M96"/>
      <c r="N96"/>
      <c r="O96"/>
      <c r="P96"/>
      <c r="Q96"/>
      <c r="R96"/>
      <c r="S96"/>
      <c r="T96"/>
      <c r="U96"/>
      <c r="V96"/>
      <c r="W96"/>
    </row>
    <row r="97" spans="1:23" ht="12.75">
      <c r="A97" s="206" t="s">
        <v>242</v>
      </c>
      <c r="B97" s="3" t="s">
        <v>130</v>
      </c>
      <c r="C97" s="55">
        <v>81203.604</v>
      </c>
      <c r="D97" s="55">
        <v>63806.514</v>
      </c>
      <c r="E97" s="55">
        <v>52446.028</v>
      </c>
      <c r="F97" s="40">
        <f aca="true" t="shared" si="12" ref="F97:F102">+E97/$E$103</f>
        <v>0.1743577106333506</v>
      </c>
      <c r="G97"/>
      <c r="H97"/>
      <c r="I97"/>
      <c r="J97"/>
      <c r="K97"/>
      <c r="L97"/>
      <c r="M97"/>
      <c r="N97"/>
      <c r="O97"/>
      <c r="P97"/>
      <c r="Q97"/>
      <c r="R97"/>
      <c r="S97"/>
      <c r="T97"/>
      <c r="U97"/>
      <c r="V97"/>
      <c r="W97"/>
    </row>
    <row r="98" spans="1:23" ht="12.75">
      <c r="A98" s="210"/>
      <c r="B98" s="3" t="s">
        <v>131</v>
      </c>
      <c r="C98" s="55">
        <v>12594.706</v>
      </c>
      <c r="D98" s="55">
        <v>7372.894</v>
      </c>
      <c r="E98" s="55">
        <v>40208.108</v>
      </c>
      <c r="F98" s="40">
        <f t="shared" si="12"/>
        <v>0.13367253779025</v>
      </c>
      <c r="G98"/>
      <c r="H98"/>
      <c r="I98"/>
      <c r="J98"/>
      <c r="K98"/>
      <c r="L98"/>
      <c r="M98"/>
      <c r="N98"/>
      <c r="O98"/>
      <c r="P98"/>
      <c r="Q98"/>
      <c r="R98"/>
      <c r="S98"/>
      <c r="T98"/>
      <c r="U98"/>
      <c r="V98"/>
      <c r="W98"/>
    </row>
    <row r="99" spans="1:23" ht="12.75">
      <c r="A99" s="210"/>
      <c r="B99" s="3" t="s">
        <v>126</v>
      </c>
      <c r="C99" s="55">
        <v>16081.56</v>
      </c>
      <c r="D99" s="55">
        <v>15288.846</v>
      </c>
      <c r="E99" s="55">
        <v>26551.656</v>
      </c>
      <c r="F99" s="40">
        <f t="shared" si="12"/>
        <v>0.0882714312261029</v>
      </c>
      <c r="G99"/>
      <c r="H99"/>
      <c r="I99"/>
      <c r="J99"/>
      <c r="K99"/>
      <c r="L99"/>
      <c r="M99"/>
      <c r="N99"/>
      <c r="O99"/>
      <c r="P99"/>
      <c r="Q99"/>
      <c r="R99"/>
      <c r="S99"/>
      <c r="T99"/>
      <c r="U99"/>
      <c r="V99"/>
      <c r="W99"/>
    </row>
    <row r="100" spans="1:23" ht="12.75">
      <c r="A100" s="210"/>
      <c r="B100" s="3" t="s">
        <v>404</v>
      </c>
      <c r="C100" s="55">
        <v>28785.404</v>
      </c>
      <c r="D100" s="55">
        <v>25078.526</v>
      </c>
      <c r="E100" s="55">
        <v>25863.549</v>
      </c>
      <c r="F100" s="40">
        <f t="shared" si="12"/>
        <v>0.08598380782036505</v>
      </c>
      <c r="G100"/>
      <c r="H100" s="52"/>
      <c r="I100"/>
      <c r="J100" s="52"/>
      <c r="K100" s="52"/>
      <c r="L100"/>
      <c r="M100" s="52"/>
      <c r="N100"/>
      <c r="O100" s="52"/>
      <c r="P100" s="52"/>
      <c r="Q100"/>
      <c r="R100" s="52"/>
      <c r="S100"/>
      <c r="T100" s="52"/>
      <c r="U100" s="52"/>
      <c r="V100"/>
      <c r="W100" s="52"/>
    </row>
    <row r="101" spans="1:23" ht="12.75">
      <c r="A101" s="210"/>
      <c r="B101" s="3" t="s">
        <v>129</v>
      </c>
      <c r="C101" s="55">
        <v>3601.056</v>
      </c>
      <c r="D101" s="55">
        <v>3137.291</v>
      </c>
      <c r="E101" s="55">
        <v>18858.374</v>
      </c>
      <c r="F101" s="40">
        <f t="shared" si="12"/>
        <v>0.06269498458315094</v>
      </c>
      <c r="G101" s="1"/>
      <c r="H101" s="1"/>
      <c r="I101" s="1"/>
      <c r="J101" s="1"/>
      <c r="K101" s="1"/>
      <c r="L101" s="1"/>
      <c r="M101" s="1"/>
      <c r="N101" s="1"/>
      <c r="O101" s="1"/>
      <c r="P101" s="1"/>
      <c r="Q101" s="1"/>
      <c r="R101" s="1"/>
      <c r="S101" s="1"/>
      <c r="T101" s="1"/>
      <c r="U101" s="1"/>
      <c r="V101" s="1"/>
      <c r="W101" s="1"/>
    </row>
    <row r="102" spans="1:23" ht="12.75">
      <c r="A102" s="210"/>
      <c r="B102" s="3" t="s">
        <v>147</v>
      </c>
      <c r="C102" s="55">
        <v>153586.23399999994</v>
      </c>
      <c r="D102" s="55">
        <v>127309.99599999998</v>
      </c>
      <c r="E102" s="55">
        <v>136867.8609999999</v>
      </c>
      <c r="F102" s="40">
        <f t="shared" si="12"/>
        <v>0.4550195279467805</v>
      </c>
      <c r="G102" s="24"/>
      <c r="H102" s="1"/>
      <c r="I102" s="1"/>
      <c r="J102" s="1"/>
      <c r="K102" s="1"/>
      <c r="L102" s="1"/>
      <c r="M102" s="1"/>
      <c r="N102" s="1"/>
      <c r="O102" s="1"/>
      <c r="P102" s="1"/>
      <c r="Q102" s="1"/>
      <c r="R102" s="1"/>
      <c r="S102" s="1"/>
      <c r="T102" s="1"/>
      <c r="U102" s="1"/>
      <c r="V102" s="1"/>
      <c r="W102" s="1"/>
    </row>
    <row r="103" spans="1:23" s="44" customFormat="1" ht="12.75">
      <c r="A103" s="212"/>
      <c r="B103" s="41" t="s">
        <v>150</v>
      </c>
      <c r="C103" s="71">
        <v>295852.56399999995</v>
      </c>
      <c r="D103" s="71">
        <v>241994.06699999998</v>
      </c>
      <c r="E103" s="71">
        <v>300795.5759999999</v>
      </c>
      <c r="F103" s="43">
        <f>SUM(F97:F102)</f>
        <v>1</v>
      </c>
      <c r="G103" s="24"/>
      <c r="H103" s="52"/>
      <c r="I103"/>
      <c r="J103" s="52"/>
      <c r="K103" s="52"/>
      <c r="L103"/>
      <c r="M103" s="52"/>
      <c r="N103"/>
      <c r="O103" s="52"/>
      <c r="P103" s="52"/>
      <c r="Q103"/>
      <c r="R103" s="52"/>
      <c r="S103"/>
      <c r="T103" s="52"/>
      <c r="U103" s="52"/>
      <c r="V103"/>
      <c r="W103" s="52"/>
    </row>
    <row r="104" spans="1:23" ht="12.75" customHeight="1">
      <c r="A104" s="200" t="s">
        <v>270</v>
      </c>
      <c r="B104" s="3" t="s">
        <v>315</v>
      </c>
      <c r="C104" s="55">
        <v>0</v>
      </c>
      <c r="D104" s="55">
        <v>0</v>
      </c>
      <c r="E104" s="55">
        <v>1707.93</v>
      </c>
      <c r="F104" s="40">
        <f aca="true" t="shared" si="13" ref="F104:F109">+E104/$E$110</f>
        <v>0.32427595495873</v>
      </c>
      <c r="G104"/>
      <c r="H104"/>
      <c r="I104"/>
      <c r="J104"/>
      <c r="K104"/>
      <c r="L104"/>
      <c r="M104"/>
      <c r="N104"/>
      <c r="O104"/>
      <c r="P104"/>
      <c r="Q104"/>
      <c r="R104"/>
      <c r="S104"/>
      <c r="T104"/>
      <c r="U104"/>
      <c r="V104"/>
      <c r="W104"/>
    </row>
    <row r="105" spans="1:23" ht="12.75" customHeight="1">
      <c r="A105" s="213"/>
      <c r="B105" s="3" t="s">
        <v>205</v>
      </c>
      <c r="C105" s="55">
        <v>584.816</v>
      </c>
      <c r="D105" s="55">
        <v>448.831</v>
      </c>
      <c r="E105" s="55">
        <v>1297.373</v>
      </c>
      <c r="F105" s="40">
        <f t="shared" si="13"/>
        <v>0.24632559209843052</v>
      </c>
      <c r="G105"/>
      <c r="H105"/>
      <c r="I105"/>
      <c r="J105"/>
      <c r="K105"/>
      <c r="L105"/>
      <c r="M105"/>
      <c r="N105"/>
      <c r="O105"/>
      <c r="P105"/>
      <c r="Q105"/>
      <c r="R105"/>
      <c r="S105"/>
      <c r="T105"/>
      <c r="U105"/>
      <c r="V105"/>
      <c r="W105"/>
    </row>
    <row r="106" spans="1:23" ht="12.75" customHeight="1">
      <c r="A106" s="213"/>
      <c r="B106" s="3" t="s">
        <v>209</v>
      </c>
      <c r="C106" s="55">
        <v>145.492</v>
      </c>
      <c r="D106" s="55">
        <v>145.492</v>
      </c>
      <c r="E106" s="55">
        <v>689.251</v>
      </c>
      <c r="F106" s="40">
        <f t="shared" si="13"/>
        <v>0.13086457069742882</v>
      </c>
      <c r="G106"/>
      <c r="H106"/>
      <c r="I106"/>
      <c r="J106"/>
      <c r="K106"/>
      <c r="L106"/>
      <c r="M106"/>
      <c r="N106"/>
      <c r="O106"/>
      <c r="P106"/>
      <c r="Q106"/>
      <c r="R106"/>
      <c r="S106"/>
      <c r="T106"/>
      <c r="U106"/>
      <c r="V106"/>
      <c r="W106"/>
    </row>
    <row r="107" spans="1:23" ht="12.75" customHeight="1">
      <c r="A107" s="213"/>
      <c r="B107" s="3" t="s">
        <v>124</v>
      </c>
      <c r="C107" s="55">
        <v>96.498</v>
      </c>
      <c r="D107" s="55">
        <v>96.498</v>
      </c>
      <c r="E107" s="55">
        <v>545.236</v>
      </c>
      <c r="F107" s="40">
        <f t="shared" si="13"/>
        <v>0.10352117743577202</v>
      </c>
      <c r="G107"/>
      <c r="H107"/>
      <c r="I107"/>
      <c r="J107"/>
      <c r="K107"/>
      <c r="L107"/>
      <c r="M107"/>
      <c r="N107"/>
      <c r="O107"/>
      <c r="P107"/>
      <c r="Q107"/>
      <c r="R107"/>
      <c r="S107"/>
      <c r="T107"/>
      <c r="U107"/>
      <c r="V107"/>
      <c r="W107"/>
    </row>
    <row r="108" spans="1:23" ht="12.75" customHeight="1">
      <c r="A108" s="213"/>
      <c r="B108" s="3" t="s">
        <v>312</v>
      </c>
      <c r="C108" s="55">
        <v>0</v>
      </c>
      <c r="D108" s="55">
        <v>0</v>
      </c>
      <c r="E108" s="55">
        <v>336.814</v>
      </c>
      <c r="F108" s="40">
        <f t="shared" si="13"/>
        <v>0.06394915569927906</v>
      </c>
      <c r="G108"/>
      <c r="H108"/>
      <c r="I108"/>
      <c r="J108"/>
      <c r="K108"/>
      <c r="L108"/>
      <c r="M108"/>
      <c r="N108"/>
      <c r="O108"/>
      <c r="P108"/>
      <c r="Q108"/>
      <c r="R108"/>
      <c r="S108"/>
      <c r="T108"/>
      <c r="U108"/>
      <c r="V108"/>
      <c r="W108"/>
    </row>
    <row r="109" spans="1:23" ht="12.75">
      <c r="A109" s="213"/>
      <c r="B109" s="3" t="s">
        <v>147</v>
      </c>
      <c r="C109" s="55">
        <v>1479.4210000000003</v>
      </c>
      <c r="D109" s="55">
        <v>1368.7420000000002</v>
      </c>
      <c r="E109" s="55">
        <v>690.299</v>
      </c>
      <c r="F109" s="40">
        <f t="shared" si="13"/>
        <v>0.13106354911035953</v>
      </c>
      <c r="G109"/>
      <c r="H109"/>
      <c r="I109"/>
      <c r="J109"/>
      <c r="K109"/>
      <c r="L109"/>
      <c r="M109"/>
      <c r="N109"/>
      <c r="O109"/>
      <c r="P109"/>
      <c r="Q109"/>
      <c r="R109"/>
      <c r="S109"/>
      <c r="T109"/>
      <c r="U109"/>
      <c r="V109"/>
      <c r="W109"/>
    </row>
    <row r="110" spans="1:23" s="44" customFormat="1" ht="12.75">
      <c r="A110" s="215"/>
      <c r="B110" s="41" t="s">
        <v>150</v>
      </c>
      <c r="C110" s="71">
        <v>2306.2270000000003</v>
      </c>
      <c r="D110" s="71">
        <v>2059.563</v>
      </c>
      <c r="E110" s="71">
        <v>5266.903</v>
      </c>
      <c r="F110" s="43">
        <f>SUM(F104:F109)</f>
        <v>1</v>
      </c>
      <c r="G110" s="24"/>
      <c r="H110"/>
      <c r="I110"/>
      <c r="J110"/>
      <c r="K110"/>
      <c r="L110"/>
      <c r="M110"/>
      <c r="N110"/>
      <c r="O110"/>
      <c r="P110"/>
      <c r="Q110"/>
      <c r="R110"/>
      <c r="S110"/>
      <c r="T110"/>
      <c r="U110"/>
      <c r="V110"/>
      <c r="W110"/>
    </row>
    <row r="111" spans="1:23" ht="12.75">
      <c r="A111" s="200" t="s">
        <v>269</v>
      </c>
      <c r="B111" s="3" t="s">
        <v>131</v>
      </c>
      <c r="C111" s="55">
        <v>11814.542</v>
      </c>
      <c r="D111" s="55">
        <v>10213.22</v>
      </c>
      <c r="E111" s="55">
        <v>15641.596</v>
      </c>
      <c r="F111" s="40">
        <f aca="true" t="shared" si="14" ref="F111:F116">+E111/$E$117</f>
        <v>0.20081619602755227</v>
      </c>
      <c r="G111"/>
      <c r="H111"/>
      <c r="I111"/>
      <c r="J111"/>
      <c r="K111"/>
      <c r="L111"/>
      <c r="M111"/>
      <c r="N111"/>
      <c r="O111"/>
      <c r="P111"/>
      <c r="Q111"/>
      <c r="R111"/>
      <c r="S111"/>
      <c r="T111"/>
      <c r="U111"/>
      <c r="V111"/>
      <c r="W111"/>
    </row>
    <row r="112" spans="1:23" ht="12.75">
      <c r="A112" s="201"/>
      <c r="B112" s="3" t="s">
        <v>149</v>
      </c>
      <c r="C112" s="55">
        <v>12163.545</v>
      </c>
      <c r="D112" s="55">
        <v>11742.332</v>
      </c>
      <c r="E112" s="55">
        <v>9909.952</v>
      </c>
      <c r="F112" s="40">
        <f t="shared" si="14"/>
        <v>0.12722991077481055</v>
      </c>
      <c r="G112"/>
      <c r="H112"/>
      <c r="I112"/>
      <c r="J112"/>
      <c r="K112"/>
      <c r="L112"/>
      <c r="M112"/>
      <c r="N112"/>
      <c r="O112"/>
      <c r="P112"/>
      <c r="Q112"/>
      <c r="R112"/>
      <c r="S112"/>
      <c r="T112"/>
      <c r="U112"/>
      <c r="V112"/>
      <c r="W112"/>
    </row>
    <row r="113" spans="1:23" ht="12.75">
      <c r="A113" s="201"/>
      <c r="B113" s="3" t="s">
        <v>132</v>
      </c>
      <c r="C113" s="55">
        <v>8169.565</v>
      </c>
      <c r="D113" s="55">
        <v>6334.371</v>
      </c>
      <c r="E113" s="55">
        <v>9539.032</v>
      </c>
      <c r="F113" s="40">
        <f t="shared" si="14"/>
        <v>0.12246781722434806</v>
      </c>
      <c r="G113"/>
      <c r="H113"/>
      <c r="I113"/>
      <c r="J113"/>
      <c r="K113"/>
      <c r="L113"/>
      <c r="M113"/>
      <c r="N113"/>
      <c r="O113"/>
      <c r="P113"/>
      <c r="Q113"/>
      <c r="R113"/>
      <c r="S113"/>
      <c r="T113"/>
      <c r="U113"/>
      <c r="V113"/>
      <c r="W113"/>
    </row>
    <row r="114" spans="1:23" ht="12.75">
      <c r="A114" s="201"/>
      <c r="B114" s="3" t="s">
        <v>126</v>
      </c>
      <c r="C114" s="55">
        <v>3665.016</v>
      </c>
      <c r="D114" s="55">
        <v>3327.246</v>
      </c>
      <c r="E114" s="55">
        <v>6967.276</v>
      </c>
      <c r="F114" s="40">
        <f t="shared" si="14"/>
        <v>0.08945007037607033</v>
      </c>
      <c r="G114"/>
      <c r="H114" s="52"/>
      <c r="I114"/>
      <c r="J114" s="52"/>
      <c r="K114" s="52"/>
      <c r="L114"/>
      <c r="M114" s="52"/>
      <c r="N114"/>
      <c r="O114" s="52"/>
      <c r="P114" s="52"/>
      <c r="Q114"/>
      <c r="R114" s="52"/>
      <c r="S114"/>
      <c r="T114" s="52"/>
      <c r="U114" s="52"/>
      <c r="V114"/>
      <c r="W114" s="52"/>
    </row>
    <row r="115" spans="1:23" ht="12.75">
      <c r="A115" s="201"/>
      <c r="B115" s="3" t="s">
        <v>209</v>
      </c>
      <c r="C115" s="55">
        <v>2100.305</v>
      </c>
      <c r="D115" s="55">
        <v>2084.084</v>
      </c>
      <c r="E115" s="55">
        <v>5804.505</v>
      </c>
      <c r="F115" s="40">
        <f t="shared" si="14"/>
        <v>0.07452171849489703</v>
      </c>
      <c r="G115" s="1"/>
      <c r="H115" s="1"/>
      <c r="I115" s="1"/>
      <c r="J115" s="1"/>
      <c r="K115" s="1"/>
      <c r="L115" s="1"/>
      <c r="M115" s="1"/>
      <c r="N115" s="1"/>
      <c r="O115" s="1"/>
      <c r="P115" s="1"/>
      <c r="Q115" s="1"/>
      <c r="R115" s="1"/>
      <c r="S115" s="1"/>
      <c r="T115" s="1"/>
      <c r="U115" s="1"/>
      <c r="V115" s="1"/>
      <c r="W115" s="1"/>
    </row>
    <row r="116" spans="1:23" ht="12.75">
      <c r="A116" s="201"/>
      <c r="B116" s="3" t="s">
        <v>147</v>
      </c>
      <c r="C116" s="55">
        <v>25903.512000000002</v>
      </c>
      <c r="D116" s="55">
        <v>23511.456999999995</v>
      </c>
      <c r="E116" s="55">
        <v>30027.750999999993</v>
      </c>
      <c r="F116" s="40">
        <f t="shared" si="14"/>
        <v>0.3855142871023217</v>
      </c>
      <c r="G116" s="24"/>
      <c r="H116" s="1"/>
      <c r="I116" s="1"/>
      <c r="J116" s="1"/>
      <c r="K116" s="1"/>
      <c r="L116" s="1"/>
      <c r="M116" s="1"/>
      <c r="N116" s="1"/>
      <c r="O116" s="1"/>
      <c r="P116" s="1"/>
      <c r="Q116" s="1"/>
      <c r="R116" s="1"/>
      <c r="S116" s="1"/>
      <c r="T116" s="1"/>
      <c r="U116" s="1"/>
      <c r="V116" s="1"/>
      <c r="W116" s="1"/>
    </row>
    <row r="117" spans="1:23" s="44" customFormat="1" ht="12.75">
      <c r="A117" s="202"/>
      <c r="B117" s="41" t="s">
        <v>150</v>
      </c>
      <c r="C117" s="71">
        <v>63816.485</v>
      </c>
      <c r="D117" s="71">
        <v>57212.70999999999</v>
      </c>
      <c r="E117" s="71">
        <v>77890.112</v>
      </c>
      <c r="F117" s="43">
        <f>SUM(F111:F116)</f>
        <v>0.9999999999999999</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12881.312000001162</v>
      </c>
      <c r="D118" s="27">
        <f>+'Exportacion_regional '!C22</f>
        <v>11233.88599999927</v>
      </c>
      <c r="E118" s="27">
        <f>+'Exportacion_regional '!D22</f>
        <v>21175.871000001833</v>
      </c>
      <c r="F118" s="43"/>
      <c r="G118"/>
      <c r="H118"/>
      <c r="I118"/>
      <c r="J118"/>
      <c r="K118"/>
      <c r="L118"/>
      <c r="M118"/>
      <c r="N118"/>
      <c r="O118"/>
      <c r="P118"/>
      <c r="Q118"/>
      <c r="R118"/>
      <c r="S118"/>
      <c r="T118"/>
      <c r="U118"/>
      <c r="V118"/>
      <c r="W118"/>
    </row>
    <row r="119" spans="1:23" s="44" customFormat="1" ht="12.75">
      <c r="A119" s="41" t="s">
        <v>133</v>
      </c>
      <c r="B119" s="41"/>
      <c r="C119" s="42">
        <f>(C13+C20+C27+C34+C41+C48+C55+C62+C75+C82+C89+C96+C103+C110+C117+C118)</f>
        <v>12315251</v>
      </c>
      <c r="D119" s="42">
        <f>(D13+D20+D27+D34+D41+D48+D55+D62+D75+D82+D89+D96+D103+D110+D117+D118)</f>
        <v>10445076.000000002</v>
      </c>
      <c r="E119" s="42">
        <f>(E13+E20+E27+E34+E41+E48+E55+E62+E75+E82+E89+E96+E103+E110+E117+E118)</f>
        <v>12143881.000000002</v>
      </c>
      <c r="F119" s="42"/>
      <c r="G119"/>
      <c r="H119"/>
      <c r="I119"/>
      <c r="J119"/>
      <c r="K119"/>
      <c r="L119"/>
      <c r="M119"/>
      <c r="N119"/>
      <c r="O119"/>
      <c r="P119"/>
      <c r="Q119"/>
      <c r="R119"/>
      <c r="S119"/>
      <c r="T119"/>
      <c r="U119"/>
      <c r="V119"/>
      <c r="W119"/>
    </row>
    <row r="120" spans="1:23" s="31" customFormat="1" ht="12.75">
      <c r="A120" s="32" t="s">
        <v>308</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22"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0"/>
  </sheetPr>
  <dimension ref="A1:U375"/>
  <sheetViews>
    <sheetView view="pageBreakPreview" zoomScale="90" zoomScaleSheetLayoutView="90" zoomScalePageLayoutView="0" workbookViewId="0" topLeftCell="A1">
      <selection activeCell="A1" sqref="A1:G1"/>
    </sheetView>
  </sheetViews>
  <sheetFormatPr defaultColWidth="11.421875" defaultRowHeight="12.75"/>
  <cols>
    <col min="1" max="1" width="17.57421875" style="33" customWidth="1"/>
    <col min="2" max="2" width="31.57421875" style="33" customWidth="1"/>
    <col min="3" max="4" width="11.140625" style="33" bestFit="1" customWidth="1"/>
    <col min="5" max="5" width="11.28125" style="33" customWidth="1"/>
    <col min="6" max="6" width="12.7109375" style="33" bestFit="1" customWidth="1"/>
    <col min="7" max="7" width="13.00390625" style="33" bestFit="1" customWidth="1"/>
    <col min="8" max="8" width="38.28125" style="33" bestFit="1" customWidth="1"/>
    <col min="9" max="9" width="18.8515625" style="130" customWidth="1"/>
    <col min="10" max="10" width="15.8515625" style="130" customWidth="1"/>
    <col min="11" max="11" width="13.00390625" style="130" bestFit="1" customWidth="1"/>
    <col min="12" max="12" width="17.00390625" style="130" bestFit="1" customWidth="1"/>
    <col min="13" max="13" width="14.421875" style="130" bestFit="1" customWidth="1"/>
    <col min="14" max="17" width="16.00390625" style="130" bestFit="1" customWidth="1"/>
    <col min="18" max="18" width="14.421875" style="130" bestFit="1" customWidth="1"/>
    <col min="19" max="16384" width="11.421875" style="33" customWidth="1"/>
  </cols>
  <sheetData>
    <row r="1" spans="1:21" s="80" customFormat="1" ht="15.75" customHeight="1">
      <c r="A1" s="197" t="s">
        <v>155</v>
      </c>
      <c r="B1" s="197"/>
      <c r="C1" s="197"/>
      <c r="D1" s="197"/>
      <c r="E1" s="197"/>
      <c r="F1" s="197"/>
      <c r="G1" s="197"/>
      <c r="H1" s="79"/>
      <c r="I1" s="135"/>
      <c r="J1" s="135"/>
      <c r="K1" s="180"/>
      <c r="L1" s="135"/>
      <c r="M1" s="180"/>
      <c r="N1" s="180"/>
      <c r="O1" s="135"/>
      <c r="P1" s="180"/>
      <c r="Q1" s="135"/>
      <c r="R1" s="180"/>
      <c r="S1" s="79"/>
      <c r="U1" s="79"/>
    </row>
    <row r="2" spans="1:21" s="80" customFormat="1" ht="15.75" customHeight="1">
      <c r="A2" s="197" t="s">
        <v>158</v>
      </c>
      <c r="B2" s="197"/>
      <c r="C2" s="197"/>
      <c r="D2" s="197"/>
      <c r="E2" s="197"/>
      <c r="F2" s="197"/>
      <c r="G2" s="197"/>
      <c r="H2" s="79"/>
      <c r="I2" s="135"/>
      <c r="J2" s="135"/>
      <c r="K2" s="180"/>
      <c r="L2" s="135"/>
      <c r="M2" s="180"/>
      <c r="N2" s="180"/>
      <c r="O2" s="135"/>
      <c r="P2" s="180"/>
      <c r="Q2" s="135"/>
      <c r="R2" s="180"/>
      <c r="S2" s="79"/>
      <c r="U2" s="79"/>
    </row>
    <row r="3" spans="1:21" s="80" customFormat="1" ht="15.75" customHeight="1">
      <c r="A3" s="197" t="s">
        <v>24</v>
      </c>
      <c r="B3" s="197"/>
      <c r="C3" s="197"/>
      <c r="D3" s="197"/>
      <c r="E3" s="197"/>
      <c r="F3" s="197"/>
      <c r="G3" s="197"/>
      <c r="H3" s="79"/>
      <c r="I3" s="137"/>
      <c r="J3" s="137"/>
      <c r="K3" s="180"/>
      <c r="L3" s="135"/>
      <c r="M3" s="180"/>
      <c r="N3" s="180"/>
      <c r="O3" s="135"/>
      <c r="P3" s="180"/>
      <c r="Q3" s="135"/>
      <c r="R3" s="180"/>
      <c r="S3" s="79"/>
      <c r="U3" s="79"/>
    </row>
    <row r="4" spans="1:21" s="80" customFormat="1" ht="15.75" customHeight="1">
      <c r="A4" s="146"/>
      <c r="B4" s="146"/>
      <c r="C4" s="146"/>
      <c r="D4" s="146"/>
      <c r="E4" s="146"/>
      <c r="F4" s="146"/>
      <c r="G4" s="146"/>
      <c r="H4" s="79"/>
      <c r="I4" s="137"/>
      <c r="J4" s="137"/>
      <c r="K4" s="180"/>
      <c r="L4" s="135"/>
      <c r="M4" s="180"/>
      <c r="N4" s="180"/>
      <c r="O4" s="135"/>
      <c r="P4" s="180"/>
      <c r="Q4" s="135"/>
      <c r="R4" s="180"/>
      <c r="S4" s="79"/>
      <c r="U4" s="79"/>
    </row>
    <row r="5" spans="1:18" s="3" customFormat="1" ht="12.75">
      <c r="A5" s="131" t="s">
        <v>25</v>
      </c>
      <c r="B5" s="132" t="s">
        <v>151</v>
      </c>
      <c r="C5" s="132">
        <v>2010</v>
      </c>
      <c r="D5" s="209" t="str">
        <f>+Principales_destinos!D5</f>
        <v>ene - oct</v>
      </c>
      <c r="E5" s="209"/>
      <c r="F5" s="133" t="s">
        <v>162</v>
      </c>
      <c r="G5" s="133" t="s">
        <v>27</v>
      </c>
      <c r="I5" s="126"/>
      <c r="J5" s="126"/>
      <c r="K5" s="126"/>
      <c r="L5" s="126"/>
      <c r="M5" s="126"/>
      <c r="N5" s="126"/>
      <c r="O5" s="126"/>
      <c r="P5" s="126"/>
      <c r="Q5" s="126"/>
      <c r="R5" s="126"/>
    </row>
    <row r="6" spans="1:18" s="3" customFormat="1" ht="12.75">
      <c r="A6" s="18"/>
      <c r="B6" s="18"/>
      <c r="C6" s="18"/>
      <c r="D6" s="17">
        <v>2010</v>
      </c>
      <c r="E6" s="16">
        <v>2011</v>
      </c>
      <c r="F6" s="18">
        <v>2011</v>
      </c>
      <c r="G6" s="39">
        <v>2011</v>
      </c>
      <c r="I6" s="126"/>
      <c r="J6" s="126"/>
      <c r="K6" s="126"/>
      <c r="L6" s="126"/>
      <c r="M6" s="126"/>
      <c r="N6" s="126"/>
      <c r="O6" s="126"/>
      <c r="P6" s="126"/>
      <c r="Q6" s="126"/>
      <c r="R6" s="126"/>
    </row>
    <row r="7" spans="1:21" ht="12.75">
      <c r="A7" s="216" t="s">
        <v>245</v>
      </c>
      <c r="B7" s="3" t="s">
        <v>222</v>
      </c>
      <c r="C7" s="55">
        <v>2257.351</v>
      </c>
      <c r="D7" s="55">
        <v>1853.858</v>
      </c>
      <c r="E7" s="55">
        <v>1847.403</v>
      </c>
      <c r="F7" s="67">
        <v>0.0005646301367978044</v>
      </c>
      <c r="G7" s="67">
        <f>+E7/$E$11</f>
        <v>0.46827050448118485</v>
      </c>
      <c r="K7" s="126"/>
      <c r="L7" s="127"/>
      <c r="M7" s="127"/>
      <c r="N7" s="127"/>
      <c r="O7" s="127"/>
      <c r="P7" s="127"/>
      <c r="Q7" s="127"/>
      <c r="R7" s="127"/>
      <c r="S7" s="52"/>
      <c r="U7" s="52"/>
    </row>
    <row r="8" spans="1:21" ht="12.75">
      <c r="A8" s="210"/>
      <c r="B8" s="3" t="s">
        <v>221</v>
      </c>
      <c r="C8" s="55">
        <v>2053.232</v>
      </c>
      <c r="D8" s="55">
        <v>2027.038</v>
      </c>
      <c r="E8" s="55">
        <v>1058.921</v>
      </c>
      <c r="F8" s="67">
        <v>0.002725389403296974</v>
      </c>
      <c r="G8" s="67">
        <f>+E8/$E$11</f>
        <v>0.2684100171298416</v>
      </c>
      <c r="K8" s="126"/>
      <c r="L8" s="127"/>
      <c r="M8" s="127"/>
      <c r="N8" s="127"/>
      <c r="O8" s="127"/>
      <c r="P8" s="127"/>
      <c r="Q8" s="127"/>
      <c r="R8" s="127"/>
      <c r="S8" s="52"/>
      <c r="U8" s="52"/>
    </row>
    <row r="9" spans="1:21" ht="12.75">
      <c r="A9" s="210"/>
      <c r="B9" s="3" t="s">
        <v>223</v>
      </c>
      <c r="C9" s="55">
        <v>1466.991</v>
      </c>
      <c r="D9" s="55">
        <v>991.735</v>
      </c>
      <c r="E9" s="55">
        <v>747.066</v>
      </c>
      <c r="F9" s="67">
        <v>0.0007412401834921141</v>
      </c>
      <c r="G9" s="67">
        <f>+E9/$E$11</f>
        <v>0.18936256609994725</v>
      </c>
      <c r="K9" s="126"/>
      <c r="L9" s="127"/>
      <c r="M9" s="127"/>
      <c r="N9" s="127"/>
      <c r="O9" s="127"/>
      <c r="P9" s="127"/>
      <c r="Q9" s="127"/>
      <c r="R9" s="127"/>
      <c r="S9" s="52"/>
      <c r="U9" s="52"/>
    </row>
    <row r="10" spans="1:21" ht="12.75">
      <c r="A10" s="210"/>
      <c r="B10" s="3" t="s">
        <v>147</v>
      </c>
      <c r="C10" s="55">
        <f>C11-SUM(C7:C9)</f>
        <v>2136.709999999999</v>
      </c>
      <c r="D10" s="55">
        <f>D11-SUM(D7:D9)</f>
        <v>1867.7670000000007</v>
      </c>
      <c r="E10" s="55">
        <f>E11-SUM(E7:E9)</f>
        <v>291.7719999999995</v>
      </c>
      <c r="F10" s="55"/>
      <c r="G10" s="67">
        <f>+E10/$E$11</f>
        <v>0.07395691228902627</v>
      </c>
      <c r="K10" s="126"/>
      <c r="L10" s="127"/>
      <c r="M10" s="127"/>
      <c r="N10" s="127"/>
      <c r="O10" s="127"/>
      <c r="P10" s="127"/>
      <c r="Q10" s="127"/>
      <c r="R10" s="127"/>
      <c r="S10" s="52"/>
      <c r="U10" s="52"/>
    </row>
    <row r="11" spans="1:18" s="1" customFormat="1" ht="12.75">
      <c r="A11" s="210"/>
      <c r="B11" s="41" t="s">
        <v>150</v>
      </c>
      <c r="C11" s="42">
        <f>+'Exportacion_regional '!B7</f>
        <v>7914.284</v>
      </c>
      <c r="D11" s="42">
        <f>+'Exportacion_regional '!C7</f>
        <v>6740.398</v>
      </c>
      <c r="E11" s="42">
        <f>+'Exportacion_regional '!D7</f>
        <v>3945.162</v>
      </c>
      <c r="F11" s="66"/>
      <c r="G11" s="66">
        <f>SUM(G7:G10)</f>
        <v>0.9999999999999999</v>
      </c>
      <c r="I11" s="128"/>
      <c r="J11" s="128"/>
      <c r="K11" s="126"/>
      <c r="L11" s="128"/>
      <c r="M11" s="128"/>
      <c r="N11" s="128"/>
      <c r="O11" s="128"/>
      <c r="P11" s="128"/>
      <c r="Q11" s="128"/>
      <c r="R11" s="128"/>
    </row>
    <row r="12" spans="1:21" ht="12.75">
      <c r="A12" s="216" t="s">
        <v>238</v>
      </c>
      <c r="B12" s="3" t="s">
        <v>224</v>
      </c>
      <c r="C12" s="55">
        <v>1207.933</v>
      </c>
      <c r="D12" s="55">
        <v>867.094</v>
      </c>
      <c r="E12" s="55">
        <v>1254.286</v>
      </c>
      <c r="F12" s="67">
        <v>0.0061619681204911035</v>
      </c>
      <c r="G12" s="67">
        <f aca="true" t="shared" si="0" ref="G12:G19">+E12/$E$20</f>
        <v>0.23034299139238873</v>
      </c>
      <c r="K12" s="126"/>
      <c r="L12" s="127"/>
      <c r="M12" s="127"/>
      <c r="N12" s="127"/>
      <c r="P12" s="127"/>
      <c r="Q12" s="127"/>
      <c r="R12" s="127"/>
      <c r="S12" s="52"/>
      <c r="U12" s="52"/>
    </row>
    <row r="13" spans="1:21" ht="12.75">
      <c r="A13" s="210"/>
      <c r="B13" s="3" t="s">
        <v>221</v>
      </c>
      <c r="C13" s="55">
        <v>1321.679</v>
      </c>
      <c r="D13" s="55">
        <v>1209.154</v>
      </c>
      <c r="E13" s="55">
        <v>1112.181</v>
      </c>
      <c r="F13" s="67">
        <v>0.0028624668997481698</v>
      </c>
      <c r="G13" s="67">
        <f t="shared" si="0"/>
        <v>0.2042461595758689</v>
      </c>
      <c r="K13" s="126"/>
      <c r="L13" s="127"/>
      <c r="M13" s="127"/>
      <c r="N13" s="127"/>
      <c r="O13" s="127"/>
      <c r="P13" s="127"/>
      <c r="Q13" s="127"/>
      <c r="R13" s="127"/>
      <c r="S13" s="52"/>
      <c r="U13" s="52"/>
    </row>
    <row r="14" spans="1:21" ht="12.75">
      <c r="A14" s="210"/>
      <c r="B14" s="3" t="s">
        <v>227</v>
      </c>
      <c r="C14" s="55">
        <v>1332.471</v>
      </c>
      <c r="D14" s="55">
        <v>1097.743</v>
      </c>
      <c r="E14" s="55">
        <v>995.409</v>
      </c>
      <c r="F14" s="67">
        <v>0.014178092754397785</v>
      </c>
      <c r="G14" s="67">
        <f t="shared" si="0"/>
        <v>0.18280159925161107</v>
      </c>
      <c r="K14" s="126"/>
      <c r="L14" s="127"/>
      <c r="M14" s="127"/>
      <c r="N14" s="127"/>
      <c r="O14" s="127"/>
      <c r="P14" s="127"/>
      <c r="Q14" s="127"/>
      <c r="R14" s="127"/>
      <c r="S14" s="52"/>
      <c r="U14" s="52"/>
    </row>
    <row r="15" spans="1:21" ht="12.75">
      <c r="A15" s="210"/>
      <c r="B15" t="s">
        <v>223</v>
      </c>
      <c r="C15" s="55">
        <v>474.795</v>
      </c>
      <c r="D15" s="55">
        <v>473.895</v>
      </c>
      <c r="E15" s="55">
        <v>626.028</v>
      </c>
      <c r="F15" s="67">
        <v>0.0006211460695456642</v>
      </c>
      <c r="G15" s="67">
        <f t="shared" si="0"/>
        <v>0.11496673184217501</v>
      </c>
      <c r="K15" s="126"/>
      <c r="L15" s="127"/>
      <c r="M15" s="127"/>
      <c r="N15" s="127"/>
      <c r="O15" s="127"/>
      <c r="P15" s="127"/>
      <c r="Q15" s="127"/>
      <c r="R15" s="127"/>
      <c r="S15" s="52"/>
      <c r="U15" s="52"/>
    </row>
    <row r="16" spans="1:21" ht="12.75">
      <c r="A16" s="210"/>
      <c r="B16" s="3" t="s">
        <v>222</v>
      </c>
      <c r="C16" s="55">
        <v>330.245</v>
      </c>
      <c r="D16" s="55">
        <v>71.357</v>
      </c>
      <c r="E16" s="55">
        <v>585.733</v>
      </c>
      <c r="F16" s="67">
        <v>0.0001790202267274592</v>
      </c>
      <c r="G16" s="67">
        <f t="shared" si="0"/>
        <v>0.10756676816709906</v>
      </c>
      <c r="K16" s="126"/>
      <c r="L16" s="127"/>
      <c r="M16" s="127"/>
      <c r="N16" s="127"/>
      <c r="O16" s="127"/>
      <c r="P16" s="127"/>
      <c r="Q16" s="127"/>
      <c r="R16" s="127"/>
      <c r="S16" s="52"/>
      <c r="U16" s="52"/>
    </row>
    <row r="17" spans="1:21" ht="12.75">
      <c r="A17" s="210"/>
      <c r="B17" s="3" t="s">
        <v>409</v>
      </c>
      <c r="C17" s="55">
        <v>343.639</v>
      </c>
      <c r="D17" s="55">
        <v>334.439</v>
      </c>
      <c r="E17" s="55">
        <v>361.924</v>
      </c>
      <c r="F17" s="67">
        <v>0.13428609910094758</v>
      </c>
      <c r="G17" s="67">
        <f t="shared" si="0"/>
        <v>0.06646542879112012</v>
      </c>
      <c r="K17" s="126"/>
      <c r="L17" s="127"/>
      <c r="M17" s="127"/>
      <c r="N17" s="127"/>
      <c r="O17" s="127"/>
      <c r="P17" s="127"/>
      <c r="Q17" s="127"/>
      <c r="R17" s="127"/>
      <c r="S17" s="52"/>
      <c r="U17" s="52"/>
    </row>
    <row r="18" spans="1:21" ht="12.75">
      <c r="A18" s="210"/>
      <c r="B18" s="54" t="s">
        <v>152</v>
      </c>
      <c r="C18" s="55">
        <v>503.786</v>
      </c>
      <c r="D18" s="55">
        <v>275.322</v>
      </c>
      <c r="E18" s="55">
        <v>138.227</v>
      </c>
      <c r="F18" s="184">
        <v>9.919791979621947E-05</v>
      </c>
      <c r="G18" s="184">
        <f t="shared" si="0"/>
        <v>0.025384657622899175</v>
      </c>
      <c r="K18" s="126"/>
      <c r="L18" s="127"/>
      <c r="M18" s="127"/>
      <c r="N18" s="127"/>
      <c r="O18" s="127"/>
      <c r="P18" s="127"/>
      <c r="Q18" s="127"/>
      <c r="R18" s="127"/>
      <c r="S18" s="52"/>
      <c r="U18" s="52"/>
    </row>
    <row r="19" spans="1:18" ht="12.75">
      <c r="A19" s="210"/>
      <c r="B19" t="s">
        <v>147</v>
      </c>
      <c r="C19" s="55">
        <f>C20-SUM(C12:C18)</f>
        <v>920.9830000000002</v>
      </c>
      <c r="D19" s="55">
        <f>D20-SUM(D12:D18)</f>
        <v>785.7510000000002</v>
      </c>
      <c r="E19" s="55">
        <f>E20-SUM(E12:E18)</f>
        <v>371.5089999999991</v>
      </c>
      <c r="F19" s="184"/>
      <c r="G19" s="67">
        <f t="shared" si="0"/>
        <v>0.06822566335683786</v>
      </c>
      <c r="K19" s="126"/>
      <c r="L19" s="127"/>
      <c r="M19" s="127"/>
      <c r="N19" s="127"/>
      <c r="O19" s="127"/>
      <c r="P19" s="127"/>
      <c r="Q19" s="127"/>
      <c r="R19" s="127"/>
    </row>
    <row r="20" spans="1:18" s="1" customFormat="1" ht="12.75">
      <c r="A20" s="217"/>
      <c r="B20" s="41" t="s">
        <v>150</v>
      </c>
      <c r="C20" s="42">
        <f>+'Exportacion_regional '!B8</f>
        <v>6435.531</v>
      </c>
      <c r="D20" s="42">
        <f>+'Exportacion_regional '!C8</f>
        <v>5114.755</v>
      </c>
      <c r="E20" s="42">
        <f>+'Exportacion_regional '!D8</f>
        <v>5445.297</v>
      </c>
      <c r="F20" s="66"/>
      <c r="G20" s="66">
        <f>SUM(G12:G19)</f>
        <v>1</v>
      </c>
      <c r="I20" s="128"/>
      <c r="J20" s="128"/>
      <c r="K20" s="126"/>
      <c r="L20" s="128"/>
      <c r="M20" s="128"/>
      <c r="N20" s="128"/>
      <c r="O20" s="128"/>
      <c r="P20" s="128"/>
      <c r="Q20" s="128"/>
      <c r="R20" s="128"/>
    </row>
    <row r="21" spans="1:18" ht="12.75">
      <c r="A21" s="216" t="s">
        <v>239</v>
      </c>
      <c r="B21" t="s">
        <v>222</v>
      </c>
      <c r="C21" s="55">
        <v>560.38</v>
      </c>
      <c r="D21" s="55">
        <v>388.969</v>
      </c>
      <c r="E21" s="24">
        <v>844.637</v>
      </c>
      <c r="F21" s="67">
        <v>0.00025815022756512095</v>
      </c>
      <c r="G21" s="67">
        <f aca="true" t="shared" si="1" ref="G21:G29">+E21/$E$30</f>
        <v>0.2572147777211696</v>
      </c>
      <c r="K21" s="126"/>
      <c r="L21" s="127"/>
      <c r="M21" s="127"/>
      <c r="N21" s="127"/>
      <c r="O21" s="127"/>
      <c r="P21" s="127"/>
      <c r="Q21" s="127"/>
      <c r="R21" s="127"/>
    </row>
    <row r="22" spans="1:18" ht="12.75">
      <c r="A22" s="210"/>
      <c r="B22" s="3" t="s">
        <v>229</v>
      </c>
      <c r="C22" s="55">
        <v>222.046</v>
      </c>
      <c r="D22" s="55">
        <v>142.777</v>
      </c>
      <c r="E22" s="55">
        <v>769.942</v>
      </c>
      <c r="F22" s="67">
        <v>0.0023560446287929503</v>
      </c>
      <c r="G22" s="67">
        <f t="shared" si="1"/>
        <v>0.2344681329236024</v>
      </c>
      <c r="K22" s="126"/>
      <c r="L22" s="127"/>
      <c r="M22" s="127"/>
      <c r="N22" s="127"/>
      <c r="O22" s="127"/>
      <c r="P22" s="127"/>
      <c r="Q22" s="127"/>
      <c r="R22" s="127"/>
    </row>
    <row r="23" spans="1:18" ht="12.75">
      <c r="A23" s="210"/>
      <c r="B23" t="s">
        <v>152</v>
      </c>
      <c r="C23" s="55">
        <v>790.349</v>
      </c>
      <c r="D23" s="55">
        <v>634.003</v>
      </c>
      <c r="E23" s="24">
        <v>652.387</v>
      </c>
      <c r="F23" s="67">
        <v>0.00046818228929294733</v>
      </c>
      <c r="G23" s="67">
        <f t="shared" si="1"/>
        <v>0.19866946060044807</v>
      </c>
      <c r="K23" s="126"/>
      <c r="L23" s="127"/>
      <c r="M23" s="127"/>
      <c r="N23" s="127"/>
      <c r="O23" s="127"/>
      <c r="P23" s="127"/>
      <c r="Q23" s="127"/>
      <c r="R23" s="127"/>
    </row>
    <row r="24" spans="1:18" ht="12.75">
      <c r="A24" s="210"/>
      <c r="B24" s="3" t="s">
        <v>221</v>
      </c>
      <c r="C24" s="55">
        <v>46.75</v>
      </c>
      <c r="D24" s="55">
        <v>46.75</v>
      </c>
      <c r="E24" s="24">
        <v>231.651</v>
      </c>
      <c r="F24" s="67">
        <v>0.0005962098973040928</v>
      </c>
      <c r="G24" s="67">
        <f t="shared" si="1"/>
        <v>0.07054398572864634</v>
      </c>
      <c r="K24" s="126"/>
      <c r="L24" s="127"/>
      <c r="M24" s="127"/>
      <c r="N24" s="127"/>
      <c r="O24" s="127"/>
      <c r="P24" s="127"/>
      <c r="Q24" s="127"/>
      <c r="R24" s="127"/>
    </row>
    <row r="25" spans="1:18" ht="12.75">
      <c r="A25" s="210"/>
      <c r="B25" s="3" t="s">
        <v>224</v>
      </c>
      <c r="C25" s="55">
        <v>700.709</v>
      </c>
      <c r="D25" s="55">
        <v>684.154</v>
      </c>
      <c r="E25" s="24">
        <v>190.47</v>
      </c>
      <c r="F25" s="67">
        <v>0.0009357276314253212</v>
      </c>
      <c r="G25" s="67">
        <f t="shared" si="1"/>
        <v>0.0580032590480303</v>
      </c>
      <c r="K25" s="126"/>
      <c r="L25" s="127"/>
      <c r="M25" s="127"/>
      <c r="N25" s="127"/>
      <c r="O25" s="127"/>
      <c r="P25" s="127"/>
      <c r="Q25" s="127"/>
      <c r="R25" s="127"/>
    </row>
    <row r="26" spans="1:18" ht="12.75">
      <c r="A26" s="210"/>
      <c r="B26" s="3" t="s">
        <v>236</v>
      </c>
      <c r="C26" s="55">
        <v>0</v>
      </c>
      <c r="D26" s="55">
        <v>0</v>
      </c>
      <c r="E26" s="24">
        <v>106.805</v>
      </c>
      <c r="F26" s="67">
        <v>0.007585010817011588</v>
      </c>
      <c r="G26" s="67">
        <f t="shared" si="1"/>
        <v>0.03252500699650799</v>
      </c>
      <c r="K26" s="126"/>
      <c r="L26" s="127"/>
      <c r="M26" s="127"/>
      <c r="N26" s="127"/>
      <c r="O26" s="127"/>
      <c r="P26" s="127"/>
      <c r="Q26" s="127"/>
      <c r="R26" s="127"/>
    </row>
    <row r="27" spans="1:18" ht="12.75">
      <c r="A27" s="210"/>
      <c r="B27" s="3" t="s">
        <v>223</v>
      </c>
      <c r="C27" s="55">
        <v>427.785</v>
      </c>
      <c r="D27" s="55">
        <v>355.412</v>
      </c>
      <c r="E27" s="24">
        <v>106.696</v>
      </c>
      <c r="F27" s="67">
        <v>0.0001058639566221386</v>
      </c>
      <c r="G27" s="67">
        <f t="shared" si="1"/>
        <v>0.03249181355273083</v>
      </c>
      <c r="K27" s="126"/>
      <c r="L27" s="127"/>
      <c r="M27" s="127"/>
      <c r="N27" s="127"/>
      <c r="O27" s="127"/>
      <c r="P27" s="127"/>
      <c r="Q27" s="127"/>
      <c r="R27" s="127"/>
    </row>
    <row r="28" spans="1:18" ht="12.75">
      <c r="A28" s="210"/>
      <c r="B28" s="3" t="s">
        <v>226</v>
      </c>
      <c r="C28" s="55">
        <v>83.04</v>
      </c>
      <c r="D28" s="55">
        <v>79.984</v>
      </c>
      <c r="E28" s="24">
        <v>61.325</v>
      </c>
      <c r="F28" s="67">
        <v>6.823293001490953E-05</v>
      </c>
      <c r="G28" s="67">
        <f t="shared" si="1"/>
        <v>0.018675118712240556</v>
      </c>
      <c r="K28" s="126"/>
      <c r="L28" s="127"/>
      <c r="M28" s="127"/>
      <c r="N28" s="127"/>
      <c r="O28" s="127"/>
      <c r="P28" s="127"/>
      <c r="Q28" s="127"/>
      <c r="R28" s="127"/>
    </row>
    <row r="29" spans="1:18" ht="12.75">
      <c r="A29" s="210"/>
      <c r="B29" s="3" t="s">
        <v>147</v>
      </c>
      <c r="C29" s="55">
        <f>C30-SUM(C21:C28)</f>
        <v>534.8770000000004</v>
      </c>
      <c r="D29" s="55">
        <f>D30-SUM(D21:D28)</f>
        <v>505.05600000000004</v>
      </c>
      <c r="E29" s="55">
        <f>E30-SUM(E21:E28)</f>
        <v>319.86800000000085</v>
      </c>
      <c r="F29" s="67"/>
      <c r="G29" s="67">
        <f t="shared" si="1"/>
        <v>0.09740844471662417</v>
      </c>
      <c r="H29" s="134"/>
      <c r="K29" s="126"/>
      <c r="L29" s="127"/>
      <c r="M29" s="127"/>
      <c r="N29" s="127"/>
      <c r="O29" s="127"/>
      <c r="P29" s="127"/>
      <c r="Q29" s="127"/>
      <c r="R29" s="127"/>
    </row>
    <row r="30" spans="1:21" s="1" customFormat="1" ht="12.75">
      <c r="A30" s="217"/>
      <c r="B30" s="41" t="s">
        <v>150</v>
      </c>
      <c r="C30" s="42">
        <f>+'Exportacion_regional '!B9</f>
        <v>3365.936</v>
      </c>
      <c r="D30" s="42">
        <f>+'Exportacion_regional '!C9</f>
        <v>2837.105</v>
      </c>
      <c r="E30" s="42">
        <f>+'Exportacion_regional '!D9</f>
        <v>3283.781</v>
      </c>
      <c r="F30" s="66"/>
      <c r="G30" s="66">
        <f>SUM(G21:G29)</f>
        <v>1.0000000000000002</v>
      </c>
      <c r="H30" s="134"/>
      <c r="I30" s="128"/>
      <c r="J30" s="128"/>
      <c r="K30" s="126"/>
      <c r="L30" s="127"/>
      <c r="M30" s="127"/>
      <c r="N30" s="127"/>
      <c r="O30" s="127"/>
      <c r="P30" s="127"/>
      <c r="Q30" s="127"/>
      <c r="R30" s="127"/>
      <c r="S30" s="52"/>
      <c r="T30"/>
      <c r="U30" s="52"/>
    </row>
    <row r="31" spans="1:18" ht="12.75">
      <c r="A31" s="216" t="s">
        <v>240</v>
      </c>
      <c r="B31" t="s">
        <v>222</v>
      </c>
      <c r="C31" s="55">
        <v>217024.744</v>
      </c>
      <c r="D31" s="55">
        <v>187490.107</v>
      </c>
      <c r="E31" s="24">
        <v>176245.9</v>
      </c>
      <c r="F31" s="67">
        <v>0.05386683177793484</v>
      </c>
      <c r="G31" s="67">
        <f>+E31/$E$35</f>
        <v>0.9744589339491947</v>
      </c>
      <c r="H31" s="134"/>
      <c r="K31" s="126"/>
      <c r="L31" s="127"/>
      <c r="M31" s="127"/>
      <c r="N31" s="127"/>
      <c r="O31" s="127"/>
      <c r="P31" s="127"/>
      <c r="Q31" s="127"/>
      <c r="R31" s="127"/>
    </row>
    <row r="32" spans="1:18" ht="12.75">
      <c r="A32" s="210"/>
      <c r="B32" t="s">
        <v>223</v>
      </c>
      <c r="C32" s="55">
        <v>4630.093</v>
      </c>
      <c r="D32" s="55">
        <v>3615.512</v>
      </c>
      <c r="E32" s="24">
        <v>3305.722</v>
      </c>
      <c r="F32" s="67">
        <v>0.0032799431132643146</v>
      </c>
      <c r="G32" s="67">
        <f>+E32/$E$35</f>
        <v>0.018277249774618302</v>
      </c>
      <c r="H32" s="134"/>
      <c r="K32" s="126"/>
      <c r="L32" s="127"/>
      <c r="M32" s="127"/>
      <c r="N32" s="127"/>
      <c r="O32" s="127"/>
      <c r="P32" s="127"/>
      <c r="Q32" s="127"/>
      <c r="R32" s="127"/>
    </row>
    <row r="33" spans="1:18" ht="12.75">
      <c r="A33" s="210"/>
      <c r="B33" s="3" t="s">
        <v>212</v>
      </c>
      <c r="C33" s="55">
        <v>254.51</v>
      </c>
      <c r="D33" s="55">
        <v>254.51</v>
      </c>
      <c r="E33" s="24">
        <v>300.888</v>
      </c>
      <c r="F33" s="67">
        <v>0.011194549610686475</v>
      </c>
      <c r="G33" s="67">
        <f>+E33/$E$35</f>
        <v>0.0016636018183577904</v>
      </c>
      <c r="H33" s="179"/>
      <c r="K33" s="126"/>
      <c r="L33" s="127"/>
      <c r="M33" s="127"/>
      <c r="N33" s="127"/>
      <c r="O33" s="127"/>
      <c r="P33" s="127"/>
      <c r="Q33" s="127"/>
      <c r="R33" s="127"/>
    </row>
    <row r="34" spans="1:21" ht="12.75">
      <c r="A34" s="210"/>
      <c r="B34" s="3" t="s">
        <v>147</v>
      </c>
      <c r="C34" s="55">
        <f>+C35-SUM(C31:C33)</f>
        <v>183.86999999999534</v>
      </c>
      <c r="D34" s="55">
        <f>+D35-SUM(D31:D33)</f>
        <v>148.24700000000303</v>
      </c>
      <c r="E34" s="24">
        <f>+E35-SUM(E31:E33)</f>
        <v>1012.8849999999802</v>
      </c>
      <c r="F34" s="67"/>
      <c r="G34" s="67">
        <f>+E34/$E$35</f>
        <v>0.005600214457829151</v>
      </c>
      <c r="H34" s="134"/>
      <c r="K34" s="126"/>
      <c r="L34" s="128"/>
      <c r="M34" s="128"/>
      <c r="N34" s="128"/>
      <c r="O34" s="128"/>
      <c r="P34" s="128"/>
      <c r="Q34" s="128"/>
      <c r="R34" s="128"/>
      <c r="S34" s="1"/>
      <c r="T34" s="1"/>
      <c r="U34" s="1"/>
    </row>
    <row r="35" spans="1:21" s="44" customFormat="1" ht="16.5" customHeight="1">
      <c r="A35" s="217"/>
      <c r="B35" s="41" t="s">
        <v>150</v>
      </c>
      <c r="C35" s="42">
        <f>+'Exportacion_regional '!B10</f>
        <v>222093.217</v>
      </c>
      <c r="D35" s="42">
        <f>+'Exportacion_regional '!C10</f>
        <v>191508.376</v>
      </c>
      <c r="E35" s="42">
        <f>+'Exportacion_regional '!D10</f>
        <v>180865.395</v>
      </c>
      <c r="F35" s="66"/>
      <c r="G35" s="66">
        <f>SUM(G31:G34)</f>
        <v>0.9999999999999999</v>
      </c>
      <c r="H35" s="134"/>
      <c r="I35" s="181"/>
      <c r="J35" s="181"/>
      <c r="K35" s="126"/>
      <c r="L35" s="127"/>
      <c r="M35" s="127"/>
      <c r="N35" s="127"/>
      <c r="O35" s="127"/>
      <c r="P35" s="127"/>
      <c r="Q35" s="127"/>
      <c r="R35" s="127"/>
      <c r="S35" s="52"/>
      <c r="T35"/>
      <c r="U35" s="52"/>
    </row>
    <row r="36" spans="1:21" ht="12.75">
      <c r="A36" s="216" t="s">
        <v>146</v>
      </c>
      <c r="B36" t="s">
        <v>222</v>
      </c>
      <c r="C36" s="55">
        <v>495359.95</v>
      </c>
      <c r="D36" s="55">
        <v>441330.084</v>
      </c>
      <c r="E36" s="24">
        <v>519628.854</v>
      </c>
      <c r="F36" s="67">
        <v>0.15881651752113984</v>
      </c>
      <c r="G36" s="67">
        <f aca="true" t="shared" si="2" ref="G36:G41">+E36/$E$42</f>
        <v>0.9143402809699291</v>
      </c>
      <c r="K36" s="126"/>
      <c r="L36" s="127"/>
      <c r="M36" s="127"/>
      <c r="N36" s="127"/>
      <c r="O36" s="127"/>
      <c r="P36" s="127"/>
      <c r="Q36" s="127"/>
      <c r="R36" s="127"/>
      <c r="S36"/>
      <c r="T36"/>
      <c r="U36"/>
    </row>
    <row r="37" spans="1:21" ht="12.75">
      <c r="A37" s="210"/>
      <c r="B37" t="s">
        <v>223</v>
      </c>
      <c r="C37" s="55">
        <v>27653.94</v>
      </c>
      <c r="D37" s="55">
        <v>22348.929</v>
      </c>
      <c r="E37" s="24">
        <v>23258.911</v>
      </c>
      <c r="F37" s="67">
        <v>0.02307753191480639</v>
      </c>
      <c r="G37" s="67">
        <f t="shared" si="2"/>
        <v>0.04092644019878576</v>
      </c>
      <c r="K37" s="126"/>
      <c r="L37" s="127"/>
      <c r="M37" s="127"/>
      <c r="N37" s="127"/>
      <c r="O37" s="127"/>
      <c r="P37" s="127"/>
      <c r="Q37" s="127"/>
      <c r="R37" s="127"/>
      <c r="S37"/>
      <c r="T37"/>
      <c r="U37"/>
    </row>
    <row r="38" spans="1:21" ht="12.75">
      <c r="A38" s="210"/>
      <c r="B38" t="s">
        <v>152</v>
      </c>
      <c r="C38" s="55">
        <v>13019.188</v>
      </c>
      <c r="D38" s="55">
        <v>10738.691</v>
      </c>
      <c r="E38" s="24">
        <v>15730.61</v>
      </c>
      <c r="F38" s="67">
        <v>0.011288994112044738</v>
      </c>
      <c r="G38" s="67">
        <f t="shared" si="2"/>
        <v>0.027679622208254775</v>
      </c>
      <c r="K38" s="126"/>
      <c r="L38" s="127"/>
      <c r="M38" s="127"/>
      <c r="N38" s="127"/>
      <c r="O38" s="127"/>
      <c r="P38" s="127"/>
      <c r="Q38" s="127"/>
      <c r="R38" s="127"/>
      <c r="S38"/>
      <c r="T38"/>
      <c r="U38"/>
    </row>
    <row r="39" spans="1:21" ht="12.75">
      <c r="A39" s="210"/>
      <c r="B39" s="54" t="s">
        <v>406</v>
      </c>
      <c r="C39" s="55">
        <v>4672.489</v>
      </c>
      <c r="D39" s="55">
        <v>4426.589</v>
      </c>
      <c r="E39" s="24">
        <v>3713.2</v>
      </c>
      <c r="F39" s="67">
        <v>0.027195881987420737</v>
      </c>
      <c r="G39" s="67">
        <f t="shared" si="2"/>
        <v>0.0065337563631474955</v>
      </c>
      <c r="K39" s="126"/>
      <c r="L39" s="127"/>
      <c r="M39" s="127"/>
      <c r="N39" s="127"/>
      <c r="O39" s="127"/>
      <c r="P39" s="127"/>
      <c r="Q39" s="127"/>
      <c r="R39" s="127"/>
      <c r="S39"/>
      <c r="T39"/>
      <c r="U39"/>
    </row>
    <row r="40" spans="1:21" ht="12.75">
      <c r="A40" s="210"/>
      <c r="B40" s="3" t="s">
        <v>228</v>
      </c>
      <c r="C40" s="55">
        <v>1928.711</v>
      </c>
      <c r="D40" s="55">
        <v>1347.928</v>
      </c>
      <c r="E40" s="24">
        <v>1308.188</v>
      </c>
      <c r="F40" s="67">
        <v>0.037123982497138844</v>
      </c>
      <c r="G40" s="67">
        <f t="shared" si="2"/>
        <v>0.002301891002152644</v>
      </c>
      <c r="K40" s="126"/>
      <c r="L40" s="127"/>
      <c r="M40" s="127"/>
      <c r="N40" s="127"/>
      <c r="O40" s="127"/>
      <c r="P40" s="127"/>
      <c r="Q40" s="127"/>
      <c r="R40" s="127"/>
      <c r="S40"/>
      <c r="T40"/>
      <c r="U40"/>
    </row>
    <row r="41" spans="1:21" ht="12.75">
      <c r="A41" s="210"/>
      <c r="B41" s="3" t="s">
        <v>147</v>
      </c>
      <c r="C41" s="55">
        <f>+C42-SUM(C36:C40)</f>
        <v>10155.166000000085</v>
      </c>
      <c r="D41" s="55">
        <f>+D42-SUM(D36:D40)</f>
        <v>7887.013000000035</v>
      </c>
      <c r="E41" s="24">
        <f>+E42-SUM(E36:E40)</f>
        <v>4670.378000000026</v>
      </c>
      <c r="F41" s="67"/>
      <c r="G41" s="67">
        <f t="shared" si="2"/>
        <v>0.008218009257730325</v>
      </c>
      <c r="J41" s="127"/>
      <c r="K41" s="127"/>
      <c r="L41" s="127"/>
      <c r="M41" s="127"/>
      <c r="N41" s="127"/>
      <c r="O41" s="127"/>
      <c r="P41" s="127"/>
      <c r="Q41" s="127"/>
      <c r="R41" s="127"/>
      <c r="S41" s="52"/>
      <c r="T41"/>
      <c r="U41" s="52"/>
    </row>
    <row r="42" spans="1:21" s="44" customFormat="1" ht="12.75">
      <c r="A42" s="217"/>
      <c r="B42" s="41" t="s">
        <v>150</v>
      </c>
      <c r="C42" s="42">
        <f>+'Exportacion_regional '!B11</f>
        <v>552789.444</v>
      </c>
      <c r="D42" s="42">
        <f>+'Exportacion_regional '!C11</f>
        <v>488079.234</v>
      </c>
      <c r="E42" s="42">
        <f>+'Exportacion_regional '!D11</f>
        <v>568310.141</v>
      </c>
      <c r="F42" s="66"/>
      <c r="G42" s="66">
        <f>SUM(G36:G41)</f>
        <v>1.0000000000000002</v>
      </c>
      <c r="I42" s="181"/>
      <c r="J42" s="127"/>
      <c r="K42" s="127"/>
      <c r="L42" s="127"/>
      <c r="M42" s="127"/>
      <c r="N42" s="127"/>
      <c r="O42" s="127"/>
      <c r="P42" s="127"/>
      <c r="Q42" s="127"/>
      <c r="R42" s="127"/>
      <c r="S42"/>
      <c r="T42"/>
      <c r="U42"/>
    </row>
    <row r="43" spans="1:21" ht="12.75">
      <c r="A43" s="216" t="s">
        <v>145</v>
      </c>
      <c r="B43" s="54" t="s">
        <v>222</v>
      </c>
      <c r="C43" s="55">
        <v>766206.524</v>
      </c>
      <c r="D43" s="55">
        <v>708989.576</v>
      </c>
      <c r="E43" s="24">
        <v>539177.687</v>
      </c>
      <c r="F43" s="67">
        <v>0.16479131579256598</v>
      </c>
      <c r="G43" s="67">
        <f aca="true" t="shared" si="3" ref="G43:G52">+E43/$E$53</f>
        <v>0.5622254784266022</v>
      </c>
      <c r="J43" s="127"/>
      <c r="K43" s="127"/>
      <c r="L43" s="127"/>
      <c r="M43" s="127"/>
      <c r="N43" s="127"/>
      <c r="O43" s="127"/>
      <c r="P43" s="127"/>
      <c r="Q43" s="127"/>
      <c r="R43" s="127"/>
      <c r="S43"/>
      <c r="T43"/>
      <c r="U43"/>
    </row>
    <row r="44" spans="1:21" ht="12.75">
      <c r="A44" s="210"/>
      <c r="B44" s="54" t="s">
        <v>223</v>
      </c>
      <c r="C44" s="55">
        <v>183066.875</v>
      </c>
      <c r="D44" s="55">
        <v>141004.299</v>
      </c>
      <c r="E44" s="24">
        <v>169623.444</v>
      </c>
      <c r="F44" s="67">
        <v>0.1683006759176891</v>
      </c>
      <c r="G44" s="67">
        <f t="shared" si="3"/>
        <v>0.17687419983176708</v>
      </c>
      <c r="J44" s="127"/>
      <c r="K44" s="127"/>
      <c r="L44" s="127"/>
      <c r="M44" s="127"/>
      <c r="N44" s="127"/>
      <c r="O44" s="127"/>
      <c r="P44" s="127"/>
      <c r="Q44" s="127"/>
      <c r="R44" s="127"/>
      <c r="S44"/>
      <c r="T44"/>
      <c r="U44"/>
    </row>
    <row r="45" spans="1:21" ht="12.75">
      <c r="A45" s="210"/>
      <c r="B45" t="s">
        <v>221</v>
      </c>
      <c r="C45" s="55">
        <v>30118.964</v>
      </c>
      <c r="D45" s="55">
        <v>25945.533</v>
      </c>
      <c r="E45" s="24">
        <v>58935.126</v>
      </c>
      <c r="F45" s="67">
        <v>0.15168380632962417</v>
      </c>
      <c r="G45" s="67">
        <f t="shared" si="3"/>
        <v>0.06145437804714289</v>
      </c>
      <c r="J45" s="127"/>
      <c r="K45" s="127"/>
      <c r="L45" s="127"/>
      <c r="M45" s="127"/>
      <c r="N45" s="127"/>
      <c r="O45" s="127"/>
      <c r="P45" s="127"/>
      <c r="Q45" s="127"/>
      <c r="R45" s="127"/>
      <c r="S45"/>
      <c r="T45"/>
      <c r="U45"/>
    </row>
    <row r="46" spans="1:21" ht="15">
      <c r="A46" s="210"/>
      <c r="B46" t="s">
        <v>152</v>
      </c>
      <c r="C46" s="55">
        <v>79024.758</v>
      </c>
      <c r="D46" s="55">
        <v>69946.994</v>
      </c>
      <c r="E46" s="24">
        <v>50735.928</v>
      </c>
      <c r="F46" s="67">
        <v>0.03641038665767734</v>
      </c>
      <c r="G46" s="67">
        <f t="shared" si="3"/>
        <v>0.052904695578060226</v>
      </c>
      <c r="J46" s="182"/>
      <c r="K46" s="182"/>
      <c r="L46" s="127"/>
      <c r="M46" s="127"/>
      <c r="N46" s="127"/>
      <c r="O46" s="127"/>
      <c r="P46" s="127"/>
      <c r="Q46" s="127"/>
      <c r="R46" s="127"/>
      <c r="S46"/>
      <c r="T46"/>
      <c r="U46"/>
    </row>
    <row r="47" spans="1:21" ht="15">
      <c r="A47" s="210"/>
      <c r="B47" t="s">
        <v>224</v>
      </c>
      <c r="C47" s="55">
        <v>28451.802</v>
      </c>
      <c r="D47" s="55">
        <v>22848.512</v>
      </c>
      <c r="E47" s="24">
        <v>34412.152</v>
      </c>
      <c r="F47" s="67">
        <v>0.16905760215891286</v>
      </c>
      <c r="G47" s="67">
        <f t="shared" si="3"/>
        <v>0.03588314036053379</v>
      </c>
      <c r="J47" s="182"/>
      <c r="K47" s="182"/>
      <c r="L47" s="127"/>
      <c r="M47" s="127"/>
      <c r="N47" s="127"/>
      <c r="O47" s="127"/>
      <c r="P47" s="127"/>
      <c r="Q47" s="127"/>
      <c r="R47" s="127"/>
      <c r="S47"/>
      <c r="T47"/>
      <c r="U47"/>
    </row>
    <row r="48" spans="1:21" ht="12.75">
      <c r="A48" s="210"/>
      <c r="B48" s="3" t="s">
        <v>227</v>
      </c>
      <c r="C48" s="55">
        <v>17624.7</v>
      </c>
      <c r="D48" s="55">
        <v>15417.475</v>
      </c>
      <c r="E48" s="24">
        <v>22734.097</v>
      </c>
      <c r="F48" s="67">
        <v>0.32381276033617984</v>
      </c>
      <c r="G48" s="67">
        <f t="shared" si="3"/>
        <v>0.023705893011892725</v>
      </c>
      <c r="J48" s="127"/>
      <c r="K48" s="127"/>
      <c r="L48" s="127"/>
      <c r="M48" s="127"/>
      <c r="N48" s="127"/>
      <c r="O48" s="127"/>
      <c r="P48" s="127"/>
      <c r="Q48" s="127"/>
      <c r="R48" s="127"/>
      <c r="S48"/>
      <c r="T48"/>
      <c r="U48"/>
    </row>
    <row r="49" spans="1:21" ht="12.75">
      <c r="A49" s="210"/>
      <c r="B49" s="3" t="s">
        <v>234</v>
      </c>
      <c r="C49" s="55">
        <v>27002.08</v>
      </c>
      <c r="D49" s="55">
        <v>22269.439</v>
      </c>
      <c r="E49" s="24">
        <v>22428.454</v>
      </c>
      <c r="F49" s="67">
        <v>0.06532640327080246</v>
      </c>
      <c r="G49" s="67">
        <f t="shared" si="3"/>
        <v>0.023387184938383848</v>
      </c>
      <c r="J49" s="127"/>
      <c r="K49" s="127"/>
      <c r="L49" s="127"/>
      <c r="M49" s="127"/>
      <c r="N49" s="127"/>
      <c r="O49" s="127"/>
      <c r="P49" s="127"/>
      <c r="Q49" s="127"/>
      <c r="R49" s="127"/>
      <c r="S49"/>
      <c r="T49"/>
      <c r="U49"/>
    </row>
    <row r="50" spans="1:21" ht="12.75">
      <c r="A50" s="210"/>
      <c r="B50" s="54" t="s">
        <v>406</v>
      </c>
      <c r="C50" s="55">
        <v>11894.646</v>
      </c>
      <c r="D50" s="55">
        <v>8674.071</v>
      </c>
      <c r="E50" s="24">
        <v>5523.161</v>
      </c>
      <c r="F50" s="67">
        <v>0.04045223385584529</v>
      </c>
      <c r="G50" s="67">
        <f t="shared" si="3"/>
        <v>0.005759255085146264</v>
      </c>
      <c r="J50" s="127"/>
      <c r="K50" s="127"/>
      <c r="L50" s="127"/>
      <c r="M50" s="127"/>
      <c r="N50" s="127"/>
      <c r="O50" s="127"/>
      <c r="P50" s="127"/>
      <c r="Q50" s="127"/>
      <c r="R50" s="127"/>
      <c r="S50"/>
      <c r="T50"/>
      <c r="U50"/>
    </row>
    <row r="51" spans="1:21" ht="12.75">
      <c r="A51" s="210"/>
      <c r="B51" s="3" t="s">
        <v>153</v>
      </c>
      <c r="C51" s="55">
        <v>2767.191</v>
      </c>
      <c r="D51" s="55">
        <v>2403.671</v>
      </c>
      <c r="E51" s="24">
        <v>753.883</v>
      </c>
      <c r="F51" s="67">
        <v>0.011123779530895848</v>
      </c>
      <c r="G51" s="67">
        <f t="shared" si="3"/>
        <v>0.000786108625360608</v>
      </c>
      <c r="J51" s="127"/>
      <c r="K51" s="127"/>
      <c r="L51" s="127"/>
      <c r="M51" s="127"/>
      <c r="N51" s="127"/>
      <c r="O51" s="127"/>
      <c r="P51" s="127"/>
      <c r="Q51" s="127"/>
      <c r="R51" s="127"/>
      <c r="S51"/>
      <c r="T51"/>
      <c r="U51"/>
    </row>
    <row r="52" spans="1:21" ht="12.75">
      <c r="A52" s="210"/>
      <c r="B52" s="54" t="s">
        <v>147</v>
      </c>
      <c r="C52" s="55">
        <f>+C53-SUM(C43:C51)</f>
        <v>67547.50399999996</v>
      </c>
      <c r="D52" s="55">
        <f>+D53-SUM(D43:D51)</f>
        <v>54526.656000000075</v>
      </c>
      <c r="E52" s="24">
        <f>+E53-SUM(E43:E51)</f>
        <v>54682.20999999996</v>
      </c>
      <c r="F52" s="67"/>
      <c r="G52" s="67">
        <f t="shared" si="3"/>
        <v>0.05701966609511033</v>
      </c>
      <c r="H52" s="134"/>
      <c r="I52" s="128"/>
      <c r="J52" s="128"/>
      <c r="K52" s="128"/>
      <c r="L52" s="128"/>
      <c r="M52" s="128"/>
      <c r="N52" s="128"/>
      <c r="O52" s="128"/>
      <c r="P52" s="128"/>
      <c r="Q52" s="128"/>
      <c r="R52" s="128"/>
      <c r="S52" s="1"/>
      <c r="T52" s="1"/>
      <c r="U52" s="1"/>
    </row>
    <row r="53" spans="1:21" s="44" customFormat="1" ht="12.75">
      <c r="A53" s="217"/>
      <c r="B53" s="70" t="s">
        <v>150</v>
      </c>
      <c r="C53" s="71">
        <f>+'Exportacion_regional '!B12</f>
        <v>1213705.044</v>
      </c>
      <c r="D53" s="71">
        <f>+'Exportacion_regional '!C12</f>
        <v>1072026.226</v>
      </c>
      <c r="E53" s="71">
        <f>+'Exportacion_regional '!D12</f>
        <v>959006.142</v>
      </c>
      <c r="F53" s="66"/>
      <c r="G53" s="66">
        <f>SUM(G43:G52)</f>
        <v>1</v>
      </c>
      <c r="H53" s="134"/>
      <c r="I53" s="127"/>
      <c r="J53" s="127"/>
      <c r="K53" s="127"/>
      <c r="L53" s="127"/>
      <c r="M53" s="127"/>
      <c r="N53" s="127"/>
      <c r="O53" s="127"/>
      <c r="P53" s="127"/>
      <c r="Q53" s="127"/>
      <c r="R53" s="127"/>
      <c r="S53" s="52"/>
      <c r="T53"/>
      <c r="U53" s="52"/>
    </row>
    <row r="54" spans="1:21" s="80" customFormat="1" ht="15.75" customHeight="1">
      <c r="A54" s="196" t="s">
        <v>155</v>
      </c>
      <c r="B54" s="196"/>
      <c r="C54" s="196"/>
      <c r="D54" s="196"/>
      <c r="E54" s="196"/>
      <c r="F54" s="196"/>
      <c r="G54" s="196"/>
      <c r="H54" s="79"/>
      <c r="I54" s="135"/>
      <c r="J54" s="135"/>
      <c r="K54" s="180"/>
      <c r="L54" s="135"/>
      <c r="M54" s="180"/>
      <c r="N54" s="180"/>
      <c r="O54" s="135"/>
      <c r="P54" s="180"/>
      <c r="Q54" s="135"/>
      <c r="R54" s="180"/>
      <c r="S54" s="79"/>
      <c r="U54" s="79"/>
    </row>
    <row r="55" spans="1:21" s="80" customFormat="1" ht="15.75" customHeight="1">
      <c r="A55" s="197" t="s">
        <v>158</v>
      </c>
      <c r="B55" s="197"/>
      <c r="C55" s="197"/>
      <c r="D55" s="197"/>
      <c r="E55" s="197"/>
      <c r="F55" s="197"/>
      <c r="G55" s="197"/>
      <c r="H55" s="79"/>
      <c r="I55" s="135"/>
      <c r="J55" s="135"/>
      <c r="K55" s="180"/>
      <c r="L55" s="135"/>
      <c r="M55" s="180"/>
      <c r="N55" s="180"/>
      <c r="O55" s="135"/>
      <c r="P55" s="180"/>
      <c r="Q55" s="135"/>
      <c r="R55" s="180"/>
      <c r="S55" s="79"/>
      <c r="U55" s="79"/>
    </row>
    <row r="56" spans="1:21" s="80" customFormat="1" ht="15.75" customHeight="1">
      <c r="A56" s="197" t="s">
        <v>24</v>
      </c>
      <c r="B56" s="197"/>
      <c r="C56" s="197"/>
      <c r="D56" s="197"/>
      <c r="E56" s="197"/>
      <c r="F56" s="197"/>
      <c r="G56" s="197"/>
      <c r="H56" s="79"/>
      <c r="I56" s="137"/>
      <c r="J56" s="137"/>
      <c r="K56" s="180"/>
      <c r="L56" s="135"/>
      <c r="M56" s="180"/>
      <c r="N56" s="180"/>
      <c r="O56" s="135"/>
      <c r="P56" s="180"/>
      <c r="Q56" s="135"/>
      <c r="R56" s="180"/>
      <c r="S56" s="79"/>
      <c r="U56" s="79"/>
    </row>
    <row r="57" spans="1:21" s="80" customFormat="1" ht="15.75" customHeight="1">
      <c r="A57" s="169"/>
      <c r="B57" s="169"/>
      <c r="C57" s="169"/>
      <c r="D57" s="169"/>
      <c r="E57" s="169"/>
      <c r="F57" s="146"/>
      <c r="G57" s="169"/>
      <c r="H57" s="134"/>
      <c r="I57" s="129"/>
      <c r="J57" s="129"/>
      <c r="K57" s="129"/>
      <c r="L57" s="129"/>
      <c r="M57" s="129"/>
      <c r="N57" s="129"/>
      <c r="O57" s="129"/>
      <c r="P57" s="129"/>
      <c r="Q57" s="129"/>
      <c r="R57" s="129"/>
      <c r="S57" s="82"/>
      <c r="T57" s="54"/>
      <c r="U57" s="82"/>
    </row>
    <row r="58" spans="1:21" s="3" customFormat="1" ht="12.75">
      <c r="A58" s="14" t="s">
        <v>25</v>
      </c>
      <c r="B58" s="1" t="s">
        <v>151</v>
      </c>
      <c r="C58" s="1">
        <f>+C5</f>
        <v>2010</v>
      </c>
      <c r="D58" s="209" t="str">
        <f>+D5</f>
        <v>ene - oct</v>
      </c>
      <c r="E58" s="209"/>
      <c r="F58" s="133" t="s">
        <v>162</v>
      </c>
      <c r="G58" s="18" t="s">
        <v>27</v>
      </c>
      <c r="H58" s="134"/>
      <c r="I58" s="128"/>
      <c r="J58" s="128"/>
      <c r="K58" s="128"/>
      <c r="L58" s="128"/>
      <c r="M58" s="128"/>
      <c r="N58" s="128"/>
      <c r="O58" s="128"/>
      <c r="P58" s="128"/>
      <c r="Q58" s="128"/>
      <c r="R58" s="128"/>
      <c r="S58" s="1"/>
      <c r="T58" s="1"/>
      <c r="U58" s="1"/>
    </row>
    <row r="59" spans="1:21" s="3" customFormat="1" ht="12.75">
      <c r="A59" s="18"/>
      <c r="B59" s="18"/>
      <c r="C59" s="18"/>
      <c r="D59" s="17">
        <f>+D6</f>
        <v>2010</v>
      </c>
      <c r="E59" s="16">
        <f>+E6</f>
        <v>2011</v>
      </c>
      <c r="F59" s="18">
        <f>+F6</f>
        <v>2011</v>
      </c>
      <c r="G59" s="39">
        <v>2011</v>
      </c>
      <c r="H59" s="134"/>
      <c r="I59" s="128"/>
      <c r="J59" s="128"/>
      <c r="K59" s="127"/>
      <c r="L59" s="127"/>
      <c r="M59" s="127"/>
      <c r="N59" s="127"/>
      <c r="O59" s="127"/>
      <c r="P59" s="127"/>
      <c r="Q59" s="127"/>
      <c r="R59" s="127"/>
      <c r="S59" s="52"/>
      <c r="T59"/>
      <c r="U59" s="52"/>
    </row>
    <row r="60" spans="1:21" ht="12.75" customHeight="1">
      <c r="A60" s="221" t="s">
        <v>241</v>
      </c>
      <c r="B60" t="s">
        <v>152</v>
      </c>
      <c r="C60" s="55">
        <v>921071.323</v>
      </c>
      <c r="D60" s="55">
        <v>750866.826</v>
      </c>
      <c r="E60" s="24">
        <v>758942.064</v>
      </c>
      <c r="F60" s="67">
        <v>0.5446510015745786</v>
      </c>
      <c r="G60" s="67">
        <f aca="true" t="shared" si="4" ref="G60:G73">+E60/$E$74</f>
        <v>0.39879076820304815</v>
      </c>
      <c r="J60" s="127"/>
      <c r="K60" s="127"/>
      <c r="L60" s="127"/>
      <c r="M60" s="127"/>
      <c r="N60" s="127"/>
      <c r="O60" s="127"/>
      <c r="P60" s="127"/>
      <c r="Q60" s="127"/>
      <c r="R60" s="127"/>
      <c r="S60"/>
      <c r="T60"/>
      <c r="U60"/>
    </row>
    <row r="61" spans="1:21" ht="12.75">
      <c r="A61" s="213"/>
      <c r="B61" t="s">
        <v>222</v>
      </c>
      <c r="C61" s="55">
        <v>322841.809</v>
      </c>
      <c r="D61" s="55">
        <v>283544.237</v>
      </c>
      <c r="E61" s="24">
        <v>380062.988</v>
      </c>
      <c r="F61" s="67">
        <v>0.11616037048019426</v>
      </c>
      <c r="G61" s="67">
        <f t="shared" si="4"/>
        <v>0.19970643101693447</v>
      </c>
      <c r="J61" s="127"/>
      <c r="K61" s="127"/>
      <c r="L61" s="127"/>
      <c r="M61" s="127"/>
      <c r="N61" s="127"/>
      <c r="O61" s="127"/>
      <c r="P61" s="127"/>
      <c r="Q61" s="127"/>
      <c r="R61" s="127"/>
      <c r="S61"/>
      <c r="T61"/>
      <c r="U61"/>
    </row>
    <row r="62" spans="1:21" ht="12.75">
      <c r="A62" s="213"/>
      <c r="B62" s="3" t="s">
        <v>223</v>
      </c>
      <c r="C62" s="55">
        <v>218941.559</v>
      </c>
      <c r="D62" s="55">
        <v>177716.491</v>
      </c>
      <c r="E62" s="24">
        <v>218911.442</v>
      </c>
      <c r="F62" s="67">
        <v>0.2172043131886651</v>
      </c>
      <c r="G62" s="67">
        <f t="shared" si="4"/>
        <v>0.11502836153724776</v>
      </c>
      <c r="J62" s="127"/>
      <c r="K62" s="127"/>
      <c r="L62" s="127"/>
      <c r="M62" s="127"/>
      <c r="N62" s="127"/>
      <c r="O62" s="127"/>
      <c r="P62" s="127"/>
      <c r="Q62" s="127"/>
      <c r="R62" s="127"/>
      <c r="S62"/>
      <c r="T62"/>
      <c r="U62"/>
    </row>
    <row r="63" spans="1:21" ht="12.75">
      <c r="A63" s="213"/>
      <c r="B63" s="13" t="s">
        <v>221</v>
      </c>
      <c r="C63" s="55">
        <v>194876.326</v>
      </c>
      <c r="D63" s="55">
        <v>185412.959</v>
      </c>
      <c r="E63" s="24">
        <v>204859.855</v>
      </c>
      <c r="F63" s="67">
        <v>0.5272564034313746</v>
      </c>
      <c r="G63" s="67">
        <f t="shared" si="4"/>
        <v>0.10764486885709772</v>
      </c>
      <c r="J63" s="127"/>
      <c r="K63" s="127"/>
      <c r="L63" s="127"/>
      <c r="M63" s="127"/>
      <c r="N63" s="127"/>
      <c r="O63" s="127"/>
      <c r="P63" s="127"/>
      <c r="Q63" s="127"/>
      <c r="R63" s="127"/>
      <c r="S63"/>
      <c r="T63"/>
      <c r="U63"/>
    </row>
    <row r="64" spans="1:21" ht="12.75">
      <c r="A64" s="213"/>
      <c r="B64" t="s">
        <v>224</v>
      </c>
      <c r="C64" s="55">
        <v>58137.746</v>
      </c>
      <c r="D64" s="55">
        <v>47162.739</v>
      </c>
      <c r="E64" s="24">
        <v>46757.782</v>
      </c>
      <c r="F64" s="67">
        <v>0.22970834567943255</v>
      </c>
      <c r="G64" s="67">
        <f t="shared" si="4"/>
        <v>0.024569163692119003</v>
      </c>
      <c r="J64" s="127"/>
      <c r="K64" s="127"/>
      <c r="L64" s="127"/>
      <c r="M64" s="127"/>
      <c r="N64" s="127"/>
      <c r="O64" s="127"/>
      <c r="P64" s="127"/>
      <c r="Q64" s="127"/>
      <c r="R64" s="127"/>
      <c r="S64"/>
      <c r="T64"/>
      <c r="U64"/>
    </row>
    <row r="65" spans="1:21" ht="12.75">
      <c r="A65" s="213"/>
      <c r="B65" s="3" t="s">
        <v>226</v>
      </c>
      <c r="C65" s="55">
        <v>47235.001</v>
      </c>
      <c r="D65" s="55">
        <v>41981.993</v>
      </c>
      <c r="E65" s="24">
        <v>37305.394</v>
      </c>
      <c r="F65" s="67">
        <v>0.04150764513625155</v>
      </c>
      <c r="G65" s="67">
        <f t="shared" si="4"/>
        <v>0.01960234837026688</v>
      </c>
      <c r="J65" s="127"/>
      <c r="K65" s="127"/>
      <c r="L65" s="127"/>
      <c r="M65" s="127"/>
      <c r="N65" s="127"/>
      <c r="O65" s="127"/>
      <c r="P65" s="127"/>
      <c r="Q65" s="127"/>
      <c r="R65" s="127"/>
      <c r="S65"/>
      <c r="T65"/>
      <c r="U65"/>
    </row>
    <row r="66" spans="1:21" ht="12.75">
      <c r="A66" s="213"/>
      <c r="B66" s="3" t="s">
        <v>229</v>
      </c>
      <c r="C66" s="55">
        <v>23177.18</v>
      </c>
      <c r="D66" s="55">
        <v>18505.933</v>
      </c>
      <c r="E66" s="24">
        <v>28835.012</v>
      </c>
      <c r="F66" s="67">
        <v>0.08823596471393984</v>
      </c>
      <c r="G66" s="67">
        <f t="shared" si="4"/>
        <v>0.01515153413162788</v>
      </c>
      <c r="J66" s="127"/>
      <c r="K66" s="127"/>
      <c r="L66" s="127"/>
      <c r="M66" s="127"/>
      <c r="N66" s="127"/>
      <c r="O66" s="127"/>
      <c r="P66" s="127"/>
      <c r="Q66" s="127"/>
      <c r="R66" s="127"/>
      <c r="S66"/>
      <c r="T66"/>
      <c r="U66"/>
    </row>
    <row r="67" spans="1:21" ht="12.75">
      <c r="A67" s="213"/>
      <c r="B67" s="13" t="s">
        <v>406</v>
      </c>
      <c r="C67" s="55">
        <v>25829.027</v>
      </c>
      <c r="D67" s="55">
        <v>20304.717</v>
      </c>
      <c r="E67" s="24">
        <v>19773.299</v>
      </c>
      <c r="F67" s="67">
        <v>0.14482179955455793</v>
      </c>
      <c r="G67" s="67">
        <f t="shared" si="4"/>
        <v>0.010390001387666613</v>
      </c>
      <c r="J67" s="127"/>
      <c r="K67" s="127"/>
      <c r="L67" s="127"/>
      <c r="M67" s="127"/>
      <c r="N67" s="127"/>
      <c r="O67" s="127"/>
      <c r="P67" s="127"/>
      <c r="Q67" s="127"/>
      <c r="R67" s="127"/>
      <c r="S67"/>
      <c r="T67"/>
      <c r="U67"/>
    </row>
    <row r="68" spans="1:21" ht="12.75">
      <c r="A68" s="213"/>
      <c r="B68" s="13" t="s">
        <v>234</v>
      </c>
      <c r="C68" s="55">
        <v>13616.157</v>
      </c>
      <c r="D68" s="55">
        <v>9091.701</v>
      </c>
      <c r="E68" s="24">
        <v>18657.295</v>
      </c>
      <c r="F68" s="67">
        <v>0.05434230897556854</v>
      </c>
      <c r="G68" s="67">
        <f t="shared" si="4"/>
        <v>0.009803590232469824</v>
      </c>
      <c r="J68" s="127"/>
      <c r="K68" s="127"/>
      <c r="L68" s="127"/>
      <c r="M68" s="127"/>
      <c r="N68" s="127"/>
      <c r="O68" s="127"/>
      <c r="P68" s="127"/>
      <c r="Q68" s="127"/>
      <c r="R68" s="127"/>
      <c r="S68"/>
      <c r="T68"/>
      <c r="U68"/>
    </row>
    <row r="69" spans="1:21" ht="15">
      <c r="A69" s="213"/>
      <c r="B69" s="3" t="s">
        <v>153</v>
      </c>
      <c r="C69" s="55">
        <v>14082.138</v>
      </c>
      <c r="D69" s="55">
        <v>10409.271</v>
      </c>
      <c r="E69" s="24">
        <v>13455.372</v>
      </c>
      <c r="F69" s="67">
        <v>0.1985382236158517</v>
      </c>
      <c r="G69" s="67">
        <f t="shared" si="4"/>
        <v>0.0070702078470350595</v>
      </c>
      <c r="J69" s="182"/>
      <c r="K69" s="182"/>
      <c r="L69" s="182"/>
      <c r="M69" s="127"/>
      <c r="N69" s="127"/>
      <c r="O69" s="127"/>
      <c r="P69" s="127"/>
      <c r="Q69" s="127"/>
      <c r="R69" s="127"/>
      <c r="S69"/>
      <c r="T69"/>
      <c r="U69"/>
    </row>
    <row r="70" spans="1:21" ht="15">
      <c r="A70" s="213"/>
      <c r="B70" s="3" t="s">
        <v>212</v>
      </c>
      <c r="C70" s="55">
        <v>16797.628</v>
      </c>
      <c r="D70" s="55">
        <v>15271.007</v>
      </c>
      <c r="E70" s="24">
        <v>12656.305</v>
      </c>
      <c r="F70" s="67">
        <v>0.47087831422482557</v>
      </c>
      <c r="G70" s="67">
        <f t="shared" si="4"/>
        <v>0.006650333184802996</v>
      </c>
      <c r="J70" s="182"/>
      <c r="K70" s="182"/>
      <c r="L70" s="182"/>
      <c r="M70" s="127"/>
      <c r="N70" s="127"/>
      <c r="O70" s="127"/>
      <c r="P70" s="127"/>
      <c r="Q70" s="127"/>
      <c r="R70" s="127"/>
      <c r="S70"/>
      <c r="T70"/>
      <c r="U70"/>
    </row>
    <row r="71" spans="1:21" ht="12.75">
      <c r="A71" s="213"/>
      <c r="B71" t="s">
        <v>227</v>
      </c>
      <c r="C71" s="55">
        <v>13055.306</v>
      </c>
      <c r="D71" s="55">
        <v>13019.602</v>
      </c>
      <c r="E71" s="24">
        <v>12511.644</v>
      </c>
      <c r="F71" s="67">
        <v>0.17820940853659603</v>
      </c>
      <c r="G71" s="67">
        <f t="shared" si="4"/>
        <v>0.006574320173987692</v>
      </c>
      <c r="J71" s="127"/>
      <c r="K71" s="127"/>
      <c r="L71" s="127"/>
      <c r="M71" s="127"/>
      <c r="N71" s="127"/>
      <c r="O71" s="127"/>
      <c r="P71" s="127"/>
      <c r="Q71" s="127"/>
      <c r="R71" s="127"/>
      <c r="S71"/>
      <c r="T71"/>
      <c r="U71"/>
    </row>
    <row r="72" spans="1:21" ht="15">
      <c r="A72" s="213"/>
      <c r="B72" s="3" t="s">
        <v>235</v>
      </c>
      <c r="C72" s="55">
        <v>14646.44</v>
      </c>
      <c r="D72" s="55">
        <v>13112.577</v>
      </c>
      <c r="E72" s="24">
        <v>11037.164</v>
      </c>
      <c r="F72" s="67">
        <v>0.21658845925435455</v>
      </c>
      <c r="G72" s="67">
        <f t="shared" si="4"/>
        <v>0.0057995456031845775</v>
      </c>
      <c r="J72" s="182"/>
      <c r="K72" s="182"/>
      <c r="L72" s="182"/>
      <c r="M72" s="127"/>
      <c r="N72" s="127"/>
      <c r="O72" s="127"/>
      <c r="P72" s="127"/>
      <c r="Q72" s="127"/>
      <c r="R72" s="127"/>
      <c r="S72"/>
      <c r="T72"/>
      <c r="U72"/>
    </row>
    <row r="73" spans="1:21" ht="12.75">
      <c r="A73" s="213"/>
      <c r="B73" s="3" t="s">
        <v>147</v>
      </c>
      <c r="C73" s="55">
        <f>+C74-SUM(C60:C72)</f>
        <v>146529.8350000002</v>
      </c>
      <c r="D73" s="55">
        <f>+D74-SUM(D60:D72)</f>
        <v>119782.25000000023</v>
      </c>
      <c r="E73" s="126">
        <f>+E74-SUM(E60:E72)</f>
        <v>139342.7919999999</v>
      </c>
      <c r="F73" s="67"/>
      <c r="G73" s="67">
        <f t="shared" si="4"/>
        <v>0.07321852576251131</v>
      </c>
      <c r="J73" s="126"/>
      <c r="K73" s="126"/>
      <c r="L73" s="126"/>
      <c r="M73" s="126"/>
      <c r="N73" s="126"/>
      <c r="O73" s="126"/>
      <c r="P73" s="126"/>
      <c r="Q73" s="126"/>
      <c r="R73" s="126"/>
      <c r="S73" s="3"/>
      <c r="T73" s="3"/>
      <c r="U73" s="3"/>
    </row>
    <row r="74" spans="1:21" s="44" customFormat="1" ht="12.75">
      <c r="A74" s="215"/>
      <c r="B74" s="41" t="s">
        <v>150</v>
      </c>
      <c r="C74" s="42">
        <f>+'Exportacion_regional '!B13</f>
        <v>2030837.475</v>
      </c>
      <c r="D74" s="42">
        <f>+'Exportacion_regional '!C13</f>
        <v>1706182.303</v>
      </c>
      <c r="E74" s="42">
        <f>+'Exportacion_regional '!D13</f>
        <v>1903108.408</v>
      </c>
      <c r="F74" s="66"/>
      <c r="G74" s="66">
        <f>SUM(G60:G73)</f>
        <v>0.9999999999999999</v>
      </c>
      <c r="I74" s="181"/>
      <c r="J74" s="127"/>
      <c r="K74" s="127"/>
      <c r="L74" s="127"/>
      <c r="M74" s="127"/>
      <c r="N74" s="127"/>
      <c r="O74" s="127"/>
      <c r="P74" s="127"/>
      <c r="Q74" s="127"/>
      <c r="R74" s="127"/>
      <c r="S74"/>
      <c r="T74"/>
      <c r="U74"/>
    </row>
    <row r="75" spans="1:21" ht="15">
      <c r="A75" s="216" t="s">
        <v>142</v>
      </c>
      <c r="B75" s="49" t="s">
        <v>222</v>
      </c>
      <c r="C75" s="55">
        <v>1037990.413</v>
      </c>
      <c r="D75" s="55">
        <v>947413.966</v>
      </c>
      <c r="E75" s="24">
        <v>1018062.362</v>
      </c>
      <c r="F75" s="69">
        <v>0.31115500555361003</v>
      </c>
      <c r="G75" s="68">
        <f aca="true" t="shared" si="5" ref="G75:G87">+E75/$E$88</f>
        <v>0.4791677757921052</v>
      </c>
      <c r="J75" s="182"/>
      <c r="K75" s="182"/>
      <c r="L75" s="127"/>
      <c r="M75" s="127"/>
      <c r="N75" s="127"/>
      <c r="O75" s="127"/>
      <c r="P75" s="127"/>
      <c r="Q75" s="127"/>
      <c r="R75" s="127"/>
      <c r="S75"/>
      <c r="T75"/>
      <c r="U75"/>
    </row>
    <row r="76" spans="1:21" ht="15">
      <c r="A76" s="210"/>
      <c r="B76" s="2" t="s">
        <v>229</v>
      </c>
      <c r="C76" s="55">
        <v>281051.918</v>
      </c>
      <c r="D76" s="55">
        <v>231396.456</v>
      </c>
      <c r="E76" s="24">
        <v>279937.99</v>
      </c>
      <c r="F76" s="69">
        <v>0.856618287786086</v>
      </c>
      <c r="G76" s="69">
        <f t="shared" si="5"/>
        <v>0.13175741392157722</v>
      </c>
      <c r="J76" s="182"/>
      <c r="K76" s="182"/>
      <c r="L76" s="127"/>
      <c r="M76" s="127"/>
      <c r="N76" s="127"/>
      <c r="O76" s="127"/>
      <c r="P76" s="127"/>
      <c r="Q76" s="127"/>
      <c r="R76" s="127"/>
      <c r="S76"/>
      <c r="T76"/>
      <c r="U76"/>
    </row>
    <row r="77" spans="1:21" ht="15">
      <c r="A77" s="210"/>
      <c r="B77" s="2" t="s">
        <v>152</v>
      </c>
      <c r="C77" s="55">
        <v>251826.845</v>
      </c>
      <c r="D77" s="55">
        <v>208551.917</v>
      </c>
      <c r="E77" s="24">
        <v>234780.671</v>
      </c>
      <c r="F77" s="69">
        <v>0.1684891820813632</v>
      </c>
      <c r="G77" s="69">
        <f t="shared" si="5"/>
        <v>0.11050337987256621</v>
      </c>
      <c r="J77" s="182"/>
      <c r="K77" s="182"/>
      <c r="L77" s="127"/>
      <c r="M77" s="127"/>
      <c r="N77" s="127"/>
      <c r="O77" s="127"/>
      <c r="P77" s="127"/>
      <c r="Q77" s="127"/>
      <c r="R77" s="127"/>
      <c r="S77"/>
      <c r="T77"/>
      <c r="U77"/>
    </row>
    <row r="78" spans="1:21" ht="15">
      <c r="A78" s="210"/>
      <c r="B78" s="13" t="s">
        <v>223</v>
      </c>
      <c r="C78" s="55">
        <v>149409.884</v>
      </c>
      <c r="D78" s="55">
        <v>120685.971</v>
      </c>
      <c r="E78" s="24">
        <v>173786.897</v>
      </c>
      <c r="F78" s="69">
        <v>0.17243166121976522</v>
      </c>
      <c r="G78" s="69">
        <f t="shared" si="5"/>
        <v>0.08179565811048191</v>
      </c>
      <c r="J78" s="182"/>
      <c r="K78" s="182"/>
      <c r="L78" s="127"/>
      <c r="M78" s="127"/>
      <c r="N78" s="127"/>
      <c r="O78" s="127"/>
      <c r="P78" s="127"/>
      <c r="Q78" s="127"/>
      <c r="R78" s="127"/>
      <c r="S78"/>
      <c r="T78"/>
      <c r="U78"/>
    </row>
    <row r="79" spans="1:21" ht="15">
      <c r="A79" s="210"/>
      <c r="B79" s="13" t="s">
        <v>224</v>
      </c>
      <c r="C79" s="55">
        <v>118374.456</v>
      </c>
      <c r="D79" s="55">
        <v>93761.755</v>
      </c>
      <c r="E79" s="24">
        <v>120737.412</v>
      </c>
      <c r="F79" s="69">
        <v>0.5931502732985937</v>
      </c>
      <c r="G79" s="69">
        <f t="shared" si="5"/>
        <v>0.05682704647805753</v>
      </c>
      <c r="H79" s="145"/>
      <c r="I79" s="182"/>
      <c r="J79" s="182"/>
      <c r="K79" s="182"/>
      <c r="L79" s="127"/>
      <c r="M79" s="127"/>
      <c r="N79" s="127"/>
      <c r="O79" s="127"/>
      <c r="P79" s="127"/>
      <c r="Q79" s="127"/>
      <c r="R79" s="127"/>
      <c r="S79"/>
      <c r="T79"/>
      <c r="U79"/>
    </row>
    <row r="80" spans="1:21" ht="15">
      <c r="A80" s="210"/>
      <c r="B80" s="3" t="s">
        <v>221</v>
      </c>
      <c r="C80" s="55">
        <v>85075.771</v>
      </c>
      <c r="D80" s="55">
        <v>84245.418</v>
      </c>
      <c r="E80" s="24">
        <v>73259.336</v>
      </c>
      <c r="F80" s="69">
        <v>0.1885506265594624</v>
      </c>
      <c r="G80" s="69">
        <f t="shared" si="5"/>
        <v>0.03448071002071531</v>
      </c>
      <c r="H80" s="145"/>
      <c r="I80" s="182"/>
      <c r="J80" s="182"/>
      <c r="K80" s="182"/>
      <c r="L80" s="127"/>
      <c r="M80" s="127"/>
      <c r="N80" s="127"/>
      <c r="O80" s="127"/>
      <c r="P80" s="127"/>
      <c r="Q80" s="127"/>
      <c r="R80" s="127"/>
      <c r="S80"/>
      <c r="T80"/>
      <c r="U80"/>
    </row>
    <row r="81" spans="1:21" ht="15">
      <c r="A81" s="210"/>
      <c r="B81" s="2" t="s">
        <v>406</v>
      </c>
      <c r="C81" s="55">
        <v>37733.486</v>
      </c>
      <c r="D81" s="55">
        <v>31733.988</v>
      </c>
      <c r="E81" s="24">
        <v>35851.268</v>
      </c>
      <c r="F81" s="69">
        <v>0.2625785989516841</v>
      </c>
      <c r="G81" s="69">
        <f t="shared" si="5"/>
        <v>0.016873988262505548</v>
      </c>
      <c r="H81" s="145"/>
      <c r="I81" s="182"/>
      <c r="J81" s="182"/>
      <c r="K81" s="182"/>
      <c r="L81" s="127"/>
      <c r="M81" s="127"/>
      <c r="N81" s="127"/>
      <c r="O81" s="127"/>
      <c r="P81" s="127"/>
      <c r="Q81" s="127"/>
      <c r="R81" s="127"/>
      <c r="S81"/>
      <c r="T81"/>
      <c r="U81"/>
    </row>
    <row r="82" spans="1:21" ht="15">
      <c r="A82" s="210"/>
      <c r="B82" t="s">
        <v>227</v>
      </c>
      <c r="C82" s="55">
        <v>28525.703</v>
      </c>
      <c r="D82" s="55">
        <v>26620.659</v>
      </c>
      <c r="E82" s="24">
        <v>30770.984</v>
      </c>
      <c r="F82" s="69">
        <v>0.438286036489614</v>
      </c>
      <c r="G82" s="69">
        <f t="shared" si="5"/>
        <v>0.014482869137062211</v>
      </c>
      <c r="H82" s="145"/>
      <c r="I82" s="182"/>
      <c r="J82" s="182"/>
      <c r="K82" s="182"/>
      <c r="L82" s="127"/>
      <c r="M82" s="127"/>
      <c r="N82" s="127"/>
      <c r="O82" s="127"/>
      <c r="P82" s="127"/>
      <c r="Q82" s="127"/>
      <c r="R82" s="127"/>
      <c r="S82"/>
      <c r="T82"/>
      <c r="U82"/>
    </row>
    <row r="83" spans="1:21" ht="15">
      <c r="A83" s="210"/>
      <c r="B83" s="3" t="s">
        <v>233</v>
      </c>
      <c r="C83" s="55">
        <v>18323.591</v>
      </c>
      <c r="D83" s="55">
        <v>15199.304</v>
      </c>
      <c r="E83" s="24">
        <v>19643.055</v>
      </c>
      <c r="F83" s="69">
        <v>0.7245113379639522</v>
      </c>
      <c r="G83" s="69">
        <f t="shared" si="5"/>
        <v>0.009245326539350044</v>
      </c>
      <c r="H83" s="145"/>
      <c r="I83" s="182"/>
      <c r="J83" s="182"/>
      <c r="K83" s="182"/>
      <c r="M83" s="127"/>
      <c r="N83" s="127"/>
      <c r="O83" s="127"/>
      <c r="P83" s="127"/>
      <c r="Q83" s="127"/>
      <c r="R83" s="127"/>
      <c r="S83"/>
      <c r="T83"/>
      <c r="U83"/>
    </row>
    <row r="84" spans="1:21" ht="15">
      <c r="A84" s="210"/>
      <c r="B84" s="13" t="s">
        <v>323</v>
      </c>
      <c r="C84" s="55">
        <v>9998.894</v>
      </c>
      <c r="D84" s="55">
        <v>7706.595</v>
      </c>
      <c r="E84" s="24">
        <v>10222.19</v>
      </c>
      <c r="F84" s="69">
        <v>0.20059576738238832</v>
      </c>
      <c r="G84" s="69">
        <f t="shared" si="5"/>
        <v>0.004811241657536398</v>
      </c>
      <c r="H84" s="145"/>
      <c r="I84" s="182"/>
      <c r="J84" s="182"/>
      <c r="K84" s="182"/>
      <c r="L84" s="127"/>
      <c r="M84" s="127"/>
      <c r="N84" s="127"/>
      <c r="O84" s="127"/>
      <c r="P84" s="127"/>
      <c r="Q84" s="127"/>
      <c r="R84" s="127"/>
      <c r="S84"/>
      <c r="T84"/>
      <c r="U84"/>
    </row>
    <row r="85" spans="1:21" ht="15">
      <c r="A85" s="210"/>
      <c r="B85" s="13" t="s">
        <v>154</v>
      </c>
      <c r="C85" s="55">
        <v>3141.999</v>
      </c>
      <c r="D85" s="55">
        <v>2730.889</v>
      </c>
      <c r="E85" s="24">
        <v>8053.163</v>
      </c>
      <c r="F85" s="69">
        <v>0.0481993767413453</v>
      </c>
      <c r="G85" s="69">
        <f t="shared" si="5"/>
        <v>0.003790353466383503</v>
      </c>
      <c r="H85" s="145"/>
      <c r="I85" s="182"/>
      <c r="J85" s="182"/>
      <c r="K85" s="182"/>
      <c r="L85" s="127"/>
      <c r="M85" s="127"/>
      <c r="N85" s="127"/>
      <c r="O85" s="127"/>
      <c r="P85" s="127"/>
      <c r="Q85" s="127"/>
      <c r="R85" s="127"/>
      <c r="S85"/>
      <c r="T85"/>
      <c r="U85"/>
    </row>
    <row r="86" spans="1:21" ht="15">
      <c r="A86" s="210"/>
      <c r="B86" s="13" t="s">
        <v>212</v>
      </c>
      <c r="C86" s="55">
        <v>5251.563</v>
      </c>
      <c r="D86" s="55">
        <v>5251.563</v>
      </c>
      <c r="E86" s="24">
        <v>6149.279</v>
      </c>
      <c r="F86" s="69">
        <v>0.2287841616663095</v>
      </c>
      <c r="G86" s="69">
        <f t="shared" si="5"/>
        <v>0.0028942591840509482</v>
      </c>
      <c r="H86" s="145"/>
      <c r="I86" s="182"/>
      <c r="J86" s="182"/>
      <c r="K86" s="182"/>
      <c r="L86" s="127"/>
      <c r="M86" s="127"/>
      <c r="N86" s="127"/>
      <c r="O86" s="127"/>
      <c r="P86" s="127"/>
      <c r="Q86" s="127"/>
      <c r="R86" s="127"/>
      <c r="S86"/>
      <c r="T86"/>
      <c r="U86"/>
    </row>
    <row r="87" spans="1:21" ht="15">
      <c r="A87" s="210"/>
      <c r="B87" s="53" t="s">
        <v>147</v>
      </c>
      <c r="C87" s="55">
        <f>+C88-SUM(C75:C86)</f>
        <v>92276.22199999983</v>
      </c>
      <c r="D87" s="55">
        <f>+D88-SUM(D75:D86)</f>
        <v>72533.7790000001</v>
      </c>
      <c r="E87" s="24">
        <f>+E88-SUM(E75:E86)</f>
        <v>113392.36100000027</v>
      </c>
      <c r="F87" s="69"/>
      <c r="G87" s="69">
        <f t="shared" si="5"/>
        <v>0.05336997755760818</v>
      </c>
      <c r="H87" s="145"/>
      <c r="I87" s="182"/>
      <c r="J87" s="182"/>
      <c r="K87" s="182"/>
      <c r="L87" s="127"/>
      <c r="M87" s="127"/>
      <c r="N87" s="127"/>
      <c r="O87" s="127"/>
      <c r="P87" s="127"/>
      <c r="Q87" s="127"/>
      <c r="R87" s="127"/>
      <c r="S87" s="52"/>
      <c r="T87"/>
      <c r="U87" s="52"/>
    </row>
    <row r="88" spans="1:21" s="44" customFormat="1" ht="15">
      <c r="A88" s="217"/>
      <c r="B88" s="41" t="s">
        <v>150</v>
      </c>
      <c r="C88" s="42">
        <f>+'Exportacion_regional '!B14</f>
        <v>2118980.745</v>
      </c>
      <c r="D88" s="42">
        <f>+'Exportacion_regional '!C14</f>
        <v>1847832.26</v>
      </c>
      <c r="E88" s="42">
        <f>+'Exportacion_regional '!D14</f>
        <v>2124646.968</v>
      </c>
      <c r="F88" s="66"/>
      <c r="G88" s="66">
        <f>SUM(G75:G87)</f>
        <v>1.0000000000000002</v>
      </c>
      <c r="I88" s="181"/>
      <c r="J88" s="138"/>
      <c r="K88" s="127"/>
      <c r="L88" s="127"/>
      <c r="M88" s="127"/>
      <c r="N88" s="127"/>
      <c r="O88" s="127"/>
      <c r="P88" s="127"/>
      <c r="Q88" s="127"/>
      <c r="R88" s="127"/>
      <c r="S88"/>
      <c r="T88"/>
      <c r="U88"/>
    </row>
    <row r="89" spans="1:21" ht="15">
      <c r="A89" s="216" t="s">
        <v>144</v>
      </c>
      <c r="B89" s="49" t="s">
        <v>222</v>
      </c>
      <c r="C89" s="55">
        <v>520165.603</v>
      </c>
      <c r="D89" s="55">
        <v>463020.781</v>
      </c>
      <c r="E89" s="24">
        <v>484938.054</v>
      </c>
      <c r="F89" s="69">
        <v>0.1482138113711416</v>
      </c>
      <c r="G89" s="68">
        <f aca="true" t="shared" si="6" ref="G89:G99">+E89/$E$100</f>
        <v>0.32854992782123293</v>
      </c>
      <c r="J89" s="138"/>
      <c r="K89" s="127"/>
      <c r="L89" s="127"/>
      <c r="M89" s="127"/>
      <c r="N89" s="127"/>
      <c r="O89" s="127"/>
      <c r="P89" s="127"/>
      <c r="Q89" s="127"/>
      <c r="R89" s="127"/>
      <c r="S89"/>
      <c r="T89"/>
      <c r="U89"/>
    </row>
    <row r="90" spans="1:21" ht="15">
      <c r="A90" s="210"/>
      <c r="B90" s="13" t="s">
        <v>152</v>
      </c>
      <c r="C90" s="55">
        <v>286245.761</v>
      </c>
      <c r="D90" s="55">
        <v>225150.829</v>
      </c>
      <c r="E90" s="24">
        <v>323961.642</v>
      </c>
      <c r="F90" s="69">
        <v>0.23248946284132307</v>
      </c>
      <c r="G90" s="69">
        <f t="shared" si="6"/>
        <v>0.21948694934951032</v>
      </c>
      <c r="J90" s="138"/>
      <c r="K90" s="127"/>
      <c r="L90" s="127"/>
      <c r="M90" s="127"/>
      <c r="N90" s="127"/>
      <c r="O90" s="127"/>
      <c r="P90" s="127"/>
      <c r="Q90" s="127"/>
      <c r="R90" s="127"/>
      <c r="S90"/>
      <c r="T90"/>
      <c r="U90"/>
    </row>
    <row r="91" spans="1:21" ht="15">
      <c r="A91" s="210"/>
      <c r="B91" s="13" t="s">
        <v>230</v>
      </c>
      <c r="C91" s="55">
        <v>194526.655</v>
      </c>
      <c r="D91" s="55">
        <v>139220.65</v>
      </c>
      <c r="E91" s="24">
        <v>265522.302</v>
      </c>
      <c r="F91" s="69">
        <v>0.10628843254043038</v>
      </c>
      <c r="G91" s="69">
        <f t="shared" si="6"/>
        <v>0.17989376671402163</v>
      </c>
      <c r="J91" s="138"/>
      <c r="K91" s="127"/>
      <c r="L91" s="127"/>
      <c r="M91" s="127"/>
      <c r="N91" s="127"/>
      <c r="O91" s="127"/>
      <c r="P91" s="127"/>
      <c r="Q91" s="127"/>
      <c r="R91" s="127"/>
      <c r="S91"/>
      <c r="T91"/>
      <c r="U91"/>
    </row>
    <row r="92" spans="1:21" ht="15">
      <c r="A92" s="210"/>
      <c r="B92" s="13" t="s">
        <v>223</v>
      </c>
      <c r="C92" s="55">
        <v>205021.076</v>
      </c>
      <c r="D92" s="55">
        <v>179382.143</v>
      </c>
      <c r="E92" s="24">
        <v>254272.761</v>
      </c>
      <c r="F92" s="69">
        <v>0.2522898753532974</v>
      </c>
      <c r="G92" s="69">
        <f t="shared" si="6"/>
        <v>0.17227210070310467</v>
      </c>
      <c r="J92" s="138"/>
      <c r="K92" s="127"/>
      <c r="L92" s="127"/>
      <c r="M92" s="127"/>
      <c r="N92" s="127"/>
      <c r="O92" s="127"/>
      <c r="P92" s="127"/>
      <c r="Q92" s="127"/>
      <c r="R92" s="127"/>
      <c r="S92"/>
      <c r="T92"/>
      <c r="U92"/>
    </row>
    <row r="93" spans="1:21" ht="15">
      <c r="A93" s="210"/>
      <c r="B93" s="2" t="s">
        <v>406</v>
      </c>
      <c r="C93" s="55">
        <v>72131.247</v>
      </c>
      <c r="D93" s="55">
        <v>59031.009</v>
      </c>
      <c r="E93" s="24">
        <v>57877.987</v>
      </c>
      <c r="F93" s="69">
        <v>0.4239046924812754</v>
      </c>
      <c r="G93" s="69">
        <f t="shared" si="6"/>
        <v>0.03921286088900802</v>
      </c>
      <c r="J93" s="138"/>
      <c r="K93" s="127"/>
      <c r="L93" s="127"/>
      <c r="M93" s="127"/>
      <c r="N93" s="127"/>
      <c r="O93" s="127"/>
      <c r="P93" s="127"/>
      <c r="Q93" s="127"/>
      <c r="R93" s="127"/>
      <c r="S93"/>
      <c r="T93"/>
      <c r="U93"/>
    </row>
    <row r="94" spans="1:21" ht="15">
      <c r="A94" s="210"/>
      <c r="B94" s="2" t="s">
        <v>226</v>
      </c>
      <c r="C94" s="55">
        <v>19753.942</v>
      </c>
      <c r="D94" s="55">
        <v>16725.775</v>
      </c>
      <c r="E94" s="24">
        <v>18154.271</v>
      </c>
      <c r="F94" s="69">
        <v>0.020199251571377117</v>
      </c>
      <c r="G94" s="69">
        <f t="shared" si="6"/>
        <v>0.012299683181178234</v>
      </c>
      <c r="J94" s="138"/>
      <c r="K94" s="127"/>
      <c r="L94" s="127"/>
      <c r="M94" s="127"/>
      <c r="N94" s="127"/>
      <c r="O94" s="127"/>
      <c r="P94" s="127"/>
      <c r="Q94" s="127"/>
      <c r="R94" s="127"/>
      <c r="S94"/>
      <c r="T94"/>
      <c r="U94"/>
    </row>
    <row r="95" spans="1:21" ht="15">
      <c r="A95" s="210"/>
      <c r="B95" s="13" t="s">
        <v>229</v>
      </c>
      <c r="C95" s="55">
        <v>17212.904</v>
      </c>
      <c r="D95" s="55">
        <v>13120.326</v>
      </c>
      <c r="E95" s="24">
        <v>16467.856</v>
      </c>
      <c r="F95" s="69">
        <v>0.05039211223252629</v>
      </c>
      <c r="G95" s="69">
        <f t="shared" si="6"/>
        <v>0.011157121730377665</v>
      </c>
      <c r="J95" s="138"/>
      <c r="K95" s="127"/>
      <c r="L95" s="127"/>
      <c r="M95" s="127"/>
      <c r="N95" s="127"/>
      <c r="O95" s="127"/>
      <c r="P95" s="127"/>
      <c r="Q95" s="127"/>
      <c r="R95" s="127"/>
      <c r="S95"/>
      <c r="T95"/>
      <c r="U95"/>
    </row>
    <row r="96" spans="1:21" ht="15.75">
      <c r="A96" s="210"/>
      <c r="B96" s="79" t="s">
        <v>221</v>
      </c>
      <c r="C96" s="55">
        <v>19006.026</v>
      </c>
      <c r="D96" s="55">
        <v>18903.618</v>
      </c>
      <c r="E96" s="24">
        <v>13112.909</v>
      </c>
      <c r="F96" s="69">
        <v>0.03374924402764466</v>
      </c>
      <c r="G96" s="69">
        <f t="shared" si="6"/>
        <v>0.008884114723395982</v>
      </c>
      <c r="J96" s="138"/>
      <c r="K96" s="182"/>
      <c r="L96" s="182"/>
      <c r="M96" s="182"/>
      <c r="N96" s="182"/>
      <c r="O96" s="127"/>
      <c r="P96" s="127"/>
      <c r="Q96" s="127"/>
      <c r="R96" s="127"/>
      <c r="S96"/>
      <c r="T96"/>
      <c r="U96"/>
    </row>
    <row r="97" spans="1:21" ht="12.75">
      <c r="A97" s="210"/>
      <c r="B97" s="13" t="s">
        <v>323</v>
      </c>
      <c r="C97" s="55">
        <v>2931.397</v>
      </c>
      <c r="D97" s="55">
        <v>2561.507</v>
      </c>
      <c r="E97" s="24">
        <v>4889.686</v>
      </c>
      <c r="F97" s="69">
        <v>0.0959530507091847</v>
      </c>
      <c r="G97" s="69">
        <f t="shared" si="6"/>
        <v>0.003312806592753996</v>
      </c>
      <c r="M97" s="127"/>
      <c r="N97" s="127"/>
      <c r="O97" s="127"/>
      <c r="P97" s="127"/>
      <c r="Q97" s="127"/>
      <c r="R97" s="127"/>
      <c r="S97"/>
      <c r="T97"/>
      <c r="U97"/>
    </row>
    <row r="98" spans="1:21" ht="15">
      <c r="A98" s="210"/>
      <c r="B98" s="3" t="s">
        <v>154</v>
      </c>
      <c r="C98" s="55">
        <v>1460.2</v>
      </c>
      <c r="D98" s="55">
        <v>1460.2</v>
      </c>
      <c r="E98" s="24">
        <v>4470.055</v>
      </c>
      <c r="F98" s="69">
        <v>0.026753943140047493</v>
      </c>
      <c r="G98" s="69">
        <f t="shared" si="6"/>
        <v>0.0030285027860629424</v>
      </c>
      <c r="J98" s="138"/>
      <c r="K98" s="127"/>
      <c r="L98" s="127"/>
      <c r="M98" s="127"/>
      <c r="N98" s="127"/>
      <c r="O98" s="127"/>
      <c r="P98" s="127"/>
      <c r="Q98" s="127"/>
      <c r="R98" s="127"/>
      <c r="S98"/>
      <c r="T98"/>
      <c r="U98"/>
    </row>
    <row r="99" spans="1:21" ht="15">
      <c r="A99" s="210"/>
      <c r="B99" s="53" t="s">
        <v>147</v>
      </c>
      <c r="C99" s="55">
        <f>+C100-SUM(C89:C98)</f>
        <v>32277.328999999445</v>
      </c>
      <c r="D99" s="55">
        <f>+D100-SUM(D89:D98)</f>
        <v>26354.953000000212</v>
      </c>
      <c r="E99" s="55">
        <f>+E100-SUM(E89:E98)</f>
        <v>32327.487000000197</v>
      </c>
      <c r="F99" s="69">
        <v>0.06513811034026329</v>
      </c>
      <c r="G99" s="69">
        <f t="shared" si="6"/>
        <v>0.02190216550935372</v>
      </c>
      <c r="J99" s="138"/>
      <c r="K99" s="127"/>
      <c r="L99" s="127"/>
      <c r="M99" s="127"/>
      <c r="N99" s="127"/>
      <c r="O99" s="127"/>
      <c r="P99" s="127"/>
      <c r="Q99" s="127"/>
      <c r="R99" s="127"/>
      <c r="S99" s="52"/>
      <c r="T99"/>
      <c r="U99" s="52"/>
    </row>
    <row r="100" spans="1:21" s="44" customFormat="1" ht="15">
      <c r="A100" s="217"/>
      <c r="B100" s="41" t="s">
        <v>150</v>
      </c>
      <c r="C100" s="42">
        <f>+'Exportacion_regional '!B15</f>
        <v>1370732.14</v>
      </c>
      <c r="D100" s="42">
        <f>+'Exportacion_regional '!C15</f>
        <v>1144931.791</v>
      </c>
      <c r="E100" s="42">
        <f>+'Exportacion_regional '!D15</f>
        <v>1475995.01</v>
      </c>
      <c r="F100" s="66"/>
      <c r="G100" s="66">
        <f>SUM(G89:G99)</f>
        <v>1</v>
      </c>
      <c r="I100" s="181"/>
      <c r="J100" s="138"/>
      <c r="K100" s="127"/>
      <c r="L100" s="127"/>
      <c r="M100" s="127"/>
      <c r="N100" s="127"/>
      <c r="O100" s="127"/>
      <c r="P100" s="127"/>
      <c r="Q100" s="127"/>
      <c r="R100" s="127"/>
      <c r="S100"/>
      <c r="T100"/>
      <c r="U100"/>
    </row>
    <row r="101" spans="1:21" s="80" customFormat="1" ht="15.75" customHeight="1">
      <c r="A101" s="196" t="s">
        <v>155</v>
      </c>
      <c r="B101" s="196"/>
      <c r="C101" s="196"/>
      <c r="D101" s="196"/>
      <c r="E101" s="196"/>
      <c r="F101" s="196"/>
      <c r="G101" s="196"/>
      <c r="H101" s="79"/>
      <c r="I101" s="135"/>
      <c r="J101" s="135"/>
      <c r="K101" s="180"/>
      <c r="L101" s="135"/>
      <c r="M101" s="180"/>
      <c r="N101" s="180"/>
      <c r="O101" s="135"/>
      <c r="P101" s="180"/>
      <c r="Q101" s="135"/>
      <c r="R101" s="180"/>
      <c r="S101" s="79"/>
      <c r="U101" s="79"/>
    </row>
    <row r="102" spans="1:21" s="80" customFormat="1" ht="15.75" customHeight="1">
      <c r="A102" s="197" t="s">
        <v>158</v>
      </c>
      <c r="B102" s="197"/>
      <c r="C102" s="197"/>
      <c r="D102" s="197"/>
      <c r="E102" s="197"/>
      <c r="F102" s="197"/>
      <c r="G102" s="197"/>
      <c r="H102" s="79"/>
      <c r="I102" s="135"/>
      <c r="J102" s="135"/>
      <c r="K102" s="180"/>
      <c r="L102" s="135"/>
      <c r="M102" s="180"/>
      <c r="N102" s="180"/>
      <c r="O102" s="135"/>
      <c r="P102" s="180"/>
      <c r="Q102" s="135"/>
      <c r="R102" s="180"/>
      <c r="S102" s="79"/>
      <c r="U102" s="79"/>
    </row>
    <row r="103" spans="1:21" s="80" customFormat="1" ht="15.75" customHeight="1">
      <c r="A103" s="197" t="s">
        <v>24</v>
      </c>
      <c r="B103" s="197"/>
      <c r="C103" s="197"/>
      <c r="D103" s="197"/>
      <c r="E103" s="197"/>
      <c r="F103" s="197"/>
      <c r="G103" s="197"/>
      <c r="H103" s="79"/>
      <c r="I103" s="137"/>
      <c r="J103" s="137"/>
      <c r="K103" s="180"/>
      <c r="L103" s="135"/>
      <c r="M103" s="180"/>
      <c r="N103" s="180"/>
      <c r="O103" s="135"/>
      <c r="P103" s="180"/>
      <c r="Q103" s="135"/>
      <c r="R103" s="180"/>
      <c r="S103" s="79"/>
      <c r="U103" s="79"/>
    </row>
    <row r="104" spans="1:21" s="80" customFormat="1" ht="15.75" customHeight="1">
      <c r="A104" s="169"/>
      <c r="B104" s="169"/>
      <c r="C104" s="169"/>
      <c r="D104" s="169"/>
      <c r="E104" s="169"/>
      <c r="F104" s="146"/>
      <c r="G104" s="169"/>
      <c r="I104" s="135"/>
      <c r="J104" s="129"/>
      <c r="K104" s="129"/>
      <c r="L104" s="129"/>
      <c r="M104" s="129"/>
      <c r="N104" s="129"/>
      <c r="O104" s="129"/>
      <c r="P104" s="129"/>
      <c r="Q104" s="129"/>
      <c r="R104" s="129"/>
      <c r="S104" s="82"/>
      <c r="T104" s="54"/>
      <c r="U104" s="82"/>
    </row>
    <row r="105" spans="1:21" s="3" customFormat="1" ht="12.75">
      <c r="A105" s="14" t="s">
        <v>25</v>
      </c>
      <c r="B105" s="1" t="s">
        <v>151</v>
      </c>
      <c r="C105" s="1">
        <v>2010</v>
      </c>
      <c r="D105" s="209" t="str">
        <f>+D5</f>
        <v>ene - oct</v>
      </c>
      <c r="E105" s="209"/>
      <c r="F105" s="133" t="s">
        <v>162</v>
      </c>
      <c r="G105" s="18" t="s">
        <v>27</v>
      </c>
      <c r="I105" s="126"/>
      <c r="J105" s="128"/>
      <c r="K105" s="128"/>
      <c r="L105" s="128"/>
      <c r="M105" s="128"/>
      <c r="N105" s="128"/>
      <c r="O105" s="128"/>
      <c r="P105" s="128"/>
      <c r="Q105" s="128"/>
      <c r="R105" s="128"/>
      <c r="S105" s="1"/>
      <c r="T105" s="1"/>
      <c r="U105" s="1"/>
    </row>
    <row r="106" spans="1:21" s="3" customFormat="1" ht="12.75">
      <c r="A106" s="18"/>
      <c r="B106" s="18"/>
      <c r="C106" s="18"/>
      <c r="D106" s="17">
        <v>2010</v>
      </c>
      <c r="E106" s="16">
        <v>2011</v>
      </c>
      <c r="F106" s="18">
        <f>+F59</f>
        <v>2011</v>
      </c>
      <c r="G106" s="39">
        <v>2011</v>
      </c>
      <c r="I106" s="126"/>
      <c r="J106" s="128"/>
      <c r="K106" s="127"/>
      <c r="L106" s="127"/>
      <c r="M106" s="127"/>
      <c r="N106" s="127"/>
      <c r="O106" s="127"/>
      <c r="P106" s="127"/>
      <c r="Q106" s="127"/>
      <c r="R106" s="127"/>
      <c r="S106" s="52"/>
      <c r="T106"/>
      <c r="U106" s="52"/>
    </row>
    <row r="107" spans="1:21" s="44" customFormat="1" ht="15">
      <c r="A107" s="206" t="s">
        <v>266</v>
      </c>
      <c r="B107" s="13" t="s">
        <v>230</v>
      </c>
      <c r="C107" s="55">
        <v>1873304.833</v>
      </c>
      <c r="D107" s="55">
        <v>1564441.929</v>
      </c>
      <c r="E107" s="24">
        <v>1626085.377</v>
      </c>
      <c r="F107" s="69">
        <v>0.6509210887236312</v>
      </c>
      <c r="G107" s="69">
        <f aca="true" t="shared" si="7" ref="G107:G119">+E107/$E$120</f>
        <v>0.4358367708091159</v>
      </c>
      <c r="I107" s="181"/>
      <c r="J107" s="138"/>
      <c r="K107" s="127"/>
      <c r="L107" s="127"/>
      <c r="M107" s="127"/>
      <c r="N107" s="127"/>
      <c r="O107" s="127"/>
      <c r="P107" s="127"/>
      <c r="Q107" s="127"/>
      <c r="R107" s="127"/>
      <c r="S107"/>
      <c r="T107"/>
      <c r="U107"/>
    </row>
    <row r="108" spans="1:21" s="44" customFormat="1" ht="15">
      <c r="A108" s="207"/>
      <c r="B108" s="13" t="s">
        <v>226</v>
      </c>
      <c r="C108" s="55">
        <v>819899.151</v>
      </c>
      <c r="D108" s="55">
        <v>683012.489</v>
      </c>
      <c r="E108" s="24">
        <v>807687.712</v>
      </c>
      <c r="F108" s="69">
        <v>0.8986693701883149</v>
      </c>
      <c r="G108" s="69">
        <f t="shared" si="7"/>
        <v>0.2164831005797079</v>
      </c>
      <c r="I108" s="181"/>
      <c r="J108" s="138"/>
      <c r="K108" s="127"/>
      <c r="L108" s="127"/>
      <c r="M108" s="127"/>
      <c r="N108" s="127"/>
      <c r="O108" s="127"/>
      <c r="P108" s="127"/>
      <c r="Q108" s="127"/>
      <c r="R108" s="127"/>
      <c r="S108"/>
      <c r="T108"/>
      <c r="U108"/>
    </row>
    <row r="109" spans="1:21" s="44" customFormat="1" ht="15">
      <c r="A109" s="207"/>
      <c r="B109" s="13" t="s">
        <v>225</v>
      </c>
      <c r="C109" s="55">
        <v>530554.252</v>
      </c>
      <c r="D109" s="55">
        <v>425410.107</v>
      </c>
      <c r="E109" s="24">
        <v>544680.159</v>
      </c>
      <c r="F109" s="69">
        <v>0.975120706867995</v>
      </c>
      <c r="G109" s="69">
        <f t="shared" si="7"/>
        <v>0.1459896540366932</v>
      </c>
      <c r="I109" s="181"/>
      <c r="J109" s="138"/>
      <c r="K109" s="127"/>
      <c r="L109" s="127"/>
      <c r="M109" s="127"/>
      <c r="N109" s="127"/>
      <c r="O109" s="127"/>
      <c r="P109" s="127"/>
      <c r="Q109" s="127"/>
      <c r="R109" s="127"/>
      <c r="S109"/>
      <c r="T109"/>
      <c r="U109"/>
    </row>
    <row r="110" spans="1:21" s="44" customFormat="1" ht="15">
      <c r="A110" s="207"/>
      <c r="B110" s="13" t="s">
        <v>234</v>
      </c>
      <c r="C110" s="55">
        <v>210870.93</v>
      </c>
      <c r="D110" s="55">
        <v>178222.019</v>
      </c>
      <c r="E110" s="24">
        <v>219404.615</v>
      </c>
      <c r="F110" s="69">
        <v>0.6390504828805923</v>
      </c>
      <c r="G110" s="69">
        <f t="shared" si="7"/>
        <v>0.05880662864002701</v>
      </c>
      <c r="I110" s="181"/>
      <c r="J110" s="182"/>
      <c r="K110" s="182"/>
      <c r="L110" s="127"/>
      <c r="M110" s="127"/>
      <c r="N110" s="127"/>
      <c r="O110" s="127"/>
      <c r="P110" s="127"/>
      <c r="Q110" s="127"/>
      <c r="R110" s="127"/>
      <c r="S110"/>
      <c r="T110"/>
      <c r="U110"/>
    </row>
    <row r="111" spans="1:21" s="44" customFormat="1" ht="15">
      <c r="A111" s="207"/>
      <c r="B111" s="13" t="s">
        <v>223</v>
      </c>
      <c r="C111" s="55">
        <v>109844.359</v>
      </c>
      <c r="D111" s="55">
        <v>94421.745</v>
      </c>
      <c r="E111" s="24">
        <v>142872.566</v>
      </c>
      <c r="F111" s="69">
        <v>0.14175840827695166</v>
      </c>
      <c r="G111" s="69">
        <f t="shared" si="7"/>
        <v>0.03829387969623952</v>
      </c>
      <c r="I111" s="181"/>
      <c r="J111" s="138"/>
      <c r="K111" s="127"/>
      <c r="L111" s="127"/>
      <c r="M111" s="127"/>
      <c r="N111" s="127"/>
      <c r="O111" s="127"/>
      <c r="P111" s="127"/>
      <c r="Q111" s="127"/>
      <c r="R111" s="127"/>
      <c r="S111"/>
      <c r="T111"/>
      <c r="U111"/>
    </row>
    <row r="112" spans="1:21" s="44" customFormat="1" ht="15">
      <c r="A112" s="207"/>
      <c r="B112" s="13" t="s">
        <v>222</v>
      </c>
      <c r="C112" s="55">
        <v>82412.433</v>
      </c>
      <c r="D112" s="55">
        <v>78293.677</v>
      </c>
      <c r="E112" s="24">
        <v>75353.341</v>
      </c>
      <c r="F112" s="69">
        <v>0.02303058251881241</v>
      </c>
      <c r="G112" s="69">
        <f t="shared" si="7"/>
        <v>0.020196821935456195</v>
      </c>
      <c r="I112" s="181"/>
      <c r="J112" s="138"/>
      <c r="K112" s="127"/>
      <c r="L112" s="127"/>
      <c r="M112" s="127"/>
      <c r="N112" s="127"/>
      <c r="O112" s="127"/>
      <c r="P112" s="127"/>
      <c r="Q112" s="127"/>
      <c r="R112" s="127"/>
      <c r="S112"/>
      <c r="T112"/>
      <c r="U112"/>
    </row>
    <row r="113" spans="1:21" s="44" customFormat="1" ht="15">
      <c r="A113" s="207"/>
      <c r="B113" s="13" t="s">
        <v>154</v>
      </c>
      <c r="C113" s="55">
        <v>59611.157</v>
      </c>
      <c r="D113" s="55">
        <v>47660.614</v>
      </c>
      <c r="E113" s="24">
        <v>55365.455</v>
      </c>
      <c r="F113" s="69">
        <v>0.3313704719500897</v>
      </c>
      <c r="G113" s="69">
        <f t="shared" si="7"/>
        <v>0.014839504409107925</v>
      </c>
      <c r="I113" s="181"/>
      <c r="J113" s="138"/>
      <c r="K113" s="127"/>
      <c r="L113" s="127"/>
      <c r="M113" s="127"/>
      <c r="N113" s="127"/>
      <c r="O113" s="127"/>
      <c r="P113" s="127"/>
      <c r="Q113" s="127"/>
      <c r="R113" s="127"/>
      <c r="S113"/>
      <c r="T113"/>
      <c r="U113"/>
    </row>
    <row r="114" spans="1:21" s="44" customFormat="1" ht="15">
      <c r="A114" s="207"/>
      <c r="B114" s="79" t="s">
        <v>221</v>
      </c>
      <c r="C114" s="55">
        <v>15600.019</v>
      </c>
      <c r="D114" s="55">
        <v>13532.315</v>
      </c>
      <c r="E114" s="24">
        <v>19453.785</v>
      </c>
      <c r="F114" s="69">
        <v>0.05006902261171288</v>
      </c>
      <c r="G114" s="69">
        <f t="shared" si="7"/>
        <v>0.00521416338547814</v>
      </c>
      <c r="I114" s="181"/>
      <c r="J114" s="138"/>
      <c r="K114" s="127"/>
      <c r="L114" s="127"/>
      <c r="M114" s="127"/>
      <c r="N114" s="127"/>
      <c r="O114" s="127"/>
      <c r="P114" s="127"/>
      <c r="Q114" s="127"/>
      <c r="R114" s="127"/>
      <c r="S114"/>
      <c r="T114"/>
      <c r="U114"/>
    </row>
    <row r="115" spans="1:21" s="44" customFormat="1" ht="15">
      <c r="A115" s="207"/>
      <c r="B115" s="13" t="s">
        <v>153</v>
      </c>
      <c r="C115" s="55">
        <v>4897.547</v>
      </c>
      <c r="D115" s="55">
        <v>2138.145</v>
      </c>
      <c r="E115" s="24">
        <v>15803.405</v>
      </c>
      <c r="F115" s="69">
        <v>0.23318418515533193</v>
      </c>
      <c r="G115" s="69">
        <f t="shared" si="7"/>
        <v>0.004235758528064445</v>
      </c>
      <c r="I115" s="181"/>
      <c r="J115" s="138"/>
      <c r="K115" s="127"/>
      <c r="L115" s="127"/>
      <c r="M115" s="127"/>
      <c r="N115" s="127"/>
      <c r="O115" s="127"/>
      <c r="P115" s="127"/>
      <c r="Q115" s="127"/>
      <c r="R115" s="127"/>
      <c r="S115"/>
      <c r="T115"/>
      <c r="U115"/>
    </row>
    <row r="116" spans="1:21" s="44" customFormat="1" ht="15">
      <c r="A116" s="207"/>
      <c r="B116" s="2" t="s">
        <v>322</v>
      </c>
      <c r="C116" s="55">
        <v>16140.826</v>
      </c>
      <c r="D116" s="55">
        <v>10925.213</v>
      </c>
      <c r="E116" s="24">
        <v>11205.834</v>
      </c>
      <c r="F116" s="69">
        <v>0.08207275100577047</v>
      </c>
      <c r="G116" s="69">
        <f t="shared" si="7"/>
        <v>0.0030034797519632324</v>
      </c>
      <c r="I116" s="181"/>
      <c r="J116" s="138"/>
      <c r="K116" s="127"/>
      <c r="L116" s="127"/>
      <c r="M116" s="127"/>
      <c r="N116" s="127"/>
      <c r="O116" s="127"/>
      <c r="P116" s="127"/>
      <c r="Q116" s="127"/>
      <c r="R116" s="127"/>
      <c r="S116"/>
      <c r="T116"/>
      <c r="U116"/>
    </row>
    <row r="117" spans="1:21" s="44" customFormat="1" ht="15">
      <c r="A117" s="207"/>
      <c r="B117" s="79" t="s">
        <v>300</v>
      </c>
      <c r="C117" s="55">
        <v>2994.186</v>
      </c>
      <c r="D117" s="55">
        <v>2644.955</v>
      </c>
      <c r="E117" s="24">
        <v>4079.329</v>
      </c>
      <c r="F117" s="69">
        <v>0.7517712838790408</v>
      </c>
      <c r="G117" s="69">
        <f t="shared" si="7"/>
        <v>0.0010933752947880917</v>
      </c>
      <c r="I117" s="181"/>
      <c r="J117" s="182"/>
      <c r="K117" s="182"/>
      <c r="L117" s="127"/>
      <c r="M117" s="127"/>
      <c r="N117" s="127"/>
      <c r="O117" s="127"/>
      <c r="P117" s="127"/>
      <c r="Q117" s="127"/>
      <c r="R117" s="127"/>
      <c r="S117"/>
      <c r="T117"/>
      <c r="U117"/>
    </row>
    <row r="118" spans="1:21" s="44" customFormat="1" ht="15">
      <c r="A118" s="207"/>
      <c r="B118" s="79" t="s">
        <v>232</v>
      </c>
      <c r="C118" s="55">
        <v>4163.555</v>
      </c>
      <c r="D118" s="55">
        <v>3661.034</v>
      </c>
      <c r="E118" s="24">
        <v>3465.425</v>
      </c>
      <c r="F118" s="69">
        <v>0.14211022858200162</v>
      </c>
      <c r="G118" s="69">
        <f t="shared" si="7"/>
        <v>0.0009288316977966285</v>
      </c>
      <c r="I118" s="181"/>
      <c r="J118" s="138"/>
      <c r="K118" s="127"/>
      <c r="L118" s="127"/>
      <c r="M118" s="127"/>
      <c r="N118" s="127"/>
      <c r="O118" s="127"/>
      <c r="P118" s="127"/>
      <c r="Q118" s="127"/>
      <c r="R118" s="127"/>
      <c r="S118"/>
      <c r="T118"/>
      <c r="U118"/>
    </row>
    <row r="119" spans="1:21" s="44" customFormat="1" ht="15">
      <c r="A119" s="207"/>
      <c r="B119" s="79" t="s">
        <v>147</v>
      </c>
      <c r="C119" s="55">
        <f>+C120-SUM(C107:C118)</f>
        <v>214169.4979999992</v>
      </c>
      <c r="D119" s="55">
        <f>+D120-SUM(D107:D118)</f>
        <v>175892.58099999977</v>
      </c>
      <c r="E119" s="55">
        <f>+E120-SUM(E107:E118)</f>
        <v>205493.4030000004</v>
      </c>
      <c r="F119" s="69"/>
      <c r="G119" s="69">
        <f t="shared" si="7"/>
        <v>0.05507803123556191</v>
      </c>
      <c r="I119" s="181"/>
      <c r="J119" s="138"/>
      <c r="K119" s="127"/>
      <c r="L119" s="127"/>
      <c r="M119" s="127"/>
      <c r="N119" s="127"/>
      <c r="O119" s="127"/>
      <c r="P119" s="127"/>
      <c r="Q119" s="127"/>
      <c r="R119" s="127"/>
      <c r="S119"/>
      <c r="T119"/>
      <c r="U119"/>
    </row>
    <row r="120" spans="1:21" s="44" customFormat="1" ht="15">
      <c r="A120" s="208"/>
      <c r="B120" s="41" t="s">
        <v>150</v>
      </c>
      <c r="C120" s="42">
        <f>+'Exportacion_regional '!B16</f>
        <v>3944462.746</v>
      </c>
      <c r="D120" s="42">
        <f>+'Exportacion_regional '!C16</f>
        <v>3280256.823</v>
      </c>
      <c r="E120" s="42">
        <f>+'Exportacion_regional '!D16</f>
        <v>3730950.406</v>
      </c>
      <c r="F120" s="66"/>
      <c r="G120" s="66">
        <f>SUM(G107:G119)</f>
        <v>1.0000000000000004</v>
      </c>
      <c r="I120" s="181"/>
      <c r="J120" s="138"/>
      <c r="K120" s="127"/>
      <c r="L120" s="127"/>
      <c r="M120" s="127"/>
      <c r="N120" s="127"/>
      <c r="O120" s="127"/>
      <c r="P120" s="127"/>
      <c r="Q120" s="127"/>
      <c r="R120" s="127"/>
      <c r="S120"/>
      <c r="T120"/>
      <c r="U120"/>
    </row>
    <row r="121" spans="1:21" s="44" customFormat="1" ht="15">
      <c r="A121" s="216" t="s">
        <v>220</v>
      </c>
      <c r="B121" s="13" t="s">
        <v>230</v>
      </c>
      <c r="C121" s="55">
        <v>311738.038</v>
      </c>
      <c r="D121" s="55">
        <v>251202.184</v>
      </c>
      <c r="E121" s="24">
        <v>283489.065</v>
      </c>
      <c r="F121" s="69">
        <v>0.11348051796116991</v>
      </c>
      <c r="G121" s="69">
        <f aca="true" t="shared" si="8" ref="G121:G129">+E121/$E$130</f>
        <v>0.6434223316597337</v>
      </c>
      <c r="I121" s="181"/>
      <c r="J121" s="138"/>
      <c r="K121" s="127"/>
      <c r="L121" s="127"/>
      <c r="M121" s="127"/>
      <c r="N121" s="127"/>
      <c r="O121" s="127"/>
      <c r="P121" s="127"/>
      <c r="Q121" s="127"/>
      <c r="R121" s="127"/>
      <c r="S121"/>
      <c r="T121"/>
      <c r="U121"/>
    </row>
    <row r="122" spans="1:21" s="44" customFormat="1" ht="15">
      <c r="A122" s="210"/>
      <c r="B122" s="13" t="s">
        <v>222</v>
      </c>
      <c r="C122" s="55">
        <v>45664.056</v>
      </c>
      <c r="D122" s="55">
        <v>45010.969</v>
      </c>
      <c r="E122" s="24">
        <v>49341.155</v>
      </c>
      <c r="F122" s="69">
        <v>0.015080360428889458</v>
      </c>
      <c r="G122" s="69">
        <f t="shared" si="8"/>
        <v>0.11198739181309984</v>
      </c>
      <c r="I122" s="181"/>
      <c r="J122" s="138"/>
      <c r="K122" s="127"/>
      <c r="L122" s="127"/>
      <c r="M122" s="127"/>
      <c r="N122" s="127"/>
      <c r="O122" s="127"/>
      <c r="P122" s="127"/>
      <c r="Q122" s="127"/>
      <c r="R122" s="127"/>
      <c r="S122"/>
      <c r="T122"/>
      <c r="U122"/>
    </row>
    <row r="123" spans="1:21" s="44" customFormat="1" ht="15">
      <c r="A123" s="210"/>
      <c r="B123" s="3" t="s">
        <v>153</v>
      </c>
      <c r="C123" s="55">
        <v>14368.596</v>
      </c>
      <c r="D123" s="55">
        <v>12443.362</v>
      </c>
      <c r="E123" s="24">
        <v>31673.349</v>
      </c>
      <c r="F123" s="69">
        <v>0.4673501740735903</v>
      </c>
      <c r="G123" s="69">
        <f t="shared" si="8"/>
        <v>0.07188757021387225</v>
      </c>
      <c r="I123" s="181"/>
      <c r="J123" s="138"/>
      <c r="K123" s="127"/>
      <c r="L123" s="127"/>
      <c r="M123" s="127"/>
      <c r="N123" s="127"/>
      <c r="O123" s="127"/>
      <c r="P123" s="127"/>
      <c r="Q123" s="127"/>
      <c r="R123" s="127"/>
      <c r="S123"/>
      <c r="T123"/>
      <c r="U123"/>
    </row>
    <row r="124" spans="1:21" s="44" customFormat="1" ht="15">
      <c r="A124" s="210"/>
      <c r="B124" s="3" t="s">
        <v>226</v>
      </c>
      <c r="C124" s="55">
        <v>27531.627</v>
      </c>
      <c r="D124" s="55">
        <v>22365.048</v>
      </c>
      <c r="E124" s="24">
        <v>26945.138</v>
      </c>
      <c r="F124" s="69">
        <v>0.029980362256764443</v>
      </c>
      <c r="G124" s="69">
        <f t="shared" si="8"/>
        <v>0.061156163179885946</v>
      </c>
      <c r="I124" s="181"/>
      <c r="J124" s="138"/>
      <c r="K124" s="127"/>
      <c r="L124" s="127"/>
      <c r="M124" s="127"/>
      <c r="N124" s="127"/>
      <c r="O124" s="127"/>
      <c r="P124" s="127"/>
      <c r="Q124" s="127"/>
      <c r="R124" s="127"/>
      <c r="S124"/>
      <c r="T124"/>
      <c r="U124"/>
    </row>
    <row r="125" spans="1:21" s="44" customFormat="1" ht="15">
      <c r="A125" s="210"/>
      <c r="B125" s="13" t="s">
        <v>234</v>
      </c>
      <c r="C125" s="55">
        <v>17.271</v>
      </c>
      <c r="D125" s="55">
        <v>17.271</v>
      </c>
      <c r="E125" s="24">
        <v>15068.286</v>
      </c>
      <c r="F125" s="69">
        <v>0.04388875523189368</v>
      </c>
      <c r="G125" s="69">
        <f t="shared" si="8"/>
        <v>0.03419980842024973</v>
      </c>
      <c r="I125" s="181"/>
      <c r="J125" s="138"/>
      <c r="K125" s="127"/>
      <c r="L125" s="127"/>
      <c r="M125" s="127"/>
      <c r="N125" s="127"/>
      <c r="O125" s="127"/>
      <c r="P125" s="127"/>
      <c r="Q125" s="127"/>
      <c r="R125" s="127"/>
      <c r="S125"/>
      <c r="T125"/>
      <c r="U125"/>
    </row>
    <row r="126" spans="1:21" s="44" customFormat="1" ht="15">
      <c r="A126" s="210"/>
      <c r="B126" s="13" t="s">
        <v>221</v>
      </c>
      <c r="C126" s="55">
        <v>7606.346</v>
      </c>
      <c r="D126" s="55">
        <v>7463.065</v>
      </c>
      <c r="E126" s="24">
        <v>7487.418</v>
      </c>
      <c r="F126" s="69">
        <v>0.019270681831085622</v>
      </c>
      <c r="G126" s="69">
        <f t="shared" si="8"/>
        <v>0.01699385458719919</v>
      </c>
      <c r="I126" s="181"/>
      <c r="J126" s="138"/>
      <c r="K126" s="127"/>
      <c r="L126" s="127"/>
      <c r="M126" s="127"/>
      <c r="N126" s="127"/>
      <c r="O126" s="127"/>
      <c r="P126" s="127"/>
      <c r="Q126" s="127"/>
      <c r="R126" s="127"/>
      <c r="S126"/>
      <c r="T126"/>
      <c r="U126"/>
    </row>
    <row r="127" spans="1:21" s="44" customFormat="1" ht="15">
      <c r="A127" s="210"/>
      <c r="B127" s="13" t="s">
        <v>236</v>
      </c>
      <c r="C127" s="55">
        <v>4558.448</v>
      </c>
      <c r="D127" s="55">
        <v>3675.973</v>
      </c>
      <c r="E127" s="24">
        <v>4447.07</v>
      </c>
      <c r="F127" s="69">
        <v>0.31581924117791976</v>
      </c>
      <c r="G127" s="69">
        <f t="shared" si="8"/>
        <v>0.010093313999444924</v>
      </c>
      <c r="I127" s="181"/>
      <c r="J127" s="138"/>
      <c r="K127" s="127"/>
      <c r="L127" s="127"/>
      <c r="M127" s="127"/>
      <c r="N127" s="127"/>
      <c r="O127" s="127"/>
      <c r="P127" s="127"/>
      <c r="Q127" s="127"/>
      <c r="R127" s="127"/>
      <c r="S127"/>
      <c r="T127"/>
      <c r="U127"/>
    </row>
    <row r="128" spans="1:21" ht="15">
      <c r="A128" s="210"/>
      <c r="B128" s="3" t="s">
        <v>225</v>
      </c>
      <c r="C128" s="55">
        <v>5745.309</v>
      </c>
      <c r="D128" s="55">
        <v>5054.528</v>
      </c>
      <c r="E128" s="24">
        <v>3779.367</v>
      </c>
      <c r="F128" s="69">
        <v>0.006766060704909161</v>
      </c>
      <c r="G128" s="69">
        <f t="shared" si="8"/>
        <v>0.008577858646286244</v>
      </c>
      <c r="J128" s="138"/>
      <c r="K128" s="127"/>
      <c r="L128" s="127"/>
      <c r="M128" s="127"/>
      <c r="N128" s="127"/>
      <c r="O128" s="127"/>
      <c r="P128" s="127"/>
      <c r="Q128" s="127"/>
      <c r="R128" s="127"/>
      <c r="S128"/>
      <c r="T128"/>
      <c r="U128"/>
    </row>
    <row r="129" spans="1:21" ht="15">
      <c r="A129" s="210"/>
      <c r="B129" t="s">
        <v>147</v>
      </c>
      <c r="C129" s="55">
        <f>+C130-SUM(C121:C128)</f>
        <v>33017.25699999998</v>
      </c>
      <c r="D129" s="55">
        <f>+D130-SUM(D121:D128)</f>
        <v>28929.585999999952</v>
      </c>
      <c r="E129" s="24">
        <f>+E130-SUM(E121:E128)</f>
        <v>18364.77799999999</v>
      </c>
      <c r="F129" s="69"/>
      <c r="G129" s="69">
        <f t="shared" si="8"/>
        <v>0.04168170748022812</v>
      </c>
      <c r="J129" s="138"/>
      <c r="K129" s="128"/>
      <c r="L129" s="128"/>
      <c r="M129" s="128"/>
      <c r="N129" s="128"/>
      <c r="O129" s="128"/>
      <c r="P129" s="128"/>
      <c r="Q129" s="128"/>
      <c r="R129" s="128"/>
      <c r="S129" s="1"/>
      <c r="T129" s="1"/>
      <c r="U129" s="1"/>
    </row>
    <row r="130" spans="1:21" s="44" customFormat="1" ht="15">
      <c r="A130" s="217"/>
      <c r="B130" s="41" t="s">
        <v>150</v>
      </c>
      <c r="C130" s="42">
        <f>+'Exportacion_regional '!B17</f>
        <v>450246.948</v>
      </c>
      <c r="D130" s="42">
        <f>+'Exportacion_regional '!C17</f>
        <v>376161.986</v>
      </c>
      <c r="E130" s="42">
        <f>+'Exportacion_regional '!D17</f>
        <v>440595.626</v>
      </c>
      <c r="F130" s="66"/>
      <c r="G130" s="66">
        <f>SUM(G121:G129)</f>
        <v>0.9999999999999999</v>
      </c>
      <c r="I130" s="181"/>
      <c r="J130" s="138"/>
      <c r="K130" s="127"/>
      <c r="L130" s="127"/>
      <c r="M130" s="127"/>
      <c r="N130" s="127"/>
      <c r="O130" s="127"/>
      <c r="P130" s="127"/>
      <c r="Q130" s="127"/>
      <c r="R130" s="127"/>
      <c r="S130" s="52"/>
      <c r="T130"/>
      <c r="U130" s="52"/>
    </row>
    <row r="131" spans="1:21" s="3" customFormat="1" ht="12.75">
      <c r="A131" s="221" t="s">
        <v>246</v>
      </c>
      <c r="B131" s="3" t="s">
        <v>230</v>
      </c>
      <c r="C131" s="127">
        <v>0</v>
      </c>
      <c r="D131" s="55">
        <v>0</v>
      </c>
      <c r="E131" s="24">
        <v>258094.852</v>
      </c>
      <c r="F131" s="67">
        <v>0.10331522836011856</v>
      </c>
      <c r="G131" s="67">
        <f aca="true" t="shared" si="9" ref="G131:G138">+E131/$E$139</f>
        <v>0.7533412137334351</v>
      </c>
      <c r="I131" s="126"/>
      <c r="J131" s="128"/>
      <c r="K131" s="127"/>
      <c r="L131" s="127"/>
      <c r="M131" s="127"/>
      <c r="N131" s="127"/>
      <c r="O131" s="127"/>
      <c r="P131" s="127"/>
      <c r="Q131" s="127"/>
      <c r="R131" s="127"/>
      <c r="S131" s="52"/>
      <c r="T131"/>
      <c r="U131" s="52"/>
    </row>
    <row r="132" spans="1:21" ht="15">
      <c r="A132" s="213"/>
      <c r="B132" s="3" t="s">
        <v>324</v>
      </c>
      <c r="C132" s="55">
        <v>1904.755</v>
      </c>
      <c r="D132" s="55">
        <v>3.385</v>
      </c>
      <c r="E132" s="24">
        <v>31886.098</v>
      </c>
      <c r="F132" s="67">
        <v>0.19084303277028627</v>
      </c>
      <c r="G132" s="67">
        <f t="shared" si="9"/>
        <v>0.09307086748302619</v>
      </c>
      <c r="J132" s="138"/>
      <c r="K132" s="127"/>
      <c r="L132" s="127"/>
      <c r="M132" s="127"/>
      <c r="N132" s="127"/>
      <c r="O132" s="127"/>
      <c r="P132" s="127"/>
      <c r="Q132" s="127"/>
      <c r="R132" s="127"/>
      <c r="S132"/>
      <c r="T132"/>
      <c r="U132"/>
    </row>
    <row r="133" spans="1:21" ht="15">
      <c r="A133" s="213"/>
      <c r="B133" s="13" t="s">
        <v>234</v>
      </c>
      <c r="C133" s="55">
        <v>8408.897</v>
      </c>
      <c r="D133" s="55">
        <v>4713.376</v>
      </c>
      <c r="E133" s="24">
        <v>21326.248</v>
      </c>
      <c r="F133" s="67">
        <v>0.062116054771369625</v>
      </c>
      <c r="G133" s="67">
        <f t="shared" si="9"/>
        <v>0.062248206146708576</v>
      </c>
      <c r="J133" s="138"/>
      <c r="K133" s="127"/>
      <c r="L133" s="127"/>
      <c r="M133" s="127"/>
      <c r="N133" s="127"/>
      <c r="O133" s="127"/>
      <c r="P133" s="127"/>
      <c r="Q133" s="127"/>
      <c r="R133" s="127"/>
      <c r="S133"/>
      <c r="T133"/>
      <c r="U133"/>
    </row>
    <row r="134" spans="1:21" ht="15">
      <c r="A134" s="213"/>
      <c r="B134" s="2" t="s">
        <v>235</v>
      </c>
      <c r="C134" s="55">
        <v>597.424</v>
      </c>
      <c r="D134" s="55">
        <v>0</v>
      </c>
      <c r="E134" s="24">
        <v>16690.7</v>
      </c>
      <c r="F134" s="67">
        <v>0.3275309669111246</v>
      </c>
      <c r="G134" s="67">
        <f t="shared" si="9"/>
        <v>0.04871771791891705</v>
      </c>
      <c r="J134" s="138"/>
      <c r="K134" s="127"/>
      <c r="L134" s="127"/>
      <c r="M134" s="127"/>
      <c r="N134" s="127"/>
      <c r="O134" s="127"/>
      <c r="P134" s="127"/>
      <c r="Q134" s="127"/>
      <c r="R134" s="127"/>
      <c r="S134"/>
      <c r="T134"/>
      <c r="U134"/>
    </row>
    <row r="135" spans="1:21" ht="15">
      <c r="A135" s="213"/>
      <c r="B135" s="3" t="s">
        <v>223</v>
      </c>
      <c r="C135" s="55">
        <v>215.997</v>
      </c>
      <c r="D135" s="55">
        <v>74.97</v>
      </c>
      <c r="E135" s="24">
        <v>5466.816</v>
      </c>
      <c r="F135" s="67">
        <v>0.005424184335731548</v>
      </c>
      <c r="G135" s="67">
        <f t="shared" si="9"/>
        <v>0.015956838227433386</v>
      </c>
      <c r="J135" s="138"/>
      <c r="K135" s="127"/>
      <c r="L135" s="127"/>
      <c r="M135" s="127"/>
      <c r="N135" s="127"/>
      <c r="O135" s="127"/>
      <c r="P135" s="127"/>
      <c r="Q135" s="127"/>
      <c r="R135" s="127"/>
      <c r="S135"/>
      <c r="T135"/>
      <c r="U135"/>
    </row>
    <row r="136" spans="1:21" ht="15">
      <c r="A136" s="213"/>
      <c r="B136" s="3" t="s">
        <v>212</v>
      </c>
      <c r="C136" s="55">
        <v>806.024</v>
      </c>
      <c r="D136" s="55">
        <v>731.668</v>
      </c>
      <c r="E136" s="24">
        <v>4249.943</v>
      </c>
      <c r="F136" s="67">
        <v>0.158119292747101</v>
      </c>
      <c r="G136" s="67">
        <f t="shared" si="9"/>
        <v>0.012404963497365364</v>
      </c>
      <c r="J136" s="138"/>
      <c r="K136" s="127"/>
      <c r="L136" s="127"/>
      <c r="M136" s="127"/>
      <c r="N136" s="127"/>
      <c r="O136" s="127"/>
      <c r="P136" s="127"/>
      <c r="Q136" s="127"/>
      <c r="R136" s="127"/>
      <c r="S136"/>
      <c r="T136"/>
      <c r="U136"/>
    </row>
    <row r="137" spans="1:21" ht="15">
      <c r="A137" s="213"/>
      <c r="B137" s="3" t="s">
        <v>226</v>
      </c>
      <c r="C137" s="55">
        <v>3302.615</v>
      </c>
      <c r="D137" s="55">
        <v>2316.826</v>
      </c>
      <c r="E137" s="24">
        <v>2550.425</v>
      </c>
      <c r="F137" s="67">
        <v>0.0028377166006241443</v>
      </c>
      <c r="G137" s="67">
        <f t="shared" si="9"/>
        <v>0.007444318436216218</v>
      </c>
      <c r="J137" s="138"/>
      <c r="K137" s="127"/>
      <c r="L137" s="127"/>
      <c r="M137" s="127"/>
      <c r="N137" s="127"/>
      <c r="O137" s="127"/>
      <c r="P137" s="127"/>
      <c r="Q137" s="127"/>
      <c r="R137" s="127"/>
      <c r="S137"/>
      <c r="T137"/>
      <c r="U137"/>
    </row>
    <row r="138" spans="1:21" ht="12.75">
      <c r="A138" s="213"/>
      <c r="B138" s="3" t="s">
        <v>147</v>
      </c>
      <c r="C138" s="55">
        <f>+C139-SUM(C131:C137)</f>
        <v>3595.1899999999987</v>
      </c>
      <c r="D138" s="55">
        <f>+D139-SUM(D131:D137)</f>
        <v>3064.2919999999995</v>
      </c>
      <c r="E138" s="24">
        <f>+E139-SUM(E131:E137)</f>
        <v>2335.119999999937</v>
      </c>
      <c r="F138" s="67"/>
      <c r="G138" s="67">
        <f t="shared" si="9"/>
        <v>0.006815874556898064</v>
      </c>
      <c r="H138" s="134"/>
      <c r="I138" s="129"/>
      <c r="J138" s="129"/>
      <c r="K138" s="129"/>
      <c r="L138" s="129"/>
      <c r="M138" s="129"/>
      <c r="N138" s="127"/>
      <c r="O138" s="127"/>
      <c r="P138" s="127"/>
      <c r="Q138" s="127"/>
      <c r="R138" s="127"/>
      <c r="S138"/>
      <c r="T138"/>
      <c r="U138"/>
    </row>
    <row r="139" spans="1:21" s="44" customFormat="1" ht="12.75">
      <c r="A139" s="215"/>
      <c r="B139" s="41" t="s">
        <v>150</v>
      </c>
      <c r="C139" s="42">
        <f>+'Exportacion_regional '!B18</f>
        <v>18830.902</v>
      </c>
      <c r="D139" s="42">
        <f>+'Exportacion_regional '!C18</f>
        <v>10904.517</v>
      </c>
      <c r="E139" s="42">
        <f>+'Exportacion_regional '!D18</f>
        <v>342600.202</v>
      </c>
      <c r="F139" s="66"/>
      <c r="G139" s="66">
        <f>SUM(G131:G138)</f>
        <v>0.9999999999999999</v>
      </c>
      <c r="H139" s="134"/>
      <c r="I139" s="129"/>
      <c r="J139" s="129"/>
      <c r="K139" s="129"/>
      <c r="L139" s="129"/>
      <c r="M139" s="129"/>
      <c r="N139" s="127"/>
      <c r="O139" s="127"/>
      <c r="P139" s="127"/>
      <c r="Q139" s="127"/>
      <c r="R139" s="127"/>
      <c r="S139"/>
      <c r="T139"/>
      <c r="U139"/>
    </row>
    <row r="140" spans="1:21" s="80" customFormat="1" ht="15.75" customHeight="1">
      <c r="A140" s="196" t="s">
        <v>155</v>
      </c>
      <c r="B140" s="196"/>
      <c r="C140" s="196"/>
      <c r="D140" s="196"/>
      <c r="E140" s="196"/>
      <c r="F140" s="196"/>
      <c r="G140" s="196"/>
      <c r="H140" s="79"/>
      <c r="I140" s="135"/>
      <c r="J140" s="135"/>
      <c r="K140" s="180"/>
      <c r="L140" s="135"/>
      <c r="M140" s="180"/>
      <c r="N140" s="180"/>
      <c r="O140" s="135"/>
      <c r="P140" s="180"/>
      <c r="Q140" s="135"/>
      <c r="R140" s="180"/>
      <c r="S140" s="79"/>
      <c r="U140" s="79"/>
    </row>
    <row r="141" spans="1:21" s="80" customFormat="1" ht="15.75" customHeight="1">
      <c r="A141" s="197" t="s">
        <v>158</v>
      </c>
      <c r="B141" s="197"/>
      <c r="C141" s="197"/>
      <c r="D141" s="197"/>
      <c r="E141" s="197"/>
      <c r="F141" s="197"/>
      <c r="G141" s="197"/>
      <c r="H141" s="79"/>
      <c r="I141" s="135"/>
      <c r="J141" s="135"/>
      <c r="K141" s="180"/>
      <c r="L141" s="135"/>
      <c r="M141" s="180"/>
      <c r="N141" s="180"/>
      <c r="O141" s="135"/>
      <c r="P141" s="180"/>
      <c r="Q141" s="135"/>
      <c r="R141" s="180"/>
      <c r="S141" s="79"/>
      <c r="U141" s="79"/>
    </row>
    <row r="142" spans="1:21" s="80" customFormat="1" ht="15.75" customHeight="1">
      <c r="A142" s="197" t="s">
        <v>24</v>
      </c>
      <c r="B142" s="197"/>
      <c r="C142" s="197"/>
      <c r="D142" s="197"/>
      <c r="E142" s="197"/>
      <c r="F142" s="197"/>
      <c r="G142" s="197"/>
      <c r="H142" s="79"/>
      <c r="I142" s="137"/>
      <c r="J142" s="137"/>
      <c r="K142" s="180"/>
      <c r="L142" s="135"/>
      <c r="M142" s="180"/>
      <c r="N142" s="180"/>
      <c r="O142" s="135"/>
      <c r="P142" s="180"/>
      <c r="Q142" s="135"/>
      <c r="R142" s="180"/>
      <c r="S142" s="79"/>
      <c r="U142" s="79"/>
    </row>
    <row r="143" spans="1:21" s="80" customFormat="1" ht="15.75" customHeight="1">
      <c r="A143" s="169"/>
      <c r="B143" s="169"/>
      <c r="C143" s="169"/>
      <c r="D143" s="169"/>
      <c r="E143" s="169"/>
      <c r="F143" s="146"/>
      <c r="G143" s="169"/>
      <c r="H143" s="134"/>
      <c r="I143" s="129"/>
      <c r="J143" s="129"/>
      <c r="K143" s="129"/>
      <c r="L143" s="129"/>
      <c r="M143" s="129"/>
      <c r="N143" s="129"/>
      <c r="O143" s="129"/>
      <c r="P143" s="129"/>
      <c r="Q143" s="129"/>
      <c r="R143" s="129"/>
      <c r="S143" s="82"/>
      <c r="T143" s="54"/>
      <c r="U143" s="82"/>
    </row>
    <row r="144" spans="1:21" s="3" customFormat="1" ht="12.75">
      <c r="A144" s="14" t="s">
        <v>25</v>
      </c>
      <c r="B144" s="1" t="s">
        <v>151</v>
      </c>
      <c r="C144" s="1">
        <v>2010</v>
      </c>
      <c r="D144" s="209" t="str">
        <f>+D105</f>
        <v>ene - oct</v>
      </c>
      <c r="E144" s="209"/>
      <c r="F144" s="133" t="s">
        <v>162</v>
      </c>
      <c r="G144" s="18" t="s">
        <v>27</v>
      </c>
      <c r="H144" s="134"/>
      <c r="I144" s="128"/>
      <c r="J144" s="128"/>
      <c r="K144" s="128"/>
      <c r="L144" s="128"/>
      <c r="M144" s="128"/>
      <c r="N144" s="128"/>
      <c r="O144" s="128"/>
      <c r="P144" s="128"/>
      <c r="Q144" s="128"/>
      <c r="R144" s="128"/>
      <c r="S144" s="1"/>
      <c r="T144" s="1"/>
      <c r="U144" s="1"/>
    </row>
    <row r="145" spans="1:21" s="3" customFormat="1" ht="12.75">
      <c r="A145" s="18"/>
      <c r="B145" s="18"/>
      <c r="C145" s="18"/>
      <c r="D145" s="17">
        <v>2010</v>
      </c>
      <c r="E145" s="16">
        <v>2011</v>
      </c>
      <c r="F145" s="18">
        <f>+F106</f>
        <v>2011</v>
      </c>
      <c r="G145" s="39">
        <v>2011</v>
      </c>
      <c r="H145" s="134"/>
      <c r="I145" s="128"/>
      <c r="J145" s="128"/>
      <c r="K145" s="127"/>
      <c r="L145" s="127"/>
      <c r="M145" s="127"/>
      <c r="N145" s="127"/>
      <c r="O145" s="127"/>
      <c r="P145" s="127"/>
      <c r="Q145" s="127"/>
      <c r="R145" s="127"/>
      <c r="S145" s="52"/>
      <c r="T145"/>
      <c r="U145" s="52"/>
    </row>
    <row r="146" spans="1:20" ht="12.75">
      <c r="A146" s="218" t="s">
        <v>242</v>
      </c>
      <c r="B146" s="3" t="s">
        <v>230</v>
      </c>
      <c r="C146" s="55">
        <v>3537.162</v>
      </c>
      <c r="D146" s="55">
        <v>0</v>
      </c>
      <c r="E146" s="24">
        <v>63658.295</v>
      </c>
      <c r="F146" s="139">
        <v>0.025482380737066358</v>
      </c>
      <c r="G146" s="139">
        <f>+E146/$E$161</f>
        <v>0.2116330826620934</v>
      </c>
      <c r="J146" s="129"/>
      <c r="K146" s="129"/>
      <c r="L146" s="129"/>
      <c r="M146" s="129"/>
      <c r="N146" s="127"/>
      <c r="O146" s="127"/>
      <c r="P146" s="127"/>
      <c r="Q146" s="127"/>
      <c r="R146" s="127"/>
      <c r="S146"/>
      <c r="T146"/>
    </row>
    <row r="147" spans="1:20" ht="12.75">
      <c r="A147" s="219"/>
      <c r="B147" s="3" t="s">
        <v>324</v>
      </c>
      <c r="C147" s="55">
        <v>75042.348</v>
      </c>
      <c r="D147" s="55">
        <v>61205.945</v>
      </c>
      <c r="E147" s="24">
        <v>53090.714</v>
      </c>
      <c r="F147" s="139">
        <v>0.31775580918367297</v>
      </c>
      <c r="G147" s="139">
        <f>+E147/$E$161</f>
        <v>0.17650098018728838</v>
      </c>
      <c r="J147" s="129"/>
      <c r="K147" s="129"/>
      <c r="L147" s="129"/>
      <c r="M147" s="129"/>
      <c r="N147" s="127"/>
      <c r="O147" s="127"/>
      <c r="P147" s="127"/>
      <c r="Q147" s="127"/>
      <c r="R147" s="127"/>
      <c r="S147"/>
      <c r="T147"/>
    </row>
    <row r="148" spans="1:20" ht="12.75">
      <c r="A148" s="219"/>
      <c r="B148" s="3" t="s">
        <v>234</v>
      </c>
      <c r="C148" s="55">
        <v>74757.34</v>
      </c>
      <c r="D148" s="55">
        <v>57823.599</v>
      </c>
      <c r="E148" s="24">
        <v>46397.109</v>
      </c>
      <c r="F148" s="139">
        <v>0.13513888443373662</v>
      </c>
      <c r="G148" s="139">
        <f>+E148/$E$161</f>
        <v>0.15424797670561483</v>
      </c>
      <c r="H148" s="147"/>
      <c r="J148" s="129"/>
      <c r="K148" s="129"/>
      <c r="L148" s="129"/>
      <c r="M148" s="129"/>
      <c r="N148" s="127"/>
      <c r="O148" s="127"/>
      <c r="P148" s="127"/>
      <c r="Q148" s="127"/>
      <c r="R148" s="127"/>
      <c r="S148"/>
      <c r="T148"/>
    </row>
    <row r="149" spans="1:20" ht="12.75">
      <c r="A149" s="219"/>
      <c r="B149" s="3" t="s">
        <v>228</v>
      </c>
      <c r="C149" s="55">
        <v>28353.696</v>
      </c>
      <c r="D149" s="55">
        <v>25285.356</v>
      </c>
      <c r="E149" s="24">
        <v>29929.965</v>
      </c>
      <c r="F149" s="139">
        <v>0.8493576586851264</v>
      </c>
      <c r="G149" s="139">
        <f>+E149/$E$161</f>
        <v>0.09950267686117831</v>
      </c>
      <c r="J149" s="129"/>
      <c r="K149" s="129"/>
      <c r="L149" s="129"/>
      <c r="M149" s="129"/>
      <c r="N149" s="127"/>
      <c r="O149" s="127"/>
      <c r="P149" s="127"/>
      <c r="Q149" s="127"/>
      <c r="R149" s="127"/>
      <c r="S149"/>
      <c r="T149"/>
    </row>
    <row r="150" spans="1:20" ht="12.75">
      <c r="A150" s="219"/>
      <c r="B150" s="3" t="s">
        <v>222</v>
      </c>
      <c r="C150" s="55">
        <v>16302.475</v>
      </c>
      <c r="D150" s="55">
        <v>16278.088</v>
      </c>
      <c r="E150" s="24">
        <v>23818.046</v>
      </c>
      <c r="F150" s="139">
        <v>0.007279617155128793</v>
      </c>
      <c r="G150" s="139">
        <f aca="true" t="shared" si="10" ref="G150:G157">+E150/$E$161</f>
        <v>0.07918349836368603</v>
      </c>
      <c r="J150" s="127"/>
      <c r="K150" s="127"/>
      <c r="L150" s="127"/>
      <c r="M150" s="127"/>
      <c r="N150" s="127"/>
      <c r="O150" s="127"/>
      <c r="P150" s="127"/>
      <c r="Q150" s="127"/>
      <c r="R150" s="127"/>
      <c r="S150"/>
      <c r="T150"/>
    </row>
    <row r="151" spans="1:20" ht="12.75">
      <c r="A151" s="219"/>
      <c r="B151" s="3" t="s">
        <v>407</v>
      </c>
      <c r="C151" s="55">
        <v>15021.039</v>
      </c>
      <c r="D151" s="55">
        <v>11987.601</v>
      </c>
      <c r="E151" s="55">
        <v>15017.885</v>
      </c>
      <c r="F151" s="139">
        <v>0.5775847925044012</v>
      </c>
      <c r="G151" s="139">
        <f t="shared" si="10"/>
        <v>0.049927213690137515</v>
      </c>
      <c r="J151" s="127"/>
      <c r="K151" s="127"/>
      <c r="L151" s="127"/>
      <c r="M151" s="127"/>
      <c r="N151" s="127"/>
      <c r="O151" s="127"/>
      <c r="P151" s="127"/>
      <c r="Q151" s="127"/>
      <c r="R151" s="127"/>
      <c r="S151"/>
      <c r="T151"/>
    </row>
    <row r="152" spans="1:20" ht="12.75">
      <c r="A152" s="219"/>
      <c r="B152" s="79" t="s">
        <v>223</v>
      </c>
      <c r="C152" s="55">
        <v>6086.631</v>
      </c>
      <c r="D152" s="55">
        <v>5777.328</v>
      </c>
      <c r="E152" s="24">
        <v>12091.273</v>
      </c>
      <c r="F152" s="139">
        <v>0.011996982083474878</v>
      </c>
      <c r="G152" s="139">
        <f t="shared" si="10"/>
        <v>0.04019764240149595</v>
      </c>
      <c r="J152" s="127"/>
      <c r="K152" s="127"/>
      <c r="L152" s="127"/>
      <c r="M152" s="127"/>
      <c r="N152" s="127"/>
      <c r="O152" s="127"/>
      <c r="P152" s="127"/>
      <c r="Q152" s="127"/>
      <c r="R152" s="127"/>
      <c r="S152"/>
      <c r="T152"/>
    </row>
    <row r="153" spans="1:20" ht="15">
      <c r="A153" s="219"/>
      <c r="B153" s="3" t="s">
        <v>232</v>
      </c>
      <c r="C153" s="55">
        <v>8416.588</v>
      </c>
      <c r="D153" s="55">
        <v>6584.06</v>
      </c>
      <c r="E153" s="24">
        <v>9980.174</v>
      </c>
      <c r="F153" s="139">
        <v>0.4092672063103802</v>
      </c>
      <c r="G153" s="139">
        <f t="shared" si="10"/>
        <v>0.03317925792897965</v>
      </c>
      <c r="I153" s="55"/>
      <c r="J153" s="55"/>
      <c r="K153" s="182"/>
      <c r="L153" s="127"/>
      <c r="M153" s="127"/>
      <c r="N153" s="127"/>
      <c r="O153" s="127"/>
      <c r="P153" s="127"/>
      <c r="Q153" s="127"/>
      <c r="R153" s="127"/>
      <c r="S153"/>
      <c r="T153"/>
    </row>
    <row r="154" spans="1:20" ht="15">
      <c r="A154" s="219"/>
      <c r="B154" s="2" t="s">
        <v>235</v>
      </c>
      <c r="C154" s="55">
        <v>16529.266</v>
      </c>
      <c r="D154" s="55">
        <v>13173.083</v>
      </c>
      <c r="E154" s="24">
        <v>7558.06</v>
      </c>
      <c r="F154" s="139">
        <v>0.14831605024188885</v>
      </c>
      <c r="G154" s="139">
        <f t="shared" si="10"/>
        <v>0.02512689880784683</v>
      </c>
      <c r="J154" s="182"/>
      <c r="K154" s="182"/>
      <c r="L154" s="127"/>
      <c r="M154" s="127"/>
      <c r="N154" s="127"/>
      <c r="O154" s="127"/>
      <c r="P154" s="127"/>
      <c r="Q154" s="127"/>
      <c r="R154" s="127"/>
      <c r="S154"/>
      <c r="T154"/>
    </row>
    <row r="155" spans="1:20" ht="12.75">
      <c r="A155" s="219"/>
      <c r="B155" s="3" t="s">
        <v>153</v>
      </c>
      <c r="C155" s="55">
        <v>9703.882</v>
      </c>
      <c r="D155" s="55">
        <v>9690.052</v>
      </c>
      <c r="E155" s="24">
        <v>4958.815</v>
      </c>
      <c r="F155" s="139">
        <v>0.07316886677972483</v>
      </c>
      <c r="G155" s="139">
        <f t="shared" si="10"/>
        <v>0.016485664669483036</v>
      </c>
      <c r="J155" s="127"/>
      <c r="K155" s="127"/>
      <c r="L155" s="127"/>
      <c r="M155" s="127"/>
      <c r="N155" s="127"/>
      <c r="O155" s="127"/>
      <c r="P155" s="127"/>
      <c r="Q155" s="127"/>
      <c r="R155" s="127"/>
      <c r="S155"/>
      <c r="T155"/>
    </row>
    <row r="156" spans="1:20" ht="12.75">
      <c r="A156" s="219"/>
      <c r="B156" s="3" t="s">
        <v>226</v>
      </c>
      <c r="C156" s="55">
        <v>4505.164</v>
      </c>
      <c r="D156" s="55">
        <v>3783.767</v>
      </c>
      <c r="E156" s="24">
        <v>3231.978</v>
      </c>
      <c r="F156" s="139">
        <v>0.003596042864797836</v>
      </c>
      <c r="G156" s="139">
        <f t="shared" si="10"/>
        <v>0.01074476574083656</v>
      </c>
      <c r="J156" s="127"/>
      <c r="K156" s="127"/>
      <c r="L156" s="127"/>
      <c r="M156" s="127"/>
      <c r="N156" s="127"/>
      <c r="O156" s="127"/>
      <c r="P156" s="127"/>
      <c r="Q156" s="127"/>
      <c r="R156" s="127"/>
      <c r="S156"/>
      <c r="T156"/>
    </row>
    <row r="157" spans="1:20" ht="12.75">
      <c r="A157" s="219"/>
      <c r="B157" t="s">
        <v>225</v>
      </c>
      <c r="C157" s="55">
        <v>4064.498</v>
      </c>
      <c r="D157" s="55">
        <v>3240.512</v>
      </c>
      <c r="E157" s="24">
        <v>2540.059</v>
      </c>
      <c r="F157" s="139">
        <v>0.0045473735120327985</v>
      </c>
      <c r="G157" s="139">
        <f t="shared" si="10"/>
        <v>0.008444469276369942</v>
      </c>
      <c r="J157" s="127"/>
      <c r="K157" s="127"/>
      <c r="L157" s="127"/>
      <c r="M157" s="127"/>
      <c r="N157" s="127"/>
      <c r="O157" s="127"/>
      <c r="P157" s="127"/>
      <c r="Q157" s="127"/>
      <c r="R157" s="127"/>
      <c r="S157"/>
      <c r="T157"/>
    </row>
    <row r="158" spans="1:20" ht="12.75">
      <c r="A158" s="219"/>
      <c r="B158" s="3" t="s">
        <v>231</v>
      </c>
      <c r="C158" s="55">
        <v>752.991</v>
      </c>
      <c r="D158" s="55">
        <v>752.991</v>
      </c>
      <c r="E158" s="24">
        <v>1691.698</v>
      </c>
      <c r="F158" s="139">
        <v>0.03978595661549966</v>
      </c>
      <c r="G158" s="139">
        <f>+E158/$E$161</f>
        <v>0.005624078726477015</v>
      </c>
      <c r="J158" s="127"/>
      <c r="K158" s="127"/>
      <c r="L158" s="127"/>
      <c r="M158" s="127"/>
      <c r="N158" s="127"/>
      <c r="O158" s="127"/>
      <c r="P158" s="127"/>
      <c r="Q158" s="127"/>
      <c r="R158" s="127"/>
      <c r="S158"/>
      <c r="T158"/>
    </row>
    <row r="159" spans="1:20" ht="12.75">
      <c r="A159" s="219"/>
      <c r="B159" s="3" t="s">
        <v>233</v>
      </c>
      <c r="C159" s="55">
        <v>1929.779</v>
      </c>
      <c r="D159" s="55">
        <v>1668.839</v>
      </c>
      <c r="E159" s="24">
        <v>1406.001</v>
      </c>
      <c r="F159" s="139">
        <v>0.05185871880360029</v>
      </c>
      <c r="G159" s="139">
        <f>+E159/$E$161</f>
        <v>0.004674274198766806</v>
      </c>
      <c r="J159" s="127"/>
      <c r="K159" s="127"/>
      <c r="L159" s="127"/>
      <c r="M159" s="127"/>
      <c r="N159" s="127"/>
      <c r="O159" s="127"/>
      <c r="P159" s="127"/>
      <c r="Q159" s="127"/>
      <c r="R159" s="127"/>
      <c r="S159"/>
      <c r="T159"/>
    </row>
    <row r="160" spans="1:20" ht="12.75">
      <c r="A160" s="219"/>
      <c r="B160" s="3" t="s">
        <v>147</v>
      </c>
      <c r="C160" s="55">
        <f>+C161-SUM(C146:C159)</f>
        <v>30849.705000000075</v>
      </c>
      <c r="D160" s="55">
        <f>+D161-SUM(D146:D159)</f>
        <v>24742.84600000002</v>
      </c>
      <c r="E160" s="24">
        <f>+E161-SUM(E146:E159)</f>
        <v>25425.504000000074</v>
      </c>
      <c r="F160" s="139"/>
      <c r="G160" s="139">
        <f>+E160/$E$161</f>
        <v>0.08452751977974594</v>
      </c>
      <c r="J160" s="127"/>
      <c r="K160" s="127"/>
      <c r="L160" s="127"/>
      <c r="M160" s="128"/>
      <c r="N160" s="128"/>
      <c r="O160" s="128"/>
      <c r="P160" s="128"/>
      <c r="Q160" s="128"/>
      <c r="R160" s="128"/>
      <c r="S160" s="1"/>
      <c r="T160" s="1"/>
    </row>
    <row r="161" spans="1:20" s="44" customFormat="1" ht="12.75">
      <c r="A161" s="220"/>
      <c r="B161" s="41" t="s">
        <v>150</v>
      </c>
      <c r="C161" s="42">
        <f>+'Exportacion_regional '!B19</f>
        <v>295852.564</v>
      </c>
      <c r="D161" s="42">
        <f>+'Exportacion_regional '!C19</f>
        <v>241994.067</v>
      </c>
      <c r="E161" s="42">
        <f>+'Exportacion_regional '!D19</f>
        <v>300795.576</v>
      </c>
      <c r="F161" s="140"/>
      <c r="G161" s="66">
        <f>SUM(G146:G160)</f>
        <v>1.0000000000000002</v>
      </c>
      <c r="I161" s="181"/>
      <c r="J161" s="127"/>
      <c r="K161" s="127"/>
      <c r="L161" s="127"/>
      <c r="M161" s="127"/>
      <c r="N161" s="127"/>
      <c r="O161" s="127"/>
      <c r="P161" s="127"/>
      <c r="Q161" s="127"/>
      <c r="R161" s="127"/>
      <c r="S161"/>
      <c r="T161" s="52"/>
    </row>
    <row r="162" spans="1:18" ht="12.75" customHeight="1">
      <c r="A162" s="200" t="s">
        <v>270</v>
      </c>
      <c r="B162" s="3" t="s">
        <v>407</v>
      </c>
      <c r="C162" s="55">
        <v>0</v>
      </c>
      <c r="D162" s="55">
        <v>0</v>
      </c>
      <c r="E162" s="24">
        <v>2351.316</v>
      </c>
      <c r="F162" s="67">
        <v>0.09043113354325714</v>
      </c>
      <c r="G162" s="67">
        <f aca="true" t="shared" si="11" ref="G162:G167">+E162/$E$168</f>
        <v>0.4464323721169727</v>
      </c>
      <c r="M162" s="127"/>
      <c r="N162" s="127"/>
      <c r="O162" s="127"/>
      <c r="P162" s="127"/>
      <c r="R162" s="127"/>
    </row>
    <row r="163" spans="1:18" ht="12.75" customHeight="1">
      <c r="A163" s="201"/>
      <c r="B163" s="3" t="s">
        <v>325</v>
      </c>
      <c r="C163" s="55">
        <v>1005.413</v>
      </c>
      <c r="D163" s="55">
        <v>763.272</v>
      </c>
      <c r="E163" s="24">
        <v>1450.918</v>
      </c>
      <c r="F163" s="67">
        <v>0.059664857004534</v>
      </c>
      <c r="G163" s="67">
        <f t="shared" si="11"/>
        <v>0.2754783978364515</v>
      </c>
      <c r="M163" s="127"/>
      <c r="N163" s="127"/>
      <c r="O163" s="127"/>
      <c r="P163" s="127"/>
      <c r="R163" s="127"/>
    </row>
    <row r="164" spans="1:18" ht="12.75">
      <c r="A164" s="201"/>
      <c r="B164" s="3" t="s">
        <v>222</v>
      </c>
      <c r="C164" s="55">
        <v>123.644</v>
      </c>
      <c r="D164" s="55">
        <v>123.644</v>
      </c>
      <c r="E164" s="24">
        <v>687.751</v>
      </c>
      <c r="F164" s="67">
        <v>0.00021020044961106307</v>
      </c>
      <c r="G164" s="67">
        <f t="shared" si="11"/>
        <v>0.13057977335067686</v>
      </c>
      <c r="M164" s="127"/>
      <c r="N164" s="127"/>
      <c r="O164" s="127"/>
      <c r="P164" s="127"/>
      <c r="R164" s="127"/>
    </row>
    <row r="165" spans="1:18" ht="12.75">
      <c r="A165" s="201"/>
      <c r="B165" s="79" t="s">
        <v>223</v>
      </c>
      <c r="C165" s="55">
        <v>0</v>
      </c>
      <c r="D165" s="55">
        <v>0</v>
      </c>
      <c r="E165" s="24">
        <v>568.2</v>
      </c>
      <c r="F165" s="67">
        <v>0.0005637690274490062</v>
      </c>
      <c r="G165" s="67">
        <f t="shared" si="11"/>
        <v>0.10788123494964688</v>
      </c>
      <c r="H165" s="3"/>
      <c r="I165" s="126"/>
      <c r="J165" s="126"/>
      <c r="K165" s="126"/>
      <c r="L165" s="126"/>
      <c r="M165" s="126"/>
      <c r="N165" s="126"/>
      <c r="O165" s="126"/>
      <c r="P165" s="126"/>
      <c r="Q165" s="126"/>
      <c r="R165" s="126"/>
    </row>
    <row r="166" spans="1:18" ht="12.75">
      <c r="A166" s="201"/>
      <c r="B166" s="3" t="s">
        <v>231</v>
      </c>
      <c r="C166" s="55">
        <v>591.535</v>
      </c>
      <c r="D166" s="55">
        <v>591.535</v>
      </c>
      <c r="E166" s="24">
        <v>93.101</v>
      </c>
      <c r="F166" s="67">
        <v>0.0021895825063691235</v>
      </c>
      <c r="G166" s="67">
        <f t="shared" si="11"/>
        <v>0.017676611853303544</v>
      </c>
      <c r="H166" s="55"/>
      <c r="I166" s="55"/>
      <c r="J166" s="127"/>
      <c r="K166" s="127"/>
      <c r="L166" s="127"/>
      <c r="M166" s="127"/>
      <c r="N166" s="127"/>
      <c r="O166" s="127"/>
      <c r="P166" s="127"/>
      <c r="Q166" s="127"/>
      <c r="R166" s="127"/>
    </row>
    <row r="167" spans="1:18" ht="12.75">
      <c r="A167" s="201"/>
      <c r="B167" s="3" t="s">
        <v>147</v>
      </c>
      <c r="C167" s="55">
        <f>+C168-SUM(C162:C166)</f>
        <v>585.6349999999998</v>
      </c>
      <c r="D167" s="55">
        <f>+D168-SUM(D162:D166)</f>
        <v>581.1120000000001</v>
      </c>
      <c r="E167" s="24">
        <f>+E168-SUM(E162:E166)</f>
        <v>115.6170000000011</v>
      </c>
      <c r="F167" s="67"/>
      <c r="G167" s="67">
        <f t="shared" si="11"/>
        <v>0.02195160989294868</v>
      </c>
      <c r="H167"/>
      <c r="I167" s="127"/>
      <c r="J167" s="127"/>
      <c r="K167" s="127"/>
      <c r="L167" s="127"/>
      <c r="M167" s="127"/>
      <c r="N167" s="127"/>
      <c r="O167" s="127"/>
      <c r="P167" s="127"/>
      <c r="Q167" s="127"/>
      <c r="R167" s="127"/>
    </row>
    <row r="168" spans="1:18" s="44" customFormat="1" ht="12.75">
      <c r="A168" s="202"/>
      <c r="B168" s="41" t="s">
        <v>150</v>
      </c>
      <c r="C168" s="42">
        <f>+'Exportacion_regional '!B20</f>
        <v>2306.227</v>
      </c>
      <c r="D168" s="42">
        <f>+'Exportacion_regional '!C20</f>
        <v>2059.563</v>
      </c>
      <c r="E168" s="42">
        <f>+'Exportacion_regional '!D20</f>
        <v>5266.903</v>
      </c>
      <c r="F168" s="66"/>
      <c r="G168" s="66">
        <f>SUM(G162:G167)</f>
        <v>1</v>
      </c>
      <c r="H168" s="55"/>
      <c r="I168" s="127"/>
      <c r="J168" s="130"/>
      <c r="K168" s="130"/>
      <c r="L168" s="130"/>
      <c r="M168" s="127"/>
      <c r="N168" s="127"/>
      <c r="O168" s="127"/>
      <c r="P168" s="127"/>
      <c r="Q168" s="130"/>
      <c r="R168" s="127"/>
    </row>
    <row r="169" spans="1:18" s="44" customFormat="1" ht="12.75">
      <c r="A169" s="221" t="s">
        <v>243</v>
      </c>
      <c r="B169" s="13" t="s">
        <v>231</v>
      </c>
      <c r="C169" s="55">
        <v>29774.902</v>
      </c>
      <c r="D169" s="55">
        <v>27986.661</v>
      </c>
      <c r="E169" s="24">
        <v>37303.64</v>
      </c>
      <c r="F169" s="139">
        <v>0.8773203034112576</v>
      </c>
      <c r="G169" s="139">
        <f>+E169/$E$177</f>
        <v>0.47892651637219374</v>
      </c>
      <c r="H169"/>
      <c r="I169" s="127"/>
      <c r="J169" s="130"/>
      <c r="K169" s="130"/>
      <c r="L169" s="130"/>
      <c r="M169" s="127"/>
      <c r="N169" s="127"/>
      <c r="O169" s="127"/>
      <c r="P169" s="127"/>
      <c r="Q169" s="130"/>
      <c r="R169" s="127"/>
    </row>
    <row r="170" spans="1:18" s="44" customFormat="1" ht="12.75">
      <c r="A170" s="213"/>
      <c r="B170" s="13" t="s">
        <v>325</v>
      </c>
      <c r="C170" s="55">
        <v>19620.997</v>
      </c>
      <c r="D170" s="55">
        <v>16045.327</v>
      </c>
      <c r="E170" s="24">
        <v>21637.561</v>
      </c>
      <c r="F170" s="139">
        <v>0.8897828705632448</v>
      </c>
      <c r="G170" s="139">
        <f>+E170/$E$177</f>
        <v>0.2777959928983027</v>
      </c>
      <c r="H170"/>
      <c r="I170" s="127"/>
      <c r="J170" s="130"/>
      <c r="K170" s="130"/>
      <c r="L170" s="130"/>
      <c r="M170" s="127"/>
      <c r="N170" s="127"/>
      <c r="O170" s="127"/>
      <c r="P170" s="127"/>
      <c r="Q170" s="130"/>
      <c r="R170" s="127"/>
    </row>
    <row r="171" spans="1:18" s="44" customFormat="1" ht="12.75">
      <c r="A171" s="213"/>
      <c r="B171" s="79" t="s">
        <v>408</v>
      </c>
      <c r="C171" s="55">
        <v>2726.761</v>
      </c>
      <c r="D171" s="55">
        <v>2703.24</v>
      </c>
      <c r="E171" s="55">
        <v>7826.923</v>
      </c>
      <c r="F171" s="139">
        <v>0.9690602165357693</v>
      </c>
      <c r="G171" s="139">
        <f>+E171/$E$177</f>
        <v>0.10048673443941127</v>
      </c>
      <c r="H171"/>
      <c r="I171" s="127"/>
      <c r="J171" s="130"/>
      <c r="K171" s="130"/>
      <c r="L171" s="130"/>
      <c r="M171" s="127"/>
      <c r="N171" s="127"/>
      <c r="O171" s="127"/>
      <c r="P171" s="127"/>
      <c r="Q171" s="130"/>
      <c r="R171" s="127"/>
    </row>
    <row r="172" spans="1:18" s="44" customFormat="1" ht="12.75">
      <c r="A172" s="213"/>
      <c r="B172" s="3" t="s">
        <v>225</v>
      </c>
      <c r="C172" s="55">
        <v>2265.542</v>
      </c>
      <c r="D172" s="55">
        <v>2097.794</v>
      </c>
      <c r="E172" s="24">
        <v>2071.829</v>
      </c>
      <c r="F172" s="139">
        <v>0.0037091186921490407</v>
      </c>
      <c r="G172" s="139">
        <f>+E172/$E$177</f>
        <v>0.02659938401423791</v>
      </c>
      <c r="H172" s="24"/>
      <c r="I172" s="127"/>
      <c r="J172" s="130"/>
      <c r="K172" s="130"/>
      <c r="L172" s="130"/>
      <c r="M172" s="127"/>
      <c r="N172" s="127"/>
      <c r="O172" s="127"/>
      <c r="P172" s="127"/>
      <c r="Q172" s="130"/>
      <c r="R172" s="127"/>
    </row>
    <row r="173" spans="1:18" ht="12.75">
      <c r="A173" s="213"/>
      <c r="B173" s="3" t="s">
        <v>232</v>
      </c>
      <c r="C173" s="55">
        <v>2409.055</v>
      </c>
      <c r="D173" s="55">
        <v>2020.778</v>
      </c>
      <c r="E173" s="24">
        <v>1329.703</v>
      </c>
      <c r="F173" s="139">
        <v>0.05452849139028352</v>
      </c>
      <c r="G173" s="139">
        <f>+E173/$E$177</f>
        <v>0.017071525073683296</v>
      </c>
      <c r="H173"/>
      <c r="I173" s="127"/>
      <c r="J173" s="127"/>
      <c r="K173" s="127"/>
      <c r="L173" s="127"/>
      <c r="M173" s="127"/>
      <c r="N173" s="127"/>
      <c r="O173" s="127"/>
      <c r="P173" s="127"/>
      <c r="Q173" s="127"/>
      <c r="R173" s="127"/>
    </row>
    <row r="174" spans="1:18" ht="12.75">
      <c r="A174" s="213"/>
      <c r="B174" s="3" t="s">
        <v>233</v>
      </c>
      <c r="C174" s="55">
        <v>870.596</v>
      </c>
      <c r="D174" s="55">
        <v>852.367</v>
      </c>
      <c r="E174" s="24">
        <v>997.718</v>
      </c>
      <c r="F174" s="139">
        <v>0.036799673120638234</v>
      </c>
      <c r="G174" s="139">
        <f>+E174/$E$177</f>
        <v>0.012809302418258174</v>
      </c>
      <c r="H174"/>
      <c r="I174" s="127"/>
      <c r="J174" s="127"/>
      <c r="K174" s="127"/>
      <c r="L174" s="127"/>
      <c r="M174" s="127"/>
      <c r="N174" s="127"/>
      <c r="O174" s="127"/>
      <c r="P174" s="127"/>
      <c r="Q174" s="127"/>
      <c r="R174" s="127"/>
    </row>
    <row r="175" spans="1:18" ht="12.75">
      <c r="A175" s="213"/>
      <c r="B175" s="3" t="s">
        <v>228</v>
      </c>
      <c r="C175" s="55">
        <v>130.451</v>
      </c>
      <c r="D175" s="55">
        <v>130.451</v>
      </c>
      <c r="E175" s="24">
        <v>592.556</v>
      </c>
      <c r="F175" s="139">
        <v>0.016815655374131704</v>
      </c>
      <c r="G175" s="139">
        <f>+E175/$E$177</f>
        <v>0.00760758952304498</v>
      </c>
      <c r="H175"/>
      <c r="I175" s="127"/>
      <c r="M175" s="128"/>
      <c r="N175" s="128"/>
      <c r="O175" s="128"/>
      <c r="P175" s="128"/>
      <c r="R175" s="128"/>
    </row>
    <row r="176" spans="1:20" ht="12.75">
      <c r="A176" s="213"/>
      <c r="B176" t="s">
        <v>147</v>
      </c>
      <c r="C176" s="55">
        <f>+C177-SUM(C169:C175)</f>
        <v>6018.181000000004</v>
      </c>
      <c r="D176" s="55">
        <f>+D177-SUM(D169:D175)</f>
        <v>5376.092000000004</v>
      </c>
      <c r="E176" s="24">
        <f>+E177-SUM(E169:E175)</f>
        <v>6130.182000000015</v>
      </c>
      <c r="F176" s="139"/>
      <c r="G176" s="139">
        <f>+E176/$E$177</f>
        <v>0.07870295526086823</v>
      </c>
      <c r="H176"/>
      <c r="I176" s="127"/>
      <c r="J176" s="144"/>
      <c r="K176" s="144"/>
      <c r="L176" s="144"/>
      <c r="M176" s="143"/>
      <c r="N176" s="143"/>
      <c r="O176" s="143"/>
      <c r="P176" s="143"/>
      <c r="Q176" s="144"/>
      <c r="R176" s="127"/>
      <c r="S176" s="142"/>
      <c r="T176" s="142"/>
    </row>
    <row r="177" spans="1:20" s="44" customFormat="1" ht="12.75">
      <c r="A177" s="215"/>
      <c r="B177" s="41" t="s">
        <v>150</v>
      </c>
      <c r="C177" s="42">
        <f>+'Exportacion_regional '!B21</f>
        <v>63816.485</v>
      </c>
      <c r="D177" s="42">
        <f>+'Exportacion_regional '!C21</f>
        <v>57212.71</v>
      </c>
      <c r="E177" s="42">
        <f>+'Exportacion_regional '!D21</f>
        <v>77890.112</v>
      </c>
      <c r="F177" s="140"/>
      <c r="G177" s="66">
        <f>SUM(G169:G176)</f>
        <v>1.0000000000000002</v>
      </c>
      <c r="H177"/>
      <c r="I177" s="127"/>
      <c r="J177" s="144"/>
      <c r="K177" s="144"/>
      <c r="L177" s="144"/>
      <c r="M177" s="143"/>
      <c r="N177" s="143"/>
      <c r="O177" s="143"/>
      <c r="P177" s="143"/>
      <c r="Q177" s="143"/>
      <c r="R177" s="127"/>
      <c r="S177" s="142"/>
      <c r="T177" s="142"/>
    </row>
    <row r="178" spans="1:20" s="44" customFormat="1" ht="12.75">
      <c r="A178" s="45" t="s">
        <v>42</v>
      </c>
      <c r="B178" s="46"/>
      <c r="C178" s="48">
        <f>+'Exportacion_regional '!B22</f>
        <v>12881.312000001162</v>
      </c>
      <c r="D178" s="48">
        <f>+'Exportacion_regional '!C22</f>
        <v>11233.88599999927</v>
      </c>
      <c r="E178" s="48">
        <f>+'Exportacion_regional '!D22</f>
        <v>21175.871000001833</v>
      </c>
      <c r="F178" s="43"/>
      <c r="G178" s="43"/>
      <c r="H178"/>
      <c r="I178" s="127"/>
      <c r="J178" s="143"/>
      <c r="K178" s="143"/>
      <c r="L178" s="143"/>
      <c r="M178" s="143"/>
      <c r="N178" s="143"/>
      <c r="O178" s="143"/>
      <c r="P178" s="143"/>
      <c r="Q178" s="143"/>
      <c r="R178" s="127"/>
      <c r="S178" s="142"/>
      <c r="T178" s="142"/>
    </row>
    <row r="179" spans="1:20" s="44" customFormat="1" ht="12.75">
      <c r="A179" s="41" t="s">
        <v>133</v>
      </c>
      <c r="B179" s="41"/>
      <c r="C179" s="42">
        <f>+'Exportacion_regional '!B23</f>
        <v>12315251</v>
      </c>
      <c r="D179" s="42">
        <f>+'Exportacion_regional '!C23</f>
        <v>10445076</v>
      </c>
      <c r="E179" s="42">
        <f>+'Exportacion_regional '!D23</f>
        <v>12143881</v>
      </c>
      <c r="F179" s="43"/>
      <c r="G179" s="43"/>
      <c r="H179"/>
      <c r="I179" s="127"/>
      <c r="J179" s="143"/>
      <c r="K179" s="143"/>
      <c r="L179" s="143"/>
      <c r="M179" s="143"/>
      <c r="N179" s="143"/>
      <c r="O179" s="143"/>
      <c r="P179" s="143"/>
      <c r="Q179" s="143"/>
      <c r="R179" s="127"/>
      <c r="S179" s="142"/>
      <c r="T179" s="142"/>
    </row>
    <row r="180" spans="1:20" s="31" customFormat="1" ht="15">
      <c r="A180" s="32" t="s">
        <v>308</v>
      </c>
      <c r="B180" s="32"/>
      <c r="C180" s="32"/>
      <c r="D180" s="32"/>
      <c r="E180" s="32"/>
      <c r="F180" s="32"/>
      <c r="G180" s="32"/>
      <c r="H180"/>
      <c r="I180" s="127"/>
      <c r="J180" s="182"/>
      <c r="K180" s="182"/>
      <c r="L180" s="127"/>
      <c r="M180" s="127"/>
      <c r="N180" s="127"/>
      <c r="O180" s="127"/>
      <c r="P180" s="127"/>
      <c r="Q180" s="127"/>
      <c r="R180" s="127"/>
      <c r="S180" s="142"/>
      <c r="T180" s="142"/>
    </row>
    <row r="181" spans="1:18" ht="12.75">
      <c r="A181" s="52"/>
      <c r="B181"/>
      <c r="C181"/>
      <c r="D181"/>
      <c r="E181"/>
      <c r="F181" s="52"/>
      <c r="G181" s="52"/>
      <c r="H181"/>
      <c r="I181" s="127"/>
      <c r="J181" s="127"/>
      <c r="K181" s="127"/>
      <c r="L181" s="127"/>
      <c r="M181" s="127"/>
      <c r="N181" s="127"/>
      <c r="O181" s="127"/>
      <c r="P181" s="127"/>
      <c r="Q181" s="127"/>
      <c r="R181" s="127"/>
    </row>
    <row r="182" spans="1:18" ht="12.75">
      <c r="A182" s="2"/>
      <c r="B182" s="2"/>
      <c r="C182" s="2"/>
      <c r="D182" s="2"/>
      <c r="E182" s="141"/>
      <c r="F182" s="141"/>
      <c r="G182" s="141"/>
      <c r="I182" s="127"/>
      <c r="M182" s="127"/>
      <c r="N182" s="127"/>
      <c r="O182" s="127"/>
      <c r="P182" s="127"/>
      <c r="R182" s="127"/>
    </row>
    <row r="183" spans="1:18" ht="12.75">
      <c r="A183" s="2"/>
      <c r="B183" s="2"/>
      <c r="D183" s="2"/>
      <c r="E183" s="2"/>
      <c r="F183" s="2"/>
      <c r="G183" s="2"/>
      <c r="H183"/>
      <c r="I183" s="127"/>
      <c r="J183" s="127"/>
      <c r="K183" s="127"/>
      <c r="L183" s="127"/>
      <c r="M183" s="127"/>
      <c r="N183" s="127"/>
      <c r="O183" s="127"/>
      <c r="P183" s="127"/>
      <c r="Q183" s="127"/>
      <c r="R183" s="127"/>
    </row>
    <row r="184" spans="1:18" ht="12.75">
      <c r="A184"/>
      <c r="B184" s="3"/>
      <c r="C184" s="3"/>
      <c r="D184" s="3"/>
      <c r="E184" s="3"/>
      <c r="F184"/>
      <c r="G184" s="3"/>
      <c r="H184"/>
      <c r="I184" s="127"/>
      <c r="J184" s="127"/>
      <c r="K184" s="127"/>
      <c r="L184" s="127"/>
      <c r="M184" s="127"/>
      <c r="N184" s="127"/>
      <c r="O184" s="127"/>
      <c r="P184" s="127"/>
      <c r="Q184" s="127"/>
      <c r="R184" s="127"/>
    </row>
    <row r="185" spans="1:18" ht="12.75">
      <c r="A185"/>
      <c r="B185"/>
      <c r="C185"/>
      <c r="D185"/>
      <c r="E185"/>
      <c r="F185"/>
      <c r="G185"/>
      <c r="H185"/>
      <c r="I185" s="127"/>
      <c r="J185" s="127"/>
      <c r="K185" s="127"/>
      <c r="L185" s="127"/>
      <c r="M185" s="127"/>
      <c r="N185" s="127"/>
      <c r="O185" s="127"/>
      <c r="P185" s="127"/>
      <c r="Q185" s="127"/>
      <c r="R185" s="127"/>
    </row>
    <row r="186" spans="1:18" ht="12.75">
      <c r="A186"/>
      <c r="B186"/>
      <c r="D186"/>
      <c r="E186"/>
      <c r="F186"/>
      <c r="G186"/>
      <c r="H186" s="134"/>
      <c r="I186" s="129"/>
      <c r="J186" s="127"/>
      <c r="K186" s="127"/>
      <c r="L186" s="127"/>
      <c r="M186" s="127"/>
      <c r="N186" s="127"/>
      <c r="O186" s="127"/>
      <c r="P186" s="127"/>
      <c r="Q186" s="127"/>
      <c r="R186" s="127"/>
    </row>
    <row r="187" spans="1:18" ht="12.75">
      <c r="A187"/>
      <c r="B187"/>
      <c r="C187"/>
      <c r="D187"/>
      <c r="E187"/>
      <c r="F187"/>
      <c r="G187"/>
      <c r="H187" s="134"/>
      <c r="I187" s="181"/>
      <c r="J187" s="181"/>
      <c r="K187" s="181"/>
      <c r="L187" s="181"/>
      <c r="M187" s="127"/>
      <c r="N187" s="127"/>
      <c r="O187" s="127"/>
      <c r="P187" s="127"/>
      <c r="Q187" s="127"/>
      <c r="R187" s="127"/>
    </row>
    <row r="188" spans="1:18" ht="12.75">
      <c r="A188"/>
      <c r="B188"/>
      <c r="C188"/>
      <c r="D188"/>
      <c r="E188"/>
      <c r="F188"/>
      <c r="G188"/>
      <c r="H188"/>
      <c r="M188" s="127"/>
      <c r="N188" s="127"/>
      <c r="O188" s="127"/>
      <c r="P188" s="127"/>
      <c r="R188" s="127"/>
    </row>
    <row r="189" spans="1:18" ht="12.75">
      <c r="A189"/>
      <c r="B189"/>
      <c r="C189"/>
      <c r="D189"/>
      <c r="E189"/>
      <c r="F189"/>
      <c r="G189"/>
      <c r="H189"/>
      <c r="M189" s="127"/>
      <c r="N189" s="127"/>
      <c r="O189" s="127"/>
      <c r="P189" s="127"/>
      <c r="R189" s="127"/>
    </row>
    <row r="190" spans="1:18" ht="12.75">
      <c r="A190"/>
      <c r="B190"/>
      <c r="C190"/>
      <c r="D190"/>
      <c r="E190"/>
      <c r="F190"/>
      <c r="G190"/>
      <c r="H190"/>
      <c r="M190" s="127"/>
      <c r="N190" s="127"/>
      <c r="O190" s="127"/>
      <c r="P190" s="127"/>
      <c r="R190" s="127"/>
    </row>
    <row r="191" spans="1:18" ht="12.75">
      <c r="A191"/>
      <c r="B191"/>
      <c r="C191"/>
      <c r="D191"/>
      <c r="E191"/>
      <c r="F191"/>
      <c r="G191"/>
      <c r="H191" s="3"/>
      <c r="I191" s="183"/>
      <c r="J191" s="183"/>
      <c r="K191" s="183"/>
      <c r="L191" s="183"/>
      <c r="M191" s="126"/>
      <c r="N191" s="126"/>
      <c r="O191" s="126"/>
      <c r="P191" s="126"/>
      <c r="Q191" s="126"/>
      <c r="R191" s="126"/>
    </row>
    <row r="192" spans="1:18" ht="12.75">
      <c r="A192"/>
      <c r="B192"/>
      <c r="C192"/>
      <c r="D192"/>
      <c r="E192"/>
      <c r="F192"/>
      <c r="G192"/>
      <c r="H192"/>
      <c r="I192" s="127"/>
      <c r="J192" s="127"/>
      <c r="K192" s="127"/>
      <c r="L192" s="127"/>
      <c r="M192" s="127"/>
      <c r="N192" s="127"/>
      <c r="O192" s="127"/>
      <c r="P192" s="127"/>
      <c r="Q192" s="127"/>
      <c r="R192" s="127"/>
    </row>
    <row r="193" spans="1:18" ht="12.75">
      <c r="A193"/>
      <c r="B193"/>
      <c r="C193"/>
      <c r="D193"/>
      <c r="E193"/>
      <c r="F193"/>
      <c r="G193"/>
      <c r="H193"/>
      <c r="I193" s="127"/>
      <c r="J193" s="127"/>
      <c r="K193" s="127"/>
      <c r="L193" s="127"/>
      <c r="M193" s="127"/>
      <c r="N193" s="127"/>
      <c r="O193" s="127"/>
      <c r="P193" s="127"/>
      <c r="Q193" s="127"/>
      <c r="R193" s="127"/>
    </row>
    <row r="194" spans="1:18" ht="12.75">
      <c r="A194"/>
      <c r="B194"/>
      <c r="C194"/>
      <c r="D194"/>
      <c r="E194"/>
      <c r="F194"/>
      <c r="G194"/>
      <c r="H194"/>
      <c r="I194" s="127"/>
      <c r="J194" s="127"/>
      <c r="K194" s="127"/>
      <c r="L194" s="127"/>
      <c r="M194" s="127"/>
      <c r="N194" s="127"/>
      <c r="O194" s="127"/>
      <c r="P194" s="127"/>
      <c r="Q194" s="127"/>
      <c r="R194" s="127"/>
    </row>
    <row r="195" spans="1:18" ht="12.75">
      <c r="A195"/>
      <c r="B195"/>
      <c r="C195"/>
      <c r="D195"/>
      <c r="E195"/>
      <c r="F195"/>
      <c r="G195"/>
      <c r="H195"/>
      <c r="I195" s="127"/>
      <c r="J195" s="127"/>
      <c r="K195" s="127"/>
      <c r="L195" s="127"/>
      <c r="M195" s="127"/>
      <c r="N195" s="127"/>
      <c r="O195" s="127"/>
      <c r="P195" s="127"/>
      <c r="Q195" s="127"/>
      <c r="R195" s="127"/>
    </row>
    <row r="196" spans="1:18" ht="12.75">
      <c r="A196"/>
      <c r="B196"/>
      <c r="C196"/>
      <c r="D196"/>
      <c r="E196"/>
      <c r="F196"/>
      <c r="G196"/>
      <c r="H196" s="134"/>
      <c r="I196" s="127"/>
      <c r="J196" s="127"/>
      <c r="K196" s="127"/>
      <c r="L196" s="127"/>
      <c r="M196" s="127"/>
      <c r="N196" s="127"/>
      <c r="O196" s="127"/>
      <c r="P196" s="127"/>
      <c r="Q196" s="127"/>
      <c r="R196" s="127"/>
    </row>
    <row r="197" spans="1:18" ht="12.75">
      <c r="A197"/>
      <c r="B197"/>
      <c r="C197"/>
      <c r="D197"/>
      <c r="E197"/>
      <c r="F197"/>
      <c r="G197"/>
      <c r="H197"/>
      <c r="I197" s="181"/>
      <c r="J197" s="181"/>
      <c r="K197" s="181"/>
      <c r="L197" s="181"/>
      <c r="M197" s="127"/>
      <c r="N197" s="127"/>
      <c r="O197" s="127"/>
      <c r="P197" s="127"/>
      <c r="Q197" s="127"/>
      <c r="R197" s="127"/>
    </row>
    <row r="198" spans="1:18" ht="12.75">
      <c r="A198"/>
      <c r="B198"/>
      <c r="C198"/>
      <c r="D198"/>
      <c r="E198"/>
      <c r="F198"/>
      <c r="G198"/>
      <c r="H198"/>
      <c r="I198" s="127"/>
      <c r="J198" s="127"/>
      <c r="K198" s="127"/>
      <c r="L198" s="127"/>
      <c r="M198" s="127"/>
      <c r="N198" s="127"/>
      <c r="O198" s="127"/>
      <c r="P198" s="127"/>
      <c r="Q198" s="127"/>
      <c r="R198" s="127"/>
    </row>
    <row r="199" spans="1:18" ht="12.75">
      <c r="A199"/>
      <c r="B199"/>
      <c r="C199"/>
      <c r="D199"/>
      <c r="E199"/>
      <c r="F199"/>
      <c r="G199"/>
      <c r="H199"/>
      <c r="I199" s="127"/>
      <c r="J199" s="127"/>
      <c r="K199" s="127"/>
      <c r="L199" s="127"/>
      <c r="M199" s="127"/>
      <c r="N199" s="127"/>
      <c r="O199" s="127"/>
      <c r="P199" s="127"/>
      <c r="Q199" s="127"/>
      <c r="R199" s="127"/>
    </row>
    <row r="200" spans="1:18" ht="12.75">
      <c r="A200"/>
      <c r="B200"/>
      <c r="C200"/>
      <c r="D200"/>
      <c r="E200"/>
      <c r="F200"/>
      <c r="G200"/>
      <c r="H200"/>
      <c r="I200" s="127"/>
      <c r="J200" s="127"/>
      <c r="K200" s="127"/>
      <c r="L200" s="127"/>
      <c r="M200" s="127"/>
      <c r="N200" s="127"/>
      <c r="O200" s="127"/>
      <c r="P200" s="127"/>
      <c r="Q200" s="127"/>
      <c r="R200" s="127"/>
    </row>
    <row r="201" spans="1:18" ht="12.75">
      <c r="A201"/>
      <c r="B201"/>
      <c r="C201"/>
      <c r="D201"/>
      <c r="E201"/>
      <c r="F201"/>
      <c r="G201"/>
      <c r="H201"/>
      <c r="I201" s="127"/>
      <c r="J201" s="127"/>
      <c r="K201" s="127"/>
      <c r="L201" s="127"/>
      <c r="M201" s="127"/>
      <c r="N201" s="127"/>
      <c r="O201" s="127"/>
      <c r="P201" s="127"/>
      <c r="Q201" s="127"/>
      <c r="R201" s="127"/>
    </row>
    <row r="202" spans="1:21" ht="12.75">
      <c r="A202"/>
      <c r="B202"/>
      <c r="C202"/>
      <c r="D202"/>
      <c r="E202"/>
      <c r="F202"/>
      <c r="G202"/>
      <c r="H202"/>
      <c r="I202" s="127"/>
      <c r="J202" s="127"/>
      <c r="K202" s="127"/>
      <c r="L202" s="127"/>
      <c r="M202" s="127"/>
      <c r="N202" s="127"/>
      <c r="O202" s="127"/>
      <c r="P202" s="127"/>
      <c r="Q202" s="127"/>
      <c r="R202" s="127"/>
      <c r="S202"/>
      <c r="T202"/>
      <c r="U202"/>
    </row>
    <row r="203" spans="1:21" ht="12.75">
      <c r="A203"/>
      <c r="B203"/>
      <c r="C203"/>
      <c r="D203"/>
      <c r="E203"/>
      <c r="F203"/>
      <c r="G203"/>
      <c r="H203"/>
      <c r="I203" s="127"/>
      <c r="J203" s="127"/>
      <c r="K203" s="127"/>
      <c r="L203" s="127"/>
      <c r="M203" s="127"/>
      <c r="N203" s="127"/>
      <c r="O203" s="127"/>
      <c r="P203" s="127"/>
      <c r="Q203" s="127"/>
      <c r="R203" s="127"/>
      <c r="S203"/>
      <c r="T203"/>
      <c r="U203"/>
    </row>
    <row r="204" spans="1:21" ht="12.75">
      <c r="A204"/>
      <c r="B204"/>
      <c r="C204"/>
      <c r="D204"/>
      <c r="E204"/>
      <c r="F204"/>
      <c r="G204"/>
      <c r="H204"/>
      <c r="I204" s="127"/>
      <c r="J204" s="127"/>
      <c r="K204" s="127"/>
      <c r="L204" s="127"/>
      <c r="M204" s="127"/>
      <c r="N204" s="127"/>
      <c r="O204" s="127"/>
      <c r="P204" s="127"/>
      <c r="Q204" s="127"/>
      <c r="R204" s="127"/>
      <c r="S204"/>
      <c r="T204"/>
      <c r="U204"/>
    </row>
    <row r="205" spans="1:21" ht="12.75">
      <c r="A205"/>
      <c r="B205"/>
      <c r="C205"/>
      <c r="D205"/>
      <c r="E205"/>
      <c r="F205"/>
      <c r="G205"/>
      <c r="H205"/>
      <c r="I205" s="127"/>
      <c r="J205" s="127"/>
      <c r="K205" s="127"/>
      <c r="L205" s="127"/>
      <c r="M205" s="127"/>
      <c r="N205" s="127"/>
      <c r="O205" s="127"/>
      <c r="P205" s="127"/>
      <c r="Q205" s="127"/>
      <c r="R205" s="127"/>
      <c r="S205"/>
      <c r="T205"/>
      <c r="U205"/>
    </row>
    <row r="206" spans="1:21" ht="12.75">
      <c r="A206"/>
      <c r="B206"/>
      <c r="C206"/>
      <c r="D206"/>
      <c r="E206"/>
      <c r="F206"/>
      <c r="G206"/>
      <c r="H206"/>
      <c r="I206" s="127"/>
      <c r="J206" s="127"/>
      <c r="K206" s="127"/>
      <c r="L206" s="127"/>
      <c r="M206" s="127"/>
      <c r="N206" s="127"/>
      <c r="O206" s="127"/>
      <c r="P206" s="127"/>
      <c r="Q206" s="127"/>
      <c r="R206" s="127"/>
      <c r="S206"/>
      <c r="T206"/>
      <c r="U206"/>
    </row>
    <row r="207" spans="1:21" ht="12.75">
      <c r="A207"/>
      <c r="B207"/>
      <c r="C207"/>
      <c r="D207"/>
      <c r="E207"/>
      <c r="F207"/>
      <c r="G207"/>
      <c r="H207"/>
      <c r="I207" s="127"/>
      <c r="J207" s="127"/>
      <c r="K207" s="127"/>
      <c r="L207" s="127"/>
      <c r="M207" s="127"/>
      <c r="N207" s="127"/>
      <c r="O207" s="127"/>
      <c r="P207" s="127"/>
      <c r="Q207" s="127"/>
      <c r="R207" s="127"/>
      <c r="S207"/>
      <c r="T207"/>
      <c r="U207"/>
    </row>
    <row r="208" spans="1:21" ht="12.75">
      <c r="A208"/>
      <c r="B208"/>
      <c r="C208"/>
      <c r="D208"/>
      <c r="E208"/>
      <c r="F208"/>
      <c r="G208"/>
      <c r="H208"/>
      <c r="I208" s="127"/>
      <c r="J208" s="127"/>
      <c r="K208" s="127"/>
      <c r="L208" s="127"/>
      <c r="M208" s="127"/>
      <c r="N208" s="127"/>
      <c r="O208" s="127"/>
      <c r="P208" s="127"/>
      <c r="Q208" s="127"/>
      <c r="R208" s="127"/>
      <c r="S208"/>
      <c r="T208"/>
      <c r="U208"/>
    </row>
    <row r="209" spans="1:21" ht="12.75">
      <c r="A209"/>
      <c r="B209"/>
      <c r="C209"/>
      <c r="D209"/>
      <c r="E209"/>
      <c r="F209"/>
      <c r="G209"/>
      <c r="H209"/>
      <c r="I209" s="127"/>
      <c r="J209" s="127"/>
      <c r="K209" s="127"/>
      <c r="L209" s="127"/>
      <c r="M209" s="127"/>
      <c r="N209" s="127"/>
      <c r="O209" s="127"/>
      <c r="P209" s="127"/>
      <c r="Q209" s="127"/>
      <c r="R209" s="127"/>
      <c r="S209"/>
      <c r="T209"/>
      <c r="U209"/>
    </row>
    <row r="210" spans="1:21" ht="12.75">
      <c r="A210"/>
      <c r="B210"/>
      <c r="C210"/>
      <c r="D210"/>
      <c r="E210"/>
      <c r="F210"/>
      <c r="G210"/>
      <c r="H210"/>
      <c r="I210" s="127"/>
      <c r="J210" s="127"/>
      <c r="K210" s="127"/>
      <c r="L210" s="127"/>
      <c r="M210" s="127"/>
      <c r="N210" s="127"/>
      <c r="O210" s="127"/>
      <c r="P210" s="127"/>
      <c r="Q210" s="127"/>
      <c r="R210" s="127"/>
      <c r="S210"/>
      <c r="T210"/>
      <c r="U210"/>
    </row>
    <row r="211" spans="1:21" ht="12.75">
      <c r="A211"/>
      <c r="B211"/>
      <c r="C211"/>
      <c r="D211"/>
      <c r="E211"/>
      <c r="F211"/>
      <c r="G211"/>
      <c r="H211"/>
      <c r="I211" s="127"/>
      <c r="J211" s="127"/>
      <c r="K211" s="127"/>
      <c r="L211" s="127"/>
      <c r="M211" s="127"/>
      <c r="N211" s="127"/>
      <c r="O211" s="127"/>
      <c r="P211" s="127"/>
      <c r="Q211" s="127"/>
      <c r="R211" s="127"/>
      <c r="S211"/>
      <c r="T211"/>
      <c r="U211"/>
    </row>
    <row r="212" spans="1:21" ht="12.75">
      <c r="A212"/>
      <c r="B212"/>
      <c r="C212"/>
      <c r="D212"/>
      <c r="E212"/>
      <c r="F212"/>
      <c r="G212"/>
      <c r="H212"/>
      <c r="I212" s="127"/>
      <c r="J212" s="127"/>
      <c r="K212" s="127"/>
      <c r="L212" s="127"/>
      <c r="M212" s="127"/>
      <c r="N212" s="127"/>
      <c r="O212" s="127"/>
      <c r="P212" s="127"/>
      <c r="Q212" s="127"/>
      <c r="R212" s="127"/>
      <c r="S212"/>
      <c r="T212"/>
      <c r="U212"/>
    </row>
    <row r="213" spans="1:21" ht="12.75">
      <c r="A213"/>
      <c r="B213"/>
      <c r="C213"/>
      <c r="D213"/>
      <c r="E213"/>
      <c r="F213"/>
      <c r="G213"/>
      <c r="H213"/>
      <c r="I213" s="127"/>
      <c r="J213" s="127"/>
      <c r="K213" s="127"/>
      <c r="L213" s="127"/>
      <c r="M213" s="127"/>
      <c r="N213" s="127"/>
      <c r="O213" s="127"/>
      <c r="P213" s="127"/>
      <c r="Q213" s="127"/>
      <c r="R213" s="127"/>
      <c r="S213"/>
      <c r="T213"/>
      <c r="U213"/>
    </row>
    <row r="214" spans="1:21" ht="12.75">
      <c r="A214"/>
      <c r="B214"/>
      <c r="C214"/>
      <c r="D214"/>
      <c r="E214"/>
      <c r="F214"/>
      <c r="G214"/>
      <c r="H214"/>
      <c r="I214" s="127"/>
      <c r="J214" s="127"/>
      <c r="K214" s="127"/>
      <c r="L214" s="127"/>
      <c r="M214" s="127"/>
      <c r="N214" s="127"/>
      <c r="O214" s="127"/>
      <c r="P214" s="127"/>
      <c r="Q214" s="127"/>
      <c r="R214" s="127"/>
      <c r="S214"/>
      <c r="T214"/>
      <c r="U214"/>
    </row>
    <row r="215" spans="1:21" ht="12.75">
      <c r="A215"/>
      <c r="B215"/>
      <c r="C215"/>
      <c r="D215"/>
      <c r="E215"/>
      <c r="F215"/>
      <c r="G215"/>
      <c r="H215"/>
      <c r="I215" s="127"/>
      <c r="J215" s="127"/>
      <c r="K215" s="127"/>
      <c r="L215" s="127"/>
      <c r="M215" s="127"/>
      <c r="N215" s="127"/>
      <c r="O215" s="127"/>
      <c r="P215" s="127"/>
      <c r="Q215" s="127"/>
      <c r="R215" s="127"/>
      <c r="S215"/>
      <c r="T215"/>
      <c r="U215"/>
    </row>
    <row r="216" spans="1:21" ht="12.75">
      <c r="A216"/>
      <c r="B216"/>
      <c r="C216"/>
      <c r="D216"/>
      <c r="E216"/>
      <c r="F216"/>
      <c r="G216"/>
      <c r="H216"/>
      <c r="I216" s="127"/>
      <c r="J216" s="127"/>
      <c r="K216" s="127"/>
      <c r="L216" s="127"/>
      <c r="M216" s="127"/>
      <c r="N216" s="127"/>
      <c r="O216" s="127"/>
      <c r="P216" s="127"/>
      <c r="Q216" s="127"/>
      <c r="R216" s="127"/>
      <c r="S216"/>
      <c r="T216"/>
      <c r="U216"/>
    </row>
    <row r="217" spans="1:21" ht="12.75">
      <c r="A217"/>
      <c r="B217"/>
      <c r="C217"/>
      <c r="D217"/>
      <c r="E217"/>
      <c r="F217"/>
      <c r="G217"/>
      <c r="H217"/>
      <c r="I217" s="127"/>
      <c r="J217" s="127"/>
      <c r="K217" s="127"/>
      <c r="L217" s="127"/>
      <c r="M217" s="127"/>
      <c r="N217" s="127"/>
      <c r="O217" s="127"/>
      <c r="P217" s="127"/>
      <c r="Q217" s="127"/>
      <c r="R217" s="127"/>
      <c r="S217"/>
      <c r="T217"/>
      <c r="U217"/>
    </row>
    <row r="218" spans="1:21" ht="12.75">
      <c r="A218"/>
      <c r="B218"/>
      <c r="C218"/>
      <c r="D218"/>
      <c r="E218"/>
      <c r="F218"/>
      <c r="G218"/>
      <c r="H218"/>
      <c r="I218" s="127"/>
      <c r="J218" s="127"/>
      <c r="K218" s="127"/>
      <c r="L218" s="127"/>
      <c r="M218" s="127"/>
      <c r="N218" s="127"/>
      <c r="O218" s="127"/>
      <c r="P218" s="127"/>
      <c r="Q218" s="127"/>
      <c r="R218" s="127"/>
      <c r="S218"/>
      <c r="T218"/>
      <c r="U218"/>
    </row>
    <row r="219" spans="1:21" ht="12.75">
      <c r="A219"/>
      <c r="B219"/>
      <c r="C219"/>
      <c r="D219"/>
      <c r="E219"/>
      <c r="F219"/>
      <c r="G219"/>
      <c r="H219"/>
      <c r="I219" s="127"/>
      <c r="J219" s="127"/>
      <c r="K219" s="127"/>
      <c r="L219" s="127"/>
      <c r="M219" s="127"/>
      <c r="N219" s="127"/>
      <c r="O219" s="127"/>
      <c r="P219" s="127"/>
      <c r="Q219" s="127"/>
      <c r="R219" s="127"/>
      <c r="S219"/>
      <c r="T219"/>
      <c r="U219"/>
    </row>
    <row r="220" spans="1:21" ht="12.75">
      <c r="A220"/>
      <c r="B220"/>
      <c r="C220"/>
      <c r="D220"/>
      <c r="E220"/>
      <c r="F220"/>
      <c r="G220"/>
      <c r="H220"/>
      <c r="I220" s="127"/>
      <c r="J220" s="127"/>
      <c r="K220" s="127"/>
      <c r="L220" s="127"/>
      <c r="M220" s="127"/>
      <c r="N220" s="127"/>
      <c r="O220" s="127"/>
      <c r="P220" s="127"/>
      <c r="Q220" s="127"/>
      <c r="R220" s="127"/>
      <c r="S220"/>
      <c r="T220"/>
      <c r="U220"/>
    </row>
    <row r="221" spans="1:21" ht="12.75">
      <c r="A221"/>
      <c r="B221"/>
      <c r="C221"/>
      <c r="D221"/>
      <c r="E221"/>
      <c r="F221"/>
      <c r="G221"/>
      <c r="H221"/>
      <c r="I221" s="127"/>
      <c r="J221" s="127"/>
      <c r="K221" s="127"/>
      <c r="L221" s="127"/>
      <c r="M221" s="127"/>
      <c r="N221" s="127"/>
      <c r="O221" s="127"/>
      <c r="P221" s="127"/>
      <c r="Q221" s="127"/>
      <c r="R221" s="127"/>
      <c r="S221"/>
      <c r="T221"/>
      <c r="U221"/>
    </row>
    <row r="222" spans="1:21" ht="12.75">
      <c r="A222"/>
      <c r="B222"/>
      <c r="C222"/>
      <c r="D222"/>
      <c r="E222"/>
      <c r="F222"/>
      <c r="G222"/>
      <c r="H222"/>
      <c r="I222" s="127"/>
      <c r="J222" s="127"/>
      <c r="K222" s="127"/>
      <c r="L222" s="127"/>
      <c r="M222" s="127"/>
      <c r="N222" s="127"/>
      <c r="O222" s="127"/>
      <c r="P222" s="127"/>
      <c r="Q222" s="127"/>
      <c r="R222" s="127"/>
      <c r="S222"/>
      <c r="T222"/>
      <c r="U222"/>
    </row>
    <row r="223" spans="1:21" ht="12.75">
      <c r="A223"/>
      <c r="B223"/>
      <c r="C223"/>
      <c r="D223"/>
      <c r="E223"/>
      <c r="F223"/>
      <c r="G223"/>
      <c r="H223"/>
      <c r="I223" s="127"/>
      <c r="J223" s="127"/>
      <c r="K223" s="127"/>
      <c r="L223" s="127"/>
      <c r="M223" s="127"/>
      <c r="N223" s="127"/>
      <c r="O223" s="127"/>
      <c r="P223" s="127"/>
      <c r="Q223" s="127"/>
      <c r="R223" s="127"/>
      <c r="S223"/>
      <c r="T223"/>
      <c r="U223"/>
    </row>
    <row r="224" spans="1:21" ht="12.75">
      <c r="A224"/>
      <c r="B224"/>
      <c r="C224"/>
      <c r="D224"/>
      <c r="E224"/>
      <c r="F224"/>
      <c r="G224"/>
      <c r="H224"/>
      <c r="I224" s="127"/>
      <c r="J224" s="127"/>
      <c r="K224" s="127"/>
      <c r="L224" s="127"/>
      <c r="M224" s="127"/>
      <c r="N224" s="127"/>
      <c r="O224" s="127"/>
      <c r="P224" s="127"/>
      <c r="Q224" s="127"/>
      <c r="R224" s="127"/>
      <c r="S224"/>
      <c r="T224"/>
      <c r="U224"/>
    </row>
    <row r="225" spans="1:21" ht="12.75">
      <c r="A225"/>
      <c r="B225"/>
      <c r="C225"/>
      <c r="D225"/>
      <c r="E225"/>
      <c r="F225"/>
      <c r="G225"/>
      <c r="H225"/>
      <c r="I225" s="127"/>
      <c r="J225" s="127"/>
      <c r="K225" s="127"/>
      <c r="L225" s="127"/>
      <c r="M225" s="127"/>
      <c r="N225" s="127"/>
      <c r="O225" s="127"/>
      <c r="P225" s="127"/>
      <c r="Q225" s="127"/>
      <c r="R225" s="127"/>
      <c r="S225"/>
      <c r="T225"/>
      <c r="U225"/>
    </row>
    <row r="226" spans="1:21" ht="12.75">
      <c r="A226"/>
      <c r="B226"/>
      <c r="C226"/>
      <c r="D226"/>
      <c r="E226"/>
      <c r="F226"/>
      <c r="G226"/>
      <c r="H226"/>
      <c r="I226" s="127"/>
      <c r="J226" s="127"/>
      <c r="K226" s="127"/>
      <c r="L226" s="127"/>
      <c r="M226" s="127"/>
      <c r="N226" s="127"/>
      <c r="O226" s="127"/>
      <c r="P226" s="127"/>
      <c r="Q226" s="127"/>
      <c r="R226" s="127"/>
      <c r="S226"/>
      <c r="T226"/>
      <c r="U226"/>
    </row>
    <row r="227" spans="1:21" ht="12.75">
      <c r="A227"/>
      <c r="B227"/>
      <c r="C227"/>
      <c r="D227"/>
      <c r="E227"/>
      <c r="F227"/>
      <c r="G227"/>
      <c r="H227"/>
      <c r="I227" s="127"/>
      <c r="J227" s="127"/>
      <c r="K227" s="127"/>
      <c r="L227" s="127"/>
      <c r="M227" s="127"/>
      <c r="N227" s="127"/>
      <c r="O227" s="127"/>
      <c r="P227" s="127"/>
      <c r="Q227" s="127"/>
      <c r="R227" s="127"/>
      <c r="S227"/>
      <c r="T227"/>
      <c r="U227"/>
    </row>
    <row r="228" spans="1:21" ht="12.75">
      <c r="A228"/>
      <c r="B228"/>
      <c r="C228"/>
      <c r="D228"/>
      <c r="E228"/>
      <c r="F228"/>
      <c r="G228"/>
      <c r="H228"/>
      <c r="I228" s="127"/>
      <c r="J228" s="127"/>
      <c r="K228" s="127"/>
      <c r="L228" s="127"/>
      <c r="M228" s="127"/>
      <c r="N228" s="127"/>
      <c r="O228" s="127"/>
      <c r="P228" s="127"/>
      <c r="Q228" s="127"/>
      <c r="R228" s="127"/>
      <c r="S228"/>
      <c r="T228"/>
      <c r="U228"/>
    </row>
    <row r="229" spans="1:21" ht="12.75">
      <c r="A229"/>
      <c r="B229"/>
      <c r="C229"/>
      <c r="D229"/>
      <c r="E229"/>
      <c r="F229"/>
      <c r="G229"/>
      <c r="H229"/>
      <c r="I229" s="127"/>
      <c r="J229" s="127"/>
      <c r="K229" s="127"/>
      <c r="L229" s="127"/>
      <c r="M229" s="127"/>
      <c r="N229" s="127"/>
      <c r="O229" s="127"/>
      <c r="P229" s="127"/>
      <c r="Q229" s="127"/>
      <c r="R229" s="127"/>
      <c r="S229"/>
      <c r="T229"/>
      <c r="U229"/>
    </row>
    <row r="230" spans="1:21" ht="12.75">
      <c r="A230"/>
      <c r="B230"/>
      <c r="C230"/>
      <c r="D230"/>
      <c r="E230"/>
      <c r="F230"/>
      <c r="G230"/>
      <c r="H230"/>
      <c r="I230" s="127"/>
      <c r="J230" s="127"/>
      <c r="K230" s="127"/>
      <c r="L230" s="127"/>
      <c r="M230" s="127"/>
      <c r="N230" s="127"/>
      <c r="O230" s="127"/>
      <c r="P230" s="127"/>
      <c r="Q230" s="127"/>
      <c r="R230" s="127"/>
      <c r="S230"/>
      <c r="T230"/>
      <c r="U230"/>
    </row>
    <row r="231" spans="1:21" ht="12.75">
      <c r="A231"/>
      <c r="B231"/>
      <c r="C231"/>
      <c r="D231"/>
      <c r="E231"/>
      <c r="F231"/>
      <c r="G231"/>
      <c r="H231"/>
      <c r="I231" s="127"/>
      <c r="J231" s="127"/>
      <c r="K231" s="127"/>
      <c r="L231" s="127"/>
      <c r="M231" s="127"/>
      <c r="N231" s="127"/>
      <c r="O231" s="127"/>
      <c r="P231" s="127"/>
      <c r="Q231" s="127"/>
      <c r="R231" s="127"/>
      <c r="S231"/>
      <c r="T231"/>
      <c r="U231"/>
    </row>
    <row r="232" spans="1:21" ht="12.75">
      <c r="A232"/>
      <c r="B232"/>
      <c r="C232"/>
      <c r="D232"/>
      <c r="E232"/>
      <c r="F232"/>
      <c r="G232"/>
      <c r="H232"/>
      <c r="I232" s="127"/>
      <c r="J232" s="127"/>
      <c r="K232" s="127"/>
      <c r="L232" s="127"/>
      <c r="M232" s="127"/>
      <c r="N232" s="127"/>
      <c r="O232" s="127"/>
      <c r="P232" s="127"/>
      <c r="Q232" s="127"/>
      <c r="R232" s="127"/>
      <c r="S232"/>
      <c r="T232"/>
      <c r="U232"/>
    </row>
    <row r="233" spans="1:21" ht="12.75">
      <c r="A233"/>
      <c r="B233"/>
      <c r="C233"/>
      <c r="D233"/>
      <c r="E233"/>
      <c r="F233"/>
      <c r="G233"/>
      <c r="H233"/>
      <c r="I233" s="127"/>
      <c r="J233" s="127"/>
      <c r="K233" s="127"/>
      <c r="L233" s="127"/>
      <c r="M233" s="127"/>
      <c r="N233" s="127"/>
      <c r="O233" s="127"/>
      <c r="P233" s="127"/>
      <c r="Q233" s="127"/>
      <c r="R233" s="127"/>
      <c r="S233"/>
      <c r="T233"/>
      <c r="U233"/>
    </row>
    <row r="234" spans="1:21" ht="12.75">
      <c r="A234"/>
      <c r="B234"/>
      <c r="C234"/>
      <c r="D234"/>
      <c r="E234"/>
      <c r="F234"/>
      <c r="G234"/>
      <c r="H234"/>
      <c r="I234" s="127"/>
      <c r="J234" s="127"/>
      <c r="K234" s="127"/>
      <c r="L234" s="127"/>
      <c r="M234" s="127"/>
      <c r="N234" s="127"/>
      <c r="O234" s="127"/>
      <c r="P234" s="127"/>
      <c r="Q234" s="127"/>
      <c r="R234" s="127"/>
      <c r="S234"/>
      <c r="T234"/>
      <c r="U234"/>
    </row>
    <row r="235" spans="1:21" ht="12.75">
      <c r="A235"/>
      <c r="B235"/>
      <c r="C235"/>
      <c r="D235"/>
      <c r="E235"/>
      <c r="F235"/>
      <c r="G235"/>
      <c r="H235"/>
      <c r="I235" s="127"/>
      <c r="J235" s="127"/>
      <c r="K235" s="127"/>
      <c r="L235" s="127"/>
      <c r="M235" s="127"/>
      <c r="N235" s="127"/>
      <c r="O235" s="127"/>
      <c r="P235" s="127"/>
      <c r="Q235" s="127"/>
      <c r="R235" s="127"/>
      <c r="S235"/>
      <c r="T235"/>
      <c r="U235"/>
    </row>
    <row r="236" spans="1:21" ht="12.75">
      <c r="A236"/>
      <c r="B236"/>
      <c r="C236"/>
      <c r="D236"/>
      <c r="E236"/>
      <c r="F236"/>
      <c r="G236"/>
      <c r="H236"/>
      <c r="I236" s="127"/>
      <c r="J236" s="127"/>
      <c r="K236" s="127"/>
      <c r="L236" s="127"/>
      <c r="M236" s="127"/>
      <c r="N236" s="127"/>
      <c r="O236" s="127"/>
      <c r="P236" s="127"/>
      <c r="Q236" s="127"/>
      <c r="R236" s="127"/>
      <c r="S236"/>
      <c r="T236"/>
      <c r="U236"/>
    </row>
    <row r="237" spans="1:21" ht="12.75">
      <c r="A237"/>
      <c r="B237"/>
      <c r="C237"/>
      <c r="D237"/>
      <c r="E237"/>
      <c r="F237"/>
      <c r="G237"/>
      <c r="H237"/>
      <c r="I237" s="127"/>
      <c r="J237" s="127"/>
      <c r="K237" s="127"/>
      <c r="L237" s="127"/>
      <c r="M237" s="127"/>
      <c r="N237" s="127"/>
      <c r="O237" s="127"/>
      <c r="P237" s="127"/>
      <c r="Q237" s="127"/>
      <c r="R237" s="127"/>
      <c r="S237"/>
      <c r="T237"/>
      <c r="U237"/>
    </row>
    <row r="238" spans="1:21" ht="12.75">
      <c r="A238"/>
      <c r="B238"/>
      <c r="C238"/>
      <c r="D238"/>
      <c r="E238"/>
      <c r="F238"/>
      <c r="G238"/>
      <c r="H238"/>
      <c r="I238" s="127"/>
      <c r="J238" s="127"/>
      <c r="K238" s="127"/>
      <c r="L238" s="127"/>
      <c r="M238" s="127"/>
      <c r="N238" s="127"/>
      <c r="O238" s="127"/>
      <c r="P238" s="127"/>
      <c r="Q238" s="127"/>
      <c r="R238" s="127"/>
      <c r="S238"/>
      <c r="T238"/>
      <c r="U238"/>
    </row>
    <row r="239" spans="1:21" ht="12.75">
      <c r="A239"/>
      <c r="B239"/>
      <c r="C239"/>
      <c r="D239"/>
      <c r="E239"/>
      <c r="F239"/>
      <c r="G239"/>
      <c r="H239"/>
      <c r="I239" s="127"/>
      <c r="J239" s="127"/>
      <c r="K239" s="127"/>
      <c r="L239" s="127"/>
      <c r="M239" s="127"/>
      <c r="N239" s="127"/>
      <c r="O239" s="127"/>
      <c r="P239" s="127"/>
      <c r="Q239" s="127"/>
      <c r="R239" s="127"/>
      <c r="S239"/>
      <c r="T239"/>
      <c r="U239"/>
    </row>
    <row r="240" spans="1:21" ht="12.75">
      <c r="A240"/>
      <c r="B240"/>
      <c r="C240"/>
      <c r="D240"/>
      <c r="E240"/>
      <c r="F240"/>
      <c r="G240"/>
      <c r="H240"/>
      <c r="I240" s="127"/>
      <c r="J240" s="127"/>
      <c r="K240" s="127"/>
      <c r="L240" s="127"/>
      <c r="M240" s="127"/>
      <c r="N240" s="127"/>
      <c r="O240" s="127"/>
      <c r="P240" s="127"/>
      <c r="Q240" s="127"/>
      <c r="R240" s="127"/>
      <c r="S240"/>
      <c r="T240"/>
      <c r="U240"/>
    </row>
    <row r="241" spans="1:21" ht="12.75">
      <c r="A241"/>
      <c r="B241"/>
      <c r="C241"/>
      <c r="D241"/>
      <c r="E241"/>
      <c r="F241"/>
      <c r="G241"/>
      <c r="H241"/>
      <c r="I241" s="127"/>
      <c r="J241" s="127"/>
      <c r="K241" s="127"/>
      <c r="L241" s="127"/>
      <c r="M241" s="127"/>
      <c r="N241" s="127"/>
      <c r="O241" s="127"/>
      <c r="P241" s="127"/>
      <c r="Q241" s="127"/>
      <c r="R241" s="127"/>
      <c r="S241"/>
      <c r="T241"/>
      <c r="U241"/>
    </row>
    <row r="242" spans="1:21" ht="12.75">
      <c r="A242"/>
      <c r="B242"/>
      <c r="C242"/>
      <c r="D242"/>
      <c r="E242"/>
      <c r="F242"/>
      <c r="G242"/>
      <c r="H242"/>
      <c r="I242" s="127"/>
      <c r="J242" s="127"/>
      <c r="K242" s="127"/>
      <c r="L242" s="127"/>
      <c r="M242" s="127"/>
      <c r="N242" s="127"/>
      <c r="O242" s="127"/>
      <c r="P242" s="127"/>
      <c r="Q242" s="127"/>
      <c r="R242" s="127"/>
      <c r="S242"/>
      <c r="T242"/>
      <c r="U242"/>
    </row>
    <row r="243" spans="1:21" ht="12.75">
      <c r="A243"/>
      <c r="B243"/>
      <c r="C243"/>
      <c r="D243"/>
      <c r="E243"/>
      <c r="F243"/>
      <c r="G243"/>
      <c r="H243"/>
      <c r="I243" s="127"/>
      <c r="J243" s="127"/>
      <c r="K243" s="127"/>
      <c r="L243" s="127"/>
      <c r="M243" s="127"/>
      <c r="N243" s="127"/>
      <c r="O243" s="127"/>
      <c r="P243" s="127"/>
      <c r="Q243" s="127"/>
      <c r="R243" s="127"/>
      <c r="S243"/>
      <c r="T243"/>
      <c r="U243"/>
    </row>
    <row r="244" spans="1:21" ht="12.75">
      <c r="A244"/>
      <c r="B244"/>
      <c r="C244"/>
      <c r="D244"/>
      <c r="E244"/>
      <c r="F244"/>
      <c r="G244"/>
      <c r="H244"/>
      <c r="I244" s="127"/>
      <c r="J244" s="127"/>
      <c r="K244" s="127"/>
      <c r="L244" s="127"/>
      <c r="M244" s="127"/>
      <c r="N244" s="127"/>
      <c r="O244" s="127"/>
      <c r="P244" s="127"/>
      <c r="Q244" s="127"/>
      <c r="R244" s="127"/>
      <c r="S244"/>
      <c r="T244"/>
      <c r="U244"/>
    </row>
    <row r="245" spans="1:21" ht="12.75">
      <c r="A245"/>
      <c r="B245"/>
      <c r="C245"/>
      <c r="D245"/>
      <c r="E245"/>
      <c r="F245"/>
      <c r="G245"/>
      <c r="H245"/>
      <c r="I245" s="127"/>
      <c r="J245" s="127"/>
      <c r="K245" s="127"/>
      <c r="L245" s="127"/>
      <c r="M245" s="127"/>
      <c r="N245" s="127"/>
      <c r="O245" s="127"/>
      <c r="P245" s="127"/>
      <c r="Q245" s="127"/>
      <c r="R245" s="127"/>
      <c r="S245"/>
      <c r="T245"/>
      <c r="U245"/>
    </row>
    <row r="246" spans="1:21" ht="12.75">
      <c r="A246"/>
      <c r="B246"/>
      <c r="C246"/>
      <c r="D246"/>
      <c r="E246"/>
      <c r="F246"/>
      <c r="G246"/>
      <c r="H246"/>
      <c r="I246" s="127"/>
      <c r="J246" s="127"/>
      <c r="K246" s="127"/>
      <c r="L246" s="127"/>
      <c r="M246" s="127"/>
      <c r="N246" s="127"/>
      <c r="O246" s="127"/>
      <c r="P246" s="127"/>
      <c r="Q246" s="127"/>
      <c r="R246" s="127"/>
      <c r="S246"/>
      <c r="T246"/>
      <c r="U246"/>
    </row>
    <row r="247" spans="1:21" ht="12.75">
      <c r="A247"/>
      <c r="B247"/>
      <c r="C247"/>
      <c r="D247"/>
      <c r="E247"/>
      <c r="F247"/>
      <c r="G247"/>
      <c r="H247"/>
      <c r="I247" s="127"/>
      <c r="J247" s="127"/>
      <c r="K247" s="127"/>
      <c r="L247" s="127"/>
      <c r="M247" s="127"/>
      <c r="N247" s="127"/>
      <c r="O247" s="127"/>
      <c r="P247" s="127"/>
      <c r="Q247" s="127"/>
      <c r="R247" s="127"/>
      <c r="S247"/>
      <c r="T247"/>
      <c r="U247"/>
    </row>
    <row r="248" spans="1:21" ht="12.75">
      <c r="A248"/>
      <c r="B248"/>
      <c r="C248"/>
      <c r="D248"/>
      <c r="E248"/>
      <c r="F248"/>
      <c r="G248"/>
      <c r="H248"/>
      <c r="I248" s="127"/>
      <c r="J248" s="127"/>
      <c r="K248" s="127"/>
      <c r="L248" s="127"/>
      <c r="M248" s="127"/>
      <c r="N248" s="127"/>
      <c r="O248" s="127"/>
      <c r="P248" s="127"/>
      <c r="Q248" s="127"/>
      <c r="R248" s="127"/>
      <c r="S248"/>
      <c r="T248"/>
      <c r="U248"/>
    </row>
    <row r="249" spans="1:21" ht="12.75">
      <c r="A249"/>
      <c r="B249"/>
      <c r="C249"/>
      <c r="D249"/>
      <c r="E249"/>
      <c r="F249"/>
      <c r="G249"/>
      <c r="H249"/>
      <c r="I249" s="127"/>
      <c r="J249" s="127"/>
      <c r="K249" s="127"/>
      <c r="L249" s="127"/>
      <c r="M249" s="127"/>
      <c r="N249" s="127"/>
      <c r="O249" s="127"/>
      <c r="P249" s="127"/>
      <c r="Q249" s="127"/>
      <c r="R249" s="127"/>
      <c r="S249"/>
      <c r="T249"/>
      <c r="U249"/>
    </row>
    <row r="250" spans="1:21" ht="12.75">
      <c r="A250"/>
      <c r="B250"/>
      <c r="C250"/>
      <c r="D250"/>
      <c r="E250"/>
      <c r="F250"/>
      <c r="G250"/>
      <c r="H250"/>
      <c r="I250" s="127"/>
      <c r="J250" s="127"/>
      <c r="K250" s="127"/>
      <c r="L250" s="127"/>
      <c r="M250" s="127"/>
      <c r="N250" s="127"/>
      <c r="O250" s="127"/>
      <c r="P250" s="127"/>
      <c r="Q250" s="127"/>
      <c r="R250" s="127"/>
      <c r="S250"/>
      <c r="T250"/>
      <c r="U250"/>
    </row>
    <row r="251" spans="1:21" ht="12.75">
      <c r="A251"/>
      <c r="B251"/>
      <c r="C251"/>
      <c r="D251"/>
      <c r="E251"/>
      <c r="F251"/>
      <c r="G251"/>
      <c r="H251"/>
      <c r="I251" s="127"/>
      <c r="J251" s="127"/>
      <c r="K251" s="127"/>
      <c r="L251" s="127"/>
      <c r="M251" s="127"/>
      <c r="N251" s="127"/>
      <c r="O251" s="127"/>
      <c r="P251" s="127"/>
      <c r="Q251" s="127"/>
      <c r="R251" s="127"/>
      <c r="S251"/>
      <c r="T251"/>
      <c r="U251"/>
    </row>
    <row r="252" spans="1:21" ht="12.75">
      <c r="A252"/>
      <c r="B252"/>
      <c r="C252"/>
      <c r="D252"/>
      <c r="E252"/>
      <c r="F252"/>
      <c r="G252"/>
      <c r="H252"/>
      <c r="I252" s="127"/>
      <c r="J252" s="127"/>
      <c r="K252" s="127"/>
      <c r="L252" s="127"/>
      <c r="M252" s="127"/>
      <c r="N252" s="127"/>
      <c r="O252" s="127"/>
      <c r="P252" s="127"/>
      <c r="Q252" s="127"/>
      <c r="R252" s="127"/>
      <c r="S252"/>
      <c r="T252"/>
      <c r="U252"/>
    </row>
    <row r="253" spans="1:21" ht="12.75">
      <c r="A253"/>
      <c r="B253"/>
      <c r="C253"/>
      <c r="D253"/>
      <c r="E253"/>
      <c r="F253"/>
      <c r="G253"/>
      <c r="H253"/>
      <c r="I253" s="127"/>
      <c r="J253" s="127"/>
      <c r="K253" s="127"/>
      <c r="L253" s="127"/>
      <c r="M253" s="127"/>
      <c r="N253" s="127"/>
      <c r="O253" s="127"/>
      <c r="P253" s="127"/>
      <c r="Q253" s="127"/>
      <c r="R253" s="127"/>
      <c r="S253"/>
      <c r="T253"/>
      <c r="U253"/>
    </row>
    <row r="254" spans="1:21" ht="12.75">
      <c r="A254"/>
      <c r="B254"/>
      <c r="C254"/>
      <c r="D254"/>
      <c r="E254"/>
      <c r="F254"/>
      <c r="G254"/>
      <c r="H254"/>
      <c r="I254" s="127"/>
      <c r="J254" s="127"/>
      <c r="K254" s="127"/>
      <c r="L254" s="127"/>
      <c r="M254" s="127"/>
      <c r="N254" s="127"/>
      <c r="O254" s="127"/>
      <c r="P254" s="127"/>
      <c r="Q254" s="127"/>
      <c r="R254" s="127"/>
      <c r="S254"/>
      <c r="T254"/>
      <c r="U254"/>
    </row>
    <row r="255" spans="1:21" ht="12.75">
      <c r="A255"/>
      <c r="B255"/>
      <c r="C255"/>
      <c r="D255"/>
      <c r="E255"/>
      <c r="F255"/>
      <c r="G255"/>
      <c r="H255"/>
      <c r="I255" s="127"/>
      <c r="J255" s="127"/>
      <c r="K255" s="127"/>
      <c r="L255" s="127"/>
      <c r="M255" s="127"/>
      <c r="N255" s="127"/>
      <c r="O255" s="127"/>
      <c r="P255" s="127"/>
      <c r="Q255" s="127"/>
      <c r="R255" s="127"/>
      <c r="S255"/>
      <c r="T255"/>
      <c r="U255"/>
    </row>
    <row r="256" spans="1:21" ht="12.75">
      <c r="A256"/>
      <c r="B256"/>
      <c r="C256"/>
      <c r="D256"/>
      <c r="E256"/>
      <c r="F256"/>
      <c r="G256"/>
      <c r="H256"/>
      <c r="I256" s="127"/>
      <c r="J256" s="127"/>
      <c r="K256" s="127"/>
      <c r="L256" s="127"/>
      <c r="M256" s="127"/>
      <c r="N256" s="127"/>
      <c r="O256" s="127"/>
      <c r="P256" s="127"/>
      <c r="Q256" s="127"/>
      <c r="R256" s="127"/>
      <c r="S256"/>
      <c r="T256"/>
      <c r="U256"/>
    </row>
    <row r="257" spans="1:21" ht="12.75">
      <c r="A257"/>
      <c r="B257"/>
      <c r="C257"/>
      <c r="D257"/>
      <c r="E257"/>
      <c r="F257"/>
      <c r="G257"/>
      <c r="H257"/>
      <c r="I257" s="127"/>
      <c r="J257" s="127"/>
      <c r="K257" s="127"/>
      <c r="L257" s="127"/>
      <c r="M257" s="127"/>
      <c r="N257" s="127"/>
      <c r="O257" s="127"/>
      <c r="P257" s="127"/>
      <c r="Q257" s="127"/>
      <c r="R257" s="127"/>
      <c r="S257"/>
      <c r="T257"/>
      <c r="U257"/>
    </row>
    <row r="258" spans="1:21" ht="12.75">
      <c r="A258"/>
      <c r="B258"/>
      <c r="C258"/>
      <c r="D258"/>
      <c r="E258"/>
      <c r="F258"/>
      <c r="G258"/>
      <c r="H258"/>
      <c r="I258" s="127"/>
      <c r="J258" s="127"/>
      <c r="K258" s="127"/>
      <c r="L258" s="127"/>
      <c r="M258" s="127"/>
      <c r="N258" s="127"/>
      <c r="O258" s="127"/>
      <c r="P258" s="127"/>
      <c r="Q258" s="127"/>
      <c r="R258" s="127"/>
      <c r="S258"/>
      <c r="T258"/>
      <c r="U258"/>
    </row>
    <row r="259" spans="1:21" ht="12.75">
      <c r="A259"/>
      <c r="B259"/>
      <c r="C259"/>
      <c r="D259"/>
      <c r="E259"/>
      <c r="F259"/>
      <c r="G259"/>
      <c r="H259"/>
      <c r="I259" s="127"/>
      <c r="J259" s="127"/>
      <c r="K259" s="127"/>
      <c r="L259" s="127"/>
      <c r="M259" s="127"/>
      <c r="N259" s="127"/>
      <c r="O259" s="127"/>
      <c r="P259" s="127"/>
      <c r="Q259" s="127"/>
      <c r="R259" s="127"/>
      <c r="S259"/>
      <c r="T259"/>
      <c r="U259"/>
    </row>
    <row r="260" spans="1:21" ht="12.75">
      <c r="A260"/>
      <c r="B260"/>
      <c r="C260"/>
      <c r="D260"/>
      <c r="E260"/>
      <c r="F260"/>
      <c r="G260"/>
      <c r="H260"/>
      <c r="I260" s="127"/>
      <c r="J260" s="127"/>
      <c r="K260" s="127"/>
      <c r="L260" s="127"/>
      <c r="M260" s="127"/>
      <c r="N260" s="127"/>
      <c r="O260" s="127"/>
      <c r="P260" s="127"/>
      <c r="Q260" s="127"/>
      <c r="R260" s="127"/>
      <c r="S260"/>
      <c r="T260"/>
      <c r="U260"/>
    </row>
    <row r="261" spans="1:21" ht="12.75">
      <c r="A261"/>
      <c r="B261"/>
      <c r="C261"/>
      <c r="D261"/>
      <c r="E261"/>
      <c r="F261"/>
      <c r="G261"/>
      <c r="H261"/>
      <c r="I261" s="127"/>
      <c r="J261" s="127"/>
      <c r="K261" s="127"/>
      <c r="L261" s="127"/>
      <c r="M261" s="127"/>
      <c r="N261" s="127"/>
      <c r="O261" s="127"/>
      <c r="P261" s="127"/>
      <c r="Q261" s="127"/>
      <c r="R261" s="127"/>
      <c r="S261"/>
      <c r="T261"/>
      <c r="U261"/>
    </row>
    <row r="262" spans="1:21" ht="12.75">
      <c r="A262"/>
      <c r="B262"/>
      <c r="C262"/>
      <c r="D262"/>
      <c r="E262"/>
      <c r="F262"/>
      <c r="G262"/>
      <c r="H262"/>
      <c r="I262" s="127"/>
      <c r="J262" s="127"/>
      <c r="K262" s="127"/>
      <c r="L262" s="127"/>
      <c r="M262" s="127"/>
      <c r="N262" s="127"/>
      <c r="O262" s="127"/>
      <c r="P262" s="127"/>
      <c r="Q262" s="127"/>
      <c r="R262" s="127"/>
      <c r="S262"/>
      <c r="T262"/>
      <c r="U262"/>
    </row>
    <row r="263" spans="1:21" ht="12.75">
      <c r="A263"/>
      <c r="B263"/>
      <c r="C263"/>
      <c r="D263"/>
      <c r="E263"/>
      <c r="F263"/>
      <c r="G263"/>
      <c r="H263"/>
      <c r="I263" s="127"/>
      <c r="J263" s="127"/>
      <c r="K263" s="127"/>
      <c r="L263" s="127"/>
      <c r="M263" s="127"/>
      <c r="N263" s="127"/>
      <c r="O263" s="127"/>
      <c r="P263" s="127"/>
      <c r="Q263" s="127"/>
      <c r="R263" s="127"/>
      <c r="S263"/>
      <c r="T263"/>
      <c r="U263"/>
    </row>
    <row r="264" spans="1:21" ht="12.75">
      <c r="A264"/>
      <c r="B264"/>
      <c r="C264"/>
      <c r="D264"/>
      <c r="E264"/>
      <c r="F264"/>
      <c r="G264"/>
      <c r="H264"/>
      <c r="I264" s="127"/>
      <c r="J264" s="127"/>
      <c r="K264" s="127"/>
      <c r="L264" s="127"/>
      <c r="M264" s="127"/>
      <c r="N264" s="127"/>
      <c r="O264" s="127"/>
      <c r="P264" s="127"/>
      <c r="Q264" s="127"/>
      <c r="R264" s="127"/>
      <c r="S264"/>
      <c r="T264"/>
      <c r="U264"/>
    </row>
    <row r="265" spans="1:21" ht="12.75">
      <c r="A265"/>
      <c r="B265"/>
      <c r="C265"/>
      <c r="D265"/>
      <c r="E265"/>
      <c r="F265"/>
      <c r="G265"/>
      <c r="H265"/>
      <c r="I265" s="127"/>
      <c r="J265" s="127"/>
      <c r="K265" s="127"/>
      <c r="L265" s="127"/>
      <c r="M265" s="127"/>
      <c r="N265" s="127"/>
      <c r="O265" s="127"/>
      <c r="P265" s="127"/>
      <c r="Q265" s="127"/>
      <c r="R265" s="127"/>
      <c r="S265"/>
      <c r="T265"/>
      <c r="U265"/>
    </row>
    <row r="266" spans="1:21" ht="12.75">
      <c r="A266"/>
      <c r="B266"/>
      <c r="C266"/>
      <c r="D266"/>
      <c r="E266"/>
      <c r="F266"/>
      <c r="G266"/>
      <c r="H266"/>
      <c r="I266" s="127"/>
      <c r="J266" s="127"/>
      <c r="K266" s="127"/>
      <c r="L266" s="127"/>
      <c r="M266" s="127"/>
      <c r="N266" s="127"/>
      <c r="O266" s="127"/>
      <c r="P266" s="127"/>
      <c r="Q266" s="127"/>
      <c r="R266" s="127"/>
      <c r="S266"/>
      <c r="T266"/>
      <c r="U266"/>
    </row>
    <row r="267" spans="1:21" ht="12.75">
      <c r="A267"/>
      <c r="B267"/>
      <c r="C267"/>
      <c r="D267"/>
      <c r="E267"/>
      <c r="F267"/>
      <c r="G267"/>
      <c r="H267"/>
      <c r="I267" s="127"/>
      <c r="J267" s="127"/>
      <c r="K267" s="127"/>
      <c r="L267" s="127"/>
      <c r="M267" s="127"/>
      <c r="N267" s="127"/>
      <c r="O267" s="127"/>
      <c r="P267" s="127"/>
      <c r="Q267" s="127"/>
      <c r="R267" s="127"/>
      <c r="S267"/>
      <c r="T267"/>
      <c r="U267"/>
    </row>
    <row r="268" spans="1:21" ht="12.75">
      <c r="A268"/>
      <c r="B268"/>
      <c r="C268"/>
      <c r="D268"/>
      <c r="E268"/>
      <c r="F268"/>
      <c r="G268"/>
      <c r="H268"/>
      <c r="I268" s="127"/>
      <c r="J268" s="127"/>
      <c r="K268" s="127"/>
      <c r="L268" s="127"/>
      <c r="M268" s="127"/>
      <c r="N268" s="127"/>
      <c r="O268" s="127"/>
      <c r="P268" s="127"/>
      <c r="Q268" s="127"/>
      <c r="R268" s="127"/>
      <c r="S268"/>
      <c r="T268"/>
      <c r="U268"/>
    </row>
    <row r="269" spans="1:21" ht="12.75">
      <c r="A269"/>
      <c r="B269"/>
      <c r="C269"/>
      <c r="D269"/>
      <c r="E269"/>
      <c r="F269"/>
      <c r="G269"/>
      <c r="H269"/>
      <c r="I269" s="127"/>
      <c r="J269" s="127"/>
      <c r="K269" s="127"/>
      <c r="L269" s="127"/>
      <c r="M269" s="127"/>
      <c r="N269" s="127"/>
      <c r="O269" s="127"/>
      <c r="P269" s="127"/>
      <c r="Q269" s="127"/>
      <c r="R269" s="127"/>
      <c r="S269"/>
      <c r="T269"/>
      <c r="U269"/>
    </row>
    <row r="270" spans="1:21" ht="12.75">
      <c r="A270"/>
      <c r="B270"/>
      <c r="C270"/>
      <c r="D270"/>
      <c r="E270"/>
      <c r="F270"/>
      <c r="G270"/>
      <c r="H270"/>
      <c r="I270" s="127"/>
      <c r="J270" s="127"/>
      <c r="K270" s="127"/>
      <c r="L270" s="127"/>
      <c r="M270" s="127"/>
      <c r="N270" s="127"/>
      <c r="O270" s="127"/>
      <c r="P270" s="127"/>
      <c r="Q270" s="127"/>
      <c r="R270" s="127"/>
      <c r="S270"/>
      <c r="T270"/>
      <c r="U270"/>
    </row>
    <row r="271" spans="1:21" ht="12.75">
      <c r="A271"/>
      <c r="B271"/>
      <c r="C271"/>
      <c r="D271"/>
      <c r="E271"/>
      <c r="F271"/>
      <c r="G271"/>
      <c r="H271"/>
      <c r="I271" s="127"/>
      <c r="J271" s="127"/>
      <c r="K271" s="127"/>
      <c r="L271" s="127"/>
      <c r="M271" s="127"/>
      <c r="N271" s="127"/>
      <c r="O271" s="127"/>
      <c r="P271" s="127"/>
      <c r="Q271" s="127"/>
      <c r="R271" s="127"/>
      <c r="S271"/>
      <c r="T271"/>
      <c r="U271"/>
    </row>
    <row r="272" spans="1:21" ht="12.75">
      <c r="A272"/>
      <c r="B272"/>
      <c r="C272"/>
      <c r="D272"/>
      <c r="E272"/>
      <c r="F272"/>
      <c r="G272"/>
      <c r="H272"/>
      <c r="I272" s="127"/>
      <c r="J272" s="127"/>
      <c r="K272" s="127"/>
      <c r="L272" s="127"/>
      <c r="M272" s="127"/>
      <c r="N272" s="127"/>
      <c r="O272" s="127"/>
      <c r="P272" s="127"/>
      <c r="Q272" s="127"/>
      <c r="R272" s="127"/>
      <c r="S272"/>
      <c r="T272"/>
      <c r="U272"/>
    </row>
    <row r="273" spans="1:21" ht="12.75">
      <c r="A273"/>
      <c r="B273"/>
      <c r="C273"/>
      <c r="D273"/>
      <c r="E273"/>
      <c r="F273"/>
      <c r="G273"/>
      <c r="H273"/>
      <c r="I273" s="127"/>
      <c r="J273" s="127"/>
      <c r="K273" s="127"/>
      <c r="L273" s="127"/>
      <c r="M273" s="127"/>
      <c r="N273" s="127"/>
      <c r="O273" s="127"/>
      <c r="P273" s="127"/>
      <c r="Q273" s="127"/>
      <c r="R273" s="127"/>
      <c r="S273"/>
      <c r="T273"/>
      <c r="U273"/>
    </row>
    <row r="274" spans="1:21" ht="12.75">
      <c r="A274"/>
      <c r="B274"/>
      <c r="C274"/>
      <c r="D274"/>
      <c r="E274"/>
      <c r="F274"/>
      <c r="G274"/>
      <c r="H274"/>
      <c r="I274" s="127"/>
      <c r="J274" s="127"/>
      <c r="K274" s="127"/>
      <c r="L274" s="127"/>
      <c r="M274" s="127"/>
      <c r="N274" s="127"/>
      <c r="O274" s="127"/>
      <c r="P274" s="127"/>
      <c r="Q274" s="127"/>
      <c r="R274" s="127"/>
      <c r="S274"/>
      <c r="T274"/>
      <c r="U274"/>
    </row>
    <row r="275" spans="1:21" ht="12.75">
      <c r="A275"/>
      <c r="B275"/>
      <c r="C275"/>
      <c r="D275"/>
      <c r="E275"/>
      <c r="F275"/>
      <c r="G275"/>
      <c r="H275"/>
      <c r="I275" s="127"/>
      <c r="J275" s="127"/>
      <c r="K275" s="127"/>
      <c r="L275" s="127"/>
      <c r="M275" s="127"/>
      <c r="N275" s="127"/>
      <c r="O275" s="127"/>
      <c r="P275" s="127"/>
      <c r="Q275" s="127"/>
      <c r="R275" s="127"/>
      <c r="S275"/>
      <c r="T275"/>
      <c r="U275"/>
    </row>
    <row r="276" spans="1:21" ht="12.75">
      <c r="A276"/>
      <c r="B276"/>
      <c r="C276"/>
      <c r="D276"/>
      <c r="E276"/>
      <c r="F276"/>
      <c r="G276"/>
      <c r="H276"/>
      <c r="I276" s="127"/>
      <c r="J276" s="127"/>
      <c r="K276" s="127"/>
      <c r="L276" s="127"/>
      <c r="M276" s="127"/>
      <c r="N276" s="127"/>
      <c r="O276" s="127"/>
      <c r="P276" s="127"/>
      <c r="Q276" s="127"/>
      <c r="R276" s="127"/>
      <c r="S276"/>
      <c r="T276"/>
      <c r="U276"/>
    </row>
    <row r="277" spans="1:21" ht="12.75">
      <c r="A277"/>
      <c r="B277"/>
      <c r="C277"/>
      <c r="D277"/>
      <c r="E277"/>
      <c r="F277"/>
      <c r="G277"/>
      <c r="H277"/>
      <c r="I277" s="127"/>
      <c r="J277" s="127"/>
      <c r="K277" s="127"/>
      <c r="L277" s="127"/>
      <c r="M277" s="127"/>
      <c r="N277" s="127"/>
      <c r="O277" s="127"/>
      <c r="P277" s="127"/>
      <c r="Q277" s="127"/>
      <c r="R277" s="127"/>
      <c r="S277"/>
      <c r="T277"/>
      <c r="U277"/>
    </row>
    <row r="278" spans="1:21" ht="12.75">
      <c r="A278"/>
      <c r="B278"/>
      <c r="C278"/>
      <c r="D278"/>
      <c r="E278"/>
      <c r="F278"/>
      <c r="G278"/>
      <c r="H278"/>
      <c r="I278" s="127"/>
      <c r="J278" s="127"/>
      <c r="K278" s="127"/>
      <c r="L278" s="127"/>
      <c r="M278" s="127"/>
      <c r="N278" s="127"/>
      <c r="O278" s="127"/>
      <c r="P278" s="127"/>
      <c r="Q278" s="127"/>
      <c r="R278" s="127"/>
      <c r="S278"/>
      <c r="T278"/>
      <c r="U278"/>
    </row>
    <row r="279" spans="1:21" ht="12.75">
      <c r="A279"/>
      <c r="B279"/>
      <c r="C279"/>
      <c r="D279"/>
      <c r="E279"/>
      <c r="F279"/>
      <c r="G279"/>
      <c r="H279"/>
      <c r="I279" s="127"/>
      <c r="J279" s="127"/>
      <c r="K279" s="127"/>
      <c r="L279" s="127"/>
      <c r="M279" s="127"/>
      <c r="N279" s="127"/>
      <c r="O279" s="127"/>
      <c r="P279" s="127"/>
      <c r="Q279" s="127"/>
      <c r="R279" s="127"/>
      <c r="S279"/>
      <c r="T279"/>
      <c r="U279"/>
    </row>
    <row r="280" spans="1:21" ht="12.75">
      <c r="A280"/>
      <c r="B280"/>
      <c r="C280"/>
      <c r="D280"/>
      <c r="E280"/>
      <c r="F280"/>
      <c r="G280"/>
      <c r="H280"/>
      <c r="I280" s="127"/>
      <c r="J280" s="127"/>
      <c r="K280" s="127"/>
      <c r="L280" s="127"/>
      <c r="M280" s="127"/>
      <c r="N280" s="127"/>
      <c r="O280" s="127"/>
      <c r="P280" s="127"/>
      <c r="Q280" s="127"/>
      <c r="R280" s="127"/>
      <c r="S280"/>
      <c r="T280"/>
      <c r="U280"/>
    </row>
    <row r="281" spans="1:21" ht="12.75">
      <c r="A281"/>
      <c r="B281"/>
      <c r="C281"/>
      <c r="D281"/>
      <c r="E281"/>
      <c r="F281"/>
      <c r="G281"/>
      <c r="H281"/>
      <c r="I281" s="127"/>
      <c r="J281" s="127"/>
      <c r="K281" s="127"/>
      <c r="L281" s="127"/>
      <c r="M281" s="127"/>
      <c r="N281" s="127"/>
      <c r="O281" s="127"/>
      <c r="P281" s="127"/>
      <c r="Q281" s="127"/>
      <c r="R281" s="127"/>
      <c r="S281"/>
      <c r="T281"/>
      <c r="U281"/>
    </row>
    <row r="282" spans="1:21" ht="12.75">
      <c r="A282"/>
      <c r="B282"/>
      <c r="C282"/>
      <c r="D282"/>
      <c r="E282"/>
      <c r="F282"/>
      <c r="G282"/>
      <c r="H282"/>
      <c r="I282" s="127"/>
      <c r="J282" s="127"/>
      <c r="K282" s="127"/>
      <c r="L282" s="127"/>
      <c r="M282" s="127"/>
      <c r="N282" s="127"/>
      <c r="O282" s="127"/>
      <c r="P282" s="127"/>
      <c r="Q282" s="127"/>
      <c r="R282" s="127"/>
      <c r="S282"/>
      <c r="T282"/>
      <c r="U282"/>
    </row>
    <row r="283" spans="1:21" ht="12.75">
      <c r="A283"/>
      <c r="B283"/>
      <c r="C283"/>
      <c r="D283"/>
      <c r="E283"/>
      <c r="F283"/>
      <c r="G283"/>
      <c r="H283"/>
      <c r="I283" s="127"/>
      <c r="J283" s="127"/>
      <c r="K283" s="127"/>
      <c r="L283" s="127"/>
      <c r="M283" s="127"/>
      <c r="N283" s="127"/>
      <c r="O283" s="127"/>
      <c r="P283" s="127"/>
      <c r="Q283" s="127"/>
      <c r="R283" s="127"/>
      <c r="S283"/>
      <c r="T283"/>
      <c r="U283"/>
    </row>
    <row r="284" spans="1:21" ht="12.75">
      <c r="A284"/>
      <c r="B284"/>
      <c r="C284"/>
      <c r="D284"/>
      <c r="E284"/>
      <c r="F284"/>
      <c r="G284"/>
      <c r="H284"/>
      <c r="I284" s="127"/>
      <c r="J284" s="127"/>
      <c r="K284" s="127"/>
      <c r="L284" s="127"/>
      <c r="M284" s="127"/>
      <c r="N284" s="127"/>
      <c r="O284" s="127"/>
      <c r="P284" s="127"/>
      <c r="Q284" s="127"/>
      <c r="R284" s="127"/>
      <c r="S284"/>
      <c r="T284"/>
      <c r="U284"/>
    </row>
    <row r="285" spans="1:21" ht="12.75">
      <c r="A285"/>
      <c r="B285"/>
      <c r="C285"/>
      <c r="D285"/>
      <c r="E285"/>
      <c r="F285"/>
      <c r="G285"/>
      <c r="H285"/>
      <c r="I285" s="127"/>
      <c r="J285" s="127"/>
      <c r="K285" s="127"/>
      <c r="L285" s="127"/>
      <c r="M285" s="127"/>
      <c r="N285" s="127"/>
      <c r="O285" s="127"/>
      <c r="P285" s="127"/>
      <c r="Q285" s="127"/>
      <c r="R285" s="127"/>
      <c r="S285"/>
      <c r="T285"/>
      <c r="U285"/>
    </row>
    <row r="286" spans="1:21" ht="12.75">
      <c r="A286"/>
      <c r="B286"/>
      <c r="C286"/>
      <c r="D286"/>
      <c r="E286"/>
      <c r="F286"/>
      <c r="G286"/>
      <c r="H286"/>
      <c r="I286" s="127"/>
      <c r="J286" s="127"/>
      <c r="K286" s="127"/>
      <c r="L286" s="127"/>
      <c r="M286" s="127"/>
      <c r="N286" s="127"/>
      <c r="O286" s="127"/>
      <c r="P286" s="127"/>
      <c r="Q286" s="127"/>
      <c r="R286" s="127"/>
      <c r="S286"/>
      <c r="T286"/>
      <c r="U286"/>
    </row>
    <row r="287" spans="1:21" ht="12.75">
      <c r="A287"/>
      <c r="B287"/>
      <c r="C287"/>
      <c r="D287"/>
      <c r="E287"/>
      <c r="F287"/>
      <c r="G287"/>
      <c r="H287"/>
      <c r="I287" s="127"/>
      <c r="J287" s="127"/>
      <c r="K287" s="127"/>
      <c r="L287" s="127"/>
      <c r="M287" s="127"/>
      <c r="N287" s="127"/>
      <c r="O287" s="127"/>
      <c r="P287" s="127"/>
      <c r="Q287" s="127"/>
      <c r="R287" s="127"/>
      <c r="S287"/>
      <c r="T287"/>
      <c r="U287"/>
    </row>
    <row r="288" spans="1:21" ht="12.75">
      <c r="A288"/>
      <c r="B288"/>
      <c r="C288"/>
      <c r="D288"/>
      <c r="E288"/>
      <c r="F288"/>
      <c r="G288"/>
      <c r="H288"/>
      <c r="I288" s="127"/>
      <c r="J288" s="127"/>
      <c r="K288" s="127"/>
      <c r="L288" s="127"/>
      <c r="M288" s="127"/>
      <c r="N288" s="127"/>
      <c r="O288" s="127"/>
      <c r="P288" s="127"/>
      <c r="Q288" s="127"/>
      <c r="R288" s="127"/>
      <c r="S288"/>
      <c r="T288"/>
      <c r="U288"/>
    </row>
    <row r="289" spans="1:21" ht="12.75">
      <c r="A289"/>
      <c r="B289"/>
      <c r="C289"/>
      <c r="D289"/>
      <c r="E289"/>
      <c r="F289"/>
      <c r="G289"/>
      <c r="H289"/>
      <c r="I289" s="127"/>
      <c r="J289" s="127"/>
      <c r="K289" s="127"/>
      <c r="L289" s="127"/>
      <c r="M289" s="127"/>
      <c r="N289" s="127"/>
      <c r="O289" s="127"/>
      <c r="P289" s="127"/>
      <c r="Q289" s="127"/>
      <c r="R289" s="127"/>
      <c r="S289"/>
      <c r="T289"/>
      <c r="U289"/>
    </row>
    <row r="290" spans="1:21" ht="12.75">
      <c r="A290"/>
      <c r="B290"/>
      <c r="C290"/>
      <c r="D290"/>
      <c r="E290"/>
      <c r="F290"/>
      <c r="G290"/>
      <c r="H290"/>
      <c r="I290" s="127"/>
      <c r="J290" s="127"/>
      <c r="K290" s="127"/>
      <c r="L290" s="127"/>
      <c r="M290" s="127"/>
      <c r="N290" s="127"/>
      <c r="O290" s="127"/>
      <c r="P290" s="127"/>
      <c r="Q290" s="127"/>
      <c r="R290" s="127"/>
      <c r="S290"/>
      <c r="T290"/>
      <c r="U290"/>
    </row>
    <row r="291" spans="1:21" ht="12.75">
      <c r="A291"/>
      <c r="B291"/>
      <c r="C291"/>
      <c r="D291"/>
      <c r="E291"/>
      <c r="F291"/>
      <c r="G291"/>
      <c r="H291"/>
      <c r="I291" s="127"/>
      <c r="J291" s="127"/>
      <c r="K291" s="127"/>
      <c r="L291" s="127"/>
      <c r="M291" s="127"/>
      <c r="N291" s="127"/>
      <c r="O291" s="127"/>
      <c r="P291" s="127"/>
      <c r="Q291" s="127"/>
      <c r="R291" s="127"/>
      <c r="S291"/>
      <c r="T291"/>
      <c r="U291"/>
    </row>
    <row r="292" spans="1:21" ht="12.75">
      <c r="A292"/>
      <c r="B292"/>
      <c r="C292"/>
      <c r="D292"/>
      <c r="E292"/>
      <c r="F292"/>
      <c r="G292"/>
      <c r="H292"/>
      <c r="I292" s="127"/>
      <c r="J292" s="127"/>
      <c r="K292" s="127"/>
      <c r="L292" s="127"/>
      <c r="M292" s="127"/>
      <c r="N292" s="127"/>
      <c r="O292" s="127"/>
      <c r="P292" s="127"/>
      <c r="Q292" s="127"/>
      <c r="R292" s="127"/>
      <c r="S292"/>
      <c r="T292"/>
      <c r="U292"/>
    </row>
    <row r="293" spans="1:21" ht="12.75">
      <c r="A293"/>
      <c r="B293"/>
      <c r="C293"/>
      <c r="D293"/>
      <c r="E293"/>
      <c r="F293"/>
      <c r="G293"/>
      <c r="H293"/>
      <c r="I293" s="127"/>
      <c r="J293" s="127"/>
      <c r="K293" s="127"/>
      <c r="L293" s="127"/>
      <c r="M293" s="127"/>
      <c r="N293" s="127"/>
      <c r="O293" s="127"/>
      <c r="P293" s="127"/>
      <c r="Q293" s="127"/>
      <c r="R293" s="127"/>
      <c r="S293"/>
      <c r="T293"/>
      <c r="U293"/>
    </row>
    <row r="294" spans="1:21" ht="12.75">
      <c r="A294"/>
      <c r="B294"/>
      <c r="C294"/>
      <c r="D294"/>
      <c r="E294"/>
      <c r="F294"/>
      <c r="G294"/>
      <c r="H294"/>
      <c r="I294" s="127"/>
      <c r="J294" s="127"/>
      <c r="K294" s="127"/>
      <c r="L294" s="127"/>
      <c r="M294" s="127"/>
      <c r="N294" s="127"/>
      <c r="O294" s="127"/>
      <c r="P294" s="127"/>
      <c r="Q294" s="127"/>
      <c r="R294" s="127"/>
      <c r="S294"/>
      <c r="T294"/>
      <c r="U294"/>
    </row>
    <row r="295" spans="1:21" ht="12.75">
      <c r="A295"/>
      <c r="B295"/>
      <c r="C295"/>
      <c r="D295"/>
      <c r="E295"/>
      <c r="F295"/>
      <c r="G295"/>
      <c r="H295"/>
      <c r="I295" s="127"/>
      <c r="J295" s="127"/>
      <c r="K295" s="127"/>
      <c r="L295" s="127"/>
      <c r="M295" s="127"/>
      <c r="N295" s="127"/>
      <c r="O295" s="127"/>
      <c r="P295" s="127"/>
      <c r="Q295" s="127"/>
      <c r="R295" s="127"/>
      <c r="S295"/>
      <c r="T295"/>
      <c r="U295"/>
    </row>
    <row r="296" spans="1:21" ht="12.75">
      <c r="A296"/>
      <c r="B296"/>
      <c r="C296"/>
      <c r="D296"/>
      <c r="E296"/>
      <c r="F296"/>
      <c r="G296"/>
      <c r="H296"/>
      <c r="I296" s="127"/>
      <c r="J296" s="127"/>
      <c r="K296" s="127"/>
      <c r="L296" s="127"/>
      <c r="M296" s="127"/>
      <c r="N296" s="127"/>
      <c r="O296" s="127"/>
      <c r="P296" s="127"/>
      <c r="Q296" s="127"/>
      <c r="R296" s="127"/>
      <c r="S296"/>
      <c r="T296"/>
      <c r="U296"/>
    </row>
    <row r="297" spans="1:21" ht="12.75">
      <c r="A297"/>
      <c r="B297"/>
      <c r="C297"/>
      <c r="D297"/>
      <c r="E297"/>
      <c r="F297"/>
      <c r="G297"/>
      <c r="H297"/>
      <c r="I297" s="127"/>
      <c r="J297" s="127"/>
      <c r="K297" s="127"/>
      <c r="L297" s="127"/>
      <c r="M297" s="127"/>
      <c r="N297" s="127"/>
      <c r="O297" s="127"/>
      <c r="P297" s="127"/>
      <c r="Q297" s="127"/>
      <c r="R297" s="127"/>
      <c r="S297"/>
      <c r="T297"/>
      <c r="U297"/>
    </row>
    <row r="298" spans="1:21" ht="12.75">
      <c r="A298"/>
      <c r="B298"/>
      <c r="C298"/>
      <c r="D298"/>
      <c r="E298"/>
      <c r="F298"/>
      <c r="G298"/>
      <c r="H298"/>
      <c r="I298" s="127"/>
      <c r="J298" s="127"/>
      <c r="K298" s="127"/>
      <c r="L298" s="127"/>
      <c r="M298" s="127"/>
      <c r="N298" s="127"/>
      <c r="O298" s="127"/>
      <c r="P298" s="127"/>
      <c r="Q298" s="127"/>
      <c r="R298" s="127"/>
      <c r="S298"/>
      <c r="T298"/>
      <c r="U298"/>
    </row>
    <row r="299" spans="1:21" ht="12.75">
      <c r="A299"/>
      <c r="B299"/>
      <c r="C299"/>
      <c r="D299"/>
      <c r="E299"/>
      <c r="F299"/>
      <c r="G299"/>
      <c r="H299"/>
      <c r="I299" s="127"/>
      <c r="J299" s="127"/>
      <c r="K299" s="127"/>
      <c r="L299" s="127"/>
      <c r="M299" s="127"/>
      <c r="N299" s="127"/>
      <c r="O299" s="127"/>
      <c r="P299" s="127"/>
      <c r="Q299" s="127"/>
      <c r="R299" s="127"/>
      <c r="S299"/>
      <c r="T299"/>
      <c r="U299"/>
    </row>
    <row r="300" spans="1:21" ht="12.75">
      <c r="A300"/>
      <c r="B300"/>
      <c r="C300"/>
      <c r="D300"/>
      <c r="E300"/>
      <c r="F300"/>
      <c r="G300"/>
      <c r="H300"/>
      <c r="I300" s="127"/>
      <c r="J300" s="127"/>
      <c r="K300" s="127"/>
      <c r="L300" s="127"/>
      <c r="M300" s="127"/>
      <c r="N300" s="127"/>
      <c r="O300" s="127"/>
      <c r="P300" s="127"/>
      <c r="Q300" s="127"/>
      <c r="R300" s="127"/>
      <c r="S300"/>
      <c r="T300"/>
      <c r="U300"/>
    </row>
    <row r="301" spans="1:21" ht="12.75">
      <c r="A301"/>
      <c r="B301"/>
      <c r="C301"/>
      <c r="D301"/>
      <c r="E301"/>
      <c r="F301"/>
      <c r="G301"/>
      <c r="H301"/>
      <c r="I301" s="127"/>
      <c r="J301" s="127"/>
      <c r="K301" s="127"/>
      <c r="L301" s="127"/>
      <c r="M301" s="127"/>
      <c r="N301" s="127"/>
      <c r="O301" s="127"/>
      <c r="P301" s="127"/>
      <c r="Q301" s="127"/>
      <c r="R301" s="127"/>
      <c r="S301"/>
      <c r="T301"/>
      <c r="U301"/>
    </row>
    <row r="302" spans="1:21" ht="12.75">
      <c r="A302"/>
      <c r="B302"/>
      <c r="C302"/>
      <c r="D302"/>
      <c r="E302"/>
      <c r="F302"/>
      <c r="G302"/>
      <c r="H302"/>
      <c r="I302" s="127"/>
      <c r="J302" s="127"/>
      <c r="K302" s="127"/>
      <c r="L302" s="127"/>
      <c r="M302" s="127"/>
      <c r="N302" s="127"/>
      <c r="O302" s="127"/>
      <c r="P302" s="127"/>
      <c r="Q302" s="127"/>
      <c r="R302" s="127"/>
      <c r="S302"/>
      <c r="T302"/>
      <c r="U302"/>
    </row>
    <row r="303" spans="1:21" ht="12.75">
      <c r="A303"/>
      <c r="B303"/>
      <c r="C303"/>
      <c r="D303"/>
      <c r="E303"/>
      <c r="F303"/>
      <c r="G303"/>
      <c r="H303"/>
      <c r="I303" s="127"/>
      <c r="J303" s="127"/>
      <c r="K303" s="127"/>
      <c r="L303" s="127"/>
      <c r="M303" s="127"/>
      <c r="N303" s="127"/>
      <c r="O303" s="127"/>
      <c r="P303" s="127"/>
      <c r="Q303" s="127"/>
      <c r="R303" s="127"/>
      <c r="S303"/>
      <c r="T303"/>
      <c r="U303"/>
    </row>
    <row r="304" spans="1:21" ht="12.75">
      <c r="A304"/>
      <c r="B304"/>
      <c r="C304"/>
      <c r="D304"/>
      <c r="E304"/>
      <c r="F304"/>
      <c r="G304"/>
      <c r="H304"/>
      <c r="I304" s="127"/>
      <c r="J304" s="127"/>
      <c r="K304" s="127"/>
      <c r="L304" s="127"/>
      <c r="M304" s="127"/>
      <c r="N304" s="127"/>
      <c r="O304" s="127"/>
      <c r="P304" s="127"/>
      <c r="Q304" s="127"/>
      <c r="R304" s="127"/>
      <c r="S304"/>
      <c r="T304"/>
      <c r="U304"/>
    </row>
    <row r="305" spans="1:21" ht="12.75">
      <c r="A305"/>
      <c r="B305"/>
      <c r="C305"/>
      <c r="D305"/>
      <c r="E305"/>
      <c r="F305"/>
      <c r="G305"/>
      <c r="H305"/>
      <c r="I305" s="127"/>
      <c r="J305" s="127"/>
      <c r="K305" s="127"/>
      <c r="L305" s="127"/>
      <c r="M305" s="127"/>
      <c r="N305" s="127"/>
      <c r="O305" s="127"/>
      <c r="P305" s="127"/>
      <c r="Q305" s="127"/>
      <c r="R305" s="127"/>
      <c r="S305"/>
      <c r="T305"/>
      <c r="U305"/>
    </row>
    <row r="306" spans="1:21" ht="12.75">
      <c r="A306"/>
      <c r="B306"/>
      <c r="C306"/>
      <c r="D306"/>
      <c r="E306"/>
      <c r="F306"/>
      <c r="G306"/>
      <c r="H306"/>
      <c r="I306" s="127"/>
      <c r="J306" s="127"/>
      <c r="K306" s="127"/>
      <c r="L306" s="127"/>
      <c r="M306" s="127"/>
      <c r="N306" s="127"/>
      <c r="O306" s="127"/>
      <c r="P306" s="127"/>
      <c r="Q306" s="127"/>
      <c r="R306" s="127"/>
      <c r="S306"/>
      <c r="T306"/>
      <c r="U306"/>
    </row>
    <row r="307" spans="1:21" ht="12.75">
      <c r="A307"/>
      <c r="B307"/>
      <c r="C307"/>
      <c r="D307"/>
      <c r="E307"/>
      <c r="F307"/>
      <c r="G307"/>
      <c r="H307"/>
      <c r="I307" s="127"/>
      <c r="J307" s="127"/>
      <c r="K307" s="127"/>
      <c r="L307" s="127"/>
      <c r="M307" s="127"/>
      <c r="N307" s="127"/>
      <c r="O307" s="127"/>
      <c r="P307" s="127"/>
      <c r="Q307" s="127"/>
      <c r="R307" s="127"/>
      <c r="S307"/>
      <c r="T307"/>
      <c r="U307"/>
    </row>
    <row r="308" spans="1:21" ht="12.75">
      <c r="A308"/>
      <c r="B308"/>
      <c r="C308"/>
      <c r="D308"/>
      <c r="E308"/>
      <c r="F308"/>
      <c r="G308"/>
      <c r="H308"/>
      <c r="I308" s="127"/>
      <c r="J308" s="127"/>
      <c r="K308" s="127"/>
      <c r="L308" s="127"/>
      <c r="M308" s="127"/>
      <c r="N308" s="127"/>
      <c r="O308" s="127"/>
      <c r="P308" s="127"/>
      <c r="Q308" s="127"/>
      <c r="R308" s="127"/>
      <c r="S308"/>
      <c r="T308"/>
      <c r="U308"/>
    </row>
    <row r="309" spans="1:21" ht="12.75">
      <c r="A309"/>
      <c r="B309"/>
      <c r="C309"/>
      <c r="D309"/>
      <c r="E309"/>
      <c r="F309"/>
      <c r="G309"/>
      <c r="H309"/>
      <c r="I309" s="127"/>
      <c r="J309" s="127"/>
      <c r="K309" s="127"/>
      <c r="L309" s="127"/>
      <c r="M309" s="127"/>
      <c r="N309" s="127"/>
      <c r="O309" s="127"/>
      <c r="P309" s="127"/>
      <c r="Q309" s="127"/>
      <c r="R309" s="127"/>
      <c r="S309"/>
      <c r="T309"/>
      <c r="U309"/>
    </row>
    <row r="310" spans="1:21" ht="12.75">
      <c r="A310"/>
      <c r="B310"/>
      <c r="C310"/>
      <c r="D310"/>
      <c r="E310"/>
      <c r="F310"/>
      <c r="G310"/>
      <c r="H310"/>
      <c r="I310" s="127"/>
      <c r="J310" s="127"/>
      <c r="K310" s="127"/>
      <c r="L310" s="127"/>
      <c r="M310" s="127"/>
      <c r="N310" s="127"/>
      <c r="O310" s="127"/>
      <c r="P310" s="127"/>
      <c r="Q310" s="127"/>
      <c r="R310" s="127"/>
      <c r="S310"/>
      <c r="T310"/>
      <c r="U310"/>
    </row>
    <row r="311" spans="1:21" ht="12.75">
      <c r="A311"/>
      <c r="B311"/>
      <c r="C311"/>
      <c r="D311"/>
      <c r="E311"/>
      <c r="F311"/>
      <c r="G311"/>
      <c r="H311"/>
      <c r="I311" s="127"/>
      <c r="J311" s="127"/>
      <c r="K311" s="127"/>
      <c r="L311" s="127"/>
      <c r="M311" s="127"/>
      <c r="N311" s="127"/>
      <c r="O311" s="127"/>
      <c r="P311" s="127"/>
      <c r="Q311" s="127"/>
      <c r="R311" s="127"/>
      <c r="S311"/>
      <c r="T311"/>
      <c r="U311"/>
    </row>
    <row r="312" spans="1:21" ht="12.75">
      <c r="A312"/>
      <c r="B312"/>
      <c r="C312"/>
      <c r="D312"/>
      <c r="E312"/>
      <c r="F312"/>
      <c r="G312"/>
      <c r="H312"/>
      <c r="I312" s="127"/>
      <c r="J312" s="127"/>
      <c r="K312" s="127"/>
      <c r="L312" s="127"/>
      <c r="M312" s="127"/>
      <c r="N312" s="127"/>
      <c r="O312" s="127"/>
      <c r="P312" s="127"/>
      <c r="Q312" s="127"/>
      <c r="R312" s="127"/>
      <c r="S312"/>
      <c r="T312"/>
      <c r="U312"/>
    </row>
    <row r="313" spans="1:21" ht="12.75">
      <c r="A313"/>
      <c r="B313"/>
      <c r="C313"/>
      <c r="D313"/>
      <c r="E313"/>
      <c r="F313"/>
      <c r="G313"/>
      <c r="H313"/>
      <c r="I313" s="127"/>
      <c r="J313" s="127"/>
      <c r="K313" s="127"/>
      <c r="L313" s="127"/>
      <c r="M313" s="127"/>
      <c r="N313" s="127"/>
      <c r="O313" s="127"/>
      <c r="P313" s="127"/>
      <c r="Q313" s="127"/>
      <c r="R313" s="127"/>
      <c r="S313"/>
      <c r="T313"/>
      <c r="U313"/>
    </row>
    <row r="314" spans="1:21" ht="12.75">
      <c r="A314"/>
      <c r="B314"/>
      <c r="C314"/>
      <c r="D314"/>
      <c r="E314"/>
      <c r="F314"/>
      <c r="G314"/>
      <c r="H314"/>
      <c r="I314" s="127"/>
      <c r="J314" s="127"/>
      <c r="K314" s="127"/>
      <c r="L314" s="127"/>
      <c r="M314" s="127"/>
      <c r="N314" s="127"/>
      <c r="O314" s="127"/>
      <c r="P314" s="127"/>
      <c r="Q314" s="127"/>
      <c r="R314" s="127"/>
      <c r="S314"/>
      <c r="T314"/>
      <c r="U314"/>
    </row>
    <row r="315" spans="1:21" ht="12.75">
      <c r="A315"/>
      <c r="B315"/>
      <c r="C315"/>
      <c r="D315"/>
      <c r="E315"/>
      <c r="F315"/>
      <c r="G315"/>
      <c r="H315"/>
      <c r="I315" s="127"/>
      <c r="J315" s="127"/>
      <c r="K315" s="127"/>
      <c r="L315" s="127"/>
      <c r="M315" s="127"/>
      <c r="N315" s="127"/>
      <c r="O315" s="127"/>
      <c r="P315" s="127"/>
      <c r="Q315" s="127"/>
      <c r="R315" s="127"/>
      <c r="S315"/>
      <c r="T315"/>
      <c r="U315"/>
    </row>
    <row r="316" spans="1:21" ht="12.75">
      <c r="A316"/>
      <c r="B316"/>
      <c r="C316"/>
      <c r="D316"/>
      <c r="E316"/>
      <c r="F316"/>
      <c r="G316"/>
      <c r="H316"/>
      <c r="I316" s="127"/>
      <c r="J316" s="127"/>
      <c r="K316" s="127"/>
      <c r="L316" s="127"/>
      <c r="M316" s="127"/>
      <c r="N316" s="127"/>
      <c r="O316" s="127"/>
      <c r="P316" s="127"/>
      <c r="Q316" s="127"/>
      <c r="R316" s="127"/>
      <c r="S316"/>
      <c r="T316"/>
      <c r="U316"/>
    </row>
    <row r="317" spans="1:21" ht="12.75">
      <c r="A317"/>
      <c r="B317"/>
      <c r="C317"/>
      <c r="D317"/>
      <c r="E317"/>
      <c r="F317"/>
      <c r="G317"/>
      <c r="H317"/>
      <c r="I317" s="127"/>
      <c r="J317" s="127"/>
      <c r="K317" s="127"/>
      <c r="L317" s="127"/>
      <c r="M317" s="127"/>
      <c r="N317" s="127"/>
      <c r="O317" s="127"/>
      <c r="P317" s="127"/>
      <c r="Q317" s="127"/>
      <c r="R317" s="127"/>
      <c r="S317"/>
      <c r="T317"/>
      <c r="U317"/>
    </row>
    <row r="318" spans="1:21" ht="12.75">
      <c r="A318"/>
      <c r="B318"/>
      <c r="C318"/>
      <c r="D318"/>
      <c r="E318"/>
      <c r="F318"/>
      <c r="G318"/>
      <c r="H318"/>
      <c r="I318" s="127"/>
      <c r="J318" s="127"/>
      <c r="K318" s="127"/>
      <c r="L318" s="127"/>
      <c r="M318" s="127"/>
      <c r="N318" s="127"/>
      <c r="O318" s="127"/>
      <c r="P318" s="127"/>
      <c r="Q318" s="127"/>
      <c r="R318" s="127"/>
      <c r="S318"/>
      <c r="T318"/>
      <c r="U318"/>
    </row>
    <row r="319" spans="1:21" ht="12.75">
      <c r="A319"/>
      <c r="B319"/>
      <c r="C319"/>
      <c r="D319"/>
      <c r="E319"/>
      <c r="F319"/>
      <c r="G319"/>
      <c r="H319"/>
      <c r="I319" s="127"/>
      <c r="J319" s="127"/>
      <c r="K319" s="127"/>
      <c r="L319" s="127"/>
      <c r="M319" s="127"/>
      <c r="N319" s="127"/>
      <c r="O319" s="127"/>
      <c r="P319" s="127"/>
      <c r="Q319" s="127"/>
      <c r="R319" s="127"/>
      <c r="S319"/>
      <c r="T319"/>
      <c r="U319"/>
    </row>
    <row r="320" spans="1:21" ht="12.75">
      <c r="A320"/>
      <c r="B320"/>
      <c r="C320"/>
      <c r="D320"/>
      <c r="E320"/>
      <c r="F320"/>
      <c r="G320"/>
      <c r="H320"/>
      <c r="I320" s="127"/>
      <c r="J320" s="127"/>
      <c r="K320" s="127"/>
      <c r="L320" s="127"/>
      <c r="M320" s="127"/>
      <c r="N320" s="127"/>
      <c r="O320" s="127"/>
      <c r="P320" s="127"/>
      <c r="Q320" s="127"/>
      <c r="R320" s="127"/>
      <c r="S320"/>
      <c r="T320"/>
      <c r="U320"/>
    </row>
    <row r="321" spans="1:21" ht="12.75">
      <c r="A321"/>
      <c r="B321"/>
      <c r="C321"/>
      <c r="D321"/>
      <c r="E321"/>
      <c r="F321"/>
      <c r="G321"/>
      <c r="H321"/>
      <c r="I321" s="127"/>
      <c r="J321" s="127"/>
      <c r="K321" s="127"/>
      <c r="L321" s="127"/>
      <c r="M321" s="127"/>
      <c r="N321" s="127"/>
      <c r="O321" s="127"/>
      <c r="P321" s="127"/>
      <c r="Q321" s="127"/>
      <c r="R321" s="127"/>
      <c r="S321"/>
      <c r="T321"/>
      <c r="U321"/>
    </row>
    <row r="322" spans="1:21" ht="12.75">
      <c r="A322"/>
      <c r="B322"/>
      <c r="C322"/>
      <c r="D322"/>
      <c r="E322"/>
      <c r="F322"/>
      <c r="G322"/>
      <c r="H322"/>
      <c r="I322" s="127"/>
      <c r="J322" s="127"/>
      <c r="K322" s="127"/>
      <c r="L322" s="127"/>
      <c r="M322" s="127"/>
      <c r="N322" s="127"/>
      <c r="O322" s="127"/>
      <c r="P322" s="127"/>
      <c r="Q322" s="127"/>
      <c r="R322" s="127"/>
      <c r="S322"/>
      <c r="T322"/>
      <c r="U322"/>
    </row>
    <row r="323" spans="1:21" ht="12.75">
      <c r="A323"/>
      <c r="B323"/>
      <c r="C323"/>
      <c r="D323"/>
      <c r="E323"/>
      <c r="F323"/>
      <c r="G323"/>
      <c r="H323"/>
      <c r="I323" s="127"/>
      <c r="J323" s="127"/>
      <c r="K323" s="127"/>
      <c r="L323" s="127"/>
      <c r="M323" s="127"/>
      <c r="N323" s="127"/>
      <c r="O323" s="127"/>
      <c r="P323" s="127"/>
      <c r="Q323" s="127"/>
      <c r="R323" s="127"/>
      <c r="S323"/>
      <c r="T323"/>
      <c r="U323"/>
    </row>
    <row r="324" spans="1:21" ht="12.75">
      <c r="A324"/>
      <c r="B324"/>
      <c r="C324"/>
      <c r="D324"/>
      <c r="E324"/>
      <c r="F324"/>
      <c r="G324"/>
      <c r="H324"/>
      <c r="I324" s="127"/>
      <c r="J324" s="127"/>
      <c r="K324" s="127"/>
      <c r="L324" s="127"/>
      <c r="M324" s="127"/>
      <c r="N324" s="127"/>
      <c r="O324" s="127"/>
      <c r="P324" s="127"/>
      <c r="Q324" s="127"/>
      <c r="R324" s="127"/>
      <c r="S324"/>
      <c r="T324"/>
      <c r="U324"/>
    </row>
    <row r="325" spans="1:21" ht="12.75">
      <c r="A325"/>
      <c r="B325"/>
      <c r="C325"/>
      <c r="D325"/>
      <c r="E325"/>
      <c r="F325"/>
      <c r="G325"/>
      <c r="H325"/>
      <c r="I325" s="127"/>
      <c r="J325" s="127"/>
      <c r="K325" s="127"/>
      <c r="L325" s="127"/>
      <c r="M325" s="127"/>
      <c r="N325" s="127"/>
      <c r="O325" s="127"/>
      <c r="P325" s="127"/>
      <c r="Q325" s="127"/>
      <c r="R325" s="127"/>
      <c r="S325"/>
      <c r="T325"/>
      <c r="U325"/>
    </row>
    <row r="326" spans="1:21" ht="12.75">
      <c r="A326"/>
      <c r="B326"/>
      <c r="C326"/>
      <c r="D326"/>
      <c r="E326"/>
      <c r="F326"/>
      <c r="G326"/>
      <c r="H326"/>
      <c r="I326" s="127"/>
      <c r="J326" s="127"/>
      <c r="K326" s="127"/>
      <c r="L326" s="127"/>
      <c r="M326" s="127"/>
      <c r="N326" s="127"/>
      <c r="O326" s="127"/>
      <c r="P326" s="127"/>
      <c r="Q326" s="127"/>
      <c r="R326" s="127"/>
      <c r="S326"/>
      <c r="T326"/>
      <c r="U326"/>
    </row>
    <row r="327" spans="1:21" ht="12.75">
      <c r="A327"/>
      <c r="B327"/>
      <c r="C327"/>
      <c r="D327"/>
      <c r="E327"/>
      <c r="F327"/>
      <c r="G327"/>
      <c r="H327"/>
      <c r="I327" s="127"/>
      <c r="J327" s="127"/>
      <c r="K327" s="127"/>
      <c r="L327" s="127"/>
      <c r="M327" s="127"/>
      <c r="N327" s="127"/>
      <c r="O327" s="127"/>
      <c r="P327" s="127"/>
      <c r="Q327" s="127"/>
      <c r="R327" s="127"/>
      <c r="S327"/>
      <c r="T327"/>
      <c r="U327"/>
    </row>
    <row r="328" spans="1:21" ht="12.75">
      <c r="A328"/>
      <c r="B328"/>
      <c r="C328"/>
      <c r="D328"/>
      <c r="E328"/>
      <c r="F328"/>
      <c r="G328"/>
      <c r="H328"/>
      <c r="I328" s="127"/>
      <c r="J328" s="127"/>
      <c r="K328" s="127"/>
      <c r="L328" s="127"/>
      <c r="M328" s="127"/>
      <c r="N328" s="127"/>
      <c r="O328" s="127"/>
      <c r="P328" s="127"/>
      <c r="Q328" s="127"/>
      <c r="R328" s="127"/>
      <c r="S328"/>
      <c r="T328"/>
      <c r="U328"/>
    </row>
    <row r="329" spans="1:21" ht="12.75">
      <c r="A329"/>
      <c r="B329"/>
      <c r="C329"/>
      <c r="D329"/>
      <c r="E329"/>
      <c r="F329"/>
      <c r="G329"/>
      <c r="H329"/>
      <c r="I329" s="127"/>
      <c r="J329" s="127"/>
      <c r="K329" s="127"/>
      <c r="L329" s="127"/>
      <c r="M329" s="127"/>
      <c r="N329" s="127"/>
      <c r="O329" s="127"/>
      <c r="P329" s="127"/>
      <c r="Q329" s="127"/>
      <c r="R329" s="127"/>
      <c r="S329"/>
      <c r="T329"/>
      <c r="U329"/>
    </row>
    <row r="330" spans="1:21" ht="12.75">
      <c r="A330"/>
      <c r="B330"/>
      <c r="C330"/>
      <c r="D330"/>
      <c r="E330"/>
      <c r="F330"/>
      <c r="G330"/>
      <c r="H330"/>
      <c r="I330" s="127"/>
      <c r="J330" s="127"/>
      <c r="K330" s="127"/>
      <c r="L330" s="127"/>
      <c r="M330" s="127"/>
      <c r="N330" s="127"/>
      <c r="O330" s="127"/>
      <c r="P330" s="127"/>
      <c r="Q330" s="127"/>
      <c r="R330" s="127"/>
      <c r="S330"/>
      <c r="T330"/>
      <c r="U330"/>
    </row>
    <row r="331" spans="1:21" ht="12.75">
      <c r="A331"/>
      <c r="B331"/>
      <c r="C331"/>
      <c r="D331"/>
      <c r="E331"/>
      <c r="F331"/>
      <c r="G331"/>
      <c r="H331"/>
      <c r="I331" s="127"/>
      <c r="J331" s="127"/>
      <c r="K331" s="127"/>
      <c r="L331" s="127"/>
      <c r="M331" s="127"/>
      <c r="N331" s="127"/>
      <c r="O331" s="127"/>
      <c r="P331" s="127"/>
      <c r="Q331" s="127"/>
      <c r="R331" s="127"/>
      <c r="S331"/>
      <c r="T331"/>
      <c r="U331"/>
    </row>
    <row r="332" spans="1:21" ht="12.75">
      <c r="A332"/>
      <c r="B332"/>
      <c r="C332"/>
      <c r="D332"/>
      <c r="E332"/>
      <c r="F332"/>
      <c r="G332"/>
      <c r="H332"/>
      <c r="I332" s="127"/>
      <c r="J332" s="127"/>
      <c r="K332" s="127"/>
      <c r="L332" s="127"/>
      <c r="M332" s="127"/>
      <c r="N332" s="127"/>
      <c r="O332" s="127"/>
      <c r="P332" s="127"/>
      <c r="Q332" s="127"/>
      <c r="R332" s="127"/>
      <c r="S332"/>
      <c r="T332"/>
      <c r="U332"/>
    </row>
    <row r="333" spans="1:21" ht="12.75">
      <c r="A333"/>
      <c r="B333"/>
      <c r="C333"/>
      <c r="D333"/>
      <c r="E333"/>
      <c r="F333"/>
      <c r="G333"/>
      <c r="H333"/>
      <c r="I333" s="127"/>
      <c r="J333" s="127"/>
      <c r="K333" s="127"/>
      <c r="L333" s="127"/>
      <c r="M333" s="127"/>
      <c r="N333" s="127"/>
      <c r="O333" s="127"/>
      <c r="P333" s="127"/>
      <c r="Q333" s="127"/>
      <c r="R333" s="127"/>
      <c r="S333"/>
      <c r="T333"/>
      <c r="U333"/>
    </row>
    <row r="334" spans="1:21" ht="12.75">
      <c r="A334"/>
      <c r="B334"/>
      <c r="C334"/>
      <c r="D334"/>
      <c r="E334"/>
      <c r="F334"/>
      <c r="G334"/>
      <c r="H334"/>
      <c r="I334" s="127"/>
      <c r="J334" s="127"/>
      <c r="K334" s="127"/>
      <c r="L334" s="127"/>
      <c r="M334" s="127"/>
      <c r="N334" s="127"/>
      <c r="O334" s="127"/>
      <c r="P334" s="127"/>
      <c r="Q334" s="127"/>
      <c r="R334" s="127"/>
      <c r="S334"/>
      <c r="T334"/>
      <c r="U334"/>
    </row>
    <row r="335" spans="1:21" ht="12.75">
      <c r="A335"/>
      <c r="B335"/>
      <c r="C335"/>
      <c r="D335"/>
      <c r="E335"/>
      <c r="F335"/>
      <c r="G335"/>
      <c r="H335"/>
      <c r="I335" s="127"/>
      <c r="J335" s="127"/>
      <c r="K335" s="127"/>
      <c r="L335" s="127"/>
      <c r="M335" s="127"/>
      <c r="N335" s="127"/>
      <c r="O335" s="127"/>
      <c r="P335" s="127"/>
      <c r="Q335" s="127"/>
      <c r="R335" s="127"/>
      <c r="S335"/>
      <c r="T335"/>
      <c r="U335"/>
    </row>
    <row r="336" spans="1:21" ht="12.75">
      <c r="A336"/>
      <c r="B336"/>
      <c r="C336"/>
      <c r="D336"/>
      <c r="E336"/>
      <c r="F336"/>
      <c r="G336"/>
      <c r="H336"/>
      <c r="I336" s="127"/>
      <c r="J336" s="127"/>
      <c r="K336" s="127"/>
      <c r="L336" s="127"/>
      <c r="M336" s="127"/>
      <c r="N336" s="127"/>
      <c r="O336" s="127"/>
      <c r="P336" s="127"/>
      <c r="Q336" s="127"/>
      <c r="R336" s="127"/>
      <c r="S336"/>
      <c r="T336"/>
      <c r="U336"/>
    </row>
    <row r="337" spans="1:21" ht="12.75">
      <c r="A337"/>
      <c r="B337"/>
      <c r="C337"/>
      <c r="D337"/>
      <c r="E337"/>
      <c r="F337"/>
      <c r="G337"/>
      <c r="H337"/>
      <c r="I337" s="127"/>
      <c r="J337" s="127"/>
      <c r="K337" s="127"/>
      <c r="L337" s="127"/>
      <c r="M337" s="127"/>
      <c r="N337" s="127"/>
      <c r="O337" s="127"/>
      <c r="P337" s="127"/>
      <c r="Q337" s="127"/>
      <c r="R337" s="127"/>
      <c r="S337"/>
      <c r="T337"/>
      <c r="U337"/>
    </row>
    <row r="338" spans="1:21" ht="12.75">
      <c r="A338"/>
      <c r="B338"/>
      <c r="C338"/>
      <c r="D338"/>
      <c r="E338"/>
      <c r="F338"/>
      <c r="G338"/>
      <c r="H338"/>
      <c r="I338" s="127"/>
      <c r="J338" s="127"/>
      <c r="K338" s="127"/>
      <c r="L338" s="127"/>
      <c r="M338" s="127"/>
      <c r="N338" s="127"/>
      <c r="O338" s="127"/>
      <c r="P338" s="127"/>
      <c r="Q338" s="127"/>
      <c r="R338" s="127"/>
      <c r="S338"/>
      <c r="T338"/>
      <c r="U338"/>
    </row>
    <row r="339" spans="1:21" ht="12.75">
      <c r="A339"/>
      <c r="B339"/>
      <c r="C339"/>
      <c r="D339"/>
      <c r="E339"/>
      <c r="F339"/>
      <c r="G339"/>
      <c r="H339"/>
      <c r="I339" s="127"/>
      <c r="J339" s="127"/>
      <c r="K339" s="127"/>
      <c r="L339" s="127"/>
      <c r="M339" s="127"/>
      <c r="N339" s="127"/>
      <c r="O339" s="127"/>
      <c r="P339" s="127"/>
      <c r="Q339" s="127"/>
      <c r="R339" s="127"/>
      <c r="S339"/>
      <c r="T339"/>
      <c r="U339"/>
    </row>
    <row r="340" spans="1:21" ht="12.75">
      <c r="A340"/>
      <c r="B340"/>
      <c r="C340"/>
      <c r="D340"/>
      <c r="E340"/>
      <c r="F340"/>
      <c r="G340"/>
      <c r="H340"/>
      <c r="I340" s="127"/>
      <c r="J340" s="127"/>
      <c r="K340" s="127"/>
      <c r="L340" s="127"/>
      <c r="M340" s="127"/>
      <c r="N340" s="127"/>
      <c r="O340" s="127"/>
      <c r="P340" s="127"/>
      <c r="Q340" s="127"/>
      <c r="R340" s="127"/>
      <c r="S340"/>
      <c r="T340"/>
      <c r="U340"/>
    </row>
    <row r="341" spans="1:21" ht="12.75">
      <c r="A341"/>
      <c r="B341"/>
      <c r="C341"/>
      <c r="D341"/>
      <c r="E341"/>
      <c r="F341"/>
      <c r="G341"/>
      <c r="H341"/>
      <c r="I341" s="127"/>
      <c r="J341" s="127"/>
      <c r="K341" s="127"/>
      <c r="L341" s="127"/>
      <c r="M341" s="127"/>
      <c r="N341" s="127"/>
      <c r="O341" s="127"/>
      <c r="P341" s="127"/>
      <c r="Q341" s="127"/>
      <c r="R341" s="127"/>
      <c r="S341"/>
      <c r="T341"/>
      <c r="U341"/>
    </row>
    <row r="342" spans="1:21" ht="12.75">
      <c r="A342"/>
      <c r="B342"/>
      <c r="C342"/>
      <c r="D342"/>
      <c r="E342"/>
      <c r="F342"/>
      <c r="G342"/>
      <c r="H342"/>
      <c r="I342" s="127"/>
      <c r="J342" s="127"/>
      <c r="K342" s="127"/>
      <c r="L342" s="127"/>
      <c r="M342" s="127"/>
      <c r="N342" s="127"/>
      <c r="O342" s="127"/>
      <c r="P342" s="127"/>
      <c r="Q342" s="127"/>
      <c r="R342" s="127"/>
      <c r="S342"/>
      <c r="T342"/>
      <c r="U342"/>
    </row>
    <row r="343" spans="1:21" ht="12.75">
      <c r="A343"/>
      <c r="B343"/>
      <c r="C343"/>
      <c r="D343"/>
      <c r="E343"/>
      <c r="F343"/>
      <c r="G343"/>
      <c r="H343"/>
      <c r="I343" s="127"/>
      <c r="J343" s="127"/>
      <c r="K343" s="127"/>
      <c r="L343" s="127"/>
      <c r="M343" s="127"/>
      <c r="N343" s="127"/>
      <c r="O343" s="127"/>
      <c r="P343" s="127"/>
      <c r="Q343" s="127"/>
      <c r="R343" s="127"/>
      <c r="S343"/>
      <c r="T343"/>
      <c r="U343"/>
    </row>
    <row r="344" spans="1:21" ht="12.75">
      <c r="A344"/>
      <c r="B344"/>
      <c r="C344"/>
      <c r="D344"/>
      <c r="E344"/>
      <c r="F344"/>
      <c r="G344"/>
      <c r="H344"/>
      <c r="I344" s="127"/>
      <c r="J344" s="127"/>
      <c r="K344" s="127"/>
      <c r="L344" s="127"/>
      <c r="M344" s="127"/>
      <c r="N344" s="127"/>
      <c r="O344" s="127"/>
      <c r="P344" s="127"/>
      <c r="Q344" s="127"/>
      <c r="R344" s="127"/>
      <c r="S344"/>
      <c r="T344"/>
      <c r="U344"/>
    </row>
    <row r="345" spans="1:21" ht="12.75">
      <c r="A345"/>
      <c r="B345"/>
      <c r="C345"/>
      <c r="D345"/>
      <c r="E345"/>
      <c r="F345"/>
      <c r="G345"/>
      <c r="H345"/>
      <c r="I345" s="127"/>
      <c r="J345" s="127"/>
      <c r="K345" s="127"/>
      <c r="L345" s="127"/>
      <c r="M345" s="127"/>
      <c r="N345" s="127"/>
      <c r="O345" s="127"/>
      <c r="P345" s="127"/>
      <c r="Q345" s="127"/>
      <c r="R345" s="127"/>
      <c r="S345"/>
      <c r="T345"/>
      <c r="U345"/>
    </row>
    <row r="346" spans="1:21" ht="12.75">
      <c r="A346"/>
      <c r="B346"/>
      <c r="C346"/>
      <c r="D346"/>
      <c r="E346"/>
      <c r="F346"/>
      <c r="G346"/>
      <c r="H346"/>
      <c r="I346" s="127"/>
      <c r="J346" s="127"/>
      <c r="K346" s="127"/>
      <c r="L346" s="127"/>
      <c r="M346" s="127"/>
      <c r="N346" s="127"/>
      <c r="O346" s="127"/>
      <c r="P346" s="127"/>
      <c r="Q346" s="127"/>
      <c r="R346" s="127"/>
      <c r="S346"/>
      <c r="T346"/>
      <c r="U346"/>
    </row>
    <row r="347" spans="1:21" ht="12.75">
      <c r="A347"/>
      <c r="B347"/>
      <c r="C347"/>
      <c r="D347"/>
      <c r="E347"/>
      <c r="F347"/>
      <c r="G347"/>
      <c r="H347"/>
      <c r="I347" s="127"/>
      <c r="J347" s="127"/>
      <c r="K347" s="127"/>
      <c r="L347" s="127"/>
      <c r="M347" s="127"/>
      <c r="N347" s="127"/>
      <c r="O347" s="127"/>
      <c r="P347" s="127"/>
      <c r="Q347" s="127"/>
      <c r="R347" s="127"/>
      <c r="S347"/>
      <c r="T347"/>
      <c r="U347"/>
    </row>
    <row r="348" spans="1:21" ht="12.75">
      <c r="A348"/>
      <c r="B348"/>
      <c r="C348"/>
      <c r="D348"/>
      <c r="E348"/>
      <c r="F348"/>
      <c r="G348"/>
      <c r="H348"/>
      <c r="I348" s="127"/>
      <c r="J348" s="127"/>
      <c r="K348" s="127"/>
      <c r="L348" s="127"/>
      <c r="M348" s="127"/>
      <c r="N348" s="127"/>
      <c r="O348" s="127"/>
      <c r="P348" s="127"/>
      <c r="Q348" s="127"/>
      <c r="R348" s="127"/>
      <c r="S348"/>
      <c r="T348"/>
      <c r="U348"/>
    </row>
    <row r="349" spans="1:21" ht="12.75">
      <c r="A349"/>
      <c r="B349"/>
      <c r="C349"/>
      <c r="D349"/>
      <c r="E349"/>
      <c r="F349"/>
      <c r="G349"/>
      <c r="H349"/>
      <c r="I349" s="127"/>
      <c r="J349" s="127"/>
      <c r="K349" s="127"/>
      <c r="L349" s="127"/>
      <c r="M349" s="127"/>
      <c r="N349" s="127"/>
      <c r="O349" s="127"/>
      <c r="P349" s="127"/>
      <c r="Q349" s="127"/>
      <c r="R349" s="127"/>
      <c r="S349"/>
      <c r="T349"/>
      <c r="U349"/>
    </row>
    <row r="350" spans="1:21" ht="12.75">
      <c r="A350"/>
      <c r="B350"/>
      <c r="C350"/>
      <c r="D350"/>
      <c r="E350"/>
      <c r="F350"/>
      <c r="G350"/>
      <c r="H350"/>
      <c r="I350" s="127"/>
      <c r="J350" s="127"/>
      <c r="K350" s="127"/>
      <c r="L350" s="127"/>
      <c r="M350" s="127"/>
      <c r="N350" s="127"/>
      <c r="O350" s="127"/>
      <c r="P350" s="127"/>
      <c r="Q350" s="127"/>
      <c r="R350" s="127"/>
      <c r="S350"/>
      <c r="T350"/>
      <c r="U350"/>
    </row>
    <row r="351" spans="1:21" ht="12.75">
      <c r="A351"/>
      <c r="B351"/>
      <c r="C351"/>
      <c r="D351"/>
      <c r="E351"/>
      <c r="F351"/>
      <c r="G351"/>
      <c r="H351"/>
      <c r="I351" s="127"/>
      <c r="J351" s="127"/>
      <c r="K351" s="127"/>
      <c r="L351" s="127"/>
      <c r="M351" s="127"/>
      <c r="N351" s="127"/>
      <c r="O351" s="127"/>
      <c r="P351" s="127"/>
      <c r="Q351" s="127"/>
      <c r="R351" s="127"/>
      <c r="S351"/>
      <c r="T351"/>
      <c r="U351"/>
    </row>
    <row r="352" spans="1:21" ht="12.75">
      <c r="A352"/>
      <c r="B352"/>
      <c r="C352"/>
      <c r="D352"/>
      <c r="E352"/>
      <c r="F352"/>
      <c r="G352"/>
      <c r="H352"/>
      <c r="I352" s="127"/>
      <c r="J352" s="127"/>
      <c r="K352" s="127"/>
      <c r="L352" s="127"/>
      <c r="M352" s="127"/>
      <c r="N352" s="127"/>
      <c r="O352" s="127"/>
      <c r="P352" s="127"/>
      <c r="Q352" s="127"/>
      <c r="R352" s="127"/>
      <c r="S352"/>
      <c r="T352"/>
      <c r="U352"/>
    </row>
    <row r="353" spans="1:21" ht="12.75">
      <c r="A353"/>
      <c r="B353"/>
      <c r="C353"/>
      <c r="D353"/>
      <c r="E353"/>
      <c r="F353"/>
      <c r="G353"/>
      <c r="H353"/>
      <c r="I353" s="127"/>
      <c r="J353" s="127"/>
      <c r="K353" s="127"/>
      <c r="L353" s="127"/>
      <c r="M353" s="127"/>
      <c r="N353" s="127"/>
      <c r="O353" s="127"/>
      <c r="P353" s="127"/>
      <c r="Q353" s="127"/>
      <c r="R353" s="127"/>
      <c r="S353"/>
      <c r="T353"/>
      <c r="U353"/>
    </row>
    <row r="354" spans="1:21" ht="12.75">
      <c r="A354"/>
      <c r="B354"/>
      <c r="C354"/>
      <c r="D354"/>
      <c r="E354"/>
      <c r="F354"/>
      <c r="G354"/>
      <c r="H354"/>
      <c r="I354" s="127"/>
      <c r="J354" s="127"/>
      <c r="K354" s="127"/>
      <c r="L354" s="127"/>
      <c r="M354" s="127"/>
      <c r="N354" s="127"/>
      <c r="O354" s="127"/>
      <c r="P354" s="127"/>
      <c r="Q354" s="127"/>
      <c r="R354" s="127"/>
      <c r="S354"/>
      <c r="T354"/>
      <c r="U354"/>
    </row>
    <row r="355" spans="1:21" ht="12.75">
      <c r="A355"/>
      <c r="B355"/>
      <c r="C355"/>
      <c r="D355"/>
      <c r="E355"/>
      <c r="F355"/>
      <c r="G355"/>
      <c r="H355"/>
      <c r="I355" s="127"/>
      <c r="J355" s="127"/>
      <c r="K355" s="127"/>
      <c r="L355" s="127"/>
      <c r="M355" s="127"/>
      <c r="N355" s="127"/>
      <c r="O355" s="127"/>
      <c r="P355" s="127"/>
      <c r="Q355" s="127"/>
      <c r="R355" s="127"/>
      <c r="S355"/>
      <c r="T355"/>
      <c r="U355"/>
    </row>
    <row r="356" spans="1:21" ht="12.75">
      <c r="A356"/>
      <c r="B356"/>
      <c r="C356"/>
      <c r="D356"/>
      <c r="E356"/>
      <c r="F356"/>
      <c r="G356"/>
      <c r="H356"/>
      <c r="I356" s="127"/>
      <c r="J356" s="127"/>
      <c r="K356" s="127"/>
      <c r="L356" s="127"/>
      <c r="M356" s="127"/>
      <c r="N356" s="127"/>
      <c r="O356" s="127"/>
      <c r="P356" s="127"/>
      <c r="Q356" s="127"/>
      <c r="R356" s="127"/>
      <c r="S356"/>
      <c r="T356"/>
      <c r="U356"/>
    </row>
    <row r="357" spans="1:21" ht="12.75">
      <c r="A357"/>
      <c r="B357"/>
      <c r="C357"/>
      <c r="D357"/>
      <c r="E357"/>
      <c r="F357"/>
      <c r="G357"/>
      <c r="H357"/>
      <c r="I357" s="127"/>
      <c r="J357" s="127"/>
      <c r="K357" s="127"/>
      <c r="L357" s="127"/>
      <c r="M357" s="127"/>
      <c r="N357" s="127"/>
      <c r="O357" s="127"/>
      <c r="P357" s="127"/>
      <c r="Q357" s="127"/>
      <c r="R357" s="127"/>
      <c r="S357"/>
      <c r="T357"/>
      <c r="U357"/>
    </row>
    <row r="358" spans="1:21" ht="12.75">
      <c r="A358"/>
      <c r="B358"/>
      <c r="C358"/>
      <c r="D358"/>
      <c r="E358"/>
      <c r="F358"/>
      <c r="G358"/>
      <c r="H358"/>
      <c r="I358" s="127"/>
      <c r="J358" s="127"/>
      <c r="K358" s="127"/>
      <c r="L358" s="127"/>
      <c r="M358" s="127"/>
      <c r="N358" s="127"/>
      <c r="O358" s="127"/>
      <c r="P358" s="127"/>
      <c r="Q358" s="127"/>
      <c r="R358" s="127"/>
      <c r="S358"/>
      <c r="T358"/>
      <c r="U358"/>
    </row>
    <row r="359" spans="1:21" ht="12.75">
      <c r="A359"/>
      <c r="B359"/>
      <c r="C359"/>
      <c r="D359"/>
      <c r="E359"/>
      <c r="F359"/>
      <c r="G359"/>
      <c r="H359"/>
      <c r="I359" s="127"/>
      <c r="J359" s="127"/>
      <c r="K359" s="127"/>
      <c r="L359" s="127"/>
      <c r="M359" s="127"/>
      <c r="N359" s="127"/>
      <c r="O359" s="127"/>
      <c r="P359" s="127"/>
      <c r="Q359" s="127"/>
      <c r="R359" s="127"/>
      <c r="S359"/>
      <c r="T359"/>
      <c r="U359"/>
    </row>
    <row r="360" spans="1:21" ht="12.75">
      <c r="A360"/>
      <c r="B360"/>
      <c r="C360"/>
      <c r="D360"/>
      <c r="E360"/>
      <c r="F360"/>
      <c r="G360"/>
      <c r="H360"/>
      <c r="I360" s="127"/>
      <c r="J360" s="127"/>
      <c r="K360" s="127"/>
      <c r="L360" s="127"/>
      <c r="M360" s="127"/>
      <c r="N360" s="127"/>
      <c r="O360" s="127"/>
      <c r="P360" s="127"/>
      <c r="Q360" s="127"/>
      <c r="R360" s="127"/>
      <c r="S360"/>
      <c r="T360"/>
      <c r="U360"/>
    </row>
    <row r="361" spans="1:21" ht="12.75">
      <c r="A361"/>
      <c r="B361"/>
      <c r="C361"/>
      <c r="D361"/>
      <c r="E361"/>
      <c r="F361"/>
      <c r="G361"/>
      <c r="H361"/>
      <c r="I361" s="127"/>
      <c r="J361" s="127"/>
      <c r="K361" s="127"/>
      <c r="L361" s="127"/>
      <c r="M361" s="127"/>
      <c r="N361" s="127"/>
      <c r="O361" s="127"/>
      <c r="P361" s="127"/>
      <c r="Q361" s="127"/>
      <c r="R361" s="127"/>
      <c r="S361"/>
      <c r="T361"/>
      <c r="U361"/>
    </row>
    <row r="362" spans="1:21" ht="12.75">
      <c r="A362"/>
      <c r="B362"/>
      <c r="C362"/>
      <c r="D362"/>
      <c r="E362"/>
      <c r="F362"/>
      <c r="G362"/>
      <c r="H362"/>
      <c r="I362" s="127"/>
      <c r="J362" s="127"/>
      <c r="K362" s="127"/>
      <c r="L362" s="127"/>
      <c r="M362" s="127"/>
      <c r="N362" s="127"/>
      <c r="O362" s="127"/>
      <c r="P362" s="127"/>
      <c r="Q362" s="127"/>
      <c r="R362" s="127"/>
      <c r="S362"/>
      <c r="T362"/>
      <c r="U362"/>
    </row>
    <row r="363" spans="1:21" ht="12.75">
      <c r="A363"/>
      <c r="B363"/>
      <c r="C363"/>
      <c r="D363"/>
      <c r="E363"/>
      <c r="F363"/>
      <c r="G363"/>
      <c r="H363"/>
      <c r="I363" s="127"/>
      <c r="J363" s="127"/>
      <c r="K363" s="127"/>
      <c r="L363" s="127"/>
      <c r="M363" s="127"/>
      <c r="N363" s="127"/>
      <c r="O363" s="127"/>
      <c r="P363" s="127"/>
      <c r="Q363" s="127"/>
      <c r="R363" s="127"/>
      <c r="S363"/>
      <c r="T363"/>
      <c r="U363"/>
    </row>
    <row r="364" spans="1:21" ht="12.75">
      <c r="A364"/>
      <c r="B364"/>
      <c r="C364"/>
      <c r="D364"/>
      <c r="E364"/>
      <c r="F364"/>
      <c r="G364"/>
      <c r="H364"/>
      <c r="I364" s="127"/>
      <c r="J364" s="127"/>
      <c r="K364" s="127"/>
      <c r="L364" s="127"/>
      <c r="M364" s="127"/>
      <c r="N364" s="127"/>
      <c r="O364" s="127"/>
      <c r="P364" s="127"/>
      <c r="Q364" s="127"/>
      <c r="R364" s="127"/>
      <c r="S364"/>
      <c r="T364"/>
      <c r="U364"/>
    </row>
    <row r="365" spans="1:21" ht="12.75">
      <c r="A365"/>
      <c r="B365"/>
      <c r="C365"/>
      <c r="D365"/>
      <c r="E365"/>
      <c r="F365"/>
      <c r="G365"/>
      <c r="H365"/>
      <c r="I365" s="127"/>
      <c r="J365" s="127"/>
      <c r="K365" s="127"/>
      <c r="L365" s="127"/>
      <c r="M365" s="127"/>
      <c r="N365" s="127"/>
      <c r="O365" s="127"/>
      <c r="P365" s="127"/>
      <c r="Q365" s="127"/>
      <c r="R365" s="127"/>
      <c r="S365"/>
      <c r="T365"/>
      <c r="U365"/>
    </row>
    <row r="366" spans="8:21" ht="12.75">
      <c r="H366"/>
      <c r="I366" s="127"/>
      <c r="J366" s="127"/>
      <c r="K366" s="127"/>
      <c r="L366" s="127"/>
      <c r="M366" s="127"/>
      <c r="N366" s="127"/>
      <c r="O366" s="127"/>
      <c r="P366" s="127"/>
      <c r="Q366" s="127"/>
      <c r="R366" s="127"/>
      <c r="S366"/>
      <c r="T366"/>
      <c r="U366"/>
    </row>
    <row r="367" spans="8:21" ht="12.75">
      <c r="H367" s="52"/>
      <c r="I367" s="127"/>
      <c r="J367" s="127"/>
      <c r="K367" s="127"/>
      <c r="L367" s="127"/>
      <c r="M367" s="127"/>
      <c r="N367" s="127"/>
      <c r="O367" s="127"/>
      <c r="P367" s="127"/>
      <c r="Q367" s="127"/>
      <c r="R367" s="127"/>
      <c r="S367" s="52"/>
      <c r="T367"/>
      <c r="U367" s="52"/>
    </row>
    <row r="368" spans="8:21" ht="12.75">
      <c r="H368" s="1"/>
      <c r="I368" s="128"/>
      <c r="J368" s="128"/>
      <c r="K368" s="128"/>
      <c r="L368" s="128"/>
      <c r="M368" s="128"/>
      <c r="N368" s="128"/>
      <c r="O368" s="128"/>
      <c r="P368" s="128"/>
      <c r="Q368" s="128"/>
      <c r="R368" s="128"/>
      <c r="S368" s="1"/>
      <c r="T368" s="1"/>
      <c r="U368" s="1"/>
    </row>
    <row r="369" spans="8:21" ht="12.75">
      <c r="H369" s="52"/>
      <c r="I369" s="127"/>
      <c r="J369" s="127"/>
      <c r="K369" s="127"/>
      <c r="L369" s="127"/>
      <c r="M369" s="127"/>
      <c r="N369" s="127"/>
      <c r="O369" s="127"/>
      <c r="P369" s="127"/>
      <c r="Q369" s="127"/>
      <c r="R369" s="127"/>
      <c r="S369" s="52"/>
      <c r="T369"/>
      <c r="U369" s="52"/>
    </row>
    <row r="370" spans="8:21" ht="12.75">
      <c r="H370"/>
      <c r="I370" s="127"/>
      <c r="J370" s="127"/>
      <c r="K370" s="127"/>
      <c r="L370" s="127"/>
      <c r="M370" s="127"/>
      <c r="N370" s="127"/>
      <c r="O370" s="127"/>
      <c r="P370" s="127"/>
      <c r="Q370" s="127"/>
      <c r="R370" s="127"/>
      <c r="S370"/>
      <c r="T370"/>
      <c r="U370"/>
    </row>
    <row r="371" spans="8:21" ht="12.75">
      <c r="H371"/>
      <c r="I371" s="127"/>
      <c r="J371" s="127"/>
      <c r="K371" s="127"/>
      <c r="L371" s="127"/>
      <c r="M371" s="127"/>
      <c r="N371" s="127"/>
      <c r="O371" s="127"/>
      <c r="P371" s="127"/>
      <c r="Q371" s="127"/>
      <c r="R371" s="127"/>
      <c r="S371"/>
      <c r="T371"/>
      <c r="U371"/>
    </row>
    <row r="372" spans="8:21" ht="12.75">
      <c r="H372" s="3"/>
      <c r="I372" s="126"/>
      <c r="J372" s="126"/>
      <c r="K372" s="126"/>
      <c r="L372" s="126"/>
      <c r="M372" s="126"/>
      <c r="N372" s="126"/>
      <c r="O372" s="126"/>
      <c r="P372" s="126"/>
      <c r="Q372" s="126"/>
      <c r="R372" s="126"/>
      <c r="S372" s="3"/>
      <c r="T372" s="3"/>
      <c r="U372" s="3"/>
    </row>
    <row r="373" spans="8:21" ht="12.75">
      <c r="H373" s="3"/>
      <c r="I373" s="126"/>
      <c r="J373" s="126"/>
      <c r="K373" s="126"/>
      <c r="L373" s="126"/>
      <c r="M373" s="126"/>
      <c r="N373" s="126"/>
      <c r="O373" s="126"/>
      <c r="P373" s="126"/>
      <c r="Q373" s="126"/>
      <c r="R373" s="126"/>
      <c r="S373" s="3"/>
      <c r="T373" s="3"/>
      <c r="U373" s="3"/>
    </row>
    <row r="374" spans="8:21" ht="12.75">
      <c r="H374" s="52"/>
      <c r="I374" s="127"/>
      <c r="J374" s="127"/>
      <c r="K374" s="127"/>
      <c r="L374" s="127"/>
      <c r="M374" s="127"/>
      <c r="N374" s="127"/>
      <c r="O374" s="127"/>
      <c r="P374" s="127"/>
      <c r="Q374" s="127"/>
      <c r="R374" s="127"/>
      <c r="S374" s="52"/>
      <c r="T374"/>
      <c r="U374" s="52"/>
    </row>
    <row r="375" spans="8:21" ht="12.75">
      <c r="H375"/>
      <c r="I375" s="127"/>
      <c r="J375" s="127"/>
      <c r="K375" s="127"/>
      <c r="L375" s="127"/>
      <c r="M375" s="127"/>
      <c r="N375" s="127"/>
      <c r="O375" s="127"/>
      <c r="P375" s="127"/>
      <c r="Q375" s="127"/>
      <c r="R375" s="127"/>
      <c r="S375"/>
      <c r="T375"/>
      <c r="U375"/>
    </row>
  </sheetData>
  <sheetProtection/>
  <mergeCells count="31">
    <mergeCell ref="A56:G56"/>
    <mergeCell ref="A89:A100"/>
    <mergeCell ref="D105:E105"/>
    <mergeCell ref="A102:G102"/>
    <mergeCell ref="A60:A74"/>
    <mergeCell ref="A12:A20"/>
    <mergeCell ref="A169:A177"/>
    <mergeCell ref="D144:E144"/>
    <mergeCell ref="A162:A168"/>
    <mergeCell ref="A121:A130"/>
    <mergeCell ref="A131:A139"/>
    <mergeCell ref="A7:A11"/>
    <mergeCell ref="A103:G103"/>
    <mergeCell ref="A31:A35"/>
    <mergeCell ref="A146:A161"/>
    <mergeCell ref="A142:G142"/>
    <mergeCell ref="A141:G141"/>
    <mergeCell ref="A140:G140"/>
    <mergeCell ref="A55:G55"/>
    <mergeCell ref="A54:G54"/>
    <mergeCell ref="A75:A88"/>
    <mergeCell ref="A36:A42"/>
    <mergeCell ref="A101:G101"/>
    <mergeCell ref="A43:A53"/>
    <mergeCell ref="A107:A120"/>
    <mergeCell ref="A1:G1"/>
    <mergeCell ref="A2:G2"/>
    <mergeCell ref="A3:G3"/>
    <mergeCell ref="D5:E5"/>
    <mergeCell ref="A21:A30"/>
    <mergeCell ref="D58:E58"/>
  </mergeCells>
  <printOptions horizontalCentered="1" verticalCentered="1"/>
  <pageMargins left="1.3385826771653544" right="0.7480314960629921" top="1.535433070866142" bottom="0.984251968503937" header="0" footer="0.7874015748031497"/>
  <pageSetup horizontalDpi="300" verticalDpi="300" orientation="portrait" paperSize="122" scale="75" r:id="rId2"/>
  <headerFooter alignWithMargins="0">
    <oddFooter>&amp;CPágina &amp;P</oddFooter>
  </headerFooter>
  <rowBreaks count="3" manualBreakCount="3">
    <brk id="53" max="6" man="1"/>
    <brk id="100" max="6" man="1"/>
    <brk id="139" max="6" man="1"/>
  </rowBreaks>
  <ignoredErrors>
    <ignoredError sqref="D10:E10 D119:E119 D160:E160" formulaRange="1"/>
  </ignoredError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84" zoomScaleNormal="75" zoomScaleSheetLayoutView="84" zoomScalePageLayoutView="0" workbookViewId="0" topLeftCell="B1">
      <pane ySplit="1" topLeftCell="A2" activePane="bottomLeft" state="frozen"/>
      <selection pane="topLeft" activeCell="B1" sqref="B1"/>
      <selection pane="bottomLeft" activeCell="C13" sqref="C13"/>
    </sheetView>
  </sheetViews>
  <sheetFormatPr defaultColWidth="11.421875" defaultRowHeight="12.75"/>
  <cols>
    <col min="1" max="1" width="11.421875" style="54" hidden="1" customWidth="1"/>
    <col min="2" max="2" width="56.0039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6"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25" t="s">
        <v>46</v>
      </c>
      <c r="C1" s="225"/>
      <c r="D1" s="225"/>
      <c r="E1" s="225"/>
      <c r="F1" s="225"/>
      <c r="G1" s="225"/>
      <c r="H1" s="225"/>
      <c r="I1" s="225"/>
      <c r="J1" s="225"/>
      <c r="K1" s="225"/>
      <c r="L1" s="225"/>
      <c r="M1" s="225"/>
      <c r="N1" s="58"/>
      <c r="O1" s="58"/>
      <c r="P1" s="58"/>
      <c r="Q1" s="58"/>
      <c r="R1" s="58"/>
      <c r="S1" s="58"/>
      <c r="T1" s="58"/>
      <c r="U1" s="58"/>
      <c r="V1" s="58"/>
      <c r="W1" s="58"/>
      <c r="X1" s="58"/>
      <c r="Y1" s="58"/>
      <c r="Z1" s="58"/>
    </row>
    <row r="2" spans="2:26" s="83" customFormat="1" ht="15.75" customHeight="1">
      <c r="B2" s="222" t="s">
        <v>163</v>
      </c>
      <c r="C2" s="222"/>
      <c r="D2" s="222"/>
      <c r="E2" s="222"/>
      <c r="F2" s="222"/>
      <c r="G2" s="222"/>
      <c r="H2" s="222"/>
      <c r="I2" s="222"/>
      <c r="J2" s="222"/>
      <c r="K2" s="222"/>
      <c r="L2" s="222"/>
      <c r="M2" s="222"/>
      <c r="N2" s="58"/>
      <c r="O2" s="58"/>
      <c r="P2" s="58"/>
      <c r="Q2" s="58"/>
      <c r="R2" s="58"/>
      <c r="S2" s="58"/>
      <c r="T2" s="58"/>
      <c r="U2" s="58"/>
      <c r="V2" s="58"/>
      <c r="W2" s="58"/>
      <c r="X2" s="58"/>
      <c r="Y2" s="58"/>
      <c r="Z2" s="58"/>
    </row>
    <row r="3" spans="2:26" s="84" customFormat="1" ht="15.75" customHeight="1">
      <c r="B3" s="222" t="s">
        <v>164</v>
      </c>
      <c r="C3" s="222"/>
      <c r="D3" s="222"/>
      <c r="E3" s="222"/>
      <c r="F3" s="222"/>
      <c r="G3" s="222"/>
      <c r="H3" s="222"/>
      <c r="I3" s="222"/>
      <c r="J3" s="222"/>
      <c r="K3" s="222"/>
      <c r="L3" s="222"/>
      <c r="M3" s="222"/>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204</v>
      </c>
      <c r="C5" s="87" t="s">
        <v>169</v>
      </c>
      <c r="D5" s="86" t="s">
        <v>51</v>
      </c>
      <c r="E5" s="223" t="s">
        <v>160</v>
      </c>
      <c r="F5" s="223"/>
      <c r="G5" s="223"/>
      <c r="H5" s="223" t="s">
        <v>161</v>
      </c>
      <c r="I5" s="223"/>
      <c r="J5" s="223"/>
      <c r="K5" s="223"/>
      <c r="L5" s="223"/>
      <c r="M5" s="223"/>
    </row>
    <row r="6" spans="2:13" s="58" customFormat="1" ht="15.75" customHeight="1">
      <c r="B6" s="88"/>
      <c r="C6" s="88"/>
      <c r="D6" s="88"/>
      <c r="E6" s="226" t="str">
        <f>+'Exportacion_regional '!C6</f>
        <v>ene - oct</v>
      </c>
      <c r="F6" s="226"/>
      <c r="G6" s="88" t="s">
        <v>114</v>
      </c>
      <c r="H6" s="224" t="str">
        <f>+E6</f>
        <v>ene - oct</v>
      </c>
      <c r="I6" s="224"/>
      <c r="J6" s="88" t="s">
        <v>114</v>
      </c>
      <c r="K6" s="89"/>
      <c r="L6" s="122" t="s">
        <v>199</v>
      </c>
      <c r="M6" s="90" t="s">
        <v>162</v>
      </c>
    </row>
    <row r="7" spans="2:13" s="58" customFormat="1" ht="18.75" customHeight="1">
      <c r="B7" s="91"/>
      <c r="C7" s="91"/>
      <c r="D7" s="91"/>
      <c r="E7" s="92">
        <v>2010</v>
      </c>
      <c r="F7" s="92">
        <v>2011</v>
      </c>
      <c r="G7" s="93" t="s">
        <v>260</v>
      </c>
      <c r="H7" s="92">
        <v>2010</v>
      </c>
      <c r="I7" s="92">
        <v>2011</v>
      </c>
      <c r="J7" s="93" t="str">
        <f>+G7</f>
        <v>11/10</v>
      </c>
      <c r="K7" s="91"/>
      <c r="L7" s="92">
        <v>2011</v>
      </c>
      <c r="M7" s="177">
        <v>2011</v>
      </c>
    </row>
    <row r="8" spans="1:26" s="57" customFormat="1" ht="12.75">
      <c r="A8" s="57">
        <v>1</v>
      </c>
      <c r="B8" s="80" t="s">
        <v>328</v>
      </c>
      <c r="C8" s="124" t="s">
        <v>350</v>
      </c>
      <c r="D8" s="80" t="s">
        <v>52</v>
      </c>
      <c r="E8" s="81">
        <v>1366.183</v>
      </c>
      <c r="F8" s="81">
        <v>2754.399</v>
      </c>
      <c r="G8" s="228">
        <f aca="true" t="shared" si="0" ref="G8:G20">+(F8-E8)/E8</f>
        <v>1.016127414848523</v>
      </c>
      <c r="H8" s="81">
        <v>641.846</v>
      </c>
      <c r="I8" s="81">
        <v>1126.756</v>
      </c>
      <c r="J8" s="228">
        <f>+(I8-H8)/H8</f>
        <v>0.7554927505974954</v>
      </c>
      <c r="K8" s="80">
        <v>1</v>
      </c>
      <c r="L8" s="228">
        <f>+I8/$I$22</f>
        <v>0.2856044948217589</v>
      </c>
      <c r="M8" s="229">
        <v>0.0018739338882239208</v>
      </c>
      <c r="N8" s="80"/>
      <c r="O8" s="80"/>
      <c r="P8" s="80"/>
      <c r="Q8" s="80"/>
      <c r="R8" s="80"/>
      <c r="S8" s="80"/>
      <c r="T8" s="80"/>
      <c r="U8" s="80"/>
      <c r="V8" s="80"/>
      <c r="W8" s="80"/>
      <c r="X8" s="80"/>
      <c r="Y8" s="80"/>
      <c r="Z8" s="80"/>
    </row>
    <row r="9" spans="1:26" s="57" customFormat="1" ht="12.75">
      <c r="A9" s="57">
        <v>2</v>
      </c>
      <c r="B9" s="80" t="s">
        <v>276</v>
      </c>
      <c r="C9" s="124">
        <v>12099140</v>
      </c>
      <c r="D9" s="80" t="s">
        <v>52</v>
      </c>
      <c r="E9" s="81">
        <v>0.795</v>
      </c>
      <c r="F9" s="81">
        <v>0.58</v>
      </c>
      <c r="G9" s="228">
        <f t="shared" si="0"/>
        <v>-0.27044025157232715</v>
      </c>
      <c r="H9" s="81">
        <v>1012.919</v>
      </c>
      <c r="I9" s="81">
        <v>853.158</v>
      </c>
      <c r="J9" s="228">
        <f aca="true" t="shared" si="1" ref="J9:J20">+(I9-H9)/H9</f>
        <v>-0.15772337176022957</v>
      </c>
      <c r="K9" s="80">
        <v>2</v>
      </c>
      <c r="L9" s="228">
        <f aca="true" t="shared" si="2" ref="L9:L16">+I9/$I$22</f>
        <v>0.21625423746857544</v>
      </c>
      <c r="M9" s="229">
        <v>0.04203039875569707</v>
      </c>
      <c r="N9" s="80"/>
      <c r="O9" s="80"/>
      <c r="P9" s="80"/>
      <c r="Q9" s="80"/>
      <c r="R9" s="80"/>
      <c r="S9" s="80"/>
      <c r="T9" s="80"/>
      <c r="U9" s="80"/>
      <c r="V9" s="80"/>
      <c r="W9" s="80"/>
      <c r="X9" s="80"/>
      <c r="Y9" s="80"/>
      <c r="Z9" s="80"/>
    </row>
    <row r="10" spans="1:26" s="57" customFormat="1" ht="12.75">
      <c r="A10" s="57">
        <v>3</v>
      </c>
      <c r="B10" s="80" t="s">
        <v>60</v>
      </c>
      <c r="C10" s="124">
        <v>20057000</v>
      </c>
      <c r="D10" s="80" t="s">
        <v>52</v>
      </c>
      <c r="E10" s="81">
        <v>347.057</v>
      </c>
      <c r="F10" s="81">
        <v>221.985</v>
      </c>
      <c r="G10" s="228">
        <f t="shared" si="0"/>
        <v>-0.36037884266849535</v>
      </c>
      <c r="H10" s="81">
        <v>512.783</v>
      </c>
      <c r="I10" s="81">
        <v>500.786</v>
      </c>
      <c r="J10" s="228">
        <f t="shared" si="1"/>
        <v>-0.023395861407261968</v>
      </c>
      <c r="K10" s="80">
        <v>3</v>
      </c>
      <c r="L10" s="228">
        <f t="shared" si="2"/>
        <v>0.12693673922642468</v>
      </c>
      <c r="M10" s="229">
        <v>0.13966740490539695</v>
      </c>
      <c r="N10" s="80"/>
      <c r="O10" s="80"/>
      <c r="P10" s="80"/>
      <c r="Q10" s="80"/>
      <c r="R10" s="80"/>
      <c r="S10" s="80"/>
      <c r="T10" s="80"/>
      <c r="U10" s="80"/>
      <c r="V10" s="80"/>
      <c r="W10" s="80"/>
      <c r="X10" s="80"/>
      <c r="Y10" s="80"/>
      <c r="Z10" s="80"/>
    </row>
    <row r="11" spans="2:26" s="57" customFormat="1" ht="12.75">
      <c r="B11" s="80" t="s">
        <v>329</v>
      </c>
      <c r="C11" s="124" t="s">
        <v>351</v>
      </c>
      <c r="D11" s="80" t="s">
        <v>52</v>
      </c>
      <c r="E11" s="81">
        <v>191.439</v>
      </c>
      <c r="F11" s="81">
        <v>100.89</v>
      </c>
      <c r="G11" s="228">
        <f t="shared" si="0"/>
        <v>-0.4729913967373419</v>
      </c>
      <c r="H11" s="81">
        <v>470.956</v>
      </c>
      <c r="I11" s="81">
        <v>246.28</v>
      </c>
      <c r="J11" s="228">
        <f t="shared" si="1"/>
        <v>-0.4770636747381921</v>
      </c>
      <c r="K11" s="80"/>
      <c r="L11" s="228">
        <f t="shared" si="2"/>
        <v>0.062425826873522564</v>
      </c>
      <c r="M11" s="229">
        <v>0.8833952680890138</v>
      </c>
      <c r="N11" s="80"/>
      <c r="O11" s="80"/>
      <c r="P11" s="80"/>
      <c r="Q11" s="80"/>
      <c r="R11" s="80"/>
      <c r="S11" s="80"/>
      <c r="T11" s="80"/>
      <c r="U11" s="80"/>
      <c r="V11" s="80"/>
      <c r="W11" s="80"/>
      <c r="X11" s="80"/>
      <c r="Y11" s="80"/>
      <c r="Z11" s="80"/>
    </row>
    <row r="12" spans="2:26" s="57" customFormat="1" ht="12.75">
      <c r="B12" s="80" t="s">
        <v>64</v>
      </c>
      <c r="C12" s="124" t="s">
        <v>352</v>
      </c>
      <c r="D12" s="80" t="s">
        <v>52</v>
      </c>
      <c r="E12" s="81">
        <v>204.856</v>
      </c>
      <c r="F12" s="81">
        <v>296.042</v>
      </c>
      <c r="G12" s="228">
        <f t="shared" si="0"/>
        <v>0.445122427461241</v>
      </c>
      <c r="H12" s="81">
        <v>161.122</v>
      </c>
      <c r="I12" s="81">
        <v>234.143</v>
      </c>
      <c r="J12" s="228">
        <f t="shared" si="1"/>
        <v>0.4532031628207196</v>
      </c>
      <c r="K12" s="80"/>
      <c r="L12" s="228">
        <f t="shared" si="2"/>
        <v>0.05934940060763031</v>
      </c>
      <c r="M12" s="229">
        <v>0.001998749990567223</v>
      </c>
      <c r="N12" s="80"/>
      <c r="O12" s="80"/>
      <c r="P12" s="80"/>
      <c r="Q12" s="80"/>
      <c r="R12" s="80"/>
      <c r="S12" s="80"/>
      <c r="T12" s="80"/>
      <c r="U12" s="80"/>
      <c r="V12" s="80"/>
      <c r="W12" s="80"/>
      <c r="X12" s="80"/>
      <c r="Y12" s="80"/>
      <c r="Z12" s="80"/>
    </row>
    <row r="13" spans="2:26" s="57" customFormat="1" ht="12.75">
      <c r="B13" s="80" t="s">
        <v>63</v>
      </c>
      <c r="C13" s="124" t="s">
        <v>353</v>
      </c>
      <c r="D13" s="80" t="s">
        <v>52</v>
      </c>
      <c r="E13" s="81">
        <v>98.794</v>
      </c>
      <c r="F13" s="81">
        <v>188.574</v>
      </c>
      <c r="G13" s="228">
        <f t="shared" si="0"/>
        <v>0.9087596412737617</v>
      </c>
      <c r="H13" s="81">
        <v>78.347</v>
      </c>
      <c r="I13" s="81">
        <v>140.044</v>
      </c>
      <c r="J13" s="228">
        <f t="shared" si="1"/>
        <v>0.7874838857901391</v>
      </c>
      <c r="K13" s="80"/>
      <c r="L13" s="228">
        <f t="shared" si="2"/>
        <v>0.035497655102629505</v>
      </c>
      <c r="M13" s="229">
        <v>0.004044768684194961</v>
      </c>
      <c r="N13" s="80"/>
      <c r="O13" s="80"/>
      <c r="P13" s="80"/>
      <c r="Q13" s="80"/>
      <c r="R13" s="80"/>
      <c r="S13" s="80"/>
      <c r="T13" s="80"/>
      <c r="U13" s="80"/>
      <c r="V13" s="80"/>
      <c r="W13" s="80"/>
      <c r="X13" s="80"/>
      <c r="Y13" s="80"/>
      <c r="Z13" s="80"/>
    </row>
    <row r="14" spans="2:26" s="57" customFormat="1" ht="12.75">
      <c r="B14" s="80" t="s">
        <v>70</v>
      </c>
      <c r="C14" s="124" t="s">
        <v>354</v>
      </c>
      <c r="D14" s="80" t="s">
        <v>52</v>
      </c>
      <c r="E14" s="81">
        <v>39.78</v>
      </c>
      <c r="F14" s="81">
        <v>141.194</v>
      </c>
      <c r="G14" s="228">
        <f t="shared" si="0"/>
        <v>2.5493715434891904</v>
      </c>
      <c r="H14" s="81">
        <v>36.136</v>
      </c>
      <c r="I14" s="81">
        <v>112.024</v>
      </c>
      <c r="J14" s="228">
        <f t="shared" si="1"/>
        <v>2.1000664157626745</v>
      </c>
      <c r="K14" s="80"/>
      <c r="L14" s="228">
        <f t="shared" si="2"/>
        <v>0.028395285161927446</v>
      </c>
      <c r="M14" s="229">
        <v>0.0016741237884406314</v>
      </c>
      <c r="N14" s="80"/>
      <c r="O14" s="80"/>
      <c r="P14" s="80"/>
      <c r="Q14" s="80"/>
      <c r="R14" s="80"/>
      <c r="S14" s="80"/>
      <c r="T14" s="80"/>
      <c r="U14" s="80"/>
      <c r="V14" s="80"/>
      <c r="W14" s="80"/>
      <c r="X14" s="80"/>
      <c r="Y14" s="80"/>
      <c r="Z14" s="80"/>
    </row>
    <row r="15" spans="2:26" s="57" customFormat="1" ht="12.75">
      <c r="B15" s="80" t="s">
        <v>296</v>
      </c>
      <c r="C15" s="124" t="s">
        <v>355</v>
      </c>
      <c r="D15" s="80" t="s">
        <v>51</v>
      </c>
      <c r="E15" s="81">
        <v>0.06</v>
      </c>
      <c r="F15" s="81">
        <v>0.099</v>
      </c>
      <c r="G15" s="228">
        <f t="shared" si="0"/>
        <v>0.6500000000000001</v>
      </c>
      <c r="H15" s="81">
        <v>55.8</v>
      </c>
      <c r="I15" s="81">
        <v>104.86</v>
      </c>
      <c r="J15" s="228">
        <f t="shared" si="1"/>
        <v>0.8792114695340503</v>
      </c>
      <c r="K15" s="80"/>
      <c r="L15" s="228">
        <f t="shared" si="2"/>
        <v>0.02657939014925116</v>
      </c>
      <c r="M15" s="229">
        <v>0.28031137391601885</v>
      </c>
      <c r="N15" s="80"/>
      <c r="O15" s="80"/>
      <c r="P15" s="80"/>
      <c r="Q15" s="80"/>
      <c r="R15" s="80"/>
      <c r="S15" s="80"/>
      <c r="T15" s="80"/>
      <c r="U15" s="80"/>
      <c r="V15" s="80"/>
      <c r="W15" s="80"/>
      <c r="X15" s="80"/>
      <c r="Y15" s="80"/>
      <c r="Z15" s="80"/>
    </row>
    <row r="16" spans="2:26" s="57" customFormat="1" ht="12.75">
      <c r="B16" s="80" t="s">
        <v>278</v>
      </c>
      <c r="C16" s="124">
        <v>12099120</v>
      </c>
      <c r="D16" s="80" t="s">
        <v>52</v>
      </c>
      <c r="E16" s="81">
        <v>2.054</v>
      </c>
      <c r="F16" s="81">
        <v>0.495</v>
      </c>
      <c r="G16" s="228">
        <f t="shared" si="0"/>
        <v>-0.7590068159688412</v>
      </c>
      <c r="H16" s="81">
        <v>329.826</v>
      </c>
      <c r="I16" s="81">
        <v>82.396</v>
      </c>
      <c r="J16" s="228">
        <f t="shared" si="1"/>
        <v>-0.7501834300509965</v>
      </c>
      <c r="K16" s="80"/>
      <c r="L16" s="228">
        <f t="shared" si="2"/>
        <v>0.020885327395934565</v>
      </c>
      <c r="M16" s="229">
        <v>0.01558638977286463</v>
      </c>
      <c r="N16" s="80"/>
      <c r="O16" s="80"/>
      <c r="P16" s="80"/>
      <c r="Q16" s="80"/>
      <c r="R16" s="80"/>
      <c r="S16" s="80"/>
      <c r="T16" s="80"/>
      <c r="U16" s="80"/>
      <c r="V16" s="80"/>
      <c r="W16" s="80"/>
      <c r="X16" s="80"/>
      <c r="Y16" s="80"/>
      <c r="Z16" s="80"/>
    </row>
    <row r="17" spans="2:26" s="57" customFormat="1" ht="12.75">
      <c r="B17" s="80" t="s">
        <v>277</v>
      </c>
      <c r="C17" s="124" t="s">
        <v>356</v>
      </c>
      <c r="D17" s="80" t="s">
        <v>52</v>
      </c>
      <c r="E17" s="81">
        <v>239.343</v>
      </c>
      <c r="F17" s="81">
        <v>194.727</v>
      </c>
      <c r="G17" s="228">
        <f t="shared" si="0"/>
        <v>-0.18641029819129862</v>
      </c>
      <c r="H17" s="81">
        <v>116.216</v>
      </c>
      <c r="I17" s="81">
        <v>81.787</v>
      </c>
      <c r="J17" s="228">
        <f t="shared" si="1"/>
        <v>-0.29625008604667163</v>
      </c>
      <c r="K17" s="80"/>
      <c r="L17" s="228">
        <f>+I17/$I$22</f>
        <v>0.02073096111135614</v>
      </c>
      <c r="M17" s="229">
        <v>0.0005210208305767821</v>
      </c>
      <c r="N17" s="80"/>
      <c r="O17" s="80"/>
      <c r="P17" s="80"/>
      <c r="Q17" s="80"/>
      <c r="R17" s="80"/>
      <c r="S17" s="80"/>
      <c r="T17" s="80"/>
      <c r="U17" s="80"/>
      <c r="V17" s="80"/>
      <c r="W17" s="80"/>
      <c r="X17" s="80"/>
      <c r="Y17" s="80"/>
      <c r="Z17" s="80"/>
    </row>
    <row r="18" spans="2:26" s="57" customFormat="1" ht="12.75">
      <c r="B18" s="80" t="s">
        <v>292</v>
      </c>
      <c r="C18" s="124">
        <v>12099110</v>
      </c>
      <c r="D18" s="80" t="s">
        <v>52</v>
      </c>
      <c r="E18" s="81">
        <v>0.113</v>
      </c>
      <c r="F18" s="81">
        <v>0.026</v>
      </c>
      <c r="G18" s="228">
        <f t="shared" si="0"/>
        <v>-0.7699115044247788</v>
      </c>
      <c r="H18" s="81">
        <v>239.061</v>
      </c>
      <c r="I18" s="81">
        <v>79.211</v>
      </c>
      <c r="J18" s="228">
        <f t="shared" si="1"/>
        <v>-0.6686577902711024</v>
      </c>
      <c r="K18" s="80"/>
      <c r="L18" s="228">
        <f>+I18/$I$22</f>
        <v>0.02007800947084049</v>
      </c>
      <c r="M18" s="229">
        <v>0.010906306632289035</v>
      </c>
      <c r="N18" s="80"/>
      <c r="O18" s="80"/>
      <c r="P18" s="80"/>
      <c r="Q18" s="80"/>
      <c r="R18" s="80"/>
      <c r="S18" s="80"/>
      <c r="T18" s="80"/>
      <c r="U18" s="80"/>
      <c r="V18" s="80"/>
      <c r="W18" s="80"/>
      <c r="X18" s="80"/>
      <c r="Y18" s="80"/>
      <c r="Z18" s="80"/>
    </row>
    <row r="19" spans="2:26" s="57" customFormat="1" ht="12.75">
      <c r="B19" s="80" t="s">
        <v>330</v>
      </c>
      <c r="C19" s="124" t="s">
        <v>357</v>
      </c>
      <c r="D19" s="80" t="s">
        <v>52</v>
      </c>
      <c r="E19" s="81">
        <v>114.72</v>
      </c>
      <c r="F19" s="81">
        <v>129.339</v>
      </c>
      <c r="G19" s="228">
        <f t="shared" si="0"/>
        <v>0.12743200836820084</v>
      </c>
      <c r="H19" s="81">
        <v>68.877</v>
      </c>
      <c r="I19" s="81">
        <v>73.78</v>
      </c>
      <c r="J19" s="228">
        <f t="shared" si="1"/>
        <v>0.07118486577522258</v>
      </c>
      <c r="K19" s="80"/>
      <c r="L19" s="228">
        <f>+I19/$I$22</f>
        <v>0.018701386660421045</v>
      </c>
      <c r="M19" s="229">
        <v>0.0006146343659451707</v>
      </c>
      <c r="N19" s="80"/>
      <c r="O19" s="80"/>
      <c r="P19" s="80"/>
      <c r="Q19" s="80"/>
      <c r="R19" s="80"/>
      <c r="S19" s="80"/>
      <c r="T19" s="80"/>
      <c r="U19" s="80"/>
      <c r="V19" s="80"/>
      <c r="W19" s="80"/>
      <c r="X19" s="80"/>
      <c r="Y19" s="80"/>
      <c r="Z19" s="80"/>
    </row>
    <row r="20" spans="2:26" s="57" customFormat="1" ht="15" customHeight="1">
      <c r="B20" s="80" t="s">
        <v>327</v>
      </c>
      <c r="C20" s="124">
        <v>16010000</v>
      </c>
      <c r="D20" s="80" t="s">
        <v>52</v>
      </c>
      <c r="E20" s="81">
        <v>245.603</v>
      </c>
      <c r="F20" s="81">
        <v>34.83</v>
      </c>
      <c r="G20" s="228">
        <f t="shared" si="0"/>
        <v>-0.8581857713464413</v>
      </c>
      <c r="H20" s="81">
        <v>457.824</v>
      </c>
      <c r="I20" s="81">
        <v>67.918</v>
      </c>
      <c r="J20" s="228">
        <f t="shared" si="1"/>
        <v>-0.8516504158803383</v>
      </c>
      <c r="K20" s="80"/>
      <c r="L20" s="228">
        <f>+I20/$I$22</f>
        <v>0.01721551611822278</v>
      </c>
      <c r="M20" s="229">
        <v>0.008755142444123093</v>
      </c>
      <c r="N20" s="80"/>
      <c r="O20" s="80"/>
      <c r="P20" s="80"/>
      <c r="Q20" s="80"/>
      <c r="R20" s="80"/>
      <c r="S20" s="80"/>
      <c r="T20" s="80"/>
      <c r="U20" s="80"/>
      <c r="V20" s="80"/>
      <c r="W20" s="80"/>
      <c r="X20" s="80"/>
      <c r="Y20" s="80"/>
      <c r="Z20" s="80"/>
    </row>
    <row r="21" spans="2:26" s="57" customFormat="1" ht="12.75">
      <c r="B21" s="80" t="s">
        <v>147</v>
      </c>
      <c r="C21" s="124"/>
      <c r="D21" s="80"/>
      <c r="E21" s="81"/>
      <c r="F21" s="81"/>
      <c r="G21" s="228"/>
      <c r="H21" s="81">
        <f>+H22-SUM(H8:H20)</f>
        <v>2558.6850000000004</v>
      </c>
      <c r="I21" s="81">
        <f>+I22-SUM(I8:I20)</f>
        <v>242.01899999999932</v>
      </c>
      <c r="J21" s="228">
        <f>+(I21-H21)/H21</f>
        <v>-0.9054127413104781</v>
      </c>
      <c r="K21" s="80"/>
      <c r="L21" s="228">
        <f>+I21/$I$22</f>
        <v>0.06134576983150485</v>
      </c>
      <c r="M21" s="230"/>
      <c r="N21" s="80"/>
      <c r="O21" s="80"/>
      <c r="P21" s="80"/>
      <c r="Q21" s="80"/>
      <c r="R21" s="80"/>
      <c r="S21" s="80"/>
      <c r="T21" s="80"/>
      <c r="U21" s="80"/>
      <c r="V21" s="80"/>
      <c r="W21" s="80"/>
      <c r="X21" s="80"/>
      <c r="Y21" s="80"/>
      <c r="Z21" s="80"/>
    </row>
    <row r="22" spans="2:26" s="59" customFormat="1" ht="12.75">
      <c r="B22" s="70" t="s">
        <v>150</v>
      </c>
      <c r="C22" s="70"/>
      <c r="D22" s="70"/>
      <c r="E22" s="98"/>
      <c r="F22" s="71"/>
      <c r="G22" s="71"/>
      <c r="H22" s="71">
        <f>+'Exportacion_regional '!C7</f>
        <v>6740.398</v>
      </c>
      <c r="I22" s="71">
        <f>+'Exportacion_regional '!D7</f>
        <v>3945.162</v>
      </c>
      <c r="J22" s="99">
        <f>+(I22-H22)/H22</f>
        <v>-0.414698953978682</v>
      </c>
      <c r="K22" s="71"/>
      <c r="L22" s="99">
        <f>SUM(L8:L21)</f>
        <v>1</v>
      </c>
      <c r="M22" s="100"/>
      <c r="N22" s="58"/>
      <c r="O22" s="58"/>
      <c r="P22" s="58"/>
      <c r="Q22" s="58"/>
      <c r="R22" s="58"/>
      <c r="S22" s="58"/>
      <c r="T22" s="58"/>
      <c r="U22" s="58"/>
      <c r="V22" s="58"/>
      <c r="W22" s="58"/>
      <c r="X22" s="58"/>
      <c r="Y22" s="58"/>
      <c r="Z22" s="58"/>
    </row>
    <row r="23" spans="5:13" s="58" customFormat="1" ht="12.75">
      <c r="E23" s="101"/>
      <c r="F23" s="96"/>
      <c r="G23" s="96"/>
      <c r="H23" s="96"/>
      <c r="I23" s="101"/>
      <c r="J23" s="96"/>
      <c r="K23" s="96"/>
      <c r="L23" s="96"/>
      <c r="M23" s="97"/>
    </row>
    <row r="24" spans="2:13" s="58" customFormat="1" ht="21" customHeight="1">
      <c r="B24" s="227" t="s">
        <v>310</v>
      </c>
      <c r="C24" s="227"/>
      <c r="D24" s="227"/>
      <c r="E24" s="227"/>
      <c r="F24" s="227"/>
      <c r="G24" s="227"/>
      <c r="H24" s="227"/>
      <c r="I24" s="227"/>
      <c r="J24" s="227"/>
      <c r="K24" s="227"/>
      <c r="L24" s="227"/>
      <c r="M24" s="227"/>
    </row>
    <row r="25" spans="13:26" ht="13.5" customHeight="1">
      <c r="M25" s="97"/>
      <c r="N25" s="58"/>
      <c r="O25" s="58"/>
      <c r="P25" s="58"/>
      <c r="Q25" s="58"/>
      <c r="R25" s="58"/>
      <c r="S25" s="58"/>
      <c r="T25" s="58"/>
      <c r="U25" s="58"/>
      <c r="V25" s="58"/>
      <c r="W25" s="58"/>
      <c r="X25" s="58"/>
      <c r="Y25" s="58"/>
      <c r="Z25" s="58"/>
    </row>
    <row r="26" spans="2:26" s="83" customFormat="1" ht="15.75" customHeight="1">
      <c r="B26" s="225" t="s">
        <v>47</v>
      </c>
      <c r="C26" s="225"/>
      <c r="D26" s="225"/>
      <c r="E26" s="225"/>
      <c r="F26" s="225"/>
      <c r="G26" s="225"/>
      <c r="H26" s="225"/>
      <c r="I26" s="225"/>
      <c r="J26" s="225"/>
      <c r="K26" s="225"/>
      <c r="L26" s="225"/>
      <c r="M26" s="225"/>
      <c r="N26" s="58"/>
      <c r="O26" s="58"/>
      <c r="P26" s="58"/>
      <c r="Q26" s="58"/>
      <c r="R26" s="58"/>
      <c r="S26" s="58"/>
      <c r="T26" s="58"/>
      <c r="U26" s="58"/>
      <c r="V26" s="58"/>
      <c r="W26" s="58"/>
      <c r="X26" s="58"/>
      <c r="Y26" s="58"/>
      <c r="Z26" s="58"/>
    </row>
    <row r="27" spans="2:26" s="83" customFormat="1" ht="15.75" customHeight="1">
      <c r="B27" s="222" t="s">
        <v>163</v>
      </c>
      <c r="C27" s="222"/>
      <c r="D27" s="222"/>
      <c r="E27" s="222"/>
      <c r="F27" s="222"/>
      <c r="G27" s="222"/>
      <c r="H27" s="222"/>
      <c r="I27" s="222"/>
      <c r="J27" s="222"/>
      <c r="K27" s="222"/>
      <c r="L27" s="222"/>
      <c r="M27" s="222"/>
      <c r="N27" s="58"/>
      <c r="O27" s="58"/>
      <c r="P27" s="58"/>
      <c r="Q27" s="58"/>
      <c r="R27" s="58"/>
      <c r="S27" s="58"/>
      <c r="T27" s="58"/>
      <c r="U27" s="58"/>
      <c r="V27" s="58"/>
      <c r="W27" s="58"/>
      <c r="X27" s="58"/>
      <c r="Y27" s="58"/>
      <c r="Z27" s="58"/>
    </row>
    <row r="28" spans="2:26" s="84" customFormat="1" ht="15.75" customHeight="1">
      <c r="B28" s="222" t="s">
        <v>113</v>
      </c>
      <c r="C28" s="222"/>
      <c r="D28" s="222"/>
      <c r="E28" s="222"/>
      <c r="F28" s="222"/>
      <c r="G28" s="222"/>
      <c r="H28" s="222"/>
      <c r="I28" s="222"/>
      <c r="J28" s="222"/>
      <c r="K28" s="222"/>
      <c r="L28" s="222"/>
      <c r="M28" s="222"/>
      <c r="N28" s="58"/>
      <c r="O28" s="58"/>
      <c r="P28" s="58"/>
      <c r="Q28" s="58"/>
      <c r="R28" s="96"/>
      <c r="S28" s="96"/>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204</v>
      </c>
      <c r="C30" s="86" t="s">
        <v>169</v>
      </c>
      <c r="D30" s="86" t="s">
        <v>51</v>
      </c>
      <c r="E30" s="223" t="s">
        <v>160</v>
      </c>
      <c r="F30" s="223"/>
      <c r="G30" s="223"/>
      <c r="H30" s="223" t="s">
        <v>161</v>
      </c>
      <c r="I30" s="223"/>
      <c r="J30" s="223"/>
      <c r="K30" s="223"/>
      <c r="L30" s="223"/>
      <c r="M30" s="223"/>
    </row>
    <row r="31" spans="2:13" s="58" customFormat="1" ht="15.75" customHeight="1">
      <c r="B31" s="88"/>
      <c r="C31" s="88"/>
      <c r="D31" s="88"/>
      <c r="E31" s="224" t="str">
        <f>+E6</f>
        <v>ene - oct</v>
      </c>
      <c r="F31" s="224"/>
      <c r="G31" s="88" t="s">
        <v>114</v>
      </c>
      <c r="H31" s="224" t="str">
        <f>+E31</f>
        <v>ene - oct</v>
      </c>
      <c r="I31" s="224"/>
      <c r="J31" s="88" t="s">
        <v>114</v>
      </c>
      <c r="K31" s="89"/>
      <c r="L31" s="122" t="s">
        <v>199</v>
      </c>
      <c r="M31" s="90" t="s">
        <v>162</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177">
        <f>+M7</f>
        <v>2011</v>
      </c>
    </row>
    <row r="33" spans="1:26" s="57" customFormat="1" ht="12.75">
      <c r="A33" s="57">
        <v>1</v>
      </c>
      <c r="B33" s="80" t="s">
        <v>331</v>
      </c>
      <c r="C33" s="124" t="s">
        <v>358</v>
      </c>
      <c r="D33" s="80" t="s">
        <v>52</v>
      </c>
      <c r="E33" s="55">
        <v>351.262</v>
      </c>
      <c r="F33" s="55">
        <v>643.061</v>
      </c>
      <c r="G33" s="56">
        <f>+(F33-E33)/E33</f>
        <v>0.8307161036491281</v>
      </c>
      <c r="H33" s="55">
        <v>676.757</v>
      </c>
      <c r="I33" s="129">
        <v>1098.816</v>
      </c>
      <c r="J33" s="56">
        <f>+(I33-H33)/H33</f>
        <v>0.6236492566755868</v>
      </c>
      <c r="K33" s="54">
        <v>1</v>
      </c>
      <c r="L33" s="123">
        <f aca="true" t="shared" si="3" ref="L33:L40">+I33/$I$41</f>
        <v>0.20179174799831856</v>
      </c>
      <c r="M33" s="186">
        <v>0.007005690746586382</v>
      </c>
      <c r="N33" s="58"/>
      <c r="O33" s="58"/>
      <c r="P33" s="58"/>
      <c r="Q33" s="58"/>
      <c r="R33" s="58"/>
      <c r="S33" s="58"/>
      <c r="T33" s="58"/>
      <c r="U33" s="58"/>
      <c r="V33" s="58"/>
      <c r="W33" s="58"/>
      <c r="X33" s="58"/>
      <c r="Y33" s="58"/>
      <c r="Z33" s="58"/>
    </row>
    <row r="34" spans="1:26" s="57" customFormat="1" ht="12.75">
      <c r="A34" s="57">
        <v>2</v>
      </c>
      <c r="B34" s="80" t="s">
        <v>332</v>
      </c>
      <c r="C34" s="124">
        <v>10051000</v>
      </c>
      <c r="D34" s="80" t="s">
        <v>52</v>
      </c>
      <c r="E34" s="55">
        <v>20.115</v>
      </c>
      <c r="F34" s="55">
        <v>20.56</v>
      </c>
      <c r="G34" s="56">
        <f>+(F34-E34)/E34</f>
        <v>0.02212279393487449</v>
      </c>
      <c r="H34" s="55">
        <v>593.388</v>
      </c>
      <c r="I34" s="129">
        <v>1013.823</v>
      </c>
      <c r="J34" s="56">
        <f aca="true" t="shared" si="4" ref="J34:J40">+(I34-H34)/H34</f>
        <v>0.7085330340350663</v>
      </c>
      <c r="K34" s="54">
        <v>2</v>
      </c>
      <c r="L34" s="123">
        <f t="shared" si="3"/>
        <v>0.1861832329806804</v>
      </c>
      <c r="M34" s="186">
        <v>0.006195047128799813</v>
      </c>
      <c r="N34" s="58"/>
      <c r="O34" s="58"/>
      <c r="P34" s="58"/>
      <c r="Q34" s="58"/>
      <c r="R34" s="58"/>
      <c r="S34" s="58"/>
      <c r="T34" s="58"/>
      <c r="U34" s="58"/>
      <c r="V34" s="58"/>
      <c r="W34" s="58"/>
      <c r="X34" s="58"/>
      <c r="Y34" s="58"/>
      <c r="Z34" s="58"/>
    </row>
    <row r="35" spans="1:26" s="57" customFormat="1" ht="12.75">
      <c r="A35" s="57">
        <v>3</v>
      </c>
      <c r="B35" s="80" t="s">
        <v>58</v>
      </c>
      <c r="C35" s="124">
        <v>12119020</v>
      </c>
      <c r="D35" s="80" t="s">
        <v>52</v>
      </c>
      <c r="E35" s="55">
        <v>482.895</v>
      </c>
      <c r="F35" s="55">
        <v>427.425</v>
      </c>
      <c r="G35" s="56">
        <f>+(F35-E35)/E35</f>
        <v>-0.11486969216910503</v>
      </c>
      <c r="H35" s="55">
        <v>1071.367</v>
      </c>
      <c r="I35" s="129">
        <v>995.409</v>
      </c>
      <c r="J35" s="56">
        <f t="shared" si="4"/>
        <v>-0.0708982076169977</v>
      </c>
      <c r="K35" s="54">
        <v>3</v>
      </c>
      <c r="L35" s="123">
        <f t="shared" si="3"/>
        <v>0.18280159925161107</v>
      </c>
      <c r="M35" s="186">
        <v>0.40754996474810656</v>
      </c>
      <c r="N35" s="58"/>
      <c r="O35" s="58"/>
      <c r="P35" s="58"/>
      <c r="Q35" s="58"/>
      <c r="R35" s="58"/>
      <c r="S35" s="58"/>
      <c r="T35" s="58"/>
      <c r="U35" s="58"/>
      <c r="V35" s="58"/>
      <c r="W35" s="58"/>
      <c r="X35" s="58"/>
      <c r="Y35" s="58"/>
      <c r="Z35" s="58"/>
    </row>
    <row r="36" spans="2:26" s="57" customFormat="1" ht="12.75">
      <c r="B36" s="80" t="s">
        <v>210</v>
      </c>
      <c r="C36" s="124">
        <v>12119010</v>
      </c>
      <c r="D36" s="80" t="s">
        <v>52</v>
      </c>
      <c r="E36" s="55">
        <v>294.464</v>
      </c>
      <c r="F36" s="55">
        <v>326.323</v>
      </c>
      <c r="G36" s="56">
        <f>+(F36-E36)/E36</f>
        <v>0.108193191697457</v>
      </c>
      <c r="H36" s="55">
        <v>334.439</v>
      </c>
      <c r="I36" s="129">
        <v>361.924</v>
      </c>
      <c r="J36" s="56">
        <f t="shared" si="4"/>
        <v>0.08218240097596259</v>
      </c>
      <c r="K36" s="54"/>
      <c r="L36" s="123">
        <f t="shared" si="3"/>
        <v>0.06646542879112012</v>
      </c>
      <c r="M36" s="186">
        <v>0.13428609910094758</v>
      </c>
      <c r="N36" s="58"/>
      <c r="O36" s="58"/>
      <c r="P36" s="58"/>
      <c r="Q36" s="58"/>
      <c r="R36" s="58"/>
      <c r="S36" s="58"/>
      <c r="T36" s="58"/>
      <c r="U36" s="58"/>
      <c r="V36" s="58"/>
      <c r="W36" s="58"/>
      <c r="X36" s="58"/>
      <c r="Y36" s="58"/>
      <c r="Z36" s="58"/>
    </row>
    <row r="37" spans="2:26" s="57" customFormat="1" ht="12.75">
      <c r="B37" s="80" t="s">
        <v>333</v>
      </c>
      <c r="C37" s="124" t="s">
        <v>359</v>
      </c>
      <c r="D37" s="80" t="s">
        <v>52</v>
      </c>
      <c r="E37" s="55">
        <v>0</v>
      </c>
      <c r="F37" s="55">
        <v>32</v>
      </c>
      <c r="G37" s="56"/>
      <c r="H37" s="55">
        <v>0</v>
      </c>
      <c r="I37" s="129">
        <v>343.5</v>
      </c>
      <c r="J37" s="56"/>
      <c r="K37" s="54"/>
      <c r="L37" s="123">
        <f t="shared" si="3"/>
        <v>0.06308195861492955</v>
      </c>
      <c r="M37" s="186">
        <v>0.003636820402141072</v>
      </c>
      <c r="N37" s="58"/>
      <c r="O37" s="58"/>
      <c r="P37" s="58"/>
      <c r="Q37" s="58"/>
      <c r="R37" s="58"/>
      <c r="S37" s="96"/>
      <c r="T37" s="96"/>
      <c r="U37" s="96"/>
      <c r="V37" s="96"/>
      <c r="W37" s="96"/>
      <c r="X37" s="96"/>
      <c r="Y37" s="58"/>
      <c r="Z37" s="58"/>
    </row>
    <row r="38" spans="2:26" s="57" customFormat="1" ht="12.75">
      <c r="B38" s="54" t="s">
        <v>85</v>
      </c>
      <c r="C38" s="124" t="s">
        <v>360</v>
      </c>
      <c r="D38" s="80" t="s">
        <v>52</v>
      </c>
      <c r="E38" s="55">
        <v>44.465</v>
      </c>
      <c r="F38" s="55">
        <v>116.982</v>
      </c>
      <c r="G38" s="56">
        <f>+(F38-E38)/E38</f>
        <v>1.6308782188237938</v>
      </c>
      <c r="H38" s="55">
        <v>152.756</v>
      </c>
      <c r="I38" s="129">
        <v>203.711</v>
      </c>
      <c r="J38" s="56">
        <f t="shared" si="4"/>
        <v>0.3335711854198854</v>
      </c>
      <c r="K38" s="54"/>
      <c r="L38" s="123">
        <f t="shared" si="3"/>
        <v>0.03741044795169116</v>
      </c>
      <c r="M38" s="186">
        <v>0.0016872198342398096</v>
      </c>
      <c r="N38" s="58"/>
      <c r="O38" s="58"/>
      <c r="P38" s="58"/>
      <c r="Q38" s="58"/>
      <c r="R38" s="58"/>
      <c r="S38" s="58"/>
      <c r="T38" s="58"/>
      <c r="U38" s="58"/>
      <c r="V38" s="58"/>
      <c r="W38" s="58"/>
      <c r="X38" s="58"/>
      <c r="Y38" s="58"/>
      <c r="Z38" s="58"/>
    </row>
    <row r="39" spans="2:26" s="57" customFormat="1" ht="12.75">
      <c r="B39" s="54" t="s">
        <v>301</v>
      </c>
      <c r="C39" s="124" t="s">
        <v>361</v>
      </c>
      <c r="D39" s="80" t="s">
        <v>52</v>
      </c>
      <c r="E39" s="55">
        <v>59.214</v>
      </c>
      <c r="F39" s="55">
        <v>88.273</v>
      </c>
      <c r="G39" s="56">
        <f>+(F39-E39)/E39</f>
        <v>0.49074543182355523</v>
      </c>
      <c r="H39" s="55">
        <v>150.81</v>
      </c>
      <c r="I39" s="129">
        <v>167.04</v>
      </c>
      <c r="J39" s="56">
        <f t="shared" si="4"/>
        <v>0.10761885816590405</v>
      </c>
      <c r="K39" s="54"/>
      <c r="L39" s="123">
        <f t="shared" si="3"/>
        <v>0.030676012713356134</v>
      </c>
      <c r="M39" s="186">
        <v>0.006800787057561554</v>
      </c>
      <c r="N39" s="58"/>
      <c r="O39" s="58"/>
      <c r="P39" s="58"/>
      <c r="Q39" s="58"/>
      <c r="R39" s="58"/>
      <c r="S39" s="58"/>
      <c r="T39" s="58"/>
      <c r="U39" s="58"/>
      <c r="V39" s="58"/>
      <c r="W39" s="58"/>
      <c r="X39" s="58"/>
      <c r="Y39" s="58"/>
      <c r="Z39" s="58"/>
    </row>
    <row r="40" spans="2:26" s="57" customFormat="1" ht="12.75">
      <c r="B40" s="54" t="s">
        <v>147</v>
      </c>
      <c r="C40" s="124"/>
      <c r="D40" s="54"/>
      <c r="E40" s="136"/>
      <c r="F40" s="55"/>
      <c r="G40" s="56"/>
      <c r="H40" s="129">
        <f>+H41-SUM(H33:H39)</f>
        <v>2135.2380000000007</v>
      </c>
      <c r="I40" s="55">
        <f>+I41-SUM(I33:I39)</f>
        <v>1261.0739999999996</v>
      </c>
      <c r="J40" s="56">
        <f t="shared" si="4"/>
        <v>-0.40939885858157304</v>
      </c>
      <c r="K40" s="54"/>
      <c r="L40" s="123">
        <f t="shared" si="3"/>
        <v>0.231589571698293</v>
      </c>
      <c r="M40" s="72"/>
      <c r="N40" s="58"/>
      <c r="O40" s="58"/>
      <c r="P40" s="58"/>
      <c r="Q40" s="58"/>
      <c r="R40" s="58"/>
      <c r="S40" s="58"/>
      <c r="T40" s="58"/>
      <c r="U40" s="58"/>
      <c r="V40" s="58"/>
      <c r="W40" s="58"/>
      <c r="X40" s="58"/>
      <c r="Y40" s="58"/>
      <c r="Z40" s="58"/>
    </row>
    <row r="41" spans="1:26" s="59" customFormat="1" ht="12.75">
      <c r="A41" s="57"/>
      <c r="B41" s="70" t="s">
        <v>150</v>
      </c>
      <c r="C41" s="70"/>
      <c r="D41" s="70"/>
      <c r="E41" s="98"/>
      <c r="F41" s="71"/>
      <c r="G41" s="71"/>
      <c r="H41" s="71">
        <f>+'Exportacion_regional '!C8</f>
        <v>5114.755</v>
      </c>
      <c r="I41" s="71">
        <f>+'Exportacion_regional '!D8</f>
        <v>5445.297</v>
      </c>
      <c r="J41" s="99">
        <f>+(I41-H41)/H41</f>
        <v>0.06462518732568802</v>
      </c>
      <c r="K41" s="71"/>
      <c r="L41" s="99">
        <f>SUM(L33:L40)</f>
        <v>1</v>
      </c>
      <c r="M41" s="100"/>
      <c r="N41" s="58"/>
      <c r="O41" s="58"/>
      <c r="P41" s="58"/>
      <c r="Q41" s="58"/>
      <c r="R41" s="58"/>
      <c r="S41" s="58"/>
      <c r="T41" s="58"/>
      <c r="U41" s="58"/>
      <c r="V41" s="58"/>
      <c r="W41" s="58"/>
      <c r="X41" s="58"/>
      <c r="Y41" s="58"/>
      <c r="Z41" s="58"/>
    </row>
    <row r="42" spans="1:13" s="58" customFormat="1" ht="12.75">
      <c r="A42" s="57"/>
      <c r="E42" s="101"/>
      <c r="F42" s="96"/>
      <c r="G42" s="96"/>
      <c r="H42" s="96"/>
      <c r="I42" s="101"/>
      <c r="J42" s="96"/>
      <c r="K42" s="96"/>
      <c r="L42" s="96"/>
      <c r="M42" s="97"/>
    </row>
    <row r="43" spans="2:13" s="58" customFormat="1" ht="21" customHeight="1">
      <c r="B43" s="227" t="s">
        <v>310</v>
      </c>
      <c r="C43" s="227"/>
      <c r="D43" s="227"/>
      <c r="E43" s="227"/>
      <c r="F43" s="227"/>
      <c r="G43" s="227"/>
      <c r="H43" s="227"/>
      <c r="I43" s="227"/>
      <c r="J43" s="227"/>
      <c r="K43" s="227"/>
      <c r="L43" s="227"/>
      <c r="M43" s="227"/>
    </row>
    <row r="44" spans="13:26" ht="13.5" customHeight="1">
      <c r="M44" s="97"/>
      <c r="N44" s="58"/>
      <c r="O44" s="58"/>
      <c r="P44" s="58"/>
      <c r="Q44" s="58"/>
      <c r="R44" s="58"/>
      <c r="S44" s="58"/>
      <c r="T44" s="58"/>
      <c r="U44" s="58"/>
      <c r="V44" s="58"/>
      <c r="W44" s="58"/>
      <c r="X44" s="58"/>
      <c r="Y44" s="58"/>
      <c r="Z44" s="58"/>
    </row>
    <row r="45" spans="2:26" s="83" customFormat="1" ht="15.75" customHeight="1">
      <c r="B45" s="225" t="s">
        <v>44</v>
      </c>
      <c r="C45" s="225"/>
      <c r="D45" s="225"/>
      <c r="E45" s="225"/>
      <c r="F45" s="225"/>
      <c r="G45" s="225"/>
      <c r="H45" s="225"/>
      <c r="I45" s="225"/>
      <c r="J45" s="225"/>
      <c r="K45" s="225"/>
      <c r="L45" s="225"/>
      <c r="M45" s="225"/>
      <c r="N45" s="58"/>
      <c r="O45" s="58"/>
      <c r="P45" s="58"/>
      <c r="Q45" s="58"/>
      <c r="R45" s="58"/>
      <c r="S45" s="58"/>
      <c r="T45" s="58"/>
      <c r="U45" s="58"/>
      <c r="V45" s="58"/>
      <c r="W45" s="58"/>
      <c r="X45" s="58"/>
      <c r="Y45" s="58"/>
      <c r="Z45" s="58"/>
    </row>
    <row r="46" spans="2:26" s="83" customFormat="1" ht="15.75" customHeight="1">
      <c r="B46" s="222" t="s">
        <v>163</v>
      </c>
      <c r="C46" s="222"/>
      <c r="D46" s="222"/>
      <c r="E46" s="222"/>
      <c r="F46" s="222"/>
      <c r="G46" s="222"/>
      <c r="H46" s="222"/>
      <c r="I46" s="222"/>
      <c r="J46" s="222"/>
      <c r="K46" s="222"/>
      <c r="L46" s="222"/>
      <c r="M46" s="222"/>
      <c r="N46" s="58"/>
      <c r="O46" s="58"/>
      <c r="P46" s="58"/>
      <c r="Q46" s="58"/>
      <c r="R46" s="58"/>
      <c r="S46" s="58"/>
      <c r="T46" s="58"/>
      <c r="U46" s="58"/>
      <c r="V46" s="58"/>
      <c r="W46" s="58"/>
      <c r="X46" s="58"/>
      <c r="Y46" s="58"/>
      <c r="Z46" s="58"/>
    </row>
    <row r="47" spans="2:26" s="84" customFormat="1" ht="15.75" customHeight="1">
      <c r="B47" s="222" t="s">
        <v>31</v>
      </c>
      <c r="C47" s="222"/>
      <c r="D47" s="222"/>
      <c r="E47" s="222"/>
      <c r="F47" s="222"/>
      <c r="G47" s="222"/>
      <c r="H47" s="222"/>
      <c r="I47" s="222"/>
      <c r="J47" s="222"/>
      <c r="K47" s="222"/>
      <c r="L47" s="222"/>
      <c r="M47" s="222"/>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204</v>
      </c>
      <c r="C49" s="86" t="s">
        <v>169</v>
      </c>
      <c r="D49" s="86" t="s">
        <v>51</v>
      </c>
      <c r="E49" s="223" t="s">
        <v>160</v>
      </c>
      <c r="F49" s="223"/>
      <c r="G49" s="223"/>
      <c r="H49" s="223" t="s">
        <v>161</v>
      </c>
      <c r="I49" s="223"/>
      <c r="J49" s="223"/>
      <c r="K49" s="223"/>
      <c r="L49" s="223"/>
      <c r="M49" s="223"/>
    </row>
    <row r="50" spans="2:13" s="58" customFormat="1" ht="15.75" customHeight="1">
      <c r="B50" s="88"/>
      <c r="C50" s="88"/>
      <c r="D50" s="88"/>
      <c r="E50" s="224" t="str">
        <f>+E31</f>
        <v>ene - oct</v>
      </c>
      <c r="F50" s="224"/>
      <c r="G50" s="88" t="s">
        <v>114</v>
      </c>
      <c r="H50" s="224" t="str">
        <f>+E50</f>
        <v>ene - oct</v>
      </c>
      <c r="I50" s="224"/>
      <c r="J50" s="88" t="s">
        <v>114</v>
      </c>
      <c r="K50" s="89"/>
      <c r="L50" s="122" t="s">
        <v>199</v>
      </c>
      <c r="M50" s="90" t="s">
        <v>162</v>
      </c>
    </row>
    <row r="51" spans="2:13" s="58" customFormat="1" ht="15" customHeight="1">
      <c r="B51" s="91"/>
      <c r="C51" s="91"/>
      <c r="D51" s="91"/>
      <c r="E51" s="92">
        <f aca="true" t="shared" si="5" ref="E51:J51">+E32</f>
        <v>2010</v>
      </c>
      <c r="F51" s="92">
        <f t="shared" si="5"/>
        <v>2011</v>
      </c>
      <c r="G51" s="93" t="str">
        <f t="shared" si="5"/>
        <v>11/10</v>
      </c>
      <c r="H51" s="92">
        <f t="shared" si="5"/>
        <v>2010</v>
      </c>
      <c r="I51" s="92">
        <f t="shared" si="5"/>
        <v>2011</v>
      </c>
      <c r="J51" s="93" t="str">
        <f t="shared" si="5"/>
        <v>11/10</v>
      </c>
      <c r="K51" s="91"/>
      <c r="L51" s="92">
        <v>2011</v>
      </c>
      <c r="M51" s="178">
        <f>+M32</f>
        <v>2011</v>
      </c>
    </row>
    <row r="52" spans="1:26" s="57" customFormat="1" ht="12.75">
      <c r="A52" s="57">
        <v>1</v>
      </c>
      <c r="B52" s="80" t="s">
        <v>334</v>
      </c>
      <c r="C52" s="124" t="s">
        <v>362</v>
      </c>
      <c r="D52" s="80" t="s">
        <v>52</v>
      </c>
      <c r="E52" s="55">
        <v>44.03</v>
      </c>
      <c r="F52" s="55">
        <v>177.961</v>
      </c>
      <c r="G52" s="56">
        <f aca="true" t="shared" si="6" ref="G52:G57">+(F52-E52)/E52</f>
        <v>3.0418124006359304</v>
      </c>
      <c r="H52" s="55">
        <v>142.71</v>
      </c>
      <c r="I52" s="55">
        <v>627.879</v>
      </c>
      <c r="J52" s="56">
        <f aca="true" t="shared" si="7" ref="J52:J58">+(I52-H52)/H52</f>
        <v>3.3996846752154717</v>
      </c>
      <c r="K52" s="54">
        <v>1</v>
      </c>
      <c r="L52" s="123">
        <f aca="true" t="shared" si="8" ref="L52:L59">+I52/$I$60</f>
        <v>0.19120611270970872</v>
      </c>
      <c r="M52" s="72">
        <v>0.002091469457162415</v>
      </c>
      <c r="N52" s="58"/>
      <c r="O52" s="58"/>
      <c r="P52" s="58"/>
      <c r="Q52" s="58"/>
      <c r="R52" s="58"/>
      <c r="S52" s="58"/>
      <c r="T52" s="58"/>
      <c r="U52" s="58"/>
      <c r="V52" s="58"/>
      <c r="W52" s="58"/>
      <c r="X52" s="58"/>
      <c r="Y52" s="58"/>
      <c r="Z52" s="58"/>
    </row>
    <row r="53" spans="1:26" s="57" customFormat="1" ht="12.75">
      <c r="A53" s="57">
        <v>2</v>
      </c>
      <c r="B53" s="80" t="s">
        <v>335</v>
      </c>
      <c r="C53" s="124">
        <v>22042110</v>
      </c>
      <c r="D53" s="80" t="s">
        <v>66</v>
      </c>
      <c r="E53" s="55">
        <v>220.338</v>
      </c>
      <c r="F53" s="55">
        <v>133.01</v>
      </c>
      <c r="G53" s="56">
        <f t="shared" si="6"/>
        <v>-0.396336537501475</v>
      </c>
      <c r="H53" s="55">
        <v>602.131</v>
      </c>
      <c r="I53" s="55">
        <v>429.127</v>
      </c>
      <c r="J53" s="56">
        <f t="shared" si="7"/>
        <v>-0.2873195367785415</v>
      </c>
      <c r="K53" s="54">
        <v>2</v>
      </c>
      <c r="L53" s="123">
        <f t="shared" si="8"/>
        <v>0.13068076098862866</v>
      </c>
      <c r="M53" s="72">
        <v>0.00039734264330577943</v>
      </c>
      <c r="N53" s="58"/>
      <c r="O53" s="58"/>
      <c r="P53" s="58"/>
      <c r="Q53" s="58"/>
      <c r="R53" s="58"/>
      <c r="S53" s="58"/>
      <c r="T53" s="58"/>
      <c r="U53" s="58"/>
      <c r="V53" s="58"/>
      <c r="W53" s="58"/>
      <c r="X53" s="58"/>
      <c r="Y53" s="58"/>
      <c r="Z53" s="58"/>
    </row>
    <row r="54" spans="1:26" s="57" customFormat="1" ht="12.75">
      <c r="A54" s="57">
        <v>3</v>
      </c>
      <c r="B54" s="80" t="s">
        <v>328</v>
      </c>
      <c r="C54" s="124" t="s">
        <v>350</v>
      </c>
      <c r="D54" s="80" t="s">
        <v>52</v>
      </c>
      <c r="E54" s="55">
        <v>110.101</v>
      </c>
      <c r="F54" s="55">
        <v>398.202</v>
      </c>
      <c r="G54" s="56">
        <f t="shared" si="6"/>
        <v>2.616697396027284</v>
      </c>
      <c r="H54" s="55">
        <v>62.192</v>
      </c>
      <c r="I54" s="55">
        <v>335.625</v>
      </c>
      <c r="J54" s="56">
        <f t="shared" si="7"/>
        <v>4.396594417288397</v>
      </c>
      <c r="K54" s="54">
        <v>3</v>
      </c>
      <c r="L54" s="123">
        <f t="shared" si="8"/>
        <v>0.1022068767679696</v>
      </c>
      <c r="M54" s="72">
        <v>0.0005581856774981925</v>
      </c>
      <c r="N54" s="58"/>
      <c r="O54" s="58"/>
      <c r="P54" s="58"/>
      <c r="Q54" s="58"/>
      <c r="R54" s="58"/>
      <c r="S54" s="58"/>
      <c r="T54" s="58"/>
      <c r="U54" s="58"/>
      <c r="V54" s="58"/>
      <c r="W54" s="58"/>
      <c r="X54" s="58"/>
      <c r="Y54" s="58"/>
      <c r="Z54" s="58"/>
    </row>
    <row r="55" spans="2:26" s="57" customFormat="1" ht="12.75">
      <c r="B55" s="80" t="s">
        <v>336</v>
      </c>
      <c r="C55" s="124" t="s">
        <v>363</v>
      </c>
      <c r="D55" s="80" t="s">
        <v>52</v>
      </c>
      <c r="E55" s="55">
        <v>131.128</v>
      </c>
      <c r="F55" s="55">
        <v>198.283</v>
      </c>
      <c r="G55" s="56">
        <f t="shared" si="6"/>
        <v>0.5121331828442438</v>
      </c>
      <c r="H55" s="55">
        <v>152.482</v>
      </c>
      <c r="I55" s="55">
        <v>290.283</v>
      </c>
      <c r="J55" s="56">
        <f t="shared" si="7"/>
        <v>0.9037197833186869</v>
      </c>
      <c r="K55" s="54"/>
      <c r="L55" s="123">
        <f t="shared" si="8"/>
        <v>0.0883990132106861</v>
      </c>
      <c r="M55" s="72">
        <v>0.0002328373869105628</v>
      </c>
      <c r="N55" s="58"/>
      <c r="O55" s="58"/>
      <c r="P55" s="58"/>
      <c r="Q55" s="58"/>
      <c r="R55" s="58"/>
      <c r="S55" s="58"/>
      <c r="T55" s="58"/>
      <c r="U55" s="58"/>
      <c r="V55" s="58"/>
      <c r="W55" s="58"/>
      <c r="X55" s="58"/>
      <c r="Y55" s="58"/>
      <c r="Z55" s="58"/>
    </row>
    <row r="56" spans="2:26" s="57" customFormat="1" ht="12.75">
      <c r="B56" s="80" t="s">
        <v>337</v>
      </c>
      <c r="C56" s="124">
        <v>22042990</v>
      </c>
      <c r="D56" s="80" t="s">
        <v>339</v>
      </c>
      <c r="E56" s="55">
        <v>0</v>
      </c>
      <c r="F56" s="55">
        <v>166</v>
      </c>
      <c r="G56" s="56"/>
      <c r="H56" s="55">
        <v>0</v>
      </c>
      <c r="I56" s="55">
        <v>200.28</v>
      </c>
      <c r="J56" s="56"/>
      <c r="K56" s="54"/>
      <c r="L56" s="123">
        <f t="shared" si="8"/>
        <v>0.06099066898797453</v>
      </c>
      <c r="M56" s="72">
        <v>0.0010766170479772283</v>
      </c>
      <c r="N56" s="58"/>
      <c r="O56" s="58"/>
      <c r="P56" s="58"/>
      <c r="Q56" s="58"/>
      <c r="R56" s="58"/>
      <c r="S56" s="58"/>
      <c r="T56" s="58"/>
      <c r="U56" s="58"/>
      <c r="V56" s="58"/>
      <c r="W56" s="58"/>
      <c r="X56" s="58"/>
      <c r="Y56" s="58"/>
      <c r="Z56" s="58"/>
    </row>
    <row r="57" spans="2:26" s="57" customFormat="1" ht="12.75">
      <c r="B57" s="80" t="s">
        <v>331</v>
      </c>
      <c r="C57" s="124" t="s">
        <v>358</v>
      </c>
      <c r="D57" s="80" t="s">
        <v>52</v>
      </c>
      <c r="E57" s="55">
        <v>351.417</v>
      </c>
      <c r="F57" s="55">
        <v>85</v>
      </c>
      <c r="G57" s="56">
        <f t="shared" si="6"/>
        <v>-0.7581221170290566</v>
      </c>
      <c r="H57" s="55">
        <v>684.154</v>
      </c>
      <c r="I57" s="55">
        <v>190.47</v>
      </c>
      <c r="J57" s="56">
        <f t="shared" si="7"/>
        <v>-0.721597768923371</v>
      </c>
      <c r="K57" s="54"/>
      <c r="L57" s="123">
        <f t="shared" si="8"/>
        <v>0.0580032590480303</v>
      </c>
      <c r="M57" s="72">
        <v>0.0012143743051632923</v>
      </c>
      <c r="N57" s="58"/>
      <c r="O57" s="58"/>
      <c r="P57" s="58"/>
      <c r="Q57" s="58"/>
      <c r="R57" s="58"/>
      <c r="S57" s="58"/>
      <c r="T57" s="58"/>
      <c r="U57" s="58"/>
      <c r="V57" s="58"/>
      <c r="W57" s="58"/>
      <c r="X57" s="58"/>
      <c r="Y57" s="58"/>
      <c r="Z57" s="58"/>
    </row>
    <row r="58" spans="2:26" s="57" customFormat="1" ht="12.75">
      <c r="B58" s="80" t="s">
        <v>338</v>
      </c>
      <c r="C58" s="124" t="s">
        <v>364</v>
      </c>
      <c r="D58" s="80" t="s">
        <v>52</v>
      </c>
      <c r="E58" s="55">
        <v>0.016</v>
      </c>
      <c r="F58" s="55">
        <v>47</v>
      </c>
      <c r="G58" s="56">
        <f>+(F58-E58)/E58</f>
        <v>2936.5</v>
      </c>
      <c r="H58" s="55">
        <v>0.067</v>
      </c>
      <c r="I58" s="55">
        <v>142.063</v>
      </c>
      <c r="J58" s="56">
        <f t="shared" si="7"/>
        <v>2119.343283582089</v>
      </c>
      <c r="K58" s="54"/>
      <c r="L58" s="123">
        <f t="shared" si="8"/>
        <v>0.04326202021389368</v>
      </c>
      <c r="M58" s="72">
        <v>0.006635295946352294</v>
      </c>
      <c r="N58" s="58"/>
      <c r="O58" s="58"/>
      <c r="P58" s="58"/>
      <c r="Q58" s="58"/>
      <c r="R58" s="58"/>
      <c r="S58" s="58"/>
      <c r="T58" s="58"/>
      <c r="U58" s="58"/>
      <c r="V58" s="58"/>
      <c r="W58" s="58"/>
      <c r="X58" s="58"/>
      <c r="Y58" s="58"/>
      <c r="Z58" s="58"/>
    </row>
    <row r="59" spans="2:26" s="57" customFormat="1" ht="12.75">
      <c r="B59" s="54" t="s">
        <v>147</v>
      </c>
      <c r="C59" s="77"/>
      <c r="D59" s="54"/>
      <c r="E59" s="55"/>
      <c r="F59" s="55"/>
      <c r="G59" s="56"/>
      <c r="H59" s="55">
        <f>+H60-SUM(H52:H58)</f>
        <v>1193.3690000000001</v>
      </c>
      <c r="I59" s="55">
        <f>+I60-SUM(I52:I58)</f>
        <v>1068.0539999999996</v>
      </c>
      <c r="J59" s="56">
        <f>+(I59-H59)/H59</f>
        <v>-0.10500943128236152</v>
      </c>
      <c r="K59" s="54"/>
      <c r="L59" s="123">
        <f t="shared" si="8"/>
        <v>0.3252512880731083</v>
      </c>
      <c r="M59" s="72"/>
      <c r="N59" s="58"/>
      <c r="O59" s="58"/>
      <c r="P59" s="58"/>
      <c r="Q59" s="58"/>
      <c r="R59" s="58"/>
      <c r="S59" s="58"/>
      <c r="T59" s="58"/>
      <c r="U59" s="58"/>
      <c r="V59" s="58"/>
      <c r="W59" s="58"/>
      <c r="X59" s="58"/>
      <c r="Y59" s="58"/>
      <c r="Z59" s="58"/>
    </row>
    <row r="60" spans="2:26" s="59" customFormat="1" ht="12.75">
      <c r="B60" s="70" t="s">
        <v>150</v>
      </c>
      <c r="C60" s="70"/>
      <c r="D60" s="70"/>
      <c r="E60" s="98"/>
      <c r="F60" s="71"/>
      <c r="G60" s="71"/>
      <c r="H60" s="71">
        <f>+'Exportacion_regional '!C9</f>
        <v>2837.105</v>
      </c>
      <c r="I60" s="71">
        <f>+'Exportacion_regional '!D9</f>
        <v>3283.781</v>
      </c>
      <c r="J60" s="99">
        <f>+(I60-H60)/H60</f>
        <v>0.15744077149065683</v>
      </c>
      <c r="K60" s="71"/>
      <c r="L60" s="99">
        <f>SUM(L52:L59)</f>
        <v>0.9999999999999999</v>
      </c>
      <c r="M60" s="100"/>
      <c r="N60" s="58"/>
      <c r="O60" s="58"/>
      <c r="P60" s="58"/>
      <c r="Q60" s="58"/>
      <c r="R60" s="58"/>
      <c r="S60" s="58"/>
      <c r="T60" s="58"/>
      <c r="U60" s="58"/>
      <c r="V60" s="58"/>
      <c r="W60" s="58"/>
      <c r="X60" s="58"/>
      <c r="Y60" s="58"/>
      <c r="Z60" s="58"/>
    </row>
    <row r="61" spans="5:13" s="58" customFormat="1" ht="12.75">
      <c r="E61" s="101"/>
      <c r="F61" s="96"/>
      <c r="G61" s="96"/>
      <c r="H61" s="96"/>
      <c r="I61" s="101"/>
      <c r="J61" s="96"/>
      <c r="K61" s="96"/>
      <c r="L61" s="96"/>
      <c r="M61" s="97"/>
    </row>
    <row r="62" spans="2:13" s="58" customFormat="1" ht="21" customHeight="1">
      <c r="B62" s="227" t="s">
        <v>310</v>
      </c>
      <c r="C62" s="227"/>
      <c r="D62" s="227"/>
      <c r="E62" s="227"/>
      <c r="F62" s="227"/>
      <c r="G62" s="227"/>
      <c r="H62" s="227"/>
      <c r="I62" s="227"/>
      <c r="J62" s="227"/>
      <c r="K62" s="227"/>
      <c r="L62" s="227"/>
      <c r="M62" s="227"/>
    </row>
    <row r="63" spans="13:26" ht="12.75">
      <c r="M63" s="97"/>
      <c r="N63" s="58"/>
      <c r="O63" s="58"/>
      <c r="P63" s="58"/>
      <c r="Q63" s="58"/>
      <c r="R63" s="58"/>
      <c r="S63" s="58"/>
      <c r="T63" s="58"/>
      <c r="U63" s="58"/>
      <c r="V63" s="58"/>
      <c r="W63" s="58"/>
      <c r="X63" s="58"/>
      <c r="Y63" s="58"/>
      <c r="Z63" s="58"/>
    </row>
    <row r="64" spans="2:26" s="83" customFormat="1" ht="15.75" customHeight="1">
      <c r="B64" s="225" t="s">
        <v>48</v>
      </c>
      <c r="C64" s="225"/>
      <c r="D64" s="225"/>
      <c r="E64" s="225"/>
      <c r="F64" s="225"/>
      <c r="G64" s="225"/>
      <c r="H64" s="225"/>
      <c r="I64" s="225"/>
      <c r="J64" s="225"/>
      <c r="K64" s="225"/>
      <c r="L64" s="225"/>
      <c r="M64" s="225"/>
      <c r="N64" s="58"/>
      <c r="O64" s="58"/>
      <c r="P64" s="58"/>
      <c r="Q64" s="58"/>
      <c r="R64" s="58"/>
      <c r="S64" s="58"/>
      <c r="T64" s="58"/>
      <c r="U64" s="58"/>
      <c r="V64" s="58"/>
      <c r="W64" s="58"/>
      <c r="X64" s="58"/>
      <c r="Y64" s="58"/>
      <c r="Z64" s="58"/>
    </row>
    <row r="65" spans="2:26" s="83" customFormat="1" ht="15.75" customHeight="1">
      <c r="B65" s="222" t="s">
        <v>163</v>
      </c>
      <c r="C65" s="222"/>
      <c r="D65" s="222"/>
      <c r="E65" s="222"/>
      <c r="F65" s="222"/>
      <c r="G65" s="222"/>
      <c r="H65" s="222"/>
      <c r="I65" s="222"/>
      <c r="J65" s="222"/>
      <c r="K65" s="222"/>
      <c r="L65" s="222"/>
      <c r="M65" s="222"/>
      <c r="N65" s="58"/>
      <c r="O65" s="58"/>
      <c r="P65" s="58"/>
      <c r="Q65" s="58"/>
      <c r="R65" s="58"/>
      <c r="S65" s="58"/>
      <c r="T65" s="58"/>
      <c r="U65" s="58"/>
      <c r="V65" s="58"/>
      <c r="W65" s="58"/>
      <c r="X65" s="58"/>
      <c r="Y65" s="58"/>
      <c r="Z65" s="58"/>
    </row>
    <row r="66" spans="2:26" s="84" customFormat="1" ht="15.75" customHeight="1">
      <c r="B66" s="222" t="s">
        <v>32</v>
      </c>
      <c r="C66" s="222"/>
      <c r="D66" s="222"/>
      <c r="E66" s="222"/>
      <c r="F66" s="222"/>
      <c r="G66" s="222"/>
      <c r="H66" s="222"/>
      <c r="I66" s="222"/>
      <c r="J66" s="222"/>
      <c r="K66" s="222"/>
      <c r="L66" s="222"/>
      <c r="M66" s="222"/>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204</v>
      </c>
      <c r="C68" s="86" t="s">
        <v>169</v>
      </c>
      <c r="D68" s="86" t="s">
        <v>51</v>
      </c>
      <c r="E68" s="223" t="s">
        <v>160</v>
      </c>
      <c r="F68" s="223"/>
      <c r="G68" s="223"/>
      <c r="H68" s="223" t="s">
        <v>161</v>
      </c>
      <c r="I68" s="223"/>
      <c r="J68" s="223"/>
      <c r="K68" s="223"/>
      <c r="L68" s="223"/>
      <c r="M68" s="223"/>
    </row>
    <row r="69" spans="2:13" s="58" customFormat="1" ht="15.75" customHeight="1">
      <c r="B69" s="88"/>
      <c r="C69" s="88"/>
      <c r="D69" s="88"/>
      <c r="E69" s="224" t="str">
        <f>+E50</f>
        <v>ene - oct</v>
      </c>
      <c r="F69" s="224"/>
      <c r="G69" s="88" t="s">
        <v>114</v>
      </c>
      <c r="H69" s="224" t="str">
        <f>+E69</f>
        <v>ene - oct</v>
      </c>
      <c r="I69" s="224"/>
      <c r="J69" s="88" t="s">
        <v>114</v>
      </c>
      <c r="K69" s="89"/>
      <c r="L69" s="122" t="s">
        <v>199</v>
      </c>
      <c r="M69" s="90" t="s">
        <v>162</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178">
        <v>2011</v>
      </c>
    </row>
    <row r="71" spans="1:26" s="57" customFormat="1" ht="12.75">
      <c r="A71" s="57">
        <v>1</v>
      </c>
      <c r="B71" s="54" t="s">
        <v>59</v>
      </c>
      <c r="C71" s="124" t="s">
        <v>363</v>
      </c>
      <c r="D71" s="80" t="s">
        <v>52</v>
      </c>
      <c r="E71" s="55">
        <v>93744.134</v>
      </c>
      <c r="F71" s="55">
        <v>102093.936</v>
      </c>
      <c r="G71" s="56">
        <f aca="true" t="shared" si="9" ref="G71:G78">+(F71-E71)/E71</f>
        <v>0.0890701278439459</v>
      </c>
      <c r="H71" s="55">
        <v>175550.55</v>
      </c>
      <c r="I71" s="55">
        <v>164610.579</v>
      </c>
      <c r="J71" s="56">
        <f aca="true" t="shared" si="10" ref="J71:J78">+(I71-H71)/H71</f>
        <v>-0.06231806736008512</v>
      </c>
      <c r="K71" s="54">
        <v>1</v>
      </c>
      <c r="L71" s="123">
        <f aca="true" t="shared" si="11" ref="L71:L79">+I71/$I$80</f>
        <v>0.9101275509336654</v>
      </c>
      <c r="M71" s="72">
        <v>0.13203493512260367</v>
      </c>
      <c r="N71" s="58"/>
      <c r="O71" s="58"/>
      <c r="P71" s="58"/>
      <c r="Q71" s="58"/>
      <c r="R71" s="58"/>
      <c r="S71" s="58"/>
      <c r="T71" s="58"/>
      <c r="U71" s="58"/>
      <c r="V71" s="58"/>
      <c r="W71" s="58"/>
      <c r="X71" s="58"/>
      <c r="Y71" s="58"/>
      <c r="Z71" s="58"/>
    </row>
    <row r="72" spans="1:26" s="57" customFormat="1" ht="12.75">
      <c r="A72" s="57">
        <v>2</v>
      </c>
      <c r="B72" s="54" t="s">
        <v>271</v>
      </c>
      <c r="C72" s="124" t="s">
        <v>365</v>
      </c>
      <c r="D72" s="80" t="s">
        <v>52</v>
      </c>
      <c r="E72" s="55">
        <v>1178.071</v>
      </c>
      <c r="F72" s="55">
        <v>2809.147</v>
      </c>
      <c r="G72" s="56">
        <f t="shared" si="9"/>
        <v>1.384531153045954</v>
      </c>
      <c r="H72" s="55">
        <v>3653.283</v>
      </c>
      <c r="I72" s="55">
        <v>6097.301</v>
      </c>
      <c r="J72" s="56">
        <f t="shared" si="10"/>
        <v>0.6689922461522966</v>
      </c>
      <c r="K72" s="54">
        <v>2</v>
      </c>
      <c r="L72" s="123">
        <f t="shared" si="11"/>
        <v>0.03371181645886434</v>
      </c>
      <c r="M72" s="72">
        <v>0.29016462805581644</v>
      </c>
      <c r="N72" s="58"/>
      <c r="O72" s="58"/>
      <c r="P72" s="58"/>
      <c r="Q72" s="58"/>
      <c r="R72" s="58"/>
      <c r="S72" s="58"/>
      <c r="T72" s="58"/>
      <c r="U72" s="58"/>
      <c r="V72" s="58"/>
      <c r="W72" s="58"/>
      <c r="X72" s="58"/>
      <c r="Y72" s="58"/>
      <c r="Z72" s="58"/>
    </row>
    <row r="73" spans="1:26" s="57" customFormat="1" ht="12.75">
      <c r="A73" s="57">
        <v>3</v>
      </c>
      <c r="B73" s="54" t="s">
        <v>60</v>
      </c>
      <c r="C73" s="124">
        <v>20057000</v>
      </c>
      <c r="D73" s="80" t="s">
        <v>52</v>
      </c>
      <c r="E73" s="55">
        <v>2023.486</v>
      </c>
      <c r="F73" s="55">
        <v>1236.353</v>
      </c>
      <c r="G73" s="56">
        <f t="shared" si="9"/>
        <v>-0.38899849072343473</v>
      </c>
      <c r="H73" s="55">
        <v>3612.902</v>
      </c>
      <c r="I73" s="55">
        <v>3067.141</v>
      </c>
      <c r="J73" s="56">
        <f t="shared" si="10"/>
        <v>-0.15105889946641232</v>
      </c>
      <c r="K73" s="54">
        <v>3</v>
      </c>
      <c r="L73" s="123">
        <f t="shared" si="11"/>
        <v>0.016958141716385274</v>
      </c>
      <c r="M73" s="72">
        <v>0.8554145362469081</v>
      </c>
      <c r="N73" s="58"/>
      <c r="O73" s="58"/>
      <c r="P73" s="58"/>
      <c r="Q73" s="58"/>
      <c r="R73" s="58"/>
      <c r="S73" s="58"/>
      <c r="T73" s="58"/>
      <c r="U73" s="58"/>
      <c r="V73" s="58"/>
      <c r="W73" s="58"/>
      <c r="X73" s="58"/>
      <c r="Y73" s="58"/>
      <c r="Z73" s="58"/>
    </row>
    <row r="74" spans="2:26" s="57" customFormat="1" ht="12.75">
      <c r="B74" s="54" t="s">
        <v>56</v>
      </c>
      <c r="C74" s="124" t="s">
        <v>350</v>
      </c>
      <c r="D74" s="80" t="s">
        <v>52</v>
      </c>
      <c r="E74" s="55">
        <v>1059.844</v>
      </c>
      <c r="F74" s="55">
        <v>1854.906</v>
      </c>
      <c r="G74" s="56">
        <f t="shared" si="9"/>
        <v>0.7501688927804468</v>
      </c>
      <c r="H74" s="55">
        <v>719.464</v>
      </c>
      <c r="I74" s="55">
        <v>1420.585</v>
      </c>
      <c r="J74" s="56">
        <f t="shared" si="10"/>
        <v>0.9745046312254677</v>
      </c>
      <c r="K74" s="54"/>
      <c r="L74" s="123">
        <f t="shared" si="11"/>
        <v>0.007854377007829497</v>
      </c>
      <c r="M74" s="72">
        <v>0.002362607674245869</v>
      </c>
      <c r="N74" s="58"/>
      <c r="O74" s="58"/>
      <c r="P74" s="58"/>
      <c r="Q74" s="58"/>
      <c r="R74" s="58"/>
      <c r="S74" s="58"/>
      <c r="T74" s="58"/>
      <c r="U74" s="58"/>
      <c r="V74" s="58"/>
      <c r="W74" s="58"/>
      <c r="X74" s="58"/>
      <c r="Y74" s="58"/>
      <c r="Z74" s="58"/>
    </row>
    <row r="75" spans="2:26" s="57" customFormat="1" ht="12.75">
      <c r="B75" s="54" t="s">
        <v>302</v>
      </c>
      <c r="C75" s="124" t="s">
        <v>366</v>
      </c>
      <c r="D75" s="80" t="s">
        <v>52</v>
      </c>
      <c r="E75" s="55">
        <v>0</v>
      </c>
      <c r="F75" s="55">
        <v>439.622</v>
      </c>
      <c r="G75" s="56"/>
      <c r="H75" s="55">
        <v>0</v>
      </c>
      <c r="I75" s="55">
        <v>837</v>
      </c>
      <c r="J75" s="56"/>
      <c r="K75" s="54"/>
      <c r="L75" s="123">
        <f t="shared" si="11"/>
        <v>0.004627750930464062</v>
      </c>
      <c r="M75" s="72">
        <v>0.3683636774929793</v>
      </c>
      <c r="N75" s="58"/>
      <c r="O75" s="58"/>
      <c r="P75" s="58"/>
      <c r="Q75" s="58"/>
      <c r="R75" s="58"/>
      <c r="S75" s="58"/>
      <c r="T75" s="58"/>
      <c r="U75" s="58"/>
      <c r="V75" s="58"/>
      <c r="W75" s="58"/>
      <c r="X75" s="58"/>
      <c r="Y75" s="58"/>
      <c r="Z75" s="58"/>
    </row>
    <row r="76" spans="2:26" s="57" customFormat="1" ht="12.75">
      <c r="B76" s="54" t="s">
        <v>72</v>
      </c>
      <c r="C76" s="124" t="s">
        <v>367</v>
      </c>
      <c r="D76" s="80" t="s">
        <v>52</v>
      </c>
      <c r="E76" s="55">
        <v>3275.429</v>
      </c>
      <c r="F76" s="55">
        <v>1334.499</v>
      </c>
      <c r="G76" s="56">
        <f t="shared" si="9"/>
        <v>-0.5925727591713941</v>
      </c>
      <c r="H76" s="55">
        <v>3371.542</v>
      </c>
      <c r="I76" s="55">
        <v>800.699</v>
      </c>
      <c r="J76" s="56">
        <f t="shared" si="10"/>
        <v>-0.7625125239430504</v>
      </c>
      <c r="K76" s="54"/>
      <c r="L76" s="123">
        <f t="shared" si="11"/>
        <v>0.004427043658628009</v>
      </c>
      <c r="M76" s="72">
        <v>0.021502684790925538</v>
      </c>
      <c r="N76" s="58"/>
      <c r="O76" s="58"/>
      <c r="P76" s="58"/>
      <c r="Q76" s="58"/>
      <c r="R76" s="58"/>
      <c r="S76" s="58"/>
      <c r="T76" s="58"/>
      <c r="U76" s="58"/>
      <c r="V76" s="58"/>
      <c r="W76" s="58"/>
      <c r="X76" s="58"/>
      <c r="Y76" s="58"/>
      <c r="Z76" s="58"/>
    </row>
    <row r="77" spans="2:26" s="57" customFormat="1" ht="12.75">
      <c r="B77" s="54" t="s">
        <v>293</v>
      </c>
      <c r="C77" s="124" t="s">
        <v>368</v>
      </c>
      <c r="D77" s="80" t="s">
        <v>52</v>
      </c>
      <c r="E77" s="55">
        <v>1354.704</v>
      </c>
      <c r="F77" s="55">
        <v>864.439</v>
      </c>
      <c r="G77" s="56">
        <f t="shared" si="9"/>
        <v>-0.36189824493025785</v>
      </c>
      <c r="H77" s="55">
        <v>1428.358</v>
      </c>
      <c r="I77" s="55">
        <v>720.38</v>
      </c>
      <c r="J77" s="56">
        <f t="shared" si="10"/>
        <v>-0.4956586514025195</v>
      </c>
      <c r="K77" s="54"/>
      <c r="L77" s="123">
        <f t="shared" si="11"/>
        <v>0.003982962025433334</v>
      </c>
      <c r="M77" s="72">
        <v>0.01551849319778244</v>
      </c>
      <c r="N77" s="58"/>
      <c r="O77" s="58"/>
      <c r="P77" s="58"/>
      <c r="Q77" s="58"/>
      <c r="R77" s="58"/>
      <c r="S77" s="58"/>
      <c r="T77" s="58"/>
      <c r="U77" s="58"/>
      <c r="V77" s="58"/>
      <c r="W77" s="58"/>
      <c r="X77" s="58"/>
      <c r="Y77" s="58"/>
      <c r="Z77" s="58"/>
    </row>
    <row r="78" spans="2:26" s="57" customFormat="1" ht="12.75">
      <c r="B78" s="54" t="s">
        <v>64</v>
      </c>
      <c r="C78" s="124" t="s">
        <v>352</v>
      </c>
      <c r="D78" s="80" t="s">
        <v>52</v>
      </c>
      <c r="E78" s="55">
        <v>392.032</v>
      </c>
      <c r="F78" s="55">
        <v>507.374</v>
      </c>
      <c r="G78" s="56">
        <f t="shared" si="9"/>
        <v>0.29421577830381207</v>
      </c>
      <c r="H78" s="55">
        <v>637.162</v>
      </c>
      <c r="I78" s="55">
        <v>678.336</v>
      </c>
      <c r="J78" s="56">
        <f t="shared" si="10"/>
        <v>0.06462092842950455</v>
      </c>
      <c r="K78" s="54"/>
      <c r="L78" s="123">
        <f t="shared" si="11"/>
        <v>0.003750501858025412</v>
      </c>
      <c r="M78" s="72">
        <v>0.005790581284093087</v>
      </c>
      <c r="N78" s="58"/>
      <c r="O78" s="58"/>
      <c r="P78" s="58"/>
      <c r="Q78" s="58"/>
      <c r="R78" s="58"/>
      <c r="S78" s="58"/>
      <c r="T78" s="58"/>
      <c r="U78" s="58"/>
      <c r="V78" s="58"/>
      <c r="W78" s="58"/>
      <c r="X78" s="58"/>
      <c r="Y78" s="58"/>
      <c r="Z78" s="58"/>
    </row>
    <row r="79" spans="2:26" s="57" customFormat="1" ht="12.75">
      <c r="B79" s="54" t="s">
        <v>147</v>
      </c>
      <c r="C79" s="77"/>
      <c r="D79" s="54"/>
      <c r="E79" s="55"/>
      <c r="F79" s="55"/>
      <c r="G79" s="56"/>
      <c r="H79" s="55">
        <f>+H80-SUM(H71:H78)</f>
        <v>2535.1149999999907</v>
      </c>
      <c r="I79" s="55">
        <f>+I80-SUM(I71:I78)</f>
        <v>2633.3739999999816</v>
      </c>
      <c r="J79" s="56"/>
      <c r="K79" s="54"/>
      <c r="L79" s="123">
        <f t="shared" si="11"/>
        <v>0.014559855410704639</v>
      </c>
      <c r="M79" s="72"/>
      <c r="N79" s="58"/>
      <c r="O79" s="58"/>
      <c r="P79" s="58"/>
      <c r="Q79" s="58"/>
      <c r="R79" s="58"/>
      <c r="S79" s="58"/>
      <c r="T79" s="58"/>
      <c r="U79" s="58"/>
      <c r="V79" s="58"/>
      <c r="W79" s="58"/>
      <c r="X79" s="58"/>
      <c r="Y79" s="58"/>
      <c r="Z79" s="58"/>
    </row>
    <row r="80" spans="2:26" s="59" customFormat="1" ht="12.75">
      <c r="B80" s="70" t="s">
        <v>150</v>
      </c>
      <c r="C80" s="70"/>
      <c r="D80" s="70"/>
      <c r="E80" s="98"/>
      <c r="F80" s="71"/>
      <c r="G80" s="71"/>
      <c r="H80" s="71">
        <f>+'Exportacion_regional '!C10</f>
        <v>191508.376</v>
      </c>
      <c r="I80" s="71">
        <f>+'Exportacion_regional '!D10</f>
        <v>180865.395</v>
      </c>
      <c r="J80" s="99">
        <f>+(I80-H80)/H80</f>
        <v>-0.05557449351458132</v>
      </c>
      <c r="K80" s="71"/>
      <c r="L80" s="99">
        <f>SUM(L71:L79)</f>
        <v>1</v>
      </c>
      <c r="M80" s="100"/>
      <c r="N80" s="58"/>
      <c r="O80" s="58"/>
      <c r="P80" s="58"/>
      <c r="Q80" s="58"/>
      <c r="R80" s="58"/>
      <c r="S80" s="58"/>
      <c r="T80" s="58"/>
      <c r="U80" s="58"/>
      <c r="V80" s="58"/>
      <c r="W80" s="58"/>
      <c r="X80" s="58"/>
      <c r="Y80" s="58"/>
      <c r="Z80" s="58"/>
    </row>
    <row r="81" spans="5:13" s="58" customFormat="1" ht="12.75">
      <c r="E81" s="101"/>
      <c r="F81" s="96"/>
      <c r="G81" s="96"/>
      <c r="H81" s="96"/>
      <c r="I81" s="101"/>
      <c r="J81" s="96"/>
      <c r="K81" s="96"/>
      <c r="L81" s="96"/>
      <c r="M81" s="97"/>
    </row>
    <row r="82" spans="2:13" s="58" customFormat="1" ht="21" customHeight="1">
      <c r="B82" s="227" t="s">
        <v>310</v>
      </c>
      <c r="C82" s="227"/>
      <c r="D82" s="227"/>
      <c r="E82" s="227"/>
      <c r="F82" s="227"/>
      <c r="G82" s="227"/>
      <c r="H82" s="227"/>
      <c r="I82" s="227"/>
      <c r="J82" s="227"/>
      <c r="K82" s="227"/>
      <c r="L82" s="227"/>
      <c r="M82" s="227"/>
    </row>
    <row r="83" spans="13:26" ht="12.75">
      <c r="M83" s="97"/>
      <c r="N83" s="58"/>
      <c r="O83" s="58"/>
      <c r="P83" s="58"/>
      <c r="Q83" s="58"/>
      <c r="R83" s="58"/>
      <c r="S83" s="58"/>
      <c r="T83" s="58"/>
      <c r="U83" s="58"/>
      <c r="V83" s="58"/>
      <c r="W83" s="58"/>
      <c r="X83" s="58"/>
      <c r="Y83" s="58"/>
      <c r="Z83" s="58"/>
    </row>
    <row r="84" spans="2:26" s="83" customFormat="1" ht="15.75" customHeight="1">
      <c r="B84" s="225" t="s">
        <v>115</v>
      </c>
      <c r="C84" s="225"/>
      <c r="D84" s="225"/>
      <c r="E84" s="225"/>
      <c r="F84" s="225"/>
      <c r="G84" s="225"/>
      <c r="H84" s="225"/>
      <c r="I84" s="225"/>
      <c r="J84" s="225"/>
      <c r="K84" s="225"/>
      <c r="L84" s="225"/>
      <c r="M84" s="225"/>
      <c r="N84" s="58"/>
      <c r="O84" s="58"/>
      <c r="P84" s="58"/>
      <c r="Q84" s="58"/>
      <c r="R84" s="58"/>
      <c r="S84" s="58"/>
      <c r="T84" s="58"/>
      <c r="U84" s="58"/>
      <c r="V84" s="58"/>
      <c r="W84" s="58"/>
      <c r="X84" s="58"/>
      <c r="Y84" s="58"/>
      <c r="Z84" s="58"/>
    </row>
    <row r="85" spans="2:26" s="83" customFormat="1" ht="15.75" customHeight="1">
      <c r="B85" s="222" t="s">
        <v>163</v>
      </c>
      <c r="C85" s="222"/>
      <c r="D85" s="222"/>
      <c r="E85" s="222"/>
      <c r="F85" s="222"/>
      <c r="G85" s="222"/>
      <c r="H85" s="222"/>
      <c r="I85" s="222"/>
      <c r="J85" s="222"/>
      <c r="K85" s="222"/>
      <c r="L85" s="222"/>
      <c r="M85" s="222"/>
      <c r="N85" s="58"/>
      <c r="O85" s="58"/>
      <c r="P85" s="58"/>
      <c r="Q85" s="58"/>
      <c r="R85" s="58"/>
      <c r="S85" s="58"/>
      <c r="T85" s="58"/>
      <c r="U85" s="58"/>
      <c r="V85" s="58"/>
      <c r="W85" s="58"/>
      <c r="X85" s="58"/>
      <c r="Y85" s="58"/>
      <c r="Z85" s="58"/>
    </row>
    <row r="86" spans="2:26" s="84" customFormat="1" ht="15.75" customHeight="1">
      <c r="B86" s="222" t="s">
        <v>33</v>
      </c>
      <c r="C86" s="222"/>
      <c r="D86" s="222"/>
      <c r="E86" s="222"/>
      <c r="F86" s="222"/>
      <c r="G86" s="222"/>
      <c r="H86" s="222"/>
      <c r="I86" s="222"/>
      <c r="J86" s="222"/>
      <c r="K86" s="222"/>
      <c r="L86" s="222"/>
      <c r="M86" s="222"/>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204</v>
      </c>
      <c r="C88" s="86" t="s">
        <v>169</v>
      </c>
      <c r="D88" s="86" t="s">
        <v>51</v>
      </c>
      <c r="E88" s="223" t="s">
        <v>160</v>
      </c>
      <c r="F88" s="223"/>
      <c r="G88" s="223"/>
      <c r="H88" s="223" t="s">
        <v>161</v>
      </c>
      <c r="I88" s="223"/>
      <c r="J88" s="223"/>
      <c r="K88" s="223"/>
      <c r="L88" s="223"/>
      <c r="M88" s="223"/>
    </row>
    <row r="89" spans="2:13" s="58" customFormat="1" ht="15.75" customHeight="1">
      <c r="B89" s="88"/>
      <c r="C89" s="88"/>
      <c r="D89" s="88"/>
      <c r="E89" s="224" t="str">
        <f>+E69</f>
        <v>ene - oct</v>
      </c>
      <c r="F89" s="224"/>
      <c r="G89" s="88" t="s">
        <v>114</v>
      </c>
      <c r="H89" s="224" t="str">
        <f>+E89</f>
        <v>ene - oct</v>
      </c>
      <c r="I89" s="224"/>
      <c r="J89" s="88" t="s">
        <v>114</v>
      </c>
      <c r="K89" s="89"/>
      <c r="L89" s="122" t="s">
        <v>199</v>
      </c>
      <c r="M89" s="90" t="s">
        <v>162</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178">
        <f>+M70</f>
        <v>2011</v>
      </c>
    </row>
    <row r="91" spans="1:26" s="57" customFormat="1" ht="15.75">
      <c r="A91" s="57">
        <v>1</v>
      </c>
      <c r="B91" s="54" t="s">
        <v>59</v>
      </c>
      <c r="C91" s="124" t="s">
        <v>363</v>
      </c>
      <c r="D91" s="80" t="s">
        <v>52</v>
      </c>
      <c r="E91" s="55">
        <v>184355.001</v>
      </c>
      <c r="F91" s="55">
        <v>239527.277</v>
      </c>
      <c r="G91" s="56">
        <f>+(F91-E91)/E91</f>
        <v>0.2992719248229128</v>
      </c>
      <c r="H91" s="55">
        <v>313589.984</v>
      </c>
      <c r="I91" s="55">
        <v>384940.867</v>
      </c>
      <c r="J91" s="56">
        <f>+(I91-H91)/H91</f>
        <v>0.2275292153463678</v>
      </c>
      <c r="K91" s="91"/>
      <c r="L91" s="56">
        <f aca="true" t="shared" si="12" ref="L91:L111">+I91/$I$112</f>
        <v>0.6773429492612205</v>
      </c>
      <c r="M91" s="72">
        <v>0.30876291614516355</v>
      </c>
      <c r="N91" s="58"/>
      <c r="O91" s="58"/>
      <c r="P91" s="58"/>
      <c r="Q91" s="58"/>
      <c r="R91" s="58"/>
      <c r="S91" s="58"/>
      <c r="T91" s="58"/>
      <c r="U91" s="58"/>
      <c r="V91" s="58"/>
      <c r="W91" s="58"/>
      <c r="X91" s="58"/>
      <c r="Y91" s="58"/>
      <c r="Z91" s="58"/>
    </row>
    <row r="92" spans="1:26" s="57" customFormat="1" ht="12.75">
      <c r="A92" s="57">
        <v>2</v>
      </c>
      <c r="B92" s="54" t="s">
        <v>54</v>
      </c>
      <c r="C92" s="124" t="s">
        <v>369</v>
      </c>
      <c r="D92" s="80" t="s">
        <v>52</v>
      </c>
      <c r="E92" s="55">
        <v>27182.775</v>
      </c>
      <c r="F92" s="55">
        <v>23152.419</v>
      </c>
      <c r="G92" s="56">
        <f aca="true" t="shared" si="13" ref="G92:G110">+(F92-E92)/E92</f>
        <v>-0.14826874739609916</v>
      </c>
      <c r="H92" s="55">
        <v>43902.806</v>
      </c>
      <c r="I92" s="55">
        <v>32830.163</v>
      </c>
      <c r="J92" s="56">
        <f aca="true" t="shared" si="14" ref="J92:J110">+(I92-H92)/H92</f>
        <v>-0.2522080934872363</v>
      </c>
      <c r="K92" s="54">
        <v>2</v>
      </c>
      <c r="L92" s="56">
        <f t="shared" si="12"/>
        <v>0.05776804007444239</v>
      </c>
      <c r="M92" s="72">
        <v>0.26164489535057095</v>
      </c>
      <c r="N92" s="58"/>
      <c r="O92" s="58"/>
      <c r="P92" s="58"/>
      <c r="Q92" s="58"/>
      <c r="R92" s="58"/>
      <c r="S92" s="58"/>
      <c r="T92" s="58"/>
      <c r="U92" s="58"/>
      <c r="V92" s="58"/>
      <c r="W92" s="58"/>
      <c r="X92" s="58"/>
      <c r="Y92" s="58"/>
      <c r="Z92" s="58"/>
    </row>
    <row r="93" spans="1:26" s="57" customFormat="1" ht="12.75">
      <c r="A93" s="57">
        <v>3</v>
      </c>
      <c r="B93" s="54" t="s">
        <v>293</v>
      </c>
      <c r="C93" s="124" t="s">
        <v>368</v>
      </c>
      <c r="D93" s="80" t="s">
        <v>52</v>
      </c>
      <c r="E93" s="55">
        <v>21717.41</v>
      </c>
      <c r="F93" s="55">
        <v>25522.704</v>
      </c>
      <c r="G93" s="56">
        <f t="shared" si="13"/>
        <v>0.17521859190391495</v>
      </c>
      <c r="H93" s="55">
        <v>24817.843</v>
      </c>
      <c r="I93" s="55">
        <v>23433.577</v>
      </c>
      <c r="J93" s="56">
        <f t="shared" si="14"/>
        <v>-0.05577704718335109</v>
      </c>
      <c r="K93" s="54">
        <v>3</v>
      </c>
      <c r="L93" s="56">
        <f t="shared" si="12"/>
        <v>0.041233782945991816</v>
      </c>
      <c r="M93" s="72">
        <v>0.5048083029431842</v>
      </c>
      <c r="N93" s="58"/>
      <c r="O93" s="58"/>
      <c r="P93" s="58"/>
      <c r="Q93" s="58"/>
      <c r="R93" s="58"/>
      <c r="S93" s="58"/>
      <c r="T93" s="58"/>
      <c r="U93" s="58"/>
      <c r="V93" s="58"/>
      <c r="W93" s="58"/>
      <c r="X93" s="58"/>
      <c r="Y93" s="58"/>
      <c r="Z93" s="58"/>
    </row>
    <row r="94" spans="1:26" s="57" customFormat="1" ht="12.75">
      <c r="A94" s="57">
        <v>4</v>
      </c>
      <c r="B94" s="54" t="s">
        <v>303</v>
      </c>
      <c r="C94" s="124" t="s">
        <v>370</v>
      </c>
      <c r="D94" s="80" t="s">
        <v>52</v>
      </c>
      <c r="E94" s="55">
        <v>19189.219</v>
      </c>
      <c r="F94" s="55">
        <v>25226.313</v>
      </c>
      <c r="G94" s="56">
        <f t="shared" si="13"/>
        <v>0.3146086351925004</v>
      </c>
      <c r="H94" s="55">
        <v>18639.101</v>
      </c>
      <c r="I94" s="55">
        <v>22629.266</v>
      </c>
      <c r="J94" s="56">
        <f t="shared" si="14"/>
        <v>0.21407497067589265</v>
      </c>
      <c r="K94" s="54">
        <v>4</v>
      </c>
      <c r="L94" s="56">
        <f t="shared" si="12"/>
        <v>0.03981851522160327</v>
      </c>
      <c r="M94" s="72">
        <v>0.4343206429029206</v>
      </c>
      <c r="N94" s="58"/>
      <c r="O94" s="58"/>
      <c r="P94" s="58"/>
      <c r="Q94" s="58"/>
      <c r="R94" s="58"/>
      <c r="S94" s="58"/>
      <c r="T94" s="58"/>
      <c r="U94" s="58"/>
      <c r="V94" s="58"/>
      <c r="W94" s="58"/>
      <c r="X94" s="58"/>
      <c r="Y94" s="58"/>
      <c r="Z94" s="58"/>
    </row>
    <row r="95" spans="1:26" s="57" customFormat="1" ht="12.75">
      <c r="A95" s="57">
        <v>5</v>
      </c>
      <c r="B95" s="54" t="s">
        <v>74</v>
      </c>
      <c r="C95" s="124">
        <v>20096000</v>
      </c>
      <c r="D95" s="80" t="s">
        <v>52</v>
      </c>
      <c r="E95" s="55">
        <v>10535.72</v>
      </c>
      <c r="F95" s="55">
        <v>7751.514</v>
      </c>
      <c r="G95" s="56">
        <f t="shared" si="13"/>
        <v>-0.26426347700963954</v>
      </c>
      <c r="H95" s="55">
        <v>19047.043</v>
      </c>
      <c r="I95" s="55">
        <v>17932.303</v>
      </c>
      <c r="J95" s="56">
        <f t="shared" si="14"/>
        <v>-0.05852561996106175</v>
      </c>
      <c r="K95" s="54">
        <v>5</v>
      </c>
      <c r="L95" s="56">
        <f t="shared" si="12"/>
        <v>0.03155372692883198</v>
      </c>
      <c r="M95" s="72">
        <v>0.3056420445355136</v>
      </c>
      <c r="N95" s="58"/>
      <c r="O95" s="58"/>
      <c r="P95" s="58"/>
      <c r="Q95" s="58"/>
      <c r="R95" s="58"/>
      <c r="S95" s="58"/>
      <c r="T95" s="58"/>
      <c r="U95" s="58"/>
      <c r="V95" s="58"/>
      <c r="W95" s="58"/>
      <c r="X95" s="58"/>
      <c r="Y95" s="58"/>
      <c r="Z95" s="58"/>
    </row>
    <row r="96" spans="1:26" s="57" customFormat="1" ht="12.75">
      <c r="A96" s="57">
        <v>6</v>
      </c>
      <c r="B96" s="54" t="s">
        <v>72</v>
      </c>
      <c r="C96" s="124" t="s">
        <v>367</v>
      </c>
      <c r="D96" s="80" t="s">
        <v>52</v>
      </c>
      <c r="E96" s="55">
        <v>17459.081</v>
      </c>
      <c r="F96" s="55">
        <v>19206.369</v>
      </c>
      <c r="G96" s="56">
        <f t="shared" si="13"/>
        <v>0.10007903623335046</v>
      </c>
      <c r="H96" s="55">
        <v>17088.486</v>
      </c>
      <c r="I96" s="55">
        <v>12755.894</v>
      </c>
      <c r="J96" s="56">
        <f t="shared" si="14"/>
        <v>-0.25353866925367174</v>
      </c>
      <c r="K96" s="54">
        <v>6</v>
      </c>
      <c r="L96" s="56">
        <f t="shared" si="12"/>
        <v>0.02244530420934368</v>
      </c>
      <c r="M96" s="72">
        <v>0.3425581497022706</v>
      </c>
      <c r="N96" s="58"/>
      <c r="O96" s="58"/>
      <c r="P96" s="58"/>
      <c r="Q96" s="58"/>
      <c r="R96" s="58"/>
      <c r="S96" s="58"/>
      <c r="T96" s="58"/>
      <c r="U96" s="58"/>
      <c r="V96" s="58"/>
      <c r="W96" s="58"/>
      <c r="X96" s="58"/>
      <c r="Y96" s="58"/>
      <c r="Z96" s="58"/>
    </row>
    <row r="97" spans="1:26" s="57" customFormat="1" ht="12.75">
      <c r="A97" s="57">
        <v>7</v>
      </c>
      <c r="B97" s="54" t="s">
        <v>56</v>
      </c>
      <c r="C97" s="124" t="s">
        <v>350</v>
      </c>
      <c r="D97" s="80" t="s">
        <v>52</v>
      </c>
      <c r="E97" s="55">
        <v>4096.511</v>
      </c>
      <c r="F97" s="55">
        <v>9735.284</v>
      </c>
      <c r="G97" s="56">
        <f t="shared" si="13"/>
        <v>1.3764818402782266</v>
      </c>
      <c r="H97" s="55">
        <v>3675.184</v>
      </c>
      <c r="I97" s="55">
        <v>8417.003</v>
      </c>
      <c r="J97" s="56">
        <f t="shared" si="14"/>
        <v>1.2902262852689825</v>
      </c>
      <c r="K97" s="54">
        <v>7</v>
      </c>
      <c r="L97" s="56">
        <f t="shared" si="12"/>
        <v>0.014810580337682205</v>
      </c>
      <c r="M97" s="72">
        <v>0.013998511797569665</v>
      </c>
      <c r="N97" s="58"/>
      <c r="O97" s="58"/>
      <c r="P97" s="58"/>
      <c r="Q97" s="58"/>
      <c r="R97" s="58"/>
      <c r="S97" s="58"/>
      <c r="T97" s="58"/>
      <c r="U97" s="58"/>
      <c r="V97" s="58"/>
      <c r="W97" s="58"/>
      <c r="X97" s="58"/>
      <c r="Y97" s="58"/>
      <c r="Z97" s="58"/>
    </row>
    <row r="98" spans="1:26" s="57" customFormat="1" ht="12.75">
      <c r="A98" s="57">
        <v>8</v>
      </c>
      <c r="B98" s="54" t="s">
        <v>277</v>
      </c>
      <c r="C98" s="124" t="s">
        <v>356</v>
      </c>
      <c r="D98" s="80" t="s">
        <v>52</v>
      </c>
      <c r="E98" s="55">
        <v>3153.564</v>
      </c>
      <c r="F98" s="55">
        <v>7709.517</v>
      </c>
      <c r="G98" s="56">
        <f t="shared" si="13"/>
        <v>1.4446997111839175</v>
      </c>
      <c r="H98" s="55">
        <v>2388.083</v>
      </c>
      <c r="I98" s="55">
        <v>7321.894</v>
      </c>
      <c r="J98" s="56">
        <f t="shared" si="14"/>
        <v>2.06601319970872</v>
      </c>
      <c r="K98" s="54">
        <v>8</v>
      </c>
      <c r="L98" s="56">
        <f t="shared" si="12"/>
        <v>0.012883623697293836</v>
      </c>
      <c r="M98" s="72">
        <v>0.04664383451251614</v>
      </c>
      <c r="N98" s="58"/>
      <c r="O98" s="58"/>
      <c r="P98" s="58"/>
      <c r="Q98" s="58"/>
      <c r="R98" s="58"/>
      <c r="S98" s="58"/>
      <c r="T98" s="58"/>
      <c r="U98" s="58"/>
      <c r="V98" s="58"/>
      <c r="W98" s="58"/>
      <c r="X98" s="58"/>
      <c r="Y98" s="58"/>
      <c r="Z98" s="58"/>
    </row>
    <row r="99" spans="1:26" s="57" customFormat="1" ht="12.75">
      <c r="A99" s="57">
        <v>9</v>
      </c>
      <c r="B99" s="54" t="s">
        <v>64</v>
      </c>
      <c r="C99" s="124" t="s">
        <v>352</v>
      </c>
      <c r="D99" s="80" t="s">
        <v>52</v>
      </c>
      <c r="E99" s="55">
        <v>1935.171</v>
      </c>
      <c r="F99" s="55">
        <v>4337.389</v>
      </c>
      <c r="G99" s="56">
        <f t="shared" si="13"/>
        <v>1.2413466303494625</v>
      </c>
      <c r="H99" s="55">
        <v>3696.479</v>
      </c>
      <c r="I99" s="55">
        <v>6480.636</v>
      </c>
      <c r="J99" s="56">
        <f t="shared" si="14"/>
        <v>0.7531916182940579</v>
      </c>
      <c r="K99" s="54">
        <v>9</v>
      </c>
      <c r="L99" s="56">
        <f t="shared" si="12"/>
        <v>0.011403343935754264</v>
      </c>
      <c r="M99" s="72">
        <v>0.05532162457929388</v>
      </c>
      <c r="N99" s="58"/>
      <c r="O99" s="58"/>
      <c r="P99" s="58"/>
      <c r="Q99" s="58"/>
      <c r="R99" s="58"/>
      <c r="S99" s="58"/>
      <c r="T99" s="58"/>
      <c r="U99" s="58"/>
      <c r="V99" s="58"/>
      <c r="W99" s="58"/>
      <c r="X99" s="58"/>
      <c r="Y99" s="58"/>
      <c r="Z99" s="58"/>
    </row>
    <row r="100" spans="1:13" s="58" customFormat="1" ht="12.75">
      <c r="A100" s="57">
        <v>10</v>
      </c>
      <c r="B100" s="54" t="s">
        <v>65</v>
      </c>
      <c r="C100" s="124">
        <v>22042110</v>
      </c>
      <c r="D100" s="80" t="s">
        <v>66</v>
      </c>
      <c r="E100" s="55">
        <v>1572.966</v>
      </c>
      <c r="F100" s="55">
        <v>2611.632</v>
      </c>
      <c r="G100" s="56">
        <f t="shared" si="13"/>
        <v>0.6603232364844506</v>
      </c>
      <c r="H100" s="55">
        <v>4711.54</v>
      </c>
      <c r="I100" s="55">
        <v>6297.834</v>
      </c>
      <c r="J100" s="56">
        <f t="shared" si="14"/>
        <v>0.3366826982260577</v>
      </c>
      <c r="K100" s="54">
        <v>10</v>
      </c>
      <c r="L100" s="56">
        <f t="shared" si="12"/>
        <v>0.011081685061819089</v>
      </c>
      <c r="M100" s="72">
        <v>0.005831369288488046</v>
      </c>
    </row>
    <row r="101" spans="1:13" s="58" customFormat="1" ht="12.75">
      <c r="A101" s="57">
        <v>11</v>
      </c>
      <c r="B101" s="54" t="s">
        <v>53</v>
      </c>
      <c r="C101" s="124" t="s">
        <v>371</v>
      </c>
      <c r="D101" s="80" t="s">
        <v>52</v>
      </c>
      <c r="E101" s="55">
        <v>1257.058</v>
      </c>
      <c r="F101" s="55">
        <v>1410.288</v>
      </c>
      <c r="G101" s="56">
        <f t="shared" si="13"/>
        <v>0.12189572796163743</v>
      </c>
      <c r="H101" s="55">
        <v>4067.111</v>
      </c>
      <c r="I101" s="55">
        <v>6096.658</v>
      </c>
      <c r="J101" s="56">
        <f t="shared" si="14"/>
        <v>0.4990144109664085</v>
      </c>
      <c r="K101" s="54">
        <v>12</v>
      </c>
      <c r="L101" s="56">
        <f t="shared" si="12"/>
        <v>0.010727695249766802</v>
      </c>
      <c r="M101" s="72">
        <v>0.022358942767342873</v>
      </c>
    </row>
    <row r="102" spans="1:13" s="58" customFormat="1" ht="12.75">
      <c r="A102" s="57">
        <v>12</v>
      </c>
      <c r="B102" s="54" t="s">
        <v>73</v>
      </c>
      <c r="C102" s="124">
        <v>22042990</v>
      </c>
      <c r="D102" s="80" t="s">
        <v>66</v>
      </c>
      <c r="E102" s="55">
        <v>4392</v>
      </c>
      <c r="F102" s="55">
        <v>7664.72</v>
      </c>
      <c r="G102" s="56">
        <f t="shared" si="13"/>
        <v>0.7451548269581058</v>
      </c>
      <c r="H102" s="55">
        <v>2071.44</v>
      </c>
      <c r="I102" s="55">
        <v>5715.973</v>
      </c>
      <c r="J102" s="56">
        <f t="shared" si="14"/>
        <v>1.7594200169930097</v>
      </c>
      <c r="K102" s="54">
        <v>13</v>
      </c>
      <c r="L102" s="56">
        <f t="shared" si="12"/>
        <v>0.01005784093513123</v>
      </c>
      <c r="M102" s="72">
        <v>0.030726552714087984</v>
      </c>
    </row>
    <row r="103" spans="1:13" s="58" customFormat="1" ht="12.75">
      <c r="A103" s="57">
        <v>13</v>
      </c>
      <c r="B103" s="54" t="s">
        <v>271</v>
      </c>
      <c r="C103" s="124" t="s">
        <v>365</v>
      </c>
      <c r="D103" s="80" t="s">
        <v>52</v>
      </c>
      <c r="E103" s="55">
        <v>1025.569</v>
      </c>
      <c r="F103" s="55">
        <v>1579.93</v>
      </c>
      <c r="G103" s="56">
        <f t="shared" si="13"/>
        <v>0.5405399344168945</v>
      </c>
      <c r="H103" s="55">
        <v>3033.831</v>
      </c>
      <c r="I103" s="55">
        <v>3866.668</v>
      </c>
      <c r="J103" s="56">
        <f t="shared" si="14"/>
        <v>0.2745166095276896</v>
      </c>
      <c r="K103" s="54">
        <v>14</v>
      </c>
      <c r="L103" s="56">
        <f t="shared" si="12"/>
        <v>0.006803799054502532</v>
      </c>
      <c r="M103" s="72">
        <v>0.18401097174558506</v>
      </c>
    </row>
    <row r="104" spans="1:13" s="58" customFormat="1" ht="12.75">
      <c r="A104" s="57">
        <v>14</v>
      </c>
      <c r="B104" s="54" t="s">
        <v>206</v>
      </c>
      <c r="C104" s="124" t="s">
        <v>357</v>
      </c>
      <c r="D104" s="80" t="s">
        <v>52</v>
      </c>
      <c r="E104" s="55">
        <v>1233.024</v>
      </c>
      <c r="F104" s="55">
        <v>3681.348</v>
      </c>
      <c r="G104" s="56">
        <f t="shared" si="13"/>
        <v>1.9856255839302401</v>
      </c>
      <c r="H104" s="55">
        <v>1393.888</v>
      </c>
      <c r="I104" s="55">
        <v>3381.593</v>
      </c>
      <c r="J104" s="56">
        <f t="shared" si="14"/>
        <v>1.4260148591565462</v>
      </c>
      <c r="K104" s="54">
        <v>15</v>
      </c>
      <c r="L104" s="56">
        <f t="shared" si="12"/>
        <v>0.005950259824767054</v>
      </c>
      <c r="M104" s="72">
        <v>0.02817082230197381</v>
      </c>
    </row>
    <row r="105" spans="1:13" s="58" customFormat="1" ht="12.75">
      <c r="A105" s="57">
        <v>15</v>
      </c>
      <c r="B105" s="54" t="s">
        <v>316</v>
      </c>
      <c r="C105" s="124">
        <v>20059990</v>
      </c>
      <c r="D105" s="80" t="s">
        <v>52</v>
      </c>
      <c r="E105" s="55">
        <v>1900.2</v>
      </c>
      <c r="F105" s="55">
        <v>1041.765</v>
      </c>
      <c r="G105" s="56">
        <f t="shared" si="13"/>
        <v>-0.45176034101673507</v>
      </c>
      <c r="H105" s="55">
        <v>4356.171</v>
      </c>
      <c r="I105" s="55">
        <v>2837.243</v>
      </c>
      <c r="J105" s="56">
        <f t="shared" si="14"/>
        <v>-0.3486841999545014</v>
      </c>
      <c r="K105" s="54">
        <v>16</v>
      </c>
      <c r="L105" s="56">
        <f t="shared" si="12"/>
        <v>0.004992420151094928</v>
      </c>
      <c r="M105" s="72">
        <v>0.4084243368387353</v>
      </c>
    </row>
    <row r="106" spans="1:13" s="58" customFormat="1" ht="12.75">
      <c r="A106" s="57">
        <v>16</v>
      </c>
      <c r="B106" s="54" t="s">
        <v>78</v>
      </c>
      <c r="C106" s="124" t="s">
        <v>374</v>
      </c>
      <c r="D106" s="80" t="s">
        <v>52</v>
      </c>
      <c r="E106" s="55">
        <v>1441.912</v>
      </c>
      <c r="F106" s="55">
        <v>1731.035</v>
      </c>
      <c r="G106" s="56">
        <f t="shared" si="13"/>
        <v>0.20051362357758312</v>
      </c>
      <c r="H106" s="55">
        <v>2862.411</v>
      </c>
      <c r="I106" s="55">
        <v>2731.076</v>
      </c>
      <c r="J106" s="56">
        <f t="shared" si="14"/>
        <v>-0.04588264927713037</v>
      </c>
      <c r="K106" s="54">
        <v>17</v>
      </c>
      <c r="L106" s="56">
        <f t="shared" si="12"/>
        <v>0.0048056084221801704</v>
      </c>
      <c r="M106" s="72">
        <v>0.020793840443503294</v>
      </c>
    </row>
    <row r="107" spans="1:13" s="58" customFormat="1" ht="12.75">
      <c r="A107" s="57">
        <v>17</v>
      </c>
      <c r="B107" s="54" t="s">
        <v>70</v>
      </c>
      <c r="C107" s="124" t="s">
        <v>354</v>
      </c>
      <c r="D107" s="80" t="s">
        <v>52</v>
      </c>
      <c r="E107" s="55">
        <v>1874.119</v>
      </c>
      <c r="F107" s="55">
        <v>1983.667</v>
      </c>
      <c r="G107" s="56">
        <f t="shared" si="13"/>
        <v>0.058453065146877016</v>
      </c>
      <c r="H107" s="55">
        <v>2548.886</v>
      </c>
      <c r="I107" s="55">
        <v>2726.861</v>
      </c>
      <c r="J107" s="56">
        <f t="shared" si="14"/>
        <v>0.06982462142284901</v>
      </c>
      <c r="K107" s="54">
        <v>18</v>
      </c>
      <c r="L107" s="56">
        <f t="shared" si="12"/>
        <v>0.0047981916972338525</v>
      </c>
      <c r="M107" s="72">
        <v>0.04075111465285125</v>
      </c>
    </row>
    <row r="108" spans="1:13" s="58" customFormat="1" ht="12.75">
      <c r="A108" s="57">
        <v>18</v>
      </c>
      <c r="B108" s="54" t="s">
        <v>75</v>
      </c>
      <c r="C108" s="124" t="s">
        <v>373</v>
      </c>
      <c r="D108" s="80" t="s">
        <v>52</v>
      </c>
      <c r="E108" s="55">
        <v>576.668</v>
      </c>
      <c r="F108" s="55">
        <v>653.258</v>
      </c>
      <c r="G108" s="56">
        <f t="shared" si="13"/>
        <v>0.13281472181567217</v>
      </c>
      <c r="H108" s="55">
        <v>2053.406</v>
      </c>
      <c r="I108" s="55">
        <v>2159.671</v>
      </c>
      <c r="J108" s="56">
        <f t="shared" si="14"/>
        <v>0.05175060363123507</v>
      </c>
      <c r="K108" s="54">
        <v>19</v>
      </c>
      <c r="L108" s="56">
        <f t="shared" si="12"/>
        <v>0.0038001627002464487</v>
      </c>
      <c r="M108" s="72">
        <v>0.26198601824792234</v>
      </c>
    </row>
    <row r="109" spans="1:13" s="58" customFormat="1" ht="12.75">
      <c r="A109" s="57">
        <v>19</v>
      </c>
      <c r="B109" s="54" t="s">
        <v>326</v>
      </c>
      <c r="C109" s="124">
        <v>15091000</v>
      </c>
      <c r="D109" s="80" t="s">
        <v>66</v>
      </c>
      <c r="E109" s="55">
        <v>89.7</v>
      </c>
      <c r="F109" s="55">
        <v>735.725</v>
      </c>
      <c r="G109" s="56">
        <f t="shared" si="13"/>
        <v>7.202062430323299</v>
      </c>
      <c r="H109" s="55">
        <v>227.438</v>
      </c>
      <c r="I109" s="55">
        <v>1996.789</v>
      </c>
      <c r="J109" s="56">
        <f t="shared" si="14"/>
        <v>7.779487156939474</v>
      </c>
      <c r="K109" s="54">
        <v>20</v>
      </c>
      <c r="L109" s="56">
        <f t="shared" si="12"/>
        <v>0.0035135551100433384</v>
      </c>
      <c r="M109" s="72">
        <v>0.09629717758207874</v>
      </c>
    </row>
    <row r="110" spans="1:13" s="58" customFormat="1" ht="12.75">
      <c r="A110" s="57">
        <v>20</v>
      </c>
      <c r="B110" s="53" t="s">
        <v>294</v>
      </c>
      <c r="C110" s="125" t="s">
        <v>372</v>
      </c>
      <c r="D110" s="80" t="s">
        <v>52</v>
      </c>
      <c r="E110" s="95">
        <v>83.19</v>
      </c>
      <c r="F110" s="76">
        <v>376.164</v>
      </c>
      <c r="G110" s="56">
        <f t="shared" si="13"/>
        <v>3.5217454020915975</v>
      </c>
      <c r="H110" s="96">
        <v>430.479</v>
      </c>
      <c r="I110" s="95">
        <v>1880.08</v>
      </c>
      <c r="J110" s="56">
        <f t="shared" si="14"/>
        <v>3.3674139737362334</v>
      </c>
      <c r="K110" s="76"/>
      <c r="L110" s="56">
        <f t="shared" si="12"/>
        <v>0.0033081936505510996</v>
      </c>
      <c r="M110" s="72">
        <v>0.023728532303040548</v>
      </c>
    </row>
    <row r="111" spans="1:13" s="58" customFormat="1" ht="12.75">
      <c r="A111" s="57"/>
      <c r="B111" s="53" t="s">
        <v>147</v>
      </c>
      <c r="C111" s="125"/>
      <c r="D111" s="94"/>
      <c r="E111" s="95"/>
      <c r="F111" s="76"/>
      <c r="G111" s="56"/>
      <c r="H111" s="96">
        <f>+H112-SUM(H91:H110)</f>
        <v>13477.624000000069</v>
      </c>
      <c r="I111" s="96">
        <f>+I112-SUM(I91:I110)</f>
        <v>11878.091999999946</v>
      </c>
      <c r="J111" s="56">
        <f>+(I111-H111)/H111</f>
        <v>-0.1186805626867254</v>
      </c>
      <c r="K111" s="76"/>
      <c r="L111" s="56">
        <f t="shared" si="12"/>
        <v>0.020900721530499572</v>
      </c>
      <c r="M111" s="72"/>
    </row>
    <row r="112" spans="2:26" s="59" customFormat="1" ht="12.75">
      <c r="B112" s="70" t="s">
        <v>150</v>
      </c>
      <c r="C112" s="70"/>
      <c r="D112" s="70"/>
      <c r="E112" s="98"/>
      <c r="F112" s="71"/>
      <c r="G112" s="71"/>
      <c r="H112" s="71">
        <f>+'Exportacion_regional '!C11</f>
        <v>488079.234</v>
      </c>
      <c r="I112" s="71">
        <f>+'Exportacion_regional '!D11</f>
        <v>568310.141</v>
      </c>
      <c r="J112" s="99">
        <f>+(I112-H112)/H112</f>
        <v>0.16438090664598926</v>
      </c>
      <c r="K112" s="71"/>
      <c r="L112" s="99">
        <f>SUM(L91:L111)</f>
        <v>0.9999999999999999</v>
      </c>
      <c r="M112" s="100"/>
      <c r="N112" s="58"/>
      <c r="O112" s="58"/>
      <c r="P112" s="58"/>
      <c r="Q112" s="58"/>
      <c r="R112" s="58"/>
      <c r="S112" s="58"/>
      <c r="T112" s="58"/>
      <c r="U112" s="58"/>
      <c r="V112" s="58"/>
      <c r="W112" s="58"/>
      <c r="X112" s="58"/>
      <c r="Y112" s="58"/>
      <c r="Z112" s="58"/>
    </row>
    <row r="113" spans="5:13" s="58" customFormat="1" ht="12.75">
      <c r="E113" s="101"/>
      <c r="F113" s="96"/>
      <c r="G113" s="96"/>
      <c r="H113" s="96"/>
      <c r="I113" s="101"/>
      <c r="J113" s="96"/>
      <c r="K113" s="96"/>
      <c r="L113" s="96"/>
      <c r="M113" s="97"/>
    </row>
    <row r="114" spans="2:13" s="58" customFormat="1" ht="21" customHeight="1">
      <c r="B114" s="227" t="s">
        <v>310</v>
      </c>
      <c r="C114" s="227"/>
      <c r="D114" s="227"/>
      <c r="E114" s="227"/>
      <c r="F114" s="227"/>
      <c r="G114" s="227"/>
      <c r="H114" s="227"/>
      <c r="I114" s="227"/>
      <c r="J114" s="227"/>
      <c r="K114" s="227"/>
      <c r="L114" s="227"/>
      <c r="M114" s="227"/>
    </row>
    <row r="115" spans="13:26" ht="12.75">
      <c r="M115" s="97"/>
      <c r="N115" s="58"/>
      <c r="O115" s="58"/>
      <c r="P115" s="58"/>
      <c r="Q115" s="58"/>
      <c r="R115" s="58"/>
      <c r="S115" s="58"/>
      <c r="T115" s="58"/>
      <c r="U115" s="58"/>
      <c r="V115" s="58"/>
      <c r="W115" s="58"/>
      <c r="X115" s="58"/>
      <c r="Y115" s="58"/>
      <c r="Z115" s="58"/>
    </row>
    <row r="116" spans="2:26" s="83" customFormat="1" ht="15.75" customHeight="1">
      <c r="B116" s="225" t="s">
        <v>134</v>
      </c>
      <c r="C116" s="225"/>
      <c r="D116" s="225"/>
      <c r="E116" s="225"/>
      <c r="F116" s="225"/>
      <c r="G116" s="225"/>
      <c r="H116" s="225"/>
      <c r="I116" s="225"/>
      <c r="J116" s="225"/>
      <c r="K116" s="225"/>
      <c r="L116" s="225"/>
      <c r="M116" s="225"/>
      <c r="N116" s="58"/>
      <c r="O116" s="58"/>
      <c r="P116" s="58"/>
      <c r="Q116" s="58"/>
      <c r="R116" s="58"/>
      <c r="S116" s="58"/>
      <c r="T116" s="58"/>
      <c r="U116" s="58"/>
      <c r="V116" s="58"/>
      <c r="W116" s="58"/>
      <c r="X116" s="58"/>
      <c r="Y116" s="58"/>
      <c r="Z116" s="58"/>
    </row>
    <row r="117" spans="2:26" s="83" customFormat="1" ht="15.75" customHeight="1">
      <c r="B117" s="222" t="s">
        <v>45</v>
      </c>
      <c r="C117" s="222"/>
      <c r="D117" s="222"/>
      <c r="E117" s="222"/>
      <c r="F117" s="222"/>
      <c r="G117" s="222"/>
      <c r="H117" s="222"/>
      <c r="I117" s="222"/>
      <c r="J117" s="222"/>
      <c r="K117" s="222"/>
      <c r="L117" s="222"/>
      <c r="M117" s="222"/>
      <c r="N117" s="58"/>
      <c r="O117" s="58"/>
      <c r="P117" s="58"/>
      <c r="Q117" s="58"/>
      <c r="R117" s="58"/>
      <c r="S117" s="58"/>
      <c r="T117" s="58"/>
      <c r="U117" s="58"/>
      <c r="V117" s="58"/>
      <c r="W117" s="58"/>
      <c r="X117" s="58"/>
      <c r="Y117" s="58"/>
      <c r="Z117" s="58"/>
    </row>
    <row r="118" spans="2:26" s="84" customFormat="1" ht="15.75" customHeight="1">
      <c r="B118" s="222" t="s">
        <v>49</v>
      </c>
      <c r="C118" s="222"/>
      <c r="D118" s="222"/>
      <c r="E118" s="222"/>
      <c r="F118" s="222"/>
      <c r="G118" s="222"/>
      <c r="H118" s="222"/>
      <c r="I118" s="222"/>
      <c r="J118" s="222"/>
      <c r="K118" s="222"/>
      <c r="L118" s="222"/>
      <c r="M118" s="222"/>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204</v>
      </c>
      <c r="C120" s="86" t="s">
        <v>169</v>
      </c>
      <c r="D120" s="86" t="s">
        <v>51</v>
      </c>
      <c r="E120" s="223" t="s">
        <v>160</v>
      </c>
      <c r="F120" s="223"/>
      <c r="G120" s="223"/>
      <c r="H120" s="223" t="s">
        <v>161</v>
      </c>
      <c r="I120" s="223"/>
      <c r="J120" s="223"/>
      <c r="K120" s="223"/>
      <c r="L120" s="223"/>
      <c r="M120" s="223"/>
    </row>
    <row r="121" spans="2:13" s="58" customFormat="1" ht="15.75" customHeight="1">
      <c r="B121" s="88"/>
      <c r="C121" s="88"/>
      <c r="D121" s="88"/>
      <c r="E121" s="224" t="str">
        <f>+E89</f>
        <v>ene - oct</v>
      </c>
      <c r="F121" s="224"/>
      <c r="G121" s="88" t="s">
        <v>114</v>
      </c>
      <c r="H121" s="224" t="str">
        <f>+E121</f>
        <v>ene - oct</v>
      </c>
      <c r="I121" s="224"/>
      <c r="J121" s="88" t="s">
        <v>114</v>
      </c>
      <c r="K121" s="89"/>
      <c r="L121" s="122" t="s">
        <v>199</v>
      </c>
      <c r="M121" s="90" t="s">
        <v>162</v>
      </c>
    </row>
    <row r="122" spans="2:13" s="58" customFormat="1" ht="15.75">
      <c r="B122" s="91"/>
      <c r="C122" s="91"/>
      <c r="D122" s="91"/>
      <c r="E122" s="92">
        <f aca="true" t="shared" si="15" ref="E122:J122">+E90</f>
        <v>2010</v>
      </c>
      <c r="F122" s="92">
        <f t="shared" si="15"/>
        <v>2011</v>
      </c>
      <c r="G122" s="93" t="str">
        <f t="shared" si="15"/>
        <v>11/10</v>
      </c>
      <c r="H122" s="92">
        <f t="shared" si="15"/>
        <v>2010</v>
      </c>
      <c r="I122" s="92">
        <f t="shared" si="15"/>
        <v>2011</v>
      </c>
      <c r="J122" s="93" t="str">
        <f t="shared" si="15"/>
        <v>11/10</v>
      </c>
      <c r="K122" s="91"/>
      <c r="L122" s="92">
        <v>2011</v>
      </c>
      <c r="M122" s="178">
        <f>+M90</f>
        <v>2011</v>
      </c>
    </row>
    <row r="123" spans="1:26" s="57" customFormat="1" ht="12.75">
      <c r="A123" s="57">
        <v>1</v>
      </c>
      <c r="B123" s="54" t="s">
        <v>59</v>
      </c>
      <c r="C123" s="124" t="s">
        <v>363</v>
      </c>
      <c r="D123" s="80" t="s">
        <v>52</v>
      </c>
      <c r="E123" s="129">
        <v>226362.535</v>
      </c>
      <c r="F123" s="129">
        <v>191960.438</v>
      </c>
      <c r="G123" s="56">
        <f aca="true" t="shared" si="16" ref="G123:G142">+(F123-E123)/E123</f>
        <v>-0.15197787478391692</v>
      </c>
      <c r="H123" s="55">
        <v>367451.847</v>
      </c>
      <c r="I123" s="55">
        <v>281147.255</v>
      </c>
      <c r="J123" s="56">
        <f aca="true" t="shared" si="17" ref="J123:J143">+(I123-H123)/H123</f>
        <v>-0.23487320231105002</v>
      </c>
      <c r="K123" s="54">
        <v>1</v>
      </c>
      <c r="L123" s="123">
        <f aca="true" t="shared" si="18" ref="L123:L143">+I123/$I$144</f>
        <v>0.29316522875825335</v>
      </c>
      <c r="M123" s="72">
        <v>0.22550956201802264</v>
      </c>
      <c r="N123" s="58"/>
      <c r="O123" s="58"/>
      <c r="P123" s="58"/>
      <c r="Q123" s="58"/>
      <c r="R123" s="58"/>
      <c r="S123" s="58"/>
      <c r="T123" s="58"/>
      <c r="U123" s="58"/>
      <c r="V123" s="58"/>
      <c r="W123" s="58"/>
      <c r="X123" s="58"/>
      <c r="Y123" s="58"/>
      <c r="Z123" s="58"/>
    </row>
    <row r="124" spans="1:26" s="57" customFormat="1" ht="12.75">
      <c r="A124" s="57">
        <v>2</v>
      </c>
      <c r="B124" s="54" t="s">
        <v>78</v>
      </c>
      <c r="C124" s="124" t="s">
        <v>374</v>
      </c>
      <c r="D124" s="80" t="s">
        <v>52</v>
      </c>
      <c r="E124" s="129">
        <v>42792.544</v>
      </c>
      <c r="F124" s="129">
        <v>45998.636</v>
      </c>
      <c r="G124" s="56">
        <f t="shared" si="16"/>
        <v>0.0749217433766031</v>
      </c>
      <c r="H124" s="55">
        <v>92513.611</v>
      </c>
      <c r="I124" s="55">
        <v>109173.408</v>
      </c>
      <c r="J124" s="56">
        <f t="shared" si="17"/>
        <v>0.1800794155575658</v>
      </c>
      <c r="K124" s="54">
        <v>2</v>
      </c>
      <c r="L124" s="123">
        <f t="shared" si="18"/>
        <v>0.11384015515512726</v>
      </c>
      <c r="M124" s="72">
        <v>0.8312234542815674</v>
      </c>
      <c r="N124" s="58"/>
      <c r="O124" s="58"/>
      <c r="P124" s="58"/>
      <c r="Q124" s="58"/>
      <c r="R124" s="58"/>
      <c r="S124" s="58"/>
      <c r="T124" s="58"/>
      <c r="U124" s="58"/>
      <c r="V124" s="58"/>
      <c r="W124" s="58"/>
      <c r="X124" s="58"/>
      <c r="Y124" s="58"/>
      <c r="Z124" s="58"/>
    </row>
    <row r="125" spans="1:26" s="57" customFormat="1" ht="12.75">
      <c r="A125" s="57">
        <v>3</v>
      </c>
      <c r="B125" s="54" t="s">
        <v>54</v>
      </c>
      <c r="C125" s="124" t="s">
        <v>369</v>
      </c>
      <c r="D125" s="80" t="s">
        <v>52</v>
      </c>
      <c r="E125" s="129">
        <v>43879.507</v>
      </c>
      <c r="F125" s="129">
        <v>39962.615</v>
      </c>
      <c r="G125" s="56">
        <f t="shared" si="16"/>
        <v>-0.08926472214010973</v>
      </c>
      <c r="H125" s="55">
        <v>66359.966</v>
      </c>
      <c r="I125" s="55">
        <v>80077.401</v>
      </c>
      <c r="J125" s="56">
        <f t="shared" si="17"/>
        <v>0.206712507959995</v>
      </c>
      <c r="K125" s="54">
        <v>3</v>
      </c>
      <c r="L125" s="123">
        <f t="shared" si="18"/>
        <v>0.08350040473463412</v>
      </c>
      <c r="M125" s="72">
        <v>0.6381888266771842</v>
      </c>
      <c r="N125" s="58"/>
      <c r="O125" s="58"/>
      <c r="P125" s="58"/>
      <c r="Q125" s="58"/>
      <c r="R125" s="58"/>
      <c r="S125" s="58"/>
      <c r="T125" s="58"/>
      <c r="U125" s="58"/>
      <c r="V125" s="58"/>
      <c r="W125" s="58"/>
      <c r="X125" s="58"/>
      <c r="Y125" s="58"/>
      <c r="Z125" s="58"/>
    </row>
    <row r="126" spans="1:26" s="57" customFormat="1" ht="12.75">
      <c r="A126" s="57">
        <v>4</v>
      </c>
      <c r="B126" s="54" t="s">
        <v>65</v>
      </c>
      <c r="C126" s="124">
        <v>22042110</v>
      </c>
      <c r="D126" s="80" t="s">
        <v>66</v>
      </c>
      <c r="E126" s="129">
        <v>17147.946</v>
      </c>
      <c r="F126" s="129">
        <v>12225.358</v>
      </c>
      <c r="G126" s="56">
        <f t="shared" si="16"/>
        <v>-0.2870657511984234</v>
      </c>
      <c r="H126" s="55">
        <v>62468.099</v>
      </c>
      <c r="I126" s="55">
        <v>42411.757</v>
      </c>
      <c r="J126" s="56">
        <f t="shared" si="17"/>
        <v>-0.32106534889111965</v>
      </c>
      <c r="K126" s="54">
        <v>4</v>
      </c>
      <c r="L126" s="123">
        <f t="shared" si="18"/>
        <v>0.04422469798947336</v>
      </c>
      <c r="M126" s="72">
        <v>0.039270424917617376</v>
      </c>
      <c r="N126" s="58"/>
      <c r="O126" s="58"/>
      <c r="P126" s="58"/>
      <c r="Q126" s="58"/>
      <c r="R126" s="58"/>
      <c r="S126" s="58"/>
      <c r="T126" s="58"/>
      <c r="U126" s="58"/>
      <c r="V126" s="58"/>
      <c r="W126" s="58"/>
      <c r="X126" s="58"/>
      <c r="Y126" s="58"/>
      <c r="Z126" s="58"/>
    </row>
    <row r="127" spans="1:26" s="57" customFormat="1" ht="12.75">
      <c r="A127" s="57">
        <v>5</v>
      </c>
      <c r="B127" s="54" t="s">
        <v>76</v>
      </c>
      <c r="C127" s="124" t="s">
        <v>375</v>
      </c>
      <c r="D127" s="80" t="s">
        <v>52</v>
      </c>
      <c r="E127" s="129">
        <v>9348.752</v>
      </c>
      <c r="F127" s="129">
        <v>10817.84</v>
      </c>
      <c r="G127" s="56">
        <f t="shared" si="16"/>
        <v>0.1571426859970186</v>
      </c>
      <c r="H127" s="55">
        <v>22531.263</v>
      </c>
      <c r="I127" s="55">
        <v>33868.496</v>
      </c>
      <c r="J127" s="56">
        <f t="shared" si="17"/>
        <v>0.5031778733398123</v>
      </c>
      <c r="K127" s="54">
        <v>5</v>
      </c>
      <c r="L127" s="123">
        <f t="shared" si="18"/>
        <v>0.035316245138292346</v>
      </c>
      <c r="M127" s="72">
        <v>0.7661883594509142</v>
      </c>
      <c r="N127" s="58"/>
      <c r="O127" s="58"/>
      <c r="P127" s="58"/>
      <c r="Q127" s="58"/>
      <c r="R127" s="58"/>
      <c r="S127" s="58"/>
      <c r="T127" s="58"/>
      <c r="U127" s="58"/>
      <c r="V127" s="58"/>
      <c r="W127" s="58"/>
      <c r="X127" s="58"/>
      <c r="Y127" s="58"/>
      <c r="Z127" s="58"/>
    </row>
    <row r="128" spans="1:26" s="57" customFormat="1" ht="12.75">
      <c r="A128" s="57">
        <v>6</v>
      </c>
      <c r="B128" s="54" t="s">
        <v>81</v>
      </c>
      <c r="C128" s="124">
        <v>20087010</v>
      </c>
      <c r="D128" s="80" t="s">
        <v>52</v>
      </c>
      <c r="E128" s="129">
        <v>20982.313</v>
      </c>
      <c r="F128" s="129">
        <v>23288.37</v>
      </c>
      <c r="G128" s="56">
        <f t="shared" si="16"/>
        <v>0.10990480410810767</v>
      </c>
      <c r="H128" s="55">
        <v>23551.816</v>
      </c>
      <c r="I128" s="55">
        <v>29902.396</v>
      </c>
      <c r="J128" s="56">
        <f t="shared" si="17"/>
        <v>0.269642901422124</v>
      </c>
      <c r="K128" s="54">
        <v>6</v>
      </c>
      <c r="L128" s="123">
        <f t="shared" si="18"/>
        <v>0.031180609477264434</v>
      </c>
      <c r="M128" s="72">
        <v>0.40637177945592406</v>
      </c>
      <c r="N128" s="58"/>
      <c r="O128" s="58"/>
      <c r="P128" s="58"/>
      <c r="Q128" s="58"/>
      <c r="R128" s="58"/>
      <c r="S128" s="58"/>
      <c r="T128" s="58"/>
      <c r="U128" s="58"/>
      <c r="V128" s="58"/>
      <c r="W128" s="58"/>
      <c r="X128" s="58"/>
      <c r="Y128" s="58"/>
      <c r="Z128" s="58"/>
    </row>
    <row r="129" spans="1:26" s="57" customFormat="1" ht="12.75">
      <c r="A129" s="57">
        <v>7</v>
      </c>
      <c r="B129" s="54" t="s">
        <v>56</v>
      </c>
      <c r="C129" s="124" t="s">
        <v>350</v>
      </c>
      <c r="D129" s="80" t="s">
        <v>52</v>
      </c>
      <c r="E129" s="129">
        <v>116250.354</v>
      </c>
      <c r="F129" s="129">
        <v>35576.761</v>
      </c>
      <c r="G129" s="56">
        <f t="shared" si="16"/>
        <v>-0.6939642781646927</v>
      </c>
      <c r="H129" s="55">
        <v>86671.313</v>
      </c>
      <c r="I129" s="55">
        <v>25388.058</v>
      </c>
      <c r="J129" s="56">
        <f t="shared" si="17"/>
        <v>-0.7070765733063257</v>
      </c>
      <c r="K129" s="54">
        <v>7</v>
      </c>
      <c r="L129" s="123">
        <f t="shared" si="18"/>
        <v>0.026473300730956113</v>
      </c>
      <c r="M129" s="72">
        <v>0.042223464745157264</v>
      </c>
      <c r="N129" s="58"/>
      <c r="O129" s="58"/>
      <c r="P129" s="58"/>
      <c r="Q129" s="58"/>
      <c r="R129" s="58"/>
      <c r="S129" s="58"/>
      <c r="T129" s="58"/>
      <c r="U129" s="58"/>
      <c r="V129" s="58"/>
      <c r="W129" s="58"/>
      <c r="X129" s="58"/>
      <c r="Y129" s="58"/>
      <c r="Z129" s="58"/>
    </row>
    <row r="130" spans="1:26" s="57" customFormat="1" ht="12.75">
      <c r="A130" s="57">
        <v>8</v>
      </c>
      <c r="B130" s="54" t="s">
        <v>279</v>
      </c>
      <c r="C130" s="124">
        <v>10051000</v>
      </c>
      <c r="D130" s="80" t="s">
        <v>52</v>
      </c>
      <c r="E130" s="129">
        <v>110.21</v>
      </c>
      <c r="F130" s="129">
        <v>6022.091</v>
      </c>
      <c r="G130" s="56">
        <f t="shared" si="16"/>
        <v>53.64196533889847</v>
      </c>
      <c r="H130" s="55">
        <v>332.877</v>
      </c>
      <c r="I130" s="55">
        <v>23394.921</v>
      </c>
      <c r="J130" s="56">
        <f t="shared" si="17"/>
        <v>69.28097765841436</v>
      </c>
      <c r="K130" s="54">
        <v>8</v>
      </c>
      <c r="L130" s="123">
        <f t="shared" si="18"/>
        <v>0.024394964719631585</v>
      </c>
      <c r="M130" s="72">
        <v>0.14295654978191308</v>
      </c>
      <c r="N130" s="58"/>
      <c r="O130" s="58"/>
      <c r="P130" s="58"/>
      <c r="Q130" s="58"/>
      <c r="R130" s="58"/>
      <c r="S130" s="58"/>
      <c r="T130" s="58"/>
      <c r="U130" s="58"/>
      <c r="V130" s="58"/>
      <c r="W130" s="58"/>
      <c r="X130" s="58"/>
      <c r="Y130" s="58"/>
      <c r="Z130" s="58"/>
    </row>
    <row r="131" spans="1:26" s="57" customFormat="1" ht="12.75">
      <c r="A131" s="57">
        <v>9</v>
      </c>
      <c r="B131" s="54" t="s">
        <v>77</v>
      </c>
      <c r="C131" s="124">
        <v>44012200</v>
      </c>
      <c r="D131" s="80" t="s">
        <v>52</v>
      </c>
      <c r="E131" s="129">
        <v>261258.34</v>
      </c>
      <c r="F131" s="129">
        <v>237922.42</v>
      </c>
      <c r="G131" s="56">
        <f t="shared" si="16"/>
        <v>-0.08932124425195377</v>
      </c>
      <c r="H131" s="55">
        <v>22269.439</v>
      </c>
      <c r="I131" s="55">
        <v>22428.454</v>
      </c>
      <c r="J131" s="56">
        <f t="shared" si="17"/>
        <v>0.007140503180165565</v>
      </c>
      <c r="K131" s="54">
        <v>9</v>
      </c>
      <c r="L131" s="123">
        <f t="shared" si="18"/>
        <v>0.023387184938383848</v>
      </c>
      <c r="M131" s="72">
        <v>0.06532640327080246</v>
      </c>
      <c r="N131" s="58"/>
      <c r="O131" s="58"/>
      <c r="P131" s="58"/>
      <c r="Q131" s="58"/>
      <c r="R131" s="58"/>
      <c r="S131" s="58"/>
      <c r="T131" s="58"/>
      <c r="U131" s="58"/>
      <c r="V131" s="58"/>
      <c r="W131" s="58"/>
      <c r="X131" s="58"/>
      <c r="Y131" s="58"/>
      <c r="Z131" s="58"/>
    </row>
    <row r="132" spans="1:13" s="58" customFormat="1" ht="12.75">
      <c r="A132" s="57">
        <v>10</v>
      </c>
      <c r="B132" s="54" t="s">
        <v>277</v>
      </c>
      <c r="C132" s="124" t="s">
        <v>356</v>
      </c>
      <c r="D132" s="80" t="s">
        <v>52</v>
      </c>
      <c r="E132" s="129">
        <v>30207.588</v>
      </c>
      <c r="F132" s="129">
        <v>21798.406</v>
      </c>
      <c r="G132" s="56">
        <f t="shared" si="16"/>
        <v>-0.2783797898726638</v>
      </c>
      <c r="H132" s="55">
        <v>27683.799</v>
      </c>
      <c r="I132" s="55">
        <v>20981.833</v>
      </c>
      <c r="J132" s="56">
        <f t="shared" si="17"/>
        <v>-0.24208982300442222</v>
      </c>
      <c r="K132" s="54">
        <v>10</v>
      </c>
      <c r="L132" s="123">
        <f t="shared" si="18"/>
        <v>0.021878726403401907</v>
      </c>
      <c r="M132" s="72">
        <v>0.13366393261378134</v>
      </c>
    </row>
    <row r="133" spans="1:13" s="58" customFormat="1" ht="12.75">
      <c r="A133" s="57">
        <v>11</v>
      </c>
      <c r="B133" s="54" t="s">
        <v>214</v>
      </c>
      <c r="C133" s="124" t="s">
        <v>359</v>
      </c>
      <c r="D133" s="80" t="s">
        <v>52</v>
      </c>
      <c r="E133" s="129">
        <v>1645.808</v>
      </c>
      <c r="F133" s="129">
        <v>1641.396</v>
      </c>
      <c r="G133" s="56">
        <f t="shared" si="16"/>
        <v>-0.002680750123951296</v>
      </c>
      <c r="H133" s="55">
        <v>20806.971</v>
      </c>
      <c r="I133" s="55">
        <v>20467.306</v>
      </c>
      <c r="J133" s="56">
        <f t="shared" si="17"/>
        <v>-0.016324576989125466</v>
      </c>
      <c r="K133" s="54">
        <v>11</v>
      </c>
      <c r="L133" s="123">
        <f t="shared" si="18"/>
        <v>0.021342205334905977</v>
      </c>
      <c r="M133" s="72">
        <v>0.216698445524496</v>
      </c>
    </row>
    <row r="134" spans="1:13" s="58" customFormat="1" ht="12.75">
      <c r="A134" s="57">
        <v>12</v>
      </c>
      <c r="B134" s="54" t="s">
        <v>303</v>
      </c>
      <c r="C134" s="124" t="s">
        <v>370</v>
      </c>
      <c r="D134" s="80" t="s">
        <v>52</v>
      </c>
      <c r="E134" s="129">
        <v>22831.561</v>
      </c>
      <c r="F134" s="129">
        <v>22208.553</v>
      </c>
      <c r="G134" s="56">
        <f t="shared" si="16"/>
        <v>-0.027287139937562814</v>
      </c>
      <c r="H134" s="55">
        <v>21960.415</v>
      </c>
      <c r="I134" s="55">
        <v>19162.059</v>
      </c>
      <c r="J134" s="56">
        <f t="shared" si="17"/>
        <v>-0.1274272822257685</v>
      </c>
      <c r="K134" s="54">
        <v>12</v>
      </c>
      <c r="L134" s="123">
        <f t="shared" si="18"/>
        <v>0.019981163999677493</v>
      </c>
      <c r="M134" s="72">
        <v>0.3677749770683546</v>
      </c>
    </row>
    <row r="135" spans="1:13" s="58" customFormat="1" ht="12.75">
      <c r="A135" s="57">
        <v>13</v>
      </c>
      <c r="B135" s="54" t="s">
        <v>80</v>
      </c>
      <c r="C135" s="124">
        <v>21012000</v>
      </c>
      <c r="D135" s="80" t="s">
        <v>52</v>
      </c>
      <c r="E135" s="129">
        <v>2440.899</v>
      </c>
      <c r="F135" s="129">
        <v>3241.33</v>
      </c>
      <c r="G135" s="56">
        <f t="shared" si="16"/>
        <v>0.32792467037759454</v>
      </c>
      <c r="H135" s="55">
        <v>14990.377</v>
      </c>
      <c r="I135" s="55">
        <v>18687.686</v>
      </c>
      <c r="J135" s="56">
        <f t="shared" si="17"/>
        <v>0.24664549797513438</v>
      </c>
      <c r="K135" s="54">
        <v>13</v>
      </c>
      <c r="L135" s="123">
        <f t="shared" si="18"/>
        <v>0.019486513361663124</v>
      </c>
      <c r="M135" s="72">
        <v>0.9616428354861226</v>
      </c>
    </row>
    <row r="136" spans="1:13" s="58" customFormat="1" ht="12.75">
      <c r="A136" s="57">
        <v>14</v>
      </c>
      <c r="B136" s="54" t="s">
        <v>72</v>
      </c>
      <c r="C136" s="124" t="s">
        <v>367</v>
      </c>
      <c r="D136" s="80" t="s">
        <v>52</v>
      </c>
      <c r="E136" s="129">
        <v>17886.367</v>
      </c>
      <c r="F136" s="129">
        <v>16575.464</v>
      </c>
      <c r="G136" s="56">
        <f t="shared" si="16"/>
        <v>-0.07329062408257633</v>
      </c>
      <c r="H136" s="55">
        <v>17572.46</v>
      </c>
      <c r="I136" s="55">
        <v>16251.51</v>
      </c>
      <c r="J136" s="56">
        <f t="shared" si="17"/>
        <v>-0.07517160374813765</v>
      </c>
      <c r="K136" s="54">
        <v>14</v>
      </c>
      <c r="L136" s="123">
        <f t="shared" si="18"/>
        <v>0.01694620012141695</v>
      </c>
      <c r="M136" s="72">
        <v>0.43643253820296307</v>
      </c>
    </row>
    <row r="137" spans="1:13" s="58" customFormat="1" ht="12.75">
      <c r="A137" s="57">
        <v>15</v>
      </c>
      <c r="B137" s="54" t="s">
        <v>294</v>
      </c>
      <c r="C137" s="124" t="s">
        <v>372</v>
      </c>
      <c r="D137" s="80" t="s">
        <v>52</v>
      </c>
      <c r="E137" s="129">
        <v>2997.82</v>
      </c>
      <c r="F137" s="129">
        <v>3293.455</v>
      </c>
      <c r="G137" s="56">
        <f t="shared" si="16"/>
        <v>0.09861666144064679</v>
      </c>
      <c r="H137" s="55">
        <v>13470.025</v>
      </c>
      <c r="I137" s="55">
        <v>16016.694</v>
      </c>
      <c r="J137" s="56">
        <f t="shared" si="17"/>
        <v>0.18906193566827084</v>
      </c>
      <c r="K137" s="54">
        <v>15</v>
      </c>
      <c r="L137" s="123">
        <f t="shared" si="18"/>
        <v>0.01670134663225129</v>
      </c>
      <c r="M137" s="72">
        <v>0.2021470580863132</v>
      </c>
    </row>
    <row r="138" spans="1:13" s="58" customFormat="1" ht="12.75">
      <c r="A138" s="57">
        <v>16</v>
      </c>
      <c r="B138" s="54" t="s">
        <v>247</v>
      </c>
      <c r="C138" s="124">
        <v>12093000</v>
      </c>
      <c r="D138" s="80" t="s">
        <v>52</v>
      </c>
      <c r="E138" s="129">
        <v>13.795</v>
      </c>
      <c r="F138" s="129">
        <v>14.971</v>
      </c>
      <c r="G138" s="56">
        <f t="shared" si="16"/>
        <v>0.08524827836172527</v>
      </c>
      <c r="H138" s="55">
        <v>10660.803</v>
      </c>
      <c r="I138" s="55">
        <v>14612.431</v>
      </c>
      <c r="J138" s="56">
        <f t="shared" si="17"/>
        <v>0.3706688886381261</v>
      </c>
      <c r="K138" s="54">
        <v>16</v>
      </c>
      <c r="L138" s="123">
        <f t="shared" si="18"/>
        <v>0.015237056740351931</v>
      </c>
      <c r="M138" s="72">
        <v>0.780485729608983</v>
      </c>
    </row>
    <row r="139" spans="1:13" s="58" customFormat="1" ht="12.75">
      <c r="A139" s="57">
        <v>17</v>
      </c>
      <c r="B139" s="54" t="s">
        <v>293</v>
      </c>
      <c r="C139" s="124" t="s">
        <v>368</v>
      </c>
      <c r="D139" s="80" t="s">
        <v>52</v>
      </c>
      <c r="E139" s="129">
        <v>12836.773</v>
      </c>
      <c r="F139" s="129">
        <v>10131.793</v>
      </c>
      <c r="G139" s="56">
        <f t="shared" si="16"/>
        <v>-0.21072118358718345</v>
      </c>
      <c r="H139" s="55">
        <v>16273.276</v>
      </c>
      <c r="I139" s="55">
        <v>11129.342</v>
      </c>
      <c r="J139" s="56">
        <f t="shared" si="17"/>
        <v>-0.3160970169743326</v>
      </c>
      <c r="K139" s="54">
        <v>17</v>
      </c>
      <c r="L139" s="123">
        <f t="shared" si="18"/>
        <v>0.011605078958920788</v>
      </c>
      <c r="M139" s="72">
        <v>0.23974932413836367</v>
      </c>
    </row>
    <row r="140" spans="1:13" s="58" customFormat="1" ht="12.75">
      <c r="A140" s="57">
        <v>18</v>
      </c>
      <c r="B140" s="54" t="s">
        <v>171</v>
      </c>
      <c r="C140" s="124">
        <v>16023100</v>
      </c>
      <c r="D140" s="80" t="s">
        <v>52</v>
      </c>
      <c r="E140" s="129">
        <v>3559.964</v>
      </c>
      <c r="F140" s="129">
        <v>2279.122</v>
      </c>
      <c r="G140" s="56">
        <f t="shared" si="16"/>
        <v>-0.35979071698477855</v>
      </c>
      <c r="H140" s="55">
        <v>12403.369</v>
      </c>
      <c r="I140" s="55">
        <v>10598.379</v>
      </c>
      <c r="J140" s="56">
        <f t="shared" si="17"/>
        <v>-0.1455241716988344</v>
      </c>
      <c r="K140" s="54">
        <v>18</v>
      </c>
      <c r="L140" s="123">
        <f t="shared" si="18"/>
        <v>0.011051419314058992</v>
      </c>
      <c r="M140" s="72">
        <v>0.8964306874856476</v>
      </c>
    </row>
    <row r="141" spans="1:13" s="58" customFormat="1" ht="12.75">
      <c r="A141" s="57">
        <v>19</v>
      </c>
      <c r="B141" s="54" t="s">
        <v>79</v>
      </c>
      <c r="C141" s="124" t="s">
        <v>376</v>
      </c>
      <c r="D141" s="80" t="s">
        <v>52</v>
      </c>
      <c r="E141" s="129">
        <v>19674.135</v>
      </c>
      <c r="F141" s="129">
        <v>19994.717</v>
      </c>
      <c r="G141" s="56">
        <f t="shared" si="16"/>
        <v>0.01629459185880356</v>
      </c>
      <c r="H141" s="55">
        <v>10217.524</v>
      </c>
      <c r="I141" s="55">
        <v>10322.238</v>
      </c>
      <c r="J141" s="56">
        <f t="shared" si="17"/>
        <v>0.010248471156025661</v>
      </c>
      <c r="K141" s="54">
        <v>19</v>
      </c>
      <c r="L141" s="123">
        <f t="shared" si="18"/>
        <v>0.010763474338624204</v>
      </c>
      <c r="M141" s="72">
        <v>0.26641876853977126</v>
      </c>
    </row>
    <row r="142" spans="1:13" s="58" customFormat="1" ht="12.75">
      <c r="A142" s="57">
        <v>20</v>
      </c>
      <c r="B142" s="54" t="s">
        <v>64</v>
      </c>
      <c r="C142" s="124" t="s">
        <v>352</v>
      </c>
      <c r="D142" s="80" t="s">
        <v>52</v>
      </c>
      <c r="E142" s="129">
        <v>10508.967</v>
      </c>
      <c r="F142" s="129">
        <v>8004.266</v>
      </c>
      <c r="G142" s="56">
        <f t="shared" si="16"/>
        <v>-0.23833941052436464</v>
      </c>
      <c r="H142" s="55">
        <v>16560.001</v>
      </c>
      <c r="I142" s="55">
        <v>10069.473</v>
      </c>
      <c r="J142" s="56">
        <f t="shared" si="17"/>
        <v>-0.3919400729504787</v>
      </c>
      <c r="K142" s="54">
        <v>20</v>
      </c>
      <c r="L142" s="123">
        <f t="shared" si="18"/>
        <v>0.010499904598108402</v>
      </c>
      <c r="M142" s="72">
        <v>0.08595755185406741</v>
      </c>
    </row>
    <row r="143" spans="1:13" s="58" customFormat="1" ht="12.75">
      <c r="A143" s="57"/>
      <c r="B143" s="54" t="s">
        <v>147</v>
      </c>
      <c r="C143" s="78"/>
      <c r="D143" s="54"/>
      <c r="E143" s="55"/>
      <c r="F143" s="55"/>
      <c r="G143" s="56"/>
      <c r="H143" s="55">
        <f>+H144-SUM(H123:H142)</f>
        <v>145276.9750000001</v>
      </c>
      <c r="I143" s="55">
        <f>+I144-SUM(I123:I142)</f>
        <v>142915.04500000016</v>
      </c>
      <c r="J143" s="56">
        <f t="shared" si="17"/>
        <v>-0.01625811660794791</v>
      </c>
      <c r="K143" s="54"/>
      <c r="L143" s="123">
        <f t="shared" si="18"/>
        <v>0.1490241185546027</v>
      </c>
      <c r="M143" s="72"/>
    </row>
    <row r="144" spans="2:26" s="59" customFormat="1" ht="12.75">
      <c r="B144" s="70" t="s">
        <v>150</v>
      </c>
      <c r="C144" s="70"/>
      <c r="D144" s="70"/>
      <c r="E144" s="98"/>
      <c r="F144" s="71"/>
      <c r="G144" s="71"/>
      <c r="H144" s="71">
        <f>+'Exportacion_regional '!C12</f>
        <v>1072026.226</v>
      </c>
      <c r="I144" s="71">
        <f>+'Exportacion_regional '!D12</f>
        <v>959006.142</v>
      </c>
      <c r="J144" s="99">
        <f>+(I144-H144)/H144</f>
        <v>-0.10542660362116928</v>
      </c>
      <c r="K144" s="71"/>
      <c r="L144" s="99">
        <f>SUM(L123:L143)</f>
        <v>1</v>
      </c>
      <c r="M144" s="100"/>
      <c r="N144" s="58"/>
      <c r="O144" s="58"/>
      <c r="P144" s="58"/>
      <c r="Q144" s="58"/>
      <c r="R144" s="58"/>
      <c r="S144" s="58"/>
      <c r="T144" s="58"/>
      <c r="U144" s="58"/>
      <c r="V144" s="58"/>
      <c r="W144" s="58"/>
      <c r="X144" s="58"/>
      <c r="Y144" s="58"/>
      <c r="Z144" s="58"/>
    </row>
    <row r="145" spans="5:13" s="58" customFormat="1" ht="12.75">
      <c r="E145" s="101"/>
      <c r="F145" s="96"/>
      <c r="G145" s="96"/>
      <c r="H145" s="96"/>
      <c r="I145" s="101"/>
      <c r="J145" s="96"/>
      <c r="K145" s="96"/>
      <c r="L145" s="96"/>
      <c r="M145" s="97"/>
    </row>
    <row r="146" spans="2:13" s="58" customFormat="1" ht="21" customHeight="1">
      <c r="B146" s="227" t="s">
        <v>310</v>
      </c>
      <c r="C146" s="227"/>
      <c r="D146" s="227"/>
      <c r="E146" s="227"/>
      <c r="F146" s="227"/>
      <c r="G146" s="227"/>
      <c r="H146" s="227"/>
      <c r="I146" s="227"/>
      <c r="J146" s="227"/>
      <c r="K146" s="227"/>
      <c r="L146" s="227"/>
      <c r="M146" s="227"/>
    </row>
    <row r="147" spans="13:26" ht="12.75">
      <c r="M147" s="97"/>
      <c r="N147" s="58"/>
      <c r="O147" s="58"/>
      <c r="P147" s="58"/>
      <c r="Q147" s="58"/>
      <c r="R147" s="58"/>
      <c r="S147" s="58"/>
      <c r="T147" s="58"/>
      <c r="U147" s="58"/>
      <c r="V147" s="58"/>
      <c r="W147" s="58"/>
      <c r="X147" s="58"/>
      <c r="Y147" s="58"/>
      <c r="Z147" s="58"/>
    </row>
    <row r="148" spans="2:26" s="83" customFormat="1" ht="15.75" customHeight="1">
      <c r="B148" s="225" t="s">
        <v>135</v>
      </c>
      <c r="C148" s="225"/>
      <c r="D148" s="225"/>
      <c r="E148" s="225"/>
      <c r="F148" s="225"/>
      <c r="G148" s="225"/>
      <c r="H148" s="225"/>
      <c r="I148" s="225"/>
      <c r="J148" s="225"/>
      <c r="K148" s="225"/>
      <c r="L148" s="225"/>
      <c r="M148" s="225"/>
      <c r="N148" s="58"/>
      <c r="O148" s="58"/>
      <c r="P148" s="58"/>
      <c r="Q148" s="58"/>
      <c r="R148" s="58"/>
      <c r="S148" s="58"/>
      <c r="T148" s="58"/>
      <c r="U148" s="58"/>
      <c r="V148" s="58"/>
      <c r="W148" s="58"/>
      <c r="X148" s="58"/>
      <c r="Y148" s="58"/>
      <c r="Z148" s="58"/>
    </row>
    <row r="149" spans="2:26" s="83" customFormat="1" ht="15.75" customHeight="1">
      <c r="B149" s="222" t="s">
        <v>45</v>
      </c>
      <c r="C149" s="222"/>
      <c r="D149" s="222"/>
      <c r="E149" s="222"/>
      <c r="F149" s="222"/>
      <c r="G149" s="222"/>
      <c r="H149" s="222"/>
      <c r="I149" s="222"/>
      <c r="J149" s="222"/>
      <c r="K149" s="222"/>
      <c r="L149" s="222"/>
      <c r="M149" s="222"/>
      <c r="N149" s="58"/>
      <c r="O149" s="58"/>
      <c r="P149" s="58"/>
      <c r="Q149" s="58"/>
      <c r="R149" s="58"/>
      <c r="S149" s="58"/>
      <c r="T149" s="58"/>
      <c r="U149" s="58"/>
      <c r="V149" s="58"/>
      <c r="W149" s="58"/>
      <c r="X149" s="58"/>
      <c r="Y149" s="58"/>
      <c r="Z149" s="58"/>
    </row>
    <row r="150" spans="2:26" s="84" customFormat="1" ht="15.75" customHeight="1">
      <c r="B150" s="222" t="s">
        <v>218</v>
      </c>
      <c r="C150" s="222"/>
      <c r="D150" s="222"/>
      <c r="E150" s="222"/>
      <c r="F150" s="222"/>
      <c r="G150" s="222"/>
      <c r="H150" s="222"/>
      <c r="I150" s="222"/>
      <c r="J150" s="222"/>
      <c r="K150" s="222"/>
      <c r="L150" s="222"/>
      <c r="M150" s="222"/>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204</v>
      </c>
      <c r="C152" s="86" t="s">
        <v>169</v>
      </c>
      <c r="D152" s="86" t="s">
        <v>51</v>
      </c>
      <c r="E152" s="223" t="s">
        <v>160</v>
      </c>
      <c r="F152" s="223"/>
      <c r="G152" s="223"/>
      <c r="H152" s="223" t="s">
        <v>161</v>
      </c>
      <c r="I152" s="223"/>
      <c r="J152" s="223"/>
      <c r="K152" s="223"/>
      <c r="L152" s="223"/>
      <c r="M152" s="223"/>
    </row>
    <row r="153" spans="2:13" s="58" customFormat="1" ht="15.75" customHeight="1">
      <c r="B153" s="88"/>
      <c r="C153" s="88"/>
      <c r="D153" s="88"/>
      <c r="E153" s="224" t="str">
        <f>+E121</f>
        <v>ene - oct</v>
      </c>
      <c r="F153" s="224"/>
      <c r="G153" s="88" t="s">
        <v>114</v>
      </c>
      <c r="H153" s="224" t="str">
        <f>+E153</f>
        <v>ene - oct</v>
      </c>
      <c r="I153" s="224"/>
      <c r="J153" s="88" t="s">
        <v>114</v>
      </c>
      <c r="K153" s="89"/>
      <c r="L153" s="122" t="s">
        <v>200</v>
      </c>
      <c r="M153" s="90" t="s">
        <v>162</v>
      </c>
    </row>
    <row r="154" spans="2:13" s="58" customFormat="1" ht="15.75">
      <c r="B154" s="91"/>
      <c r="C154" s="91"/>
      <c r="D154" s="91"/>
      <c r="E154" s="92">
        <f aca="true" t="shared" si="19" ref="E154:J154">+E122</f>
        <v>2010</v>
      </c>
      <c r="F154" s="92">
        <f t="shared" si="19"/>
        <v>2011</v>
      </c>
      <c r="G154" s="93" t="str">
        <f t="shared" si="19"/>
        <v>11/10</v>
      </c>
      <c r="H154" s="92">
        <f t="shared" si="19"/>
        <v>2010</v>
      </c>
      <c r="I154" s="92">
        <f t="shared" si="19"/>
        <v>2011</v>
      </c>
      <c r="J154" s="93" t="str">
        <f t="shared" si="19"/>
        <v>11/10</v>
      </c>
      <c r="K154" s="91"/>
      <c r="L154" s="92">
        <v>2011</v>
      </c>
      <c r="M154" s="178">
        <f>+M122</f>
        <v>2011</v>
      </c>
    </row>
    <row r="155" spans="1:26" s="57" customFormat="1" ht="12.75">
      <c r="A155" s="57">
        <v>1</v>
      </c>
      <c r="B155" s="54" t="s">
        <v>65</v>
      </c>
      <c r="C155" s="78">
        <v>22042110</v>
      </c>
      <c r="D155" s="80" t="s">
        <v>66</v>
      </c>
      <c r="E155" s="55">
        <v>198270.863</v>
      </c>
      <c r="F155" s="55">
        <v>177786.142</v>
      </c>
      <c r="G155" s="56">
        <f aca="true" t="shared" si="20" ref="G155:G174">+(F155-E155)/E155</f>
        <v>-0.10331684993977162</v>
      </c>
      <c r="H155" s="55">
        <v>599228.477</v>
      </c>
      <c r="I155" s="55">
        <v>611390.173</v>
      </c>
      <c r="J155" s="56">
        <f aca="true" t="shared" si="21" ref="J155:J175">+(I155-H155)/H155</f>
        <v>0.020295590858576632</v>
      </c>
      <c r="K155" s="54">
        <v>1</v>
      </c>
      <c r="L155" s="123">
        <f aca="true" t="shared" si="22" ref="L155:L175">+I155/$I$176</f>
        <v>0.32125872095879043</v>
      </c>
      <c r="M155" s="72">
        <v>0.5661060418733795</v>
      </c>
      <c r="N155" s="58"/>
      <c r="O155" s="58"/>
      <c r="P155" s="58"/>
      <c r="Q155" s="58"/>
      <c r="R155" s="58"/>
      <c r="S155" s="58"/>
      <c r="T155" s="58"/>
      <c r="U155" s="58"/>
      <c r="V155" s="58"/>
      <c r="W155" s="58"/>
      <c r="X155" s="58"/>
      <c r="Y155" s="58"/>
      <c r="Z155" s="58"/>
    </row>
    <row r="156" spans="1:26" s="57" customFormat="1" ht="12.75">
      <c r="A156" s="57">
        <v>2</v>
      </c>
      <c r="B156" s="54" t="s">
        <v>59</v>
      </c>
      <c r="C156" s="124" t="s">
        <v>363</v>
      </c>
      <c r="D156" s="80" t="s">
        <v>52</v>
      </c>
      <c r="E156" s="55">
        <v>52432.591</v>
      </c>
      <c r="F156" s="55">
        <v>85724.046</v>
      </c>
      <c r="G156" s="56">
        <f t="shared" si="20"/>
        <v>0.6349382009368945</v>
      </c>
      <c r="H156" s="55">
        <v>87458.147</v>
      </c>
      <c r="I156" s="55">
        <v>131615.976</v>
      </c>
      <c r="J156" s="56">
        <f t="shared" si="21"/>
        <v>0.5049024077768307</v>
      </c>
      <c r="K156" s="54">
        <v>2</v>
      </c>
      <c r="L156" s="123">
        <f t="shared" si="22"/>
        <v>0.06915842284482199</v>
      </c>
      <c r="M156" s="72">
        <v>0.10556980576721113</v>
      </c>
      <c r="N156" s="58"/>
      <c r="O156" s="58"/>
      <c r="P156" s="58"/>
      <c r="Q156" s="58"/>
      <c r="R156" s="58"/>
      <c r="S156" s="58"/>
      <c r="T156" s="58"/>
      <c r="U156" s="58"/>
      <c r="V156" s="58"/>
      <c r="W156" s="58"/>
      <c r="X156" s="58"/>
      <c r="Y156" s="58"/>
      <c r="Z156" s="58"/>
    </row>
    <row r="157" spans="1:26" s="57" customFormat="1" ht="12.75">
      <c r="A157" s="57">
        <v>3</v>
      </c>
      <c r="B157" s="54" t="s">
        <v>279</v>
      </c>
      <c r="C157" s="124">
        <v>10051000</v>
      </c>
      <c r="D157" s="80" t="s">
        <v>52</v>
      </c>
      <c r="E157" s="55">
        <v>30283.681</v>
      </c>
      <c r="F157" s="55">
        <v>25903.501</v>
      </c>
      <c r="G157" s="56">
        <f t="shared" si="20"/>
        <v>-0.1446382954568832</v>
      </c>
      <c r="H157" s="55">
        <v>84690.728</v>
      </c>
      <c r="I157" s="55">
        <v>88870.797</v>
      </c>
      <c r="J157" s="56">
        <f t="shared" si="21"/>
        <v>0.04935686702327087</v>
      </c>
      <c r="K157" s="54">
        <v>3</v>
      </c>
      <c r="L157" s="123">
        <f t="shared" si="22"/>
        <v>0.04669770604050634</v>
      </c>
      <c r="M157" s="72">
        <v>0.5430521657024955</v>
      </c>
      <c r="N157" s="58"/>
      <c r="O157" s="58"/>
      <c r="P157" s="58"/>
      <c r="Q157" s="58"/>
      <c r="R157" s="58"/>
      <c r="S157" s="58"/>
      <c r="T157" s="58"/>
      <c r="U157" s="58"/>
      <c r="V157" s="58"/>
      <c r="W157" s="58"/>
      <c r="X157" s="58"/>
      <c r="Y157" s="58"/>
      <c r="Z157" s="58"/>
    </row>
    <row r="158" spans="1:26" s="57" customFormat="1" ht="12.75">
      <c r="A158" s="57">
        <v>4</v>
      </c>
      <c r="B158" s="54" t="s">
        <v>214</v>
      </c>
      <c r="C158" s="77" t="s">
        <v>359</v>
      </c>
      <c r="D158" s="80" t="s">
        <v>52</v>
      </c>
      <c r="E158" s="55">
        <v>4250.937</v>
      </c>
      <c r="F158" s="55">
        <v>4577.49</v>
      </c>
      <c r="G158" s="56">
        <f t="shared" si="20"/>
        <v>0.07681906365584809</v>
      </c>
      <c r="H158" s="55">
        <v>51316.226</v>
      </c>
      <c r="I158" s="55">
        <v>62478.79</v>
      </c>
      <c r="J158" s="56">
        <f t="shared" si="21"/>
        <v>0.21752503779214002</v>
      </c>
      <c r="K158" s="54">
        <v>4</v>
      </c>
      <c r="L158" s="123">
        <f t="shared" si="22"/>
        <v>0.032829863888657676</v>
      </c>
      <c r="M158" s="72">
        <v>0.6614967632404296</v>
      </c>
      <c r="N158" s="58"/>
      <c r="O158" s="58"/>
      <c r="P158" s="58"/>
      <c r="Q158" s="58"/>
      <c r="R158" s="58"/>
      <c r="S158" s="58"/>
      <c r="T158" s="58"/>
      <c r="U158" s="58"/>
      <c r="V158" s="58"/>
      <c r="W158" s="58"/>
      <c r="X158" s="58"/>
      <c r="Y158" s="58"/>
      <c r="Z158" s="58"/>
    </row>
    <row r="159" spans="1:26" s="57" customFormat="1" ht="12.75">
      <c r="A159" s="57">
        <v>5</v>
      </c>
      <c r="B159" s="54" t="s">
        <v>82</v>
      </c>
      <c r="C159" s="124" t="s">
        <v>377</v>
      </c>
      <c r="D159" s="80" t="s">
        <v>52</v>
      </c>
      <c r="E159" s="55">
        <v>35649.119</v>
      </c>
      <c r="F159" s="55">
        <v>31767.342</v>
      </c>
      <c r="G159" s="56">
        <f t="shared" si="20"/>
        <v>-0.1088884412543266</v>
      </c>
      <c r="H159" s="55">
        <v>67302.251</v>
      </c>
      <c r="I159" s="55">
        <v>62432.856</v>
      </c>
      <c r="J159" s="56">
        <f t="shared" si="21"/>
        <v>-0.07235114617488803</v>
      </c>
      <c r="K159" s="54">
        <v>5</v>
      </c>
      <c r="L159" s="123">
        <f t="shared" si="22"/>
        <v>0.03280572758627631</v>
      </c>
      <c r="M159" s="72">
        <v>0.6922678208563356</v>
      </c>
      <c r="N159" s="58"/>
      <c r="O159" s="58"/>
      <c r="P159" s="58"/>
      <c r="Q159" s="58"/>
      <c r="R159" s="58"/>
      <c r="S159" s="58"/>
      <c r="T159" s="58"/>
      <c r="U159" s="58"/>
      <c r="V159" s="58"/>
      <c r="W159" s="58"/>
      <c r="X159" s="58"/>
      <c r="Y159" s="58"/>
      <c r="Z159" s="58"/>
    </row>
    <row r="160" spans="1:26" s="57" customFormat="1" ht="12.75">
      <c r="A160" s="57">
        <v>6</v>
      </c>
      <c r="B160" s="54" t="s">
        <v>73</v>
      </c>
      <c r="C160" s="124">
        <v>22042990</v>
      </c>
      <c r="D160" s="80" t="s">
        <v>66</v>
      </c>
      <c r="E160" s="55">
        <v>75769.746</v>
      </c>
      <c r="F160" s="55">
        <v>50246.766</v>
      </c>
      <c r="G160" s="56">
        <f t="shared" si="20"/>
        <v>-0.3368492221156449</v>
      </c>
      <c r="H160" s="55">
        <v>68193.579</v>
      </c>
      <c r="I160" s="55">
        <v>62107.055</v>
      </c>
      <c r="J160" s="56">
        <f t="shared" si="21"/>
        <v>-0.08925362313070558</v>
      </c>
      <c r="K160" s="54">
        <v>6</v>
      </c>
      <c r="L160" s="123">
        <f t="shared" si="22"/>
        <v>0.032634533450077635</v>
      </c>
      <c r="M160" s="72">
        <v>0.3338601668297351</v>
      </c>
      <c r="N160" s="58"/>
      <c r="O160" s="58"/>
      <c r="P160" s="58"/>
      <c r="Q160" s="58"/>
      <c r="R160" s="58"/>
      <c r="S160" s="58"/>
      <c r="T160" s="58"/>
      <c r="U160" s="58"/>
      <c r="V160" s="58"/>
      <c r="W160" s="58"/>
      <c r="X160" s="58"/>
      <c r="Y160" s="58"/>
      <c r="Z160" s="58"/>
    </row>
    <row r="161" spans="1:26" s="57" customFormat="1" ht="12.75">
      <c r="A161" s="57">
        <v>7</v>
      </c>
      <c r="B161" s="54" t="s">
        <v>112</v>
      </c>
      <c r="C161" s="124">
        <v>22042190</v>
      </c>
      <c r="D161" s="80" t="s">
        <v>66</v>
      </c>
      <c r="E161" s="55">
        <v>35423.629</v>
      </c>
      <c r="F161" s="55">
        <v>31021.652</v>
      </c>
      <c r="G161" s="56">
        <f t="shared" si="20"/>
        <v>-0.12426668651029522</v>
      </c>
      <c r="H161" s="55">
        <v>64979.268</v>
      </c>
      <c r="I161" s="55">
        <v>61055.181</v>
      </c>
      <c r="J161" s="56">
        <f t="shared" si="21"/>
        <v>-0.06038983079957133</v>
      </c>
      <c r="K161" s="54">
        <v>7</v>
      </c>
      <c r="L161" s="123">
        <f t="shared" si="22"/>
        <v>0.032081819797204106</v>
      </c>
      <c r="M161" s="72">
        <v>0.7396548512116384</v>
      </c>
      <c r="N161" s="58"/>
      <c r="O161" s="58"/>
      <c r="P161" s="58"/>
      <c r="Q161" s="58"/>
      <c r="R161" s="58"/>
      <c r="S161" s="58"/>
      <c r="T161" s="58"/>
      <c r="U161" s="58"/>
      <c r="V161" s="58"/>
      <c r="W161" s="58"/>
      <c r="X161" s="58"/>
      <c r="Y161" s="58"/>
      <c r="Z161" s="58"/>
    </row>
    <row r="162" spans="1:26" s="57" customFormat="1" ht="12.75">
      <c r="A162" s="57">
        <v>8</v>
      </c>
      <c r="B162" s="54" t="s">
        <v>294</v>
      </c>
      <c r="C162" s="124" t="s">
        <v>372</v>
      </c>
      <c r="D162" s="80" t="s">
        <v>52</v>
      </c>
      <c r="E162" s="55">
        <v>7246.019</v>
      </c>
      <c r="F162" s="55">
        <v>9421.115</v>
      </c>
      <c r="G162" s="56">
        <f t="shared" si="20"/>
        <v>0.3001780701927499</v>
      </c>
      <c r="H162" s="55">
        <v>32440.622</v>
      </c>
      <c r="I162" s="55">
        <v>43720.278</v>
      </c>
      <c r="J162" s="56">
        <f t="shared" si="21"/>
        <v>0.3477015946241721</v>
      </c>
      <c r="K162" s="54">
        <v>8</v>
      </c>
      <c r="L162" s="123">
        <f t="shared" si="22"/>
        <v>0.02297308856196278</v>
      </c>
      <c r="M162" s="72">
        <v>0.551794619814536</v>
      </c>
      <c r="N162" s="58"/>
      <c r="O162" s="58"/>
      <c r="P162" s="58"/>
      <c r="Q162" s="58"/>
      <c r="R162" s="58"/>
      <c r="S162" s="58"/>
      <c r="T162" s="58"/>
      <c r="U162" s="58"/>
      <c r="V162" s="58"/>
      <c r="W162" s="58"/>
      <c r="X162" s="58"/>
      <c r="Y162" s="58"/>
      <c r="Z162" s="58"/>
    </row>
    <row r="163" spans="1:26" s="57" customFormat="1" ht="12.75">
      <c r="A163" s="57">
        <v>9</v>
      </c>
      <c r="B163" s="54" t="s">
        <v>55</v>
      </c>
      <c r="C163" s="124" t="s">
        <v>358</v>
      </c>
      <c r="D163" s="80" t="s">
        <v>52</v>
      </c>
      <c r="E163" s="55">
        <v>15595.357</v>
      </c>
      <c r="F163" s="55">
        <v>13991.903</v>
      </c>
      <c r="G163" s="56">
        <f t="shared" si="20"/>
        <v>-0.10281611379592014</v>
      </c>
      <c r="H163" s="55">
        <v>41645.227</v>
      </c>
      <c r="I163" s="55">
        <v>38894.52</v>
      </c>
      <c r="J163" s="56">
        <f t="shared" si="21"/>
        <v>-0.06605095465081755</v>
      </c>
      <c r="K163" s="54">
        <v>9</v>
      </c>
      <c r="L163" s="123">
        <f t="shared" si="22"/>
        <v>0.020437364385812746</v>
      </c>
      <c r="M163" s="72">
        <v>0.24797871423142634</v>
      </c>
      <c r="N163" s="58"/>
      <c r="O163" s="58"/>
      <c r="P163" s="58"/>
      <c r="Q163" s="58"/>
      <c r="R163" s="58"/>
      <c r="S163" s="58"/>
      <c r="T163" s="58"/>
      <c r="U163" s="58"/>
      <c r="V163" s="58"/>
      <c r="W163" s="58"/>
      <c r="X163" s="58"/>
      <c r="Y163" s="58"/>
      <c r="Z163" s="58"/>
    </row>
    <row r="164" spans="1:13" s="58" customFormat="1" ht="12.75">
      <c r="A164" s="57">
        <v>10</v>
      </c>
      <c r="B164" s="54" t="s">
        <v>81</v>
      </c>
      <c r="C164" s="124">
        <v>20087010</v>
      </c>
      <c r="D164" s="80" t="s">
        <v>52</v>
      </c>
      <c r="E164" s="55">
        <v>15363.434</v>
      </c>
      <c r="F164" s="55">
        <v>20779.625</v>
      </c>
      <c r="G164" s="56">
        <f t="shared" si="20"/>
        <v>0.35253778549769543</v>
      </c>
      <c r="H164" s="55">
        <v>16465.591</v>
      </c>
      <c r="I164" s="55">
        <v>26033.504</v>
      </c>
      <c r="J164" s="56">
        <f t="shared" si="21"/>
        <v>0.5810853069288555</v>
      </c>
      <c r="K164" s="54">
        <v>10</v>
      </c>
      <c r="L164" s="123">
        <f t="shared" si="22"/>
        <v>0.013679464548926526</v>
      </c>
      <c r="M164" s="72">
        <v>0.3537937677620521</v>
      </c>
    </row>
    <row r="165" spans="1:13" s="58" customFormat="1" ht="12.75">
      <c r="A165" s="57">
        <v>11</v>
      </c>
      <c r="B165" s="54" t="s">
        <v>57</v>
      </c>
      <c r="C165" s="124" t="s">
        <v>362</v>
      </c>
      <c r="D165" s="80" t="s">
        <v>52</v>
      </c>
      <c r="E165" s="55">
        <v>4972.658</v>
      </c>
      <c r="F165" s="55">
        <v>7463.035</v>
      </c>
      <c r="G165" s="56">
        <f t="shared" si="20"/>
        <v>0.5008140515595481</v>
      </c>
      <c r="H165" s="55">
        <v>16712.66</v>
      </c>
      <c r="I165" s="55">
        <v>25711.36</v>
      </c>
      <c r="J165" s="56">
        <f t="shared" si="21"/>
        <v>0.5384361316510957</v>
      </c>
      <c r="K165" s="54">
        <v>11</v>
      </c>
      <c r="L165" s="123">
        <f t="shared" si="22"/>
        <v>0.01351019200583554</v>
      </c>
      <c r="M165" s="72">
        <v>0.08564472476720424</v>
      </c>
    </row>
    <row r="166" spans="1:13" s="58" customFormat="1" ht="12.75">
      <c r="A166" s="57">
        <v>12</v>
      </c>
      <c r="B166" s="54" t="s">
        <v>313</v>
      </c>
      <c r="C166" s="124" t="s">
        <v>378</v>
      </c>
      <c r="D166" s="80" t="s">
        <v>52</v>
      </c>
      <c r="E166" s="55">
        <v>3065.786</v>
      </c>
      <c r="F166" s="55">
        <v>3531.608</v>
      </c>
      <c r="G166" s="56">
        <f t="shared" si="20"/>
        <v>0.15194211207174935</v>
      </c>
      <c r="H166" s="55">
        <v>18874.6</v>
      </c>
      <c r="I166" s="55">
        <v>21707.749</v>
      </c>
      <c r="J166" s="56">
        <f t="shared" si="21"/>
        <v>0.15010379027899937</v>
      </c>
      <c r="K166" s="54">
        <v>12</v>
      </c>
      <c r="L166" s="123">
        <f t="shared" si="22"/>
        <v>0.011406470019652185</v>
      </c>
      <c r="M166" s="72">
        <v>0.5381224287797588</v>
      </c>
    </row>
    <row r="167" spans="1:13" s="58" customFormat="1" ht="12.75">
      <c r="A167" s="57">
        <v>13</v>
      </c>
      <c r="B167" s="54" t="s">
        <v>248</v>
      </c>
      <c r="C167" s="124">
        <v>21069090</v>
      </c>
      <c r="D167" s="80" t="s">
        <v>52</v>
      </c>
      <c r="E167" s="55">
        <v>1687.511</v>
      </c>
      <c r="F167" s="55">
        <v>2488.095</v>
      </c>
      <c r="G167" s="56">
        <f t="shared" si="20"/>
        <v>0.47441705565178527</v>
      </c>
      <c r="H167" s="55">
        <v>13829.094</v>
      </c>
      <c r="I167" s="55">
        <v>21363.741</v>
      </c>
      <c r="J167" s="56">
        <f t="shared" si="21"/>
        <v>0.5448402476691534</v>
      </c>
      <c r="K167" s="54">
        <v>13</v>
      </c>
      <c r="L167" s="123">
        <f t="shared" si="22"/>
        <v>0.011225708903494058</v>
      </c>
      <c r="M167" s="72">
        <v>0.839753023770558</v>
      </c>
    </row>
    <row r="168" spans="1:13" s="58" customFormat="1" ht="12.75">
      <c r="A168" s="57">
        <v>14</v>
      </c>
      <c r="B168" s="54" t="s">
        <v>216</v>
      </c>
      <c r="C168" s="124" t="s">
        <v>379</v>
      </c>
      <c r="D168" s="80" t="s">
        <v>52</v>
      </c>
      <c r="E168" s="55">
        <v>4214.323</v>
      </c>
      <c r="F168" s="55">
        <v>4659.605</v>
      </c>
      <c r="G168" s="56">
        <f t="shared" si="20"/>
        <v>0.10565920077791835</v>
      </c>
      <c r="H168" s="55">
        <v>14481.842</v>
      </c>
      <c r="I168" s="55">
        <v>19558.145</v>
      </c>
      <c r="J168" s="56">
        <f t="shared" si="21"/>
        <v>0.3505288208502758</v>
      </c>
      <c r="K168" s="54">
        <v>14</v>
      </c>
      <c r="L168" s="123">
        <f t="shared" si="22"/>
        <v>0.010276947397102772</v>
      </c>
      <c r="M168" s="72">
        <v>0.34679588722064325</v>
      </c>
    </row>
    <row r="169" spans="1:13" s="58" customFormat="1" ht="12.75">
      <c r="A169" s="57">
        <v>15</v>
      </c>
      <c r="B169" s="54" t="s">
        <v>77</v>
      </c>
      <c r="C169" s="124">
        <v>44012200</v>
      </c>
      <c r="D169" s="80" t="s">
        <v>52</v>
      </c>
      <c r="E169" s="55">
        <v>99128.394</v>
      </c>
      <c r="F169" s="55">
        <v>186916.593</v>
      </c>
      <c r="G169" s="56">
        <f t="shared" si="20"/>
        <v>0.8856009409372656</v>
      </c>
      <c r="H169" s="55">
        <v>9091.701</v>
      </c>
      <c r="I169" s="55">
        <v>18657.295</v>
      </c>
      <c r="J169" s="56">
        <f t="shared" si="21"/>
        <v>1.0521236895054071</v>
      </c>
      <c r="K169" s="54">
        <v>15</v>
      </c>
      <c r="L169" s="123">
        <f t="shared" si="22"/>
        <v>0.009803590232469824</v>
      </c>
      <c r="M169" s="72">
        <v>0.05434230897556854</v>
      </c>
    </row>
    <row r="170" spans="1:13" s="58" customFormat="1" ht="12.75">
      <c r="A170" s="57">
        <v>16</v>
      </c>
      <c r="B170" s="54" t="s">
        <v>64</v>
      </c>
      <c r="C170" s="124" t="s">
        <v>352</v>
      </c>
      <c r="D170" s="80" t="s">
        <v>52</v>
      </c>
      <c r="E170" s="55">
        <v>9747.544</v>
      </c>
      <c r="F170" s="55">
        <v>13988.254</v>
      </c>
      <c r="G170" s="56">
        <f t="shared" si="20"/>
        <v>0.4350542044231861</v>
      </c>
      <c r="H170" s="55">
        <v>14851.279</v>
      </c>
      <c r="I170" s="55">
        <v>18245.212</v>
      </c>
      <c r="J170" s="56">
        <f t="shared" si="21"/>
        <v>0.22852799412091032</v>
      </c>
      <c r="K170" s="54">
        <v>16</v>
      </c>
      <c r="L170" s="123">
        <f t="shared" si="22"/>
        <v>0.009587058689512132</v>
      </c>
      <c r="M170" s="72">
        <v>0.15574933828001256</v>
      </c>
    </row>
    <row r="171" spans="1:13" s="58" customFormat="1" ht="12.75">
      <c r="A171" s="57">
        <v>17</v>
      </c>
      <c r="B171" s="54" t="s">
        <v>170</v>
      </c>
      <c r="C171" s="124" t="s">
        <v>380</v>
      </c>
      <c r="D171" s="80" t="s">
        <v>52</v>
      </c>
      <c r="E171" s="55">
        <v>3885.572</v>
      </c>
      <c r="F171" s="55">
        <v>6013.795</v>
      </c>
      <c r="G171" s="56">
        <f t="shared" si="20"/>
        <v>0.5477245049120181</v>
      </c>
      <c r="H171" s="55">
        <v>7044.19</v>
      </c>
      <c r="I171" s="55">
        <v>17406.785</v>
      </c>
      <c r="J171" s="56">
        <f t="shared" si="21"/>
        <v>1.471083971329564</v>
      </c>
      <c r="K171" s="54">
        <v>17</v>
      </c>
      <c r="L171" s="123">
        <f t="shared" si="22"/>
        <v>0.009146502073569736</v>
      </c>
      <c r="M171" s="72">
        <v>0.15970144058405483</v>
      </c>
    </row>
    <row r="172" spans="1:13" s="58" customFormat="1" ht="12.75">
      <c r="A172" s="57">
        <v>18</v>
      </c>
      <c r="B172" s="54" t="s">
        <v>297</v>
      </c>
      <c r="C172" s="124">
        <v>12099190</v>
      </c>
      <c r="D172" s="80" t="s">
        <v>52</v>
      </c>
      <c r="E172" s="55">
        <v>441.706</v>
      </c>
      <c r="F172" s="55">
        <v>478.688</v>
      </c>
      <c r="G172" s="56">
        <f t="shared" si="20"/>
        <v>0.08372537389123075</v>
      </c>
      <c r="H172" s="55">
        <v>17380.326</v>
      </c>
      <c r="I172" s="55">
        <v>16653.013</v>
      </c>
      <c r="J172" s="56">
        <f t="shared" si="21"/>
        <v>-0.0418469135734279</v>
      </c>
      <c r="K172" s="54">
        <v>18</v>
      </c>
      <c r="L172" s="123">
        <f t="shared" si="22"/>
        <v>0.008750427947244926</v>
      </c>
      <c r="M172" s="72">
        <v>0.6920995565296485</v>
      </c>
    </row>
    <row r="173" spans="1:26" s="59" customFormat="1" ht="12.75">
      <c r="A173" s="57">
        <v>19</v>
      </c>
      <c r="B173" s="54" t="s">
        <v>74</v>
      </c>
      <c r="C173" s="124">
        <v>20096000</v>
      </c>
      <c r="D173" s="80" t="s">
        <v>52</v>
      </c>
      <c r="E173" s="55">
        <v>5151.922</v>
      </c>
      <c r="F173" s="55">
        <v>5917.072</v>
      </c>
      <c r="G173" s="56">
        <f t="shared" si="20"/>
        <v>0.14851738826791255</v>
      </c>
      <c r="H173" s="55">
        <v>11166.145</v>
      </c>
      <c r="I173" s="55">
        <v>16068.227</v>
      </c>
      <c r="J173" s="56">
        <f t="shared" si="21"/>
        <v>0.4390129270218146</v>
      </c>
      <c r="K173" s="54">
        <v>19</v>
      </c>
      <c r="L173" s="123">
        <f t="shared" si="22"/>
        <v>0.008443148552365599</v>
      </c>
      <c r="M173" s="72">
        <v>0.27387033067312894</v>
      </c>
      <c r="N173" s="58"/>
      <c r="O173" s="58"/>
      <c r="P173" s="58"/>
      <c r="Q173" s="58"/>
      <c r="R173" s="58"/>
      <c r="S173" s="58"/>
      <c r="T173" s="58"/>
      <c r="U173" s="58"/>
      <c r="V173" s="58"/>
      <c r="W173" s="58"/>
      <c r="X173" s="58"/>
      <c r="Y173" s="58"/>
      <c r="Z173" s="58"/>
    </row>
    <row r="174" spans="1:26" ht="12.75">
      <c r="A174" s="57">
        <v>20</v>
      </c>
      <c r="B174" s="54" t="s">
        <v>84</v>
      </c>
      <c r="C174" s="124">
        <v>20079990</v>
      </c>
      <c r="D174" s="80" t="s">
        <v>52</v>
      </c>
      <c r="E174" s="55">
        <v>7615.63</v>
      </c>
      <c r="F174" s="55">
        <v>9980.98</v>
      </c>
      <c r="G174" s="56">
        <f t="shared" si="20"/>
        <v>0.31059150720294965</v>
      </c>
      <c r="H174" s="55">
        <v>7100.405</v>
      </c>
      <c r="I174" s="55">
        <v>15906.802</v>
      </c>
      <c r="J174" s="56">
        <f t="shared" si="21"/>
        <v>1.240266858017254</v>
      </c>
      <c r="K174" s="54">
        <v>20</v>
      </c>
      <c r="L174" s="123">
        <f t="shared" si="22"/>
        <v>0.008358326794802327</v>
      </c>
      <c r="M174" s="72">
        <v>0.1918305946050637</v>
      </c>
      <c r="N174" s="58"/>
      <c r="O174" s="58"/>
      <c r="P174" s="58"/>
      <c r="Q174" s="58"/>
      <c r="R174" s="58"/>
      <c r="S174" s="58"/>
      <c r="T174" s="58"/>
      <c r="U174" s="58"/>
      <c r="V174" s="58"/>
      <c r="W174" s="58"/>
      <c r="X174" s="58"/>
      <c r="Y174" s="58"/>
      <c r="Z174" s="58"/>
    </row>
    <row r="175" spans="1:26" ht="12.75">
      <c r="A175" s="57"/>
      <c r="B175" s="54" t="s">
        <v>147</v>
      </c>
      <c r="C175" s="78"/>
      <c r="G175" s="56"/>
      <c r="H175" s="55">
        <f>+H176-SUM(H155:H174)</f>
        <v>461929.94499999983</v>
      </c>
      <c r="I175" s="55">
        <f>+I176-SUM(I155:I174)</f>
        <v>523230.949</v>
      </c>
      <c r="J175" s="56">
        <f t="shared" si="21"/>
        <v>0.13270627865444015</v>
      </c>
      <c r="L175" s="123">
        <f t="shared" si="22"/>
        <v>0.2749349153209143</v>
      </c>
      <c r="M175" s="72"/>
      <c r="N175" s="58"/>
      <c r="O175" s="58"/>
      <c r="P175" s="58"/>
      <c r="Q175" s="58"/>
      <c r="R175" s="58"/>
      <c r="S175" s="58"/>
      <c r="T175" s="58"/>
      <c r="U175" s="58"/>
      <c r="V175" s="58"/>
      <c r="W175" s="58"/>
      <c r="X175" s="58"/>
      <c r="Y175" s="58"/>
      <c r="Z175" s="58"/>
    </row>
    <row r="176" spans="2:26" s="59" customFormat="1" ht="12.75">
      <c r="B176" s="70" t="s">
        <v>150</v>
      </c>
      <c r="C176" s="70"/>
      <c r="D176" s="70"/>
      <c r="E176" s="98"/>
      <c r="F176" s="71"/>
      <c r="G176" s="71"/>
      <c r="H176" s="71">
        <f>+'Exportacion_regional '!C13</f>
        <v>1706182.303</v>
      </c>
      <c r="I176" s="71">
        <f>+'Exportacion_regional '!D13</f>
        <v>1903108.408</v>
      </c>
      <c r="J176" s="99">
        <f>+(I176-H176)/H176</f>
        <v>0.11541914639118138</v>
      </c>
      <c r="K176" s="71"/>
      <c r="L176" s="99">
        <f>SUM(L155:L175)</f>
        <v>0.9999999999999999</v>
      </c>
      <c r="M176" s="100"/>
      <c r="N176" s="58"/>
      <c r="O176" s="58"/>
      <c r="P176" s="58"/>
      <c r="Q176" s="58"/>
      <c r="R176" s="58"/>
      <c r="S176" s="58"/>
      <c r="T176" s="58"/>
      <c r="U176" s="58"/>
      <c r="V176" s="58"/>
      <c r="W176" s="58"/>
      <c r="X176" s="58"/>
      <c r="Y176" s="58"/>
      <c r="Z176" s="58"/>
    </row>
    <row r="177" spans="5:13" s="58" customFormat="1" ht="12.75">
      <c r="E177" s="101"/>
      <c r="F177" s="96"/>
      <c r="G177" s="96"/>
      <c r="H177" s="96"/>
      <c r="I177" s="101"/>
      <c r="J177" s="96"/>
      <c r="K177" s="96"/>
      <c r="L177" s="96"/>
      <c r="M177" s="97"/>
    </row>
    <row r="178" spans="2:13" s="58" customFormat="1" ht="21" customHeight="1">
      <c r="B178" s="227" t="s">
        <v>310</v>
      </c>
      <c r="C178" s="227"/>
      <c r="D178" s="227"/>
      <c r="E178" s="227"/>
      <c r="F178" s="227"/>
      <c r="G178" s="227"/>
      <c r="H178" s="227"/>
      <c r="I178" s="227"/>
      <c r="J178" s="227"/>
      <c r="K178" s="227"/>
      <c r="L178" s="227"/>
      <c r="M178" s="227"/>
    </row>
    <row r="179" spans="13:26" ht="12.75">
      <c r="M179" s="97"/>
      <c r="N179" s="58"/>
      <c r="O179" s="58"/>
      <c r="P179" s="58"/>
      <c r="Q179" s="58"/>
      <c r="R179" s="58"/>
      <c r="S179" s="58"/>
      <c r="T179" s="58"/>
      <c r="U179" s="58"/>
      <c r="V179" s="58"/>
      <c r="W179" s="58"/>
      <c r="X179" s="58"/>
      <c r="Y179" s="58"/>
      <c r="Z179" s="58"/>
    </row>
    <row r="180" spans="2:26" s="83" customFormat="1" ht="15.75" customHeight="1">
      <c r="B180" s="225" t="s">
        <v>136</v>
      </c>
      <c r="C180" s="225"/>
      <c r="D180" s="225"/>
      <c r="E180" s="225"/>
      <c r="F180" s="225"/>
      <c r="G180" s="225"/>
      <c r="H180" s="225"/>
      <c r="I180" s="225"/>
      <c r="J180" s="225"/>
      <c r="K180" s="225"/>
      <c r="L180" s="225"/>
      <c r="M180" s="225"/>
      <c r="N180" s="58"/>
      <c r="O180" s="58"/>
      <c r="P180" s="58"/>
      <c r="Q180" s="58"/>
      <c r="R180" s="58"/>
      <c r="S180" s="58"/>
      <c r="T180" s="58"/>
      <c r="U180" s="58"/>
      <c r="V180" s="58"/>
      <c r="W180" s="58"/>
      <c r="X180" s="58"/>
      <c r="Y180" s="58"/>
      <c r="Z180" s="58"/>
    </row>
    <row r="181" spans="2:26" s="83" customFormat="1" ht="15.75" customHeight="1">
      <c r="B181" s="222" t="s">
        <v>45</v>
      </c>
      <c r="C181" s="222"/>
      <c r="D181" s="222"/>
      <c r="E181" s="222"/>
      <c r="F181" s="222"/>
      <c r="G181" s="222"/>
      <c r="H181" s="222"/>
      <c r="I181" s="222"/>
      <c r="J181" s="222"/>
      <c r="K181" s="222"/>
      <c r="L181" s="222"/>
      <c r="M181" s="222"/>
      <c r="N181" s="58"/>
      <c r="O181" s="58"/>
      <c r="P181" s="58"/>
      <c r="Q181" s="58"/>
      <c r="R181" s="58"/>
      <c r="S181" s="58"/>
      <c r="T181" s="58"/>
      <c r="U181" s="58"/>
      <c r="V181" s="58"/>
      <c r="W181" s="58"/>
      <c r="X181" s="58"/>
      <c r="Y181" s="58"/>
      <c r="Z181" s="58"/>
    </row>
    <row r="182" spans="2:26" s="84" customFormat="1" ht="15.75" customHeight="1">
      <c r="B182" s="222" t="s">
        <v>262</v>
      </c>
      <c r="C182" s="222"/>
      <c r="D182" s="222"/>
      <c r="E182" s="222"/>
      <c r="F182" s="222"/>
      <c r="G182" s="222"/>
      <c r="H182" s="222"/>
      <c r="I182" s="222"/>
      <c r="J182" s="222"/>
      <c r="K182" s="222"/>
      <c r="L182" s="222"/>
      <c r="M182" s="222"/>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204</v>
      </c>
      <c r="C184" s="86" t="s">
        <v>169</v>
      </c>
      <c r="D184" s="86" t="s">
        <v>51</v>
      </c>
      <c r="E184" s="223" t="s">
        <v>160</v>
      </c>
      <c r="F184" s="223"/>
      <c r="G184" s="223"/>
      <c r="H184" s="223" t="s">
        <v>161</v>
      </c>
      <c r="I184" s="223"/>
      <c r="J184" s="223"/>
      <c r="K184" s="223"/>
      <c r="L184" s="223"/>
      <c r="M184" s="223"/>
    </row>
    <row r="185" spans="2:13" s="58" customFormat="1" ht="15.75" customHeight="1">
      <c r="B185" s="88"/>
      <c r="C185" s="88"/>
      <c r="D185" s="88"/>
      <c r="E185" s="224" t="str">
        <f>+E153</f>
        <v>ene - oct</v>
      </c>
      <c r="F185" s="224"/>
      <c r="G185" s="88" t="s">
        <v>114</v>
      </c>
      <c r="H185" s="224" t="str">
        <f>+E185</f>
        <v>ene - oct</v>
      </c>
      <c r="I185" s="224"/>
      <c r="J185" s="88" t="s">
        <v>114</v>
      </c>
      <c r="K185" s="89"/>
      <c r="L185" s="122" t="s">
        <v>200</v>
      </c>
      <c r="M185" s="90" t="s">
        <v>162</v>
      </c>
    </row>
    <row r="186" spans="2:13" s="58" customFormat="1" ht="15.75">
      <c r="B186" s="91"/>
      <c r="C186" s="91"/>
      <c r="D186" s="91"/>
      <c r="E186" s="92">
        <f aca="true" t="shared" si="23" ref="E186:J186">+E154</f>
        <v>2010</v>
      </c>
      <c r="F186" s="92">
        <f t="shared" si="23"/>
        <v>2011</v>
      </c>
      <c r="G186" s="93" t="str">
        <f t="shared" si="23"/>
        <v>11/10</v>
      </c>
      <c r="H186" s="92">
        <f t="shared" si="23"/>
        <v>2010</v>
      </c>
      <c r="I186" s="92">
        <f t="shared" si="23"/>
        <v>2011</v>
      </c>
      <c r="J186" s="93" t="str">
        <f t="shared" si="23"/>
        <v>11/10</v>
      </c>
      <c r="K186" s="91"/>
      <c r="L186" s="92">
        <v>2011</v>
      </c>
      <c r="M186" s="178">
        <f>+M154</f>
        <v>2011</v>
      </c>
    </row>
    <row r="187" spans="1:26" s="57" customFormat="1" ht="12.75">
      <c r="A187" s="57">
        <v>1</v>
      </c>
      <c r="B187" s="54" t="s">
        <v>56</v>
      </c>
      <c r="C187" s="124" t="s">
        <v>350</v>
      </c>
      <c r="D187" s="80" t="s">
        <v>52</v>
      </c>
      <c r="E187" s="55">
        <v>306347.351</v>
      </c>
      <c r="F187" s="55">
        <v>377965.302</v>
      </c>
      <c r="G187" s="56">
        <f aca="true" t="shared" si="24" ref="G187:G206">+(F187-E187)/E187</f>
        <v>0.23378021963049386</v>
      </c>
      <c r="H187" s="55">
        <v>222832.112</v>
      </c>
      <c r="I187" s="55">
        <v>279162.854</v>
      </c>
      <c r="J187" s="56">
        <f aca="true" t="shared" si="25" ref="J187:J207">+(I187-H187)/H187</f>
        <v>0.2527945433645578</v>
      </c>
      <c r="K187" s="54">
        <v>1</v>
      </c>
      <c r="L187" s="123">
        <f aca="true" t="shared" si="26" ref="L187:L207">+I187/$I$208</f>
        <v>0.13139258342894733</v>
      </c>
      <c r="M187" s="72">
        <v>0.46428218038679775</v>
      </c>
      <c r="N187" s="58"/>
      <c r="O187" s="58"/>
      <c r="P187" s="58"/>
      <c r="Q187" s="58"/>
      <c r="R187" s="58"/>
      <c r="S187" s="58"/>
      <c r="T187" s="58"/>
      <c r="U187" s="58"/>
      <c r="V187" s="58"/>
      <c r="W187" s="58"/>
      <c r="X187" s="58"/>
      <c r="Y187" s="58"/>
      <c r="Z187" s="58"/>
    </row>
    <row r="188" spans="1:26" s="57" customFormat="1" ht="12.75">
      <c r="A188" s="57">
        <v>2</v>
      </c>
      <c r="B188" s="54" t="s">
        <v>59</v>
      </c>
      <c r="C188" s="124" t="s">
        <v>363</v>
      </c>
      <c r="D188" s="80" t="s">
        <v>52</v>
      </c>
      <c r="E188" s="55">
        <v>198986.533</v>
      </c>
      <c r="F188" s="55">
        <v>203984.96</v>
      </c>
      <c r="G188" s="56">
        <f t="shared" si="24"/>
        <v>0.025119423534053918</v>
      </c>
      <c r="H188" s="55">
        <v>302058.548</v>
      </c>
      <c r="I188" s="55">
        <v>276665.999</v>
      </c>
      <c r="J188" s="56">
        <f t="shared" si="25"/>
        <v>-0.08406499060572853</v>
      </c>
      <c r="K188" s="54">
        <v>2</v>
      </c>
      <c r="L188" s="123">
        <f t="shared" si="26"/>
        <v>0.13021739760391102</v>
      </c>
      <c r="M188" s="72">
        <v>0.2219151250819386</v>
      </c>
      <c r="N188" s="58"/>
      <c r="O188" s="58"/>
      <c r="P188" s="58"/>
      <c r="Q188" s="58"/>
      <c r="R188" s="58"/>
      <c r="S188" s="58"/>
      <c r="T188" s="58"/>
      <c r="U188" s="58"/>
      <c r="V188" s="58"/>
      <c r="W188" s="58"/>
      <c r="X188" s="58"/>
      <c r="Y188" s="58"/>
      <c r="Z188" s="58"/>
    </row>
    <row r="189" spans="1:26" s="57" customFormat="1" ht="12.75">
      <c r="A189" s="57">
        <v>3</v>
      </c>
      <c r="B189" s="54" t="s">
        <v>57</v>
      </c>
      <c r="C189" s="124" t="s">
        <v>362</v>
      </c>
      <c r="D189" s="80" t="s">
        <v>52</v>
      </c>
      <c r="E189" s="55">
        <v>59480.893</v>
      </c>
      <c r="F189" s="55">
        <v>58443.885</v>
      </c>
      <c r="G189" s="56">
        <f t="shared" si="24"/>
        <v>-0.017434304491696088</v>
      </c>
      <c r="H189" s="55">
        <v>215266.611</v>
      </c>
      <c r="I189" s="55">
        <v>257700.275</v>
      </c>
      <c r="J189" s="56">
        <f t="shared" si="25"/>
        <v>0.19712143840086743</v>
      </c>
      <c r="K189" s="54">
        <v>3</v>
      </c>
      <c r="L189" s="123">
        <f t="shared" si="26"/>
        <v>0.121290868027163</v>
      </c>
      <c r="M189" s="72">
        <v>0.8584014663093607</v>
      </c>
      <c r="N189" s="58"/>
      <c r="O189" s="58"/>
      <c r="P189" s="58"/>
      <c r="Q189" s="58"/>
      <c r="R189" s="58"/>
      <c r="S189" s="58"/>
      <c r="T189" s="58"/>
      <c r="U189" s="58"/>
      <c r="V189" s="58"/>
      <c r="W189" s="58"/>
      <c r="X189" s="58"/>
      <c r="Y189" s="58"/>
      <c r="Z189" s="58"/>
    </row>
    <row r="190" spans="1:26" s="57" customFormat="1" ht="12.75">
      <c r="A190" s="57">
        <v>4</v>
      </c>
      <c r="B190" s="54" t="s">
        <v>65</v>
      </c>
      <c r="C190" s="124">
        <v>22042110</v>
      </c>
      <c r="D190" s="80" t="s">
        <v>66</v>
      </c>
      <c r="E190" s="55">
        <v>55584.493</v>
      </c>
      <c r="F190" s="55">
        <v>62808.939</v>
      </c>
      <c r="G190" s="56">
        <f t="shared" si="24"/>
        <v>0.1299723287932121</v>
      </c>
      <c r="H190" s="55">
        <v>168088.733</v>
      </c>
      <c r="I190" s="55">
        <v>200471.782</v>
      </c>
      <c r="J190" s="56">
        <f t="shared" si="25"/>
        <v>0.19265448922147566</v>
      </c>
      <c r="K190" s="54">
        <v>4</v>
      </c>
      <c r="L190" s="123">
        <f t="shared" si="26"/>
        <v>0.09435533762520118</v>
      </c>
      <c r="M190" s="72">
        <v>0.18562334173356598</v>
      </c>
      <c r="N190" s="58"/>
      <c r="O190" s="58"/>
      <c r="P190" s="58"/>
      <c r="Q190" s="58"/>
      <c r="R190" s="58"/>
      <c r="S190" s="58"/>
      <c r="T190" s="58"/>
      <c r="U190" s="58"/>
      <c r="V190" s="58"/>
      <c r="W190" s="58"/>
      <c r="X190" s="58"/>
      <c r="Y190" s="58"/>
      <c r="Z190" s="58"/>
    </row>
    <row r="191" spans="1:26" s="57" customFormat="1" ht="12.75">
      <c r="A191" s="57">
        <v>5</v>
      </c>
      <c r="B191" s="54" t="s">
        <v>55</v>
      </c>
      <c r="C191" s="124" t="s">
        <v>358</v>
      </c>
      <c r="D191" s="80" t="s">
        <v>52</v>
      </c>
      <c r="E191" s="55">
        <v>41158.715</v>
      </c>
      <c r="F191" s="55">
        <v>49460.482</v>
      </c>
      <c r="G191" s="56">
        <f t="shared" si="24"/>
        <v>0.20170131647696019</v>
      </c>
      <c r="H191" s="55">
        <v>89732.608</v>
      </c>
      <c r="I191" s="55">
        <v>115963.857</v>
      </c>
      <c r="J191" s="56">
        <f t="shared" si="25"/>
        <v>0.29232683173546026</v>
      </c>
      <c r="K191" s="54">
        <v>5</v>
      </c>
      <c r="L191" s="123">
        <f t="shared" si="26"/>
        <v>0.0545802943955252</v>
      </c>
      <c r="M191" s="72">
        <v>0.7393475522047063</v>
      </c>
      <c r="N191" s="58"/>
      <c r="O191" s="58"/>
      <c r="P191" s="58"/>
      <c r="Q191" s="58"/>
      <c r="R191" s="58"/>
      <c r="S191" s="58"/>
      <c r="T191" s="58"/>
      <c r="U191" s="58"/>
      <c r="V191" s="58"/>
      <c r="W191" s="58"/>
      <c r="X191" s="58"/>
      <c r="Y191" s="58"/>
      <c r="Z191" s="58"/>
    </row>
    <row r="192" spans="1:26" s="57" customFormat="1" ht="12.75">
      <c r="A192" s="57">
        <v>6</v>
      </c>
      <c r="B192" s="54" t="s">
        <v>71</v>
      </c>
      <c r="C192" s="124" t="s">
        <v>381</v>
      </c>
      <c r="D192" s="80" t="s">
        <v>52</v>
      </c>
      <c r="E192" s="55">
        <v>13644.621</v>
      </c>
      <c r="F192" s="55">
        <v>23514.817</v>
      </c>
      <c r="G192" s="56">
        <f t="shared" si="24"/>
        <v>0.723376340024395</v>
      </c>
      <c r="H192" s="55">
        <v>84712.029</v>
      </c>
      <c r="I192" s="55">
        <v>86625.816</v>
      </c>
      <c r="J192" s="56">
        <f t="shared" si="25"/>
        <v>0.022591679394198094</v>
      </c>
      <c r="K192" s="54">
        <v>6</v>
      </c>
      <c r="L192" s="123">
        <f t="shared" si="26"/>
        <v>0.04077186342234717</v>
      </c>
      <c r="M192" s="72">
        <v>0.6431236456945868</v>
      </c>
      <c r="N192" s="58"/>
      <c r="O192" s="58"/>
      <c r="P192" s="58"/>
      <c r="Q192" s="58"/>
      <c r="R192" s="58"/>
      <c r="S192" s="58"/>
      <c r="T192" s="58"/>
      <c r="U192" s="58"/>
      <c r="V192" s="58"/>
      <c r="W192" s="58"/>
      <c r="X192" s="58"/>
      <c r="Y192" s="58"/>
      <c r="Z192" s="58"/>
    </row>
    <row r="193" spans="1:26" s="57" customFormat="1" ht="12.75">
      <c r="A193" s="57">
        <v>7</v>
      </c>
      <c r="B193" s="54" t="s">
        <v>64</v>
      </c>
      <c r="C193" s="124" t="s">
        <v>352</v>
      </c>
      <c r="D193" s="80" t="s">
        <v>52</v>
      </c>
      <c r="E193" s="55">
        <v>42805.351</v>
      </c>
      <c r="F193" s="55">
        <v>63821.878</v>
      </c>
      <c r="G193" s="56">
        <f t="shared" si="24"/>
        <v>0.49097896662499024</v>
      </c>
      <c r="H193" s="55">
        <v>63051.421</v>
      </c>
      <c r="I193" s="55">
        <v>72584.914</v>
      </c>
      <c r="J193" s="56">
        <f t="shared" si="25"/>
        <v>0.1512018737848906</v>
      </c>
      <c r="K193" s="54">
        <v>7</v>
      </c>
      <c r="L193" s="123">
        <f t="shared" si="26"/>
        <v>0.03416328222675345</v>
      </c>
      <c r="M193" s="72">
        <v>0.6196174823625847</v>
      </c>
      <c r="N193" s="58"/>
      <c r="O193" s="58"/>
      <c r="P193" s="58"/>
      <c r="Q193" s="58"/>
      <c r="R193" s="58"/>
      <c r="S193" s="58"/>
      <c r="T193" s="58"/>
      <c r="U193" s="58"/>
      <c r="V193" s="58"/>
      <c r="W193" s="58"/>
      <c r="X193" s="58"/>
      <c r="Y193" s="58"/>
      <c r="Z193" s="58"/>
    </row>
    <row r="194" spans="1:26" s="57" customFormat="1" ht="12.75">
      <c r="A194" s="57">
        <v>8</v>
      </c>
      <c r="B194" s="54" t="s">
        <v>217</v>
      </c>
      <c r="C194" s="124">
        <v>20097000</v>
      </c>
      <c r="D194" s="80" t="s">
        <v>52</v>
      </c>
      <c r="E194" s="55">
        <v>24609.68</v>
      </c>
      <c r="F194" s="55">
        <v>40463.705</v>
      </c>
      <c r="G194" s="56">
        <f t="shared" si="24"/>
        <v>0.6442190633929413</v>
      </c>
      <c r="H194" s="55">
        <v>25367.855</v>
      </c>
      <c r="I194" s="55">
        <v>72452.123</v>
      </c>
      <c r="J194" s="56">
        <f t="shared" si="25"/>
        <v>1.8560602778595199</v>
      </c>
      <c r="K194" s="54">
        <v>8</v>
      </c>
      <c r="L194" s="123">
        <f t="shared" si="26"/>
        <v>0.034100781961062254</v>
      </c>
      <c r="M194" s="72">
        <v>0.7708749096176984</v>
      </c>
      <c r="N194" s="58"/>
      <c r="O194" s="58"/>
      <c r="P194" s="58"/>
      <c r="Q194" s="58"/>
      <c r="R194" s="58"/>
      <c r="S194" s="58"/>
      <c r="T194" s="58"/>
      <c r="U194" s="58"/>
      <c r="V194" s="58"/>
      <c r="W194" s="58"/>
      <c r="X194" s="58"/>
      <c r="Y194" s="58"/>
      <c r="Z194" s="58"/>
    </row>
    <row r="195" spans="1:26" s="57" customFormat="1" ht="12.75">
      <c r="A195" s="57">
        <v>9</v>
      </c>
      <c r="B195" s="54" t="s">
        <v>206</v>
      </c>
      <c r="C195" s="124" t="s">
        <v>357</v>
      </c>
      <c r="D195" s="80" t="s">
        <v>52</v>
      </c>
      <c r="E195" s="55">
        <v>60495.249</v>
      </c>
      <c r="F195" s="55">
        <v>78304.358</v>
      </c>
      <c r="G195" s="56">
        <f t="shared" si="24"/>
        <v>0.2943885560335488</v>
      </c>
      <c r="H195" s="55">
        <v>55851.015</v>
      </c>
      <c r="I195" s="55">
        <v>69981.001</v>
      </c>
      <c r="J195" s="56">
        <f t="shared" si="25"/>
        <v>0.25299425623688315</v>
      </c>
      <c r="K195" s="54">
        <v>9</v>
      </c>
      <c r="L195" s="123">
        <f t="shared" si="26"/>
        <v>0.03293770779522747</v>
      </c>
      <c r="M195" s="72">
        <v>0.5829862859561312</v>
      </c>
      <c r="N195" s="58"/>
      <c r="O195" s="58"/>
      <c r="P195" s="58"/>
      <c r="Q195" s="58"/>
      <c r="R195" s="58"/>
      <c r="S195" s="58"/>
      <c r="T195" s="58"/>
      <c r="U195" s="58"/>
      <c r="V195" s="58"/>
      <c r="W195" s="58"/>
      <c r="X195" s="58"/>
      <c r="Y195" s="58"/>
      <c r="Z195" s="58"/>
    </row>
    <row r="196" spans="1:13" s="58" customFormat="1" ht="12.75">
      <c r="A196" s="57">
        <v>10</v>
      </c>
      <c r="B196" s="54" t="s">
        <v>277</v>
      </c>
      <c r="C196" s="124" t="s">
        <v>356</v>
      </c>
      <c r="D196" s="80" t="s">
        <v>52</v>
      </c>
      <c r="E196" s="55">
        <v>83017.645</v>
      </c>
      <c r="F196" s="55">
        <v>75523.247</v>
      </c>
      <c r="G196" s="56">
        <f t="shared" si="24"/>
        <v>-0.09027476026331512</v>
      </c>
      <c r="H196" s="55">
        <v>67678.924</v>
      </c>
      <c r="I196" s="55">
        <v>66305.639</v>
      </c>
      <c r="J196" s="56">
        <f t="shared" si="25"/>
        <v>-0.02029117661504198</v>
      </c>
      <c r="K196" s="54">
        <v>10</v>
      </c>
      <c r="L196" s="123">
        <f t="shared" si="26"/>
        <v>0.031207838289678626</v>
      </c>
      <c r="M196" s="72">
        <v>0.4223974360681315</v>
      </c>
    </row>
    <row r="197" spans="1:13" s="58" customFormat="1" ht="12.75">
      <c r="A197" s="57">
        <v>11</v>
      </c>
      <c r="B197" s="54" t="s">
        <v>70</v>
      </c>
      <c r="C197" s="124" t="s">
        <v>354</v>
      </c>
      <c r="D197" s="80" t="s">
        <v>52</v>
      </c>
      <c r="E197" s="55">
        <v>34295.711</v>
      </c>
      <c r="F197" s="55">
        <v>40806.352</v>
      </c>
      <c r="G197" s="56">
        <f t="shared" si="24"/>
        <v>0.1898383445090261</v>
      </c>
      <c r="H197" s="55">
        <v>48725.943</v>
      </c>
      <c r="I197" s="55">
        <v>47351.449</v>
      </c>
      <c r="J197" s="56">
        <f t="shared" si="25"/>
        <v>-0.028208669045153192</v>
      </c>
      <c r="K197" s="54">
        <v>11</v>
      </c>
      <c r="L197" s="123">
        <f t="shared" si="26"/>
        <v>0.022286737379515562</v>
      </c>
      <c r="M197" s="72">
        <v>0.7076357493754315</v>
      </c>
    </row>
    <row r="198" spans="1:13" s="58" customFormat="1" ht="12.75">
      <c r="A198" s="57">
        <v>12</v>
      </c>
      <c r="B198" s="54" t="s">
        <v>279</v>
      </c>
      <c r="C198" s="124">
        <v>10051000</v>
      </c>
      <c r="D198" s="80" t="s">
        <v>52</v>
      </c>
      <c r="E198" s="55">
        <v>19820.267</v>
      </c>
      <c r="F198" s="55">
        <v>11340.675</v>
      </c>
      <c r="G198" s="56">
        <f t="shared" si="24"/>
        <v>-0.4278243073112991</v>
      </c>
      <c r="H198" s="55">
        <v>59567.109</v>
      </c>
      <c r="I198" s="55">
        <v>39087.346</v>
      </c>
      <c r="J198" s="56">
        <f t="shared" si="25"/>
        <v>-0.3438099203370773</v>
      </c>
      <c r="K198" s="54">
        <v>12</v>
      </c>
      <c r="L198" s="123">
        <f t="shared" si="26"/>
        <v>0.018397101536729278</v>
      </c>
      <c r="M198" s="72">
        <v>0.2388463771385191</v>
      </c>
    </row>
    <row r="199" spans="1:13" s="58" customFormat="1" ht="12.75">
      <c r="A199" s="57">
        <v>13</v>
      </c>
      <c r="B199" s="54" t="s">
        <v>53</v>
      </c>
      <c r="C199" s="124" t="s">
        <v>371</v>
      </c>
      <c r="D199" s="80" t="s">
        <v>52</v>
      </c>
      <c r="E199" s="55">
        <v>6246.972</v>
      </c>
      <c r="F199" s="55">
        <v>8046.109</v>
      </c>
      <c r="G199" s="56">
        <f t="shared" si="24"/>
        <v>0.28800145094295293</v>
      </c>
      <c r="H199" s="55">
        <v>36418.804</v>
      </c>
      <c r="I199" s="55">
        <v>37555.7</v>
      </c>
      <c r="J199" s="56">
        <f t="shared" si="25"/>
        <v>0.031217279952411418</v>
      </c>
      <c r="K199" s="54">
        <v>13</v>
      </c>
      <c r="L199" s="123">
        <f t="shared" si="26"/>
        <v>0.017676207184364568</v>
      </c>
      <c r="M199" s="72">
        <v>0.13773213896654504</v>
      </c>
    </row>
    <row r="200" spans="1:13" s="58" customFormat="1" ht="12.75">
      <c r="A200" s="57">
        <v>14</v>
      </c>
      <c r="B200" s="54" t="s">
        <v>216</v>
      </c>
      <c r="C200" s="124" t="s">
        <v>379</v>
      </c>
      <c r="D200" s="80" t="s">
        <v>52</v>
      </c>
      <c r="E200" s="55">
        <v>1314.695</v>
      </c>
      <c r="F200" s="55">
        <v>8973.195</v>
      </c>
      <c r="G200" s="56">
        <f t="shared" si="24"/>
        <v>5.825305489105839</v>
      </c>
      <c r="H200" s="55">
        <v>4447.377</v>
      </c>
      <c r="I200" s="55">
        <v>33666.639</v>
      </c>
      <c r="J200" s="56">
        <f t="shared" si="25"/>
        <v>6.569998900475493</v>
      </c>
      <c r="K200" s="54">
        <v>14</v>
      </c>
      <c r="L200" s="123">
        <f t="shared" si="26"/>
        <v>0.01584575673373705</v>
      </c>
      <c r="M200" s="72">
        <v>0.5969611096421522</v>
      </c>
    </row>
    <row r="201" spans="1:13" s="58" customFormat="1" ht="12.75">
      <c r="A201" s="57">
        <v>15</v>
      </c>
      <c r="B201" s="54" t="s">
        <v>73</v>
      </c>
      <c r="C201" s="124">
        <v>22042990</v>
      </c>
      <c r="D201" s="80" t="s">
        <v>66</v>
      </c>
      <c r="E201" s="55">
        <v>46373.713</v>
      </c>
      <c r="F201" s="55">
        <v>29087.667</v>
      </c>
      <c r="G201" s="56">
        <f t="shared" si="24"/>
        <v>-0.37275527193606434</v>
      </c>
      <c r="H201" s="55">
        <v>35033.019</v>
      </c>
      <c r="I201" s="55">
        <v>31866.71</v>
      </c>
      <c r="J201" s="56">
        <f t="shared" si="25"/>
        <v>-0.09038070627027608</v>
      </c>
      <c r="K201" s="54">
        <v>15</v>
      </c>
      <c r="L201" s="123">
        <f t="shared" si="26"/>
        <v>0.014998590579966884</v>
      </c>
      <c r="M201" s="72">
        <v>0.1713013942927223</v>
      </c>
    </row>
    <row r="202" spans="1:13" s="58" customFormat="1" ht="12.75">
      <c r="A202" s="57">
        <v>16</v>
      </c>
      <c r="B202" s="54" t="s">
        <v>61</v>
      </c>
      <c r="C202" s="124">
        <v>20029010</v>
      </c>
      <c r="D202" s="80" t="s">
        <v>52</v>
      </c>
      <c r="E202" s="55">
        <v>22862.356</v>
      </c>
      <c r="F202" s="55">
        <v>25694.78</v>
      </c>
      <c r="G202" s="56">
        <f t="shared" si="24"/>
        <v>0.12389029372125948</v>
      </c>
      <c r="H202" s="55">
        <v>24345.64</v>
      </c>
      <c r="I202" s="55">
        <v>25542.896</v>
      </c>
      <c r="J202" s="56">
        <f t="shared" si="25"/>
        <v>0.049177429716368154</v>
      </c>
      <c r="K202" s="54">
        <v>16</v>
      </c>
      <c r="L202" s="123">
        <f t="shared" si="26"/>
        <v>0.012022183630838384</v>
      </c>
      <c r="M202" s="72">
        <v>0.33561434993628386</v>
      </c>
    </row>
    <row r="203" spans="1:13" s="58" customFormat="1" ht="12.75">
      <c r="A203" s="57">
        <v>17</v>
      </c>
      <c r="B203" s="54" t="s">
        <v>63</v>
      </c>
      <c r="C203" s="124" t="s">
        <v>353</v>
      </c>
      <c r="D203" s="80" t="s">
        <v>52</v>
      </c>
      <c r="E203" s="55">
        <v>19313.099</v>
      </c>
      <c r="F203" s="55">
        <v>20341.088</v>
      </c>
      <c r="G203" s="56">
        <f t="shared" si="24"/>
        <v>0.053227552968065944</v>
      </c>
      <c r="H203" s="55">
        <v>25918.23</v>
      </c>
      <c r="I203" s="55">
        <v>20530.82</v>
      </c>
      <c r="J203" s="56">
        <f t="shared" si="25"/>
        <v>-0.207861802291283</v>
      </c>
      <c r="K203" s="54">
        <v>17</v>
      </c>
      <c r="L203" s="123">
        <f t="shared" si="26"/>
        <v>0.009663167721142086</v>
      </c>
      <c r="M203" s="72">
        <v>0.5929737639373596</v>
      </c>
    </row>
    <row r="204" spans="1:13" s="58" customFormat="1" ht="12.75">
      <c r="A204" s="57">
        <v>18</v>
      </c>
      <c r="B204" s="54" t="s">
        <v>82</v>
      </c>
      <c r="C204" s="124" t="s">
        <v>377</v>
      </c>
      <c r="D204" s="80" t="s">
        <v>52</v>
      </c>
      <c r="E204" s="55">
        <v>13429.736</v>
      </c>
      <c r="F204" s="55">
        <v>10411.489</v>
      </c>
      <c r="G204" s="56">
        <f t="shared" si="24"/>
        <v>-0.22474358393940141</v>
      </c>
      <c r="H204" s="55">
        <v>24154.806</v>
      </c>
      <c r="I204" s="55">
        <v>19879.285</v>
      </c>
      <c r="J204" s="56">
        <f t="shared" si="25"/>
        <v>-0.1770049819485199</v>
      </c>
      <c r="K204" s="54">
        <v>18</v>
      </c>
      <c r="L204" s="123">
        <f t="shared" si="26"/>
        <v>0.009356512069726588</v>
      </c>
      <c r="M204" s="72">
        <v>0.2204254328383126</v>
      </c>
    </row>
    <row r="205" spans="1:26" s="59" customFormat="1" ht="12.75">
      <c r="A205" s="57">
        <v>19</v>
      </c>
      <c r="B205" s="54" t="s">
        <v>304</v>
      </c>
      <c r="C205" s="124" t="s">
        <v>382</v>
      </c>
      <c r="D205" s="80" t="s">
        <v>52</v>
      </c>
      <c r="E205" s="55">
        <v>15181.94</v>
      </c>
      <c r="F205" s="55">
        <v>16788.491</v>
      </c>
      <c r="G205" s="56">
        <f t="shared" si="24"/>
        <v>0.10581987545728683</v>
      </c>
      <c r="H205" s="55">
        <v>14808.418</v>
      </c>
      <c r="I205" s="55">
        <v>19373.839</v>
      </c>
      <c r="J205" s="56">
        <f t="shared" si="25"/>
        <v>0.30829903639943174</v>
      </c>
      <c r="K205" s="54">
        <v>19</v>
      </c>
      <c r="L205" s="123">
        <f t="shared" si="26"/>
        <v>0.009118615606166907</v>
      </c>
      <c r="M205" s="72">
        <v>0.8702174865579836</v>
      </c>
      <c r="N205" s="58"/>
      <c r="O205" s="58"/>
      <c r="P205" s="58"/>
      <c r="Q205" s="58"/>
      <c r="R205" s="58"/>
      <c r="S205" s="58"/>
      <c r="T205" s="58"/>
      <c r="U205" s="58"/>
      <c r="V205" s="58"/>
      <c r="W205" s="58"/>
      <c r="X205" s="58"/>
      <c r="Y205" s="58"/>
      <c r="Z205" s="58"/>
    </row>
    <row r="206" spans="1:26" ht="12.75">
      <c r="A206" s="57">
        <v>20</v>
      </c>
      <c r="B206" s="54" t="s">
        <v>79</v>
      </c>
      <c r="C206" s="124" t="s">
        <v>376</v>
      </c>
      <c r="D206" s="80" t="s">
        <v>52</v>
      </c>
      <c r="E206" s="55">
        <v>42703.396</v>
      </c>
      <c r="F206" s="55">
        <v>42136.869</v>
      </c>
      <c r="G206" s="56">
        <f t="shared" si="24"/>
        <v>-0.013266556130571018</v>
      </c>
      <c r="H206" s="55">
        <v>20162.315</v>
      </c>
      <c r="I206" s="55">
        <v>18962.654</v>
      </c>
      <c r="J206" s="56">
        <f t="shared" si="25"/>
        <v>-0.05950016156378869</v>
      </c>
      <c r="K206" s="54">
        <v>20</v>
      </c>
      <c r="L206" s="123">
        <f t="shared" si="26"/>
        <v>0.008925084630812888</v>
      </c>
      <c r="M206" s="72">
        <v>0.4894294170436457</v>
      </c>
      <c r="N206" s="58"/>
      <c r="O206" s="58"/>
      <c r="P206" s="58"/>
      <c r="Q206" s="58"/>
      <c r="R206" s="58"/>
      <c r="S206" s="58"/>
      <c r="T206" s="58"/>
      <c r="U206" s="58"/>
      <c r="V206" s="58"/>
      <c r="W206" s="58"/>
      <c r="X206" s="58"/>
      <c r="Y206" s="58"/>
      <c r="Z206" s="58"/>
    </row>
    <row r="207" spans="1:26" ht="12.75">
      <c r="A207" s="57"/>
      <c r="B207" s="54" t="s">
        <v>147</v>
      </c>
      <c r="C207" s="124"/>
      <c r="G207" s="56"/>
      <c r="H207" s="55">
        <f>+H208-SUM(H187:H206)</f>
        <v>259610.74299999978</v>
      </c>
      <c r="I207" s="55">
        <f>+I208-SUM(I187:I206)</f>
        <v>332915.3700000001</v>
      </c>
      <c r="J207" s="56">
        <f t="shared" si="25"/>
        <v>0.2823636115859827</v>
      </c>
      <c r="L207" s="123">
        <f t="shared" si="26"/>
        <v>0.1566920881511832</v>
      </c>
      <c r="M207" s="72"/>
      <c r="N207" s="58"/>
      <c r="O207" s="58"/>
      <c r="P207" s="58"/>
      <c r="Q207" s="58"/>
      <c r="R207" s="58"/>
      <c r="S207" s="58"/>
      <c r="T207" s="58"/>
      <c r="U207" s="58"/>
      <c r="V207" s="58"/>
      <c r="W207" s="58"/>
      <c r="X207" s="58"/>
      <c r="Y207" s="58"/>
      <c r="Z207" s="58"/>
    </row>
    <row r="208" spans="2:26" s="59" customFormat="1" ht="12.75">
      <c r="B208" s="70" t="s">
        <v>150</v>
      </c>
      <c r="C208" s="70"/>
      <c r="D208" s="70"/>
      <c r="E208" s="98"/>
      <c r="F208" s="71"/>
      <c r="G208" s="71"/>
      <c r="H208" s="71">
        <f>+'Exportacion_regional '!C14</f>
        <v>1847832.26</v>
      </c>
      <c r="I208" s="71">
        <f>+'Exportacion_regional '!D14</f>
        <v>2124646.968</v>
      </c>
      <c r="J208" s="99">
        <f>+(I208-H208)/H208</f>
        <v>0.14980510622755328</v>
      </c>
      <c r="K208" s="71"/>
      <c r="L208" s="99">
        <f>SUM(L187:L207)</f>
        <v>0.9999999999999999</v>
      </c>
      <c r="M208" s="100"/>
      <c r="N208" s="58"/>
      <c r="O208" s="58"/>
      <c r="P208" s="58"/>
      <c r="Q208" s="58"/>
      <c r="R208" s="58"/>
      <c r="S208" s="58"/>
      <c r="T208" s="58"/>
      <c r="U208" s="58"/>
      <c r="V208" s="58"/>
      <c r="W208" s="58"/>
      <c r="X208" s="58"/>
      <c r="Y208" s="58"/>
      <c r="Z208" s="58"/>
    </row>
    <row r="209" spans="5:13" s="58" customFormat="1" ht="12.75" customHeight="1">
      <c r="E209" s="101"/>
      <c r="F209" s="96"/>
      <c r="G209" s="96"/>
      <c r="H209" s="96"/>
      <c r="I209" s="101"/>
      <c r="J209" s="96"/>
      <c r="K209" s="96"/>
      <c r="L209" s="96"/>
      <c r="M209" s="97"/>
    </row>
    <row r="210" spans="2:13" s="58" customFormat="1" ht="21" customHeight="1">
      <c r="B210" s="227" t="s">
        <v>310</v>
      </c>
      <c r="C210" s="227"/>
      <c r="D210" s="227"/>
      <c r="E210" s="227"/>
      <c r="F210" s="227"/>
      <c r="G210" s="227"/>
      <c r="H210" s="227"/>
      <c r="I210" s="227"/>
      <c r="J210" s="227"/>
      <c r="K210" s="227"/>
      <c r="L210" s="227"/>
      <c r="M210" s="227"/>
    </row>
    <row r="211" spans="13:26" ht="12.75">
      <c r="M211" s="97"/>
      <c r="N211" s="58"/>
      <c r="O211" s="58"/>
      <c r="P211" s="58"/>
      <c r="Q211" s="58"/>
      <c r="R211" s="58"/>
      <c r="S211" s="58"/>
      <c r="T211" s="58"/>
      <c r="U211" s="58"/>
      <c r="V211" s="58"/>
      <c r="W211" s="58"/>
      <c r="X211" s="58"/>
      <c r="Y211" s="58"/>
      <c r="Z211" s="58"/>
    </row>
    <row r="212" spans="2:26" s="83" customFormat="1" ht="15.75" customHeight="1">
      <c r="B212" s="225" t="s">
        <v>137</v>
      </c>
      <c r="C212" s="225"/>
      <c r="D212" s="225"/>
      <c r="E212" s="225"/>
      <c r="F212" s="225"/>
      <c r="G212" s="225"/>
      <c r="H212" s="225"/>
      <c r="I212" s="225"/>
      <c r="J212" s="225"/>
      <c r="K212" s="225"/>
      <c r="L212" s="225"/>
      <c r="M212" s="225"/>
      <c r="N212" s="58"/>
      <c r="O212" s="58"/>
      <c r="P212" s="58"/>
      <c r="Q212" s="58"/>
      <c r="R212" s="58"/>
      <c r="S212" s="58"/>
      <c r="T212" s="58"/>
      <c r="U212" s="58"/>
      <c r="V212" s="58"/>
      <c r="W212" s="58"/>
      <c r="X212" s="58"/>
      <c r="Y212" s="58"/>
      <c r="Z212" s="58"/>
    </row>
    <row r="213" spans="2:26" s="83" customFormat="1" ht="15.75" customHeight="1">
      <c r="B213" s="222" t="s">
        <v>45</v>
      </c>
      <c r="C213" s="222"/>
      <c r="D213" s="222"/>
      <c r="E213" s="222"/>
      <c r="F213" s="222"/>
      <c r="G213" s="222"/>
      <c r="H213" s="222"/>
      <c r="I213" s="222"/>
      <c r="J213" s="222"/>
      <c r="K213" s="222"/>
      <c r="L213" s="222"/>
      <c r="M213" s="222"/>
      <c r="N213" s="58"/>
      <c r="O213" s="58"/>
      <c r="P213" s="58"/>
      <c r="Q213" s="58"/>
      <c r="R213" s="58"/>
      <c r="S213" s="58"/>
      <c r="T213" s="58"/>
      <c r="U213" s="58"/>
      <c r="V213" s="58"/>
      <c r="W213" s="58"/>
      <c r="X213" s="58"/>
      <c r="Y213" s="58"/>
      <c r="Z213" s="58"/>
    </row>
    <row r="214" spans="2:26" s="84" customFormat="1" ht="15.75" customHeight="1">
      <c r="B214" s="222" t="s">
        <v>36</v>
      </c>
      <c r="C214" s="222"/>
      <c r="D214" s="222"/>
      <c r="E214" s="222"/>
      <c r="F214" s="222"/>
      <c r="G214" s="222"/>
      <c r="H214" s="222"/>
      <c r="I214" s="222"/>
      <c r="J214" s="222"/>
      <c r="K214" s="222"/>
      <c r="L214" s="222"/>
      <c r="M214" s="222"/>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204</v>
      </c>
      <c r="C216" s="86" t="s">
        <v>169</v>
      </c>
      <c r="D216" s="86" t="s">
        <v>51</v>
      </c>
      <c r="E216" s="223" t="s">
        <v>160</v>
      </c>
      <c r="F216" s="223"/>
      <c r="G216" s="223"/>
      <c r="H216" s="223" t="s">
        <v>161</v>
      </c>
      <c r="I216" s="223"/>
      <c r="J216" s="223"/>
      <c r="K216" s="223"/>
      <c r="L216" s="223"/>
      <c r="M216" s="223"/>
    </row>
    <row r="217" spans="2:13" s="58" customFormat="1" ht="15.75" customHeight="1">
      <c r="B217" s="88"/>
      <c r="C217" s="88"/>
      <c r="D217" s="88"/>
      <c r="E217" s="224" t="str">
        <f>+E185</f>
        <v>ene - oct</v>
      </c>
      <c r="F217" s="224"/>
      <c r="G217" s="88" t="s">
        <v>114</v>
      </c>
      <c r="H217" s="224" t="str">
        <f>+E217</f>
        <v>ene - oct</v>
      </c>
      <c r="I217" s="224"/>
      <c r="J217" s="88" t="s">
        <v>114</v>
      </c>
      <c r="K217" s="89"/>
      <c r="L217" s="122" t="s">
        <v>200</v>
      </c>
      <c r="M217" s="90" t="s">
        <v>162</v>
      </c>
    </row>
    <row r="218" spans="2:13" s="58" customFormat="1" ht="15.75">
      <c r="B218" s="91"/>
      <c r="C218" s="91"/>
      <c r="D218" s="91"/>
      <c r="E218" s="92">
        <f aca="true" t="shared" si="27" ref="E218:J218">+E186</f>
        <v>2010</v>
      </c>
      <c r="F218" s="92">
        <f t="shared" si="27"/>
        <v>2011</v>
      </c>
      <c r="G218" s="93" t="str">
        <f t="shared" si="27"/>
        <v>11/10</v>
      </c>
      <c r="H218" s="92">
        <f t="shared" si="27"/>
        <v>2010</v>
      </c>
      <c r="I218" s="92">
        <f t="shared" si="27"/>
        <v>2011</v>
      </c>
      <c r="J218" s="93" t="str">
        <f t="shared" si="27"/>
        <v>11/10</v>
      </c>
      <c r="K218" s="91"/>
      <c r="L218" s="92">
        <v>2011</v>
      </c>
      <c r="M218" s="178">
        <f>+M186</f>
        <v>2011</v>
      </c>
    </row>
    <row r="219" spans="1:26" s="57" customFormat="1" ht="12.75">
      <c r="A219" s="57">
        <v>1</v>
      </c>
      <c r="B219" s="54" t="s">
        <v>56</v>
      </c>
      <c r="C219" s="124" t="s">
        <v>350</v>
      </c>
      <c r="D219" s="80" t="s">
        <v>52</v>
      </c>
      <c r="E219" s="55">
        <v>307275.798</v>
      </c>
      <c r="F219" s="55">
        <v>301115.535</v>
      </c>
      <c r="G219" s="56">
        <f aca="true" t="shared" si="28" ref="G219:G238">+(F219-E219)/E219</f>
        <v>-0.02004799284582782</v>
      </c>
      <c r="H219" s="55">
        <v>233394.488</v>
      </c>
      <c r="I219" s="55">
        <v>232878.719</v>
      </c>
      <c r="J219" s="56">
        <f aca="true" t="shared" si="29" ref="J219:J238">+(I219-H219)/H219</f>
        <v>-0.0022098593862250947</v>
      </c>
      <c r="K219" s="54">
        <v>1</v>
      </c>
      <c r="L219" s="123">
        <f aca="true" t="shared" si="30" ref="L219:L239">+I219/$I$240</f>
        <v>0.15777744329908</v>
      </c>
      <c r="M219" s="72">
        <v>0.38730596808916556</v>
      </c>
      <c r="N219" s="58"/>
      <c r="O219" s="58"/>
      <c r="P219" s="58"/>
      <c r="Q219" s="58"/>
      <c r="R219" s="58"/>
      <c r="S219" s="58"/>
      <c r="T219" s="58"/>
      <c r="U219" s="58"/>
      <c r="V219" s="58"/>
      <c r="W219" s="58"/>
      <c r="X219" s="58"/>
      <c r="Y219" s="58"/>
      <c r="Z219" s="58"/>
    </row>
    <row r="220" spans="1:26" s="57" customFormat="1" ht="12.75">
      <c r="A220" s="57">
        <v>2</v>
      </c>
      <c r="B220" s="54" t="s">
        <v>83</v>
      </c>
      <c r="C220" s="124">
        <v>47031100</v>
      </c>
      <c r="D220" s="80" t="s">
        <v>52</v>
      </c>
      <c r="E220" s="55">
        <v>209841.837</v>
      </c>
      <c r="F220" s="55">
        <v>318044.57</v>
      </c>
      <c r="G220" s="56">
        <f t="shared" si="28"/>
        <v>0.5156394670715736</v>
      </c>
      <c r="H220" s="55">
        <v>139220.65</v>
      </c>
      <c r="I220" s="55">
        <v>227906.462</v>
      </c>
      <c r="J220" s="56">
        <f t="shared" si="29"/>
        <v>0.6370162184991954</v>
      </c>
      <c r="K220" s="54">
        <v>2</v>
      </c>
      <c r="L220" s="123">
        <f t="shared" si="30"/>
        <v>0.15440869410527344</v>
      </c>
      <c r="M220" s="72">
        <v>0.9936839983248855</v>
      </c>
      <c r="N220" s="58"/>
      <c r="O220" s="58"/>
      <c r="P220" s="58"/>
      <c r="Q220" s="58"/>
      <c r="R220" s="58"/>
      <c r="S220" s="58"/>
      <c r="T220" s="58"/>
      <c r="U220" s="58"/>
      <c r="V220" s="58"/>
      <c r="W220" s="58"/>
      <c r="X220" s="58"/>
      <c r="Y220" s="58"/>
      <c r="Z220" s="58"/>
    </row>
    <row r="221" spans="1:26" s="57" customFormat="1" ht="12.75">
      <c r="A221" s="57">
        <v>3</v>
      </c>
      <c r="B221" s="54" t="s">
        <v>65</v>
      </c>
      <c r="C221" s="124">
        <v>22042110</v>
      </c>
      <c r="D221" s="80" t="s">
        <v>66</v>
      </c>
      <c r="E221" s="55">
        <v>43010.703</v>
      </c>
      <c r="F221" s="55">
        <v>67959.635</v>
      </c>
      <c r="G221" s="56">
        <f t="shared" si="28"/>
        <v>0.5800633391181723</v>
      </c>
      <c r="H221" s="55">
        <v>133961.966</v>
      </c>
      <c r="I221" s="55">
        <v>216790.894</v>
      </c>
      <c r="J221" s="56">
        <f t="shared" si="29"/>
        <v>0.6183018245641455</v>
      </c>
      <c r="K221" s="54">
        <v>3</v>
      </c>
      <c r="L221" s="123">
        <f t="shared" si="30"/>
        <v>0.1468777960163971</v>
      </c>
      <c r="M221" s="72">
        <v>0.20073373818609183</v>
      </c>
      <c r="N221" s="58"/>
      <c r="O221" s="58"/>
      <c r="P221" s="58"/>
      <c r="Q221" s="58"/>
      <c r="R221" s="58"/>
      <c r="S221" s="58"/>
      <c r="T221" s="58"/>
      <c r="U221" s="58"/>
      <c r="V221" s="58"/>
      <c r="W221" s="58"/>
      <c r="X221" s="58"/>
      <c r="Y221" s="58"/>
      <c r="Z221" s="58"/>
    </row>
    <row r="222" spans="1:26" s="57" customFormat="1" ht="12.75">
      <c r="A222" s="57">
        <v>4</v>
      </c>
      <c r="B222" s="54" t="s">
        <v>53</v>
      </c>
      <c r="C222" s="124" t="s">
        <v>371</v>
      </c>
      <c r="D222" s="80" t="s">
        <v>52</v>
      </c>
      <c r="E222" s="55">
        <v>14310.445</v>
      </c>
      <c r="F222" s="55">
        <v>24073.943</v>
      </c>
      <c r="G222" s="56">
        <f t="shared" si="28"/>
        <v>0.6822637590934454</v>
      </c>
      <c r="H222" s="55">
        <v>78805.403</v>
      </c>
      <c r="I222" s="55">
        <v>114454.945</v>
      </c>
      <c r="J222" s="56">
        <f t="shared" si="29"/>
        <v>0.4523743378356938</v>
      </c>
      <c r="K222" s="54">
        <v>4</v>
      </c>
      <c r="L222" s="123">
        <f t="shared" si="30"/>
        <v>0.07754426283595633</v>
      </c>
      <c r="M222" s="72">
        <v>0.419753177018356</v>
      </c>
      <c r="N222" s="58"/>
      <c r="O222" s="58"/>
      <c r="P222" s="58"/>
      <c r="Q222" s="58"/>
      <c r="R222" s="58"/>
      <c r="S222" s="58"/>
      <c r="T222" s="58"/>
      <c r="U222" s="58"/>
      <c r="V222" s="58"/>
      <c r="W222" s="58"/>
      <c r="X222" s="58"/>
      <c r="Y222" s="58"/>
      <c r="Z222" s="58"/>
    </row>
    <row r="223" spans="1:26" s="57" customFormat="1" ht="12.75">
      <c r="A223" s="57">
        <v>5</v>
      </c>
      <c r="B223" s="54" t="s">
        <v>73</v>
      </c>
      <c r="C223" s="77">
        <v>22042990</v>
      </c>
      <c r="D223" s="80" t="s">
        <v>66</v>
      </c>
      <c r="E223" s="55">
        <v>110190.578</v>
      </c>
      <c r="F223" s="55">
        <v>69962.005</v>
      </c>
      <c r="G223" s="56">
        <f t="shared" si="28"/>
        <v>-0.3650817858492401</v>
      </c>
      <c r="H223" s="55">
        <v>83653.595</v>
      </c>
      <c r="I223" s="55">
        <v>80503.921</v>
      </c>
      <c r="J223" s="56">
        <f t="shared" si="29"/>
        <v>-0.03765138844301908</v>
      </c>
      <c r="K223" s="54">
        <v>5</v>
      </c>
      <c r="L223" s="123">
        <f t="shared" si="30"/>
        <v>0.05454213629082662</v>
      </c>
      <c r="M223" s="72">
        <v>0.4327536138286998</v>
      </c>
      <c r="N223" s="58"/>
      <c r="O223" s="58"/>
      <c r="P223" s="58"/>
      <c r="Q223" s="58"/>
      <c r="R223" s="58"/>
      <c r="S223" s="58"/>
      <c r="T223" s="58"/>
      <c r="U223" s="58"/>
      <c r="V223" s="58"/>
      <c r="W223" s="58"/>
      <c r="X223" s="58"/>
      <c r="Y223" s="58"/>
      <c r="Z223" s="58"/>
    </row>
    <row r="224" spans="1:26" s="57" customFormat="1" ht="12.75">
      <c r="A224" s="57">
        <v>6</v>
      </c>
      <c r="B224" s="54" t="s">
        <v>84</v>
      </c>
      <c r="C224" s="124">
        <v>20079990</v>
      </c>
      <c r="D224" s="80" t="s">
        <v>52</v>
      </c>
      <c r="E224" s="55">
        <v>52341.246</v>
      </c>
      <c r="F224" s="55">
        <v>60550.046</v>
      </c>
      <c r="G224" s="56">
        <f t="shared" si="28"/>
        <v>0.15683233830543514</v>
      </c>
      <c r="H224" s="55">
        <v>38795.974</v>
      </c>
      <c r="I224" s="55">
        <v>50812.482</v>
      </c>
      <c r="J224" s="56">
        <f t="shared" si="29"/>
        <v>0.30973595352961114</v>
      </c>
      <c r="K224" s="54">
        <v>6</v>
      </c>
      <c r="L224" s="123">
        <f t="shared" si="30"/>
        <v>0.034425917198730914</v>
      </c>
      <c r="M224" s="72">
        <v>0.6127811633928112</v>
      </c>
      <c r="N224" s="58"/>
      <c r="O224" s="58"/>
      <c r="P224" s="58"/>
      <c r="Q224" s="58"/>
      <c r="R224" s="58"/>
      <c r="S224" s="58"/>
      <c r="T224" s="58"/>
      <c r="U224" s="58"/>
      <c r="V224" s="58"/>
      <c r="W224" s="58"/>
      <c r="X224" s="58"/>
      <c r="Y224" s="58"/>
      <c r="Z224" s="58"/>
    </row>
    <row r="225" spans="1:26" s="57" customFormat="1" ht="12.75">
      <c r="A225" s="57">
        <v>7</v>
      </c>
      <c r="B225" s="54" t="s">
        <v>85</v>
      </c>
      <c r="C225" s="124" t="s">
        <v>360</v>
      </c>
      <c r="D225" s="80" t="s">
        <v>52</v>
      </c>
      <c r="E225" s="55">
        <v>19131.965</v>
      </c>
      <c r="F225" s="55">
        <v>21294.09</v>
      </c>
      <c r="G225" s="56">
        <f t="shared" si="28"/>
        <v>0.11301113084829499</v>
      </c>
      <c r="H225" s="55">
        <v>51105.73</v>
      </c>
      <c r="I225" s="55">
        <v>50623.111</v>
      </c>
      <c r="J225" s="56">
        <f t="shared" si="29"/>
        <v>-0.009443539892689255</v>
      </c>
      <c r="K225" s="54">
        <v>7</v>
      </c>
      <c r="L225" s="123">
        <f t="shared" si="30"/>
        <v>0.03429761662947627</v>
      </c>
      <c r="M225" s="72">
        <v>0.4192818107521119</v>
      </c>
      <c r="N225" s="58"/>
      <c r="O225" s="58"/>
      <c r="P225" s="58"/>
      <c r="Q225" s="58"/>
      <c r="R225" s="58"/>
      <c r="S225" s="58"/>
      <c r="T225" s="58"/>
      <c r="U225" s="58"/>
      <c r="V225" s="58"/>
      <c r="W225" s="58"/>
      <c r="X225" s="58"/>
      <c r="Y225" s="58"/>
      <c r="Z225" s="58"/>
    </row>
    <row r="226" spans="1:26" s="57" customFormat="1" ht="12.75">
      <c r="A226" s="57">
        <v>8</v>
      </c>
      <c r="B226" s="54" t="s">
        <v>277</v>
      </c>
      <c r="C226" s="124" t="s">
        <v>356</v>
      </c>
      <c r="D226" s="80" t="s">
        <v>52</v>
      </c>
      <c r="E226" s="55">
        <v>56791.672</v>
      </c>
      <c r="F226" s="55">
        <v>57988.092</v>
      </c>
      <c r="G226" s="56">
        <f t="shared" si="28"/>
        <v>0.02106682120575704</v>
      </c>
      <c r="H226" s="55">
        <v>43943.521</v>
      </c>
      <c r="I226" s="55">
        <v>50034.426</v>
      </c>
      <c r="J226" s="56">
        <f t="shared" si="29"/>
        <v>0.13860757766770665</v>
      </c>
      <c r="K226" s="54">
        <v>8</v>
      </c>
      <c r="L226" s="123">
        <f t="shared" si="30"/>
        <v>0.03389877720521562</v>
      </c>
      <c r="M226" s="72">
        <v>0.31874232080835024</v>
      </c>
      <c r="N226" s="58"/>
      <c r="O226" s="58"/>
      <c r="P226" s="58"/>
      <c r="Q226" s="58"/>
      <c r="R226" s="58"/>
      <c r="S226" s="58"/>
      <c r="T226" s="58"/>
      <c r="U226" s="58"/>
      <c r="V226" s="58"/>
      <c r="W226" s="58"/>
      <c r="X226" s="58"/>
      <c r="Y226" s="58"/>
      <c r="Z226" s="58"/>
    </row>
    <row r="227" spans="1:26" s="57" customFormat="1" ht="12.75">
      <c r="A227" s="57">
        <v>9</v>
      </c>
      <c r="B227" s="54" t="s">
        <v>61</v>
      </c>
      <c r="C227" s="124">
        <v>20029010</v>
      </c>
      <c r="D227" s="80" t="s">
        <v>52</v>
      </c>
      <c r="E227" s="55">
        <v>46834.118</v>
      </c>
      <c r="F227" s="55">
        <v>46114.035</v>
      </c>
      <c r="G227" s="56">
        <f t="shared" si="28"/>
        <v>-0.015375180119757966</v>
      </c>
      <c r="H227" s="55">
        <v>48814.839</v>
      </c>
      <c r="I227" s="55">
        <v>46525.501</v>
      </c>
      <c r="J227" s="56">
        <f t="shared" si="29"/>
        <v>-0.04689840316793841</v>
      </c>
      <c r="K227" s="54">
        <v>9</v>
      </c>
      <c r="L227" s="123">
        <f t="shared" si="30"/>
        <v>0.03152144870733675</v>
      </c>
      <c r="M227" s="72">
        <v>0.6113099224760937</v>
      </c>
      <c r="N227" s="58"/>
      <c r="O227" s="58"/>
      <c r="P227" s="58"/>
      <c r="Q227" s="58"/>
      <c r="R227" s="58"/>
      <c r="S227" s="58"/>
      <c r="T227" s="58"/>
      <c r="U227" s="58"/>
      <c r="V227" s="58"/>
      <c r="W227" s="58"/>
      <c r="X227" s="58"/>
      <c r="Y227" s="58"/>
      <c r="Z227" s="58"/>
    </row>
    <row r="228" spans="1:13" s="58" customFormat="1" ht="12.75">
      <c r="A228" s="57">
        <v>10</v>
      </c>
      <c r="B228" s="54" t="s">
        <v>94</v>
      </c>
      <c r="C228" s="124">
        <v>47032100</v>
      </c>
      <c r="D228" s="80" t="s">
        <v>52</v>
      </c>
      <c r="E228" s="55">
        <v>0</v>
      </c>
      <c r="F228" s="55">
        <v>45316.631</v>
      </c>
      <c r="G228" s="56"/>
      <c r="H228" s="55">
        <v>0</v>
      </c>
      <c r="I228" s="55">
        <v>36773.677</v>
      </c>
      <c r="J228" s="56"/>
      <c r="K228" s="54">
        <v>10</v>
      </c>
      <c r="L228" s="123">
        <f t="shared" si="30"/>
        <v>0.02491449954156688</v>
      </c>
      <c r="M228" s="72">
        <v>0.03059846727674448</v>
      </c>
    </row>
    <row r="229" spans="1:13" s="58" customFormat="1" ht="12.75">
      <c r="A229" s="57">
        <v>11</v>
      </c>
      <c r="B229" s="54" t="s">
        <v>170</v>
      </c>
      <c r="C229" s="124" t="s">
        <v>380</v>
      </c>
      <c r="D229" s="80" t="s">
        <v>52</v>
      </c>
      <c r="E229" s="55">
        <v>4331.641</v>
      </c>
      <c r="F229" s="55">
        <v>12806.394</v>
      </c>
      <c r="G229" s="56">
        <f t="shared" si="28"/>
        <v>1.9564763100173816</v>
      </c>
      <c r="H229" s="55">
        <v>6251.791</v>
      </c>
      <c r="I229" s="55">
        <v>36383.061</v>
      </c>
      <c r="J229" s="56">
        <f t="shared" si="29"/>
        <v>4.819622089094149</v>
      </c>
      <c r="K229" s="54">
        <v>11</v>
      </c>
      <c r="L229" s="123">
        <f t="shared" si="30"/>
        <v>0.02464985366041312</v>
      </c>
      <c r="M229" s="72">
        <v>0.3338024370702311</v>
      </c>
    </row>
    <row r="230" spans="1:13" s="58" customFormat="1" ht="12.75">
      <c r="A230" s="57">
        <v>12</v>
      </c>
      <c r="B230" s="54" t="s">
        <v>71</v>
      </c>
      <c r="C230" s="124" t="s">
        <v>381</v>
      </c>
      <c r="D230" s="80" t="s">
        <v>52</v>
      </c>
      <c r="E230" s="55">
        <v>7419.468</v>
      </c>
      <c r="F230" s="55">
        <v>9646.283</v>
      </c>
      <c r="G230" s="56">
        <f t="shared" si="28"/>
        <v>0.300131357126953</v>
      </c>
      <c r="H230" s="55">
        <v>46632.272</v>
      </c>
      <c r="I230" s="55">
        <v>34589.055</v>
      </c>
      <c r="J230" s="56">
        <f t="shared" si="29"/>
        <v>-0.25825928018261685</v>
      </c>
      <c r="K230" s="54">
        <v>12</v>
      </c>
      <c r="L230" s="123">
        <f t="shared" si="30"/>
        <v>0.023434398331739617</v>
      </c>
      <c r="M230" s="72">
        <v>0.25679456979349635</v>
      </c>
    </row>
    <row r="231" spans="1:25" s="58" customFormat="1" ht="12.75">
      <c r="A231" s="57">
        <v>13</v>
      </c>
      <c r="B231" s="54" t="s">
        <v>206</v>
      </c>
      <c r="C231" s="124" t="s">
        <v>357</v>
      </c>
      <c r="D231" s="80" t="s">
        <v>52</v>
      </c>
      <c r="E231" s="55">
        <v>25399.971</v>
      </c>
      <c r="F231" s="55">
        <v>30942.326</v>
      </c>
      <c r="G231" s="56">
        <f t="shared" si="28"/>
        <v>0.21820320188554543</v>
      </c>
      <c r="H231" s="55">
        <v>23360.154</v>
      </c>
      <c r="I231" s="55">
        <v>29213.581</v>
      </c>
      <c r="J231" s="56">
        <f t="shared" si="29"/>
        <v>0.2505731340640991</v>
      </c>
      <c r="K231" s="54">
        <v>13</v>
      </c>
      <c r="L231" s="123">
        <f t="shared" si="30"/>
        <v>0.019792465965044147</v>
      </c>
      <c r="M231" s="72">
        <v>0.24336772614425164</v>
      </c>
      <c r="N231" s="119"/>
      <c r="O231" s="119"/>
      <c r="P231" s="119"/>
      <c r="Q231" s="119"/>
      <c r="R231" s="120"/>
      <c r="S231" s="120"/>
      <c r="T231" s="120"/>
      <c r="U231" s="120"/>
      <c r="V231" s="121"/>
      <c r="W231" s="121"/>
      <c r="X231" s="121"/>
      <c r="Y231" s="121"/>
    </row>
    <row r="232" spans="1:25" s="58" customFormat="1" ht="12.75">
      <c r="A232" s="57">
        <v>14</v>
      </c>
      <c r="B232" s="54" t="s">
        <v>86</v>
      </c>
      <c r="C232" s="124">
        <v>20079910</v>
      </c>
      <c r="D232" s="80" t="s">
        <v>52</v>
      </c>
      <c r="E232" s="55">
        <v>18217.98</v>
      </c>
      <c r="F232" s="55">
        <v>22144.102</v>
      </c>
      <c r="G232" s="56">
        <f t="shared" si="28"/>
        <v>0.21550808596781856</v>
      </c>
      <c r="H232" s="55">
        <v>15681.093</v>
      </c>
      <c r="I232" s="55">
        <v>23142.103</v>
      </c>
      <c r="J232" s="56">
        <f t="shared" si="29"/>
        <v>0.4757965532122026</v>
      </c>
      <c r="K232" s="54">
        <v>14</v>
      </c>
      <c r="L232" s="123">
        <f t="shared" si="30"/>
        <v>0.015678984578680926</v>
      </c>
      <c r="M232" s="72">
        <v>0.4753483222468515</v>
      </c>
      <c r="N232" s="119"/>
      <c r="O232" s="119"/>
      <c r="P232" s="119"/>
      <c r="Q232" s="119"/>
      <c r="R232" s="120"/>
      <c r="S232" s="120"/>
      <c r="T232" s="120"/>
      <c r="U232" s="120"/>
      <c r="V232" s="121"/>
      <c r="W232" s="121"/>
      <c r="X232" s="121"/>
      <c r="Y232" s="121"/>
    </row>
    <row r="233" spans="1:25" s="58" customFormat="1" ht="12.75">
      <c r="A233" s="57">
        <v>15</v>
      </c>
      <c r="B233" s="54" t="s">
        <v>112</v>
      </c>
      <c r="C233" s="124">
        <v>22042190</v>
      </c>
      <c r="D233" s="80" t="s">
        <v>66</v>
      </c>
      <c r="E233" s="55">
        <v>1506.996</v>
      </c>
      <c r="F233" s="55">
        <v>8556.473</v>
      </c>
      <c r="G233" s="56">
        <f t="shared" si="28"/>
        <v>4.677833915949345</v>
      </c>
      <c r="H233" s="55">
        <v>2796.265</v>
      </c>
      <c r="I233" s="55">
        <v>17122.196</v>
      </c>
      <c r="J233" s="56">
        <f t="shared" si="29"/>
        <v>5.123237962067258</v>
      </c>
      <c r="K233" s="54">
        <v>15</v>
      </c>
      <c r="L233" s="123">
        <f t="shared" si="30"/>
        <v>0.011600443012337825</v>
      </c>
      <c r="M233" s="72">
        <v>0.20742736533360717</v>
      </c>
      <c r="N233" s="119"/>
      <c r="O233" s="119"/>
      <c r="P233" s="119"/>
      <c r="Q233" s="119"/>
      <c r="R233" s="120"/>
      <c r="S233" s="120"/>
      <c r="T233" s="120"/>
      <c r="U233" s="120"/>
      <c r="V233" s="121"/>
      <c r="W233" s="121"/>
      <c r="X233" s="121"/>
      <c r="Y233" s="121"/>
    </row>
    <row r="234" spans="1:25" s="58" customFormat="1" ht="12.75">
      <c r="A234" s="57">
        <v>16</v>
      </c>
      <c r="B234" s="54" t="s">
        <v>217</v>
      </c>
      <c r="C234" s="124">
        <v>20097000</v>
      </c>
      <c r="D234" s="80" t="s">
        <v>52</v>
      </c>
      <c r="E234" s="55">
        <v>2507.2</v>
      </c>
      <c r="F234" s="55">
        <v>8378.314</v>
      </c>
      <c r="G234" s="56">
        <f t="shared" si="28"/>
        <v>2.3417014996809193</v>
      </c>
      <c r="H234" s="55">
        <v>2445.786</v>
      </c>
      <c r="I234" s="55">
        <v>16372.018</v>
      </c>
      <c r="J234" s="56">
        <f t="shared" si="29"/>
        <v>5.693969954852959</v>
      </c>
      <c r="K234" s="54">
        <v>16</v>
      </c>
      <c r="L234" s="123">
        <f t="shared" si="30"/>
        <v>0.011092190616552288</v>
      </c>
      <c r="M234" s="72">
        <v>0.17419472851070672</v>
      </c>
      <c r="N234" s="119"/>
      <c r="O234" s="119"/>
      <c r="P234" s="119"/>
      <c r="Q234" s="119"/>
      <c r="R234" s="120"/>
      <c r="S234" s="120"/>
      <c r="T234" s="120"/>
      <c r="U234" s="120"/>
      <c r="V234" s="121"/>
      <c r="W234" s="121"/>
      <c r="X234" s="121"/>
      <c r="Y234" s="121"/>
    </row>
    <row r="235" spans="1:25" s="58" customFormat="1" ht="12.75">
      <c r="A235" s="57">
        <v>17</v>
      </c>
      <c r="B235" s="54" t="s">
        <v>88</v>
      </c>
      <c r="C235" s="124" t="s">
        <v>383</v>
      </c>
      <c r="D235" s="80" t="s">
        <v>52</v>
      </c>
      <c r="E235" s="55">
        <v>3090.984</v>
      </c>
      <c r="F235" s="55">
        <v>2800.627</v>
      </c>
      <c r="G235" s="56">
        <f t="shared" si="28"/>
        <v>-0.09393675282693148</v>
      </c>
      <c r="H235" s="55">
        <v>15392.451</v>
      </c>
      <c r="I235" s="55">
        <v>15728.254</v>
      </c>
      <c r="J235" s="56">
        <f t="shared" si="29"/>
        <v>0.021816083741309406</v>
      </c>
      <c r="K235" s="54">
        <v>17</v>
      </c>
      <c r="L235" s="123">
        <f t="shared" si="30"/>
        <v>0.010656034670469517</v>
      </c>
      <c r="M235" s="72">
        <v>0.6038553591662386</v>
      </c>
      <c r="N235" s="119"/>
      <c r="O235" s="119"/>
      <c r="P235" s="119"/>
      <c r="Q235" s="119"/>
      <c r="R235" s="120"/>
      <c r="S235" s="120"/>
      <c r="T235" s="120"/>
      <c r="U235" s="120"/>
      <c r="V235" s="121"/>
      <c r="W235" s="121"/>
      <c r="X235" s="121"/>
      <c r="Y235" s="121"/>
    </row>
    <row r="236" spans="1:25" s="58" customFormat="1" ht="12.75">
      <c r="A236" s="57">
        <v>18</v>
      </c>
      <c r="B236" s="54" t="s">
        <v>57</v>
      </c>
      <c r="C236" s="124" t="s">
        <v>362</v>
      </c>
      <c r="D236" s="80" t="s">
        <v>52</v>
      </c>
      <c r="E236" s="55">
        <v>3061.531</v>
      </c>
      <c r="F236" s="55">
        <v>3558.252</v>
      </c>
      <c r="G236" s="56">
        <f t="shared" si="28"/>
        <v>0.16224594818736116</v>
      </c>
      <c r="H236" s="55">
        <v>11828.641</v>
      </c>
      <c r="I236" s="55">
        <v>15412.135</v>
      </c>
      <c r="J236" s="56">
        <f t="shared" si="29"/>
        <v>0.30295060945716423</v>
      </c>
      <c r="K236" s="54">
        <v>18</v>
      </c>
      <c r="L236" s="123">
        <f t="shared" si="30"/>
        <v>0.010441861182172966</v>
      </c>
      <c r="M236" s="72">
        <v>0.051337932343913165</v>
      </c>
      <c r="N236" s="119"/>
      <c r="O236" s="119"/>
      <c r="P236" s="119"/>
      <c r="Q236" s="119"/>
      <c r="R236" s="120"/>
      <c r="S236" s="120"/>
      <c r="T236" s="120"/>
      <c r="U236" s="120"/>
      <c r="V236" s="121"/>
      <c r="W236" s="121"/>
      <c r="X236" s="121"/>
      <c r="Y236" s="121"/>
    </row>
    <row r="237" spans="1:26" s="59" customFormat="1" ht="12.75">
      <c r="A237" s="57">
        <v>19</v>
      </c>
      <c r="B237" s="54" t="s">
        <v>87</v>
      </c>
      <c r="C237" s="124" t="s">
        <v>384</v>
      </c>
      <c r="D237" s="80" t="s">
        <v>52</v>
      </c>
      <c r="E237" s="55">
        <v>7362.143</v>
      </c>
      <c r="F237" s="55">
        <v>6390.808</v>
      </c>
      <c r="G237" s="56">
        <f t="shared" si="28"/>
        <v>-0.13193644839552832</v>
      </c>
      <c r="H237" s="55">
        <v>9042.109</v>
      </c>
      <c r="I237" s="55">
        <v>13776.729</v>
      </c>
      <c r="J237" s="56">
        <f t="shared" si="29"/>
        <v>0.5236189919851661</v>
      </c>
      <c r="K237" s="54">
        <v>19</v>
      </c>
      <c r="L237" s="123">
        <f t="shared" si="30"/>
        <v>0.009333858791297675</v>
      </c>
      <c r="M237" s="72">
        <v>0.4525330260020599</v>
      </c>
      <c r="N237" s="119"/>
      <c r="O237" s="119"/>
      <c r="P237" s="119"/>
      <c r="Q237" s="119"/>
      <c r="R237" s="120"/>
      <c r="S237" s="120"/>
      <c r="T237" s="120"/>
      <c r="U237" s="120"/>
      <c r="V237" s="121"/>
      <c r="W237" s="121"/>
      <c r="X237" s="121"/>
      <c r="Y237" s="121"/>
      <c r="Z237" s="58"/>
    </row>
    <row r="238" spans="1:26" ht="12.75">
      <c r="A238" s="57">
        <v>20</v>
      </c>
      <c r="B238" s="54" t="s">
        <v>219</v>
      </c>
      <c r="C238" s="124">
        <v>20086010</v>
      </c>
      <c r="D238" s="80" t="s">
        <v>52</v>
      </c>
      <c r="E238" s="55">
        <v>3248.185</v>
      </c>
      <c r="F238" s="55">
        <v>4312.634</v>
      </c>
      <c r="G238" s="56">
        <f t="shared" si="28"/>
        <v>0.32770578030500114</v>
      </c>
      <c r="H238" s="55">
        <v>8516.488</v>
      </c>
      <c r="I238" s="55">
        <v>12695.503</v>
      </c>
      <c r="J238" s="56">
        <f t="shared" si="29"/>
        <v>0.49069698683307034</v>
      </c>
      <c r="K238" s="54">
        <v>20</v>
      </c>
      <c r="L238" s="123">
        <f t="shared" si="30"/>
        <v>0.008601318374375805</v>
      </c>
      <c r="M238" s="72">
        <v>0.9517725696293946</v>
      </c>
      <c r="N238" s="119"/>
      <c r="O238" s="119"/>
      <c r="P238" s="119"/>
      <c r="Q238" s="119"/>
      <c r="R238" s="120"/>
      <c r="S238" s="120"/>
      <c r="T238" s="120"/>
      <c r="U238" s="120"/>
      <c r="V238" s="121"/>
      <c r="W238" s="121"/>
      <c r="X238" s="121"/>
      <c r="Y238" s="121"/>
      <c r="Z238" s="58"/>
    </row>
    <row r="239" spans="1:26" ht="12.75">
      <c r="A239" s="57"/>
      <c r="B239" s="54" t="s">
        <v>147</v>
      </c>
      <c r="C239" s="124"/>
      <c r="G239" s="56"/>
      <c r="H239" s="55">
        <f>+H240-SUM(H219:H238)</f>
        <v>151288.57499999995</v>
      </c>
      <c r="I239" s="55">
        <f>+I240-SUM(I219:I238)</f>
        <v>154256.23700000043</v>
      </c>
      <c r="J239" s="56">
        <f>+(I239-H239)/H239</f>
        <v>0.0196159029193082</v>
      </c>
      <c r="K239" s="54">
        <v>21</v>
      </c>
      <c r="L239" s="123">
        <f t="shared" si="30"/>
        <v>0.10450999898705648</v>
      </c>
      <c r="M239" s="72"/>
      <c r="N239" s="119"/>
      <c r="O239" s="119"/>
      <c r="P239" s="119"/>
      <c r="Q239" s="119"/>
      <c r="R239" s="120"/>
      <c r="S239" s="120"/>
      <c r="T239" s="120"/>
      <c r="U239" s="120"/>
      <c r="V239" s="121"/>
      <c r="W239" s="121"/>
      <c r="X239" s="121"/>
      <c r="Y239" s="121"/>
      <c r="Z239" s="58"/>
    </row>
    <row r="240" spans="2:26" s="59" customFormat="1" ht="12.75">
      <c r="B240" s="70" t="s">
        <v>150</v>
      </c>
      <c r="C240" s="70"/>
      <c r="D240" s="70"/>
      <c r="E240" s="98"/>
      <c r="F240" s="71"/>
      <c r="G240" s="71"/>
      <c r="H240" s="71">
        <f>+'Exportacion_regional '!C15</f>
        <v>1144931.791</v>
      </c>
      <c r="I240" s="71">
        <f>+'Exportacion_regional '!D15</f>
        <v>1475995.01</v>
      </c>
      <c r="J240" s="99">
        <f>+(I240-H240)/H240</f>
        <v>0.28915540786132304</v>
      </c>
      <c r="K240" s="71"/>
      <c r="L240" s="99">
        <f>SUM(L219:L239)</f>
        <v>1.0000000000000004</v>
      </c>
      <c r="M240" s="100"/>
      <c r="N240" s="119"/>
      <c r="O240" s="119"/>
      <c r="P240" s="119"/>
      <c r="Q240" s="119"/>
      <c r="R240" s="120"/>
      <c r="S240" s="120"/>
      <c r="T240" s="120"/>
      <c r="U240" s="120"/>
      <c r="V240" s="121"/>
      <c r="W240" s="121"/>
      <c r="X240" s="121"/>
      <c r="Y240" s="121"/>
      <c r="Z240" s="58"/>
    </row>
    <row r="241" spans="5:25" s="58" customFormat="1" ht="12.75">
      <c r="E241" s="101"/>
      <c r="F241" s="96"/>
      <c r="G241" s="96"/>
      <c r="H241" s="96"/>
      <c r="I241" s="101"/>
      <c r="J241" s="96"/>
      <c r="K241" s="96"/>
      <c r="L241" s="96"/>
      <c r="M241" s="97"/>
      <c r="N241" s="119"/>
      <c r="O241" s="119"/>
      <c r="P241" s="119"/>
      <c r="Q241" s="119"/>
      <c r="R241" s="120"/>
      <c r="S241" s="120"/>
      <c r="T241" s="120"/>
      <c r="U241" s="120"/>
      <c r="V241" s="121"/>
      <c r="W241" s="121"/>
      <c r="X241" s="121"/>
      <c r="Y241" s="121"/>
    </row>
    <row r="242" spans="2:25" s="58" customFormat="1" ht="21" customHeight="1">
      <c r="B242" s="227" t="s">
        <v>310</v>
      </c>
      <c r="C242" s="227"/>
      <c r="D242" s="227"/>
      <c r="E242" s="227"/>
      <c r="F242" s="227"/>
      <c r="G242" s="227"/>
      <c r="H242" s="227"/>
      <c r="I242" s="227"/>
      <c r="J242" s="227"/>
      <c r="K242" s="227"/>
      <c r="L242" s="227"/>
      <c r="M242" s="227"/>
      <c r="N242" s="119"/>
      <c r="O242" s="119"/>
      <c r="P242" s="119"/>
      <c r="Q242" s="119"/>
      <c r="R242" s="120"/>
      <c r="S242" s="120"/>
      <c r="T242" s="120"/>
      <c r="U242" s="120"/>
      <c r="V242" s="121"/>
      <c r="W242" s="121"/>
      <c r="X242" s="121"/>
      <c r="Y242" s="121"/>
    </row>
    <row r="243" spans="13:26" ht="12.75">
      <c r="M243" s="97"/>
      <c r="N243" s="119"/>
      <c r="O243" s="119"/>
      <c r="P243" s="119"/>
      <c r="Q243" s="119"/>
      <c r="R243" s="120"/>
      <c r="S243" s="120"/>
      <c r="T243" s="120"/>
      <c r="U243" s="120"/>
      <c r="V243" s="121"/>
      <c r="W243" s="121"/>
      <c r="X243" s="121"/>
      <c r="Y243" s="121"/>
      <c r="Z243" s="58"/>
    </row>
    <row r="244" spans="2:26" s="83" customFormat="1" ht="15.75" customHeight="1">
      <c r="B244" s="225" t="s">
        <v>138</v>
      </c>
      <c r="C244" s="225"/>
      <c r="D244" s="225"/>
      <c r="E244" s="225"/>
      <c r="F244" s="225"/>
      <c r="G244" s="225"/>
      <c r="H244" s="225"/>
      <c r="I244" s="225"/>
      <c r="J244" s="225"/>
      <c r="K244" s="225"/>
      <c r="L244" s="225"/>
      <c r="M244" s="225"/>
      <c r="N244" s="119"/>
      <c r="O244" s="119"/>
      <c r="P244" s="119"/>
      <c r="Q244" s="119"/>
      <c r="R244" s="120"/>
      <c r="S244" s="120"/>
      <c r="T244" s="120"/>
      <c r="U244" s="120"/>
      <c r="V244" s="121"/>
      <c r="W244" s="121"/>
      <c r="X244" s="121"/>
      <c r="Y244" s="121"/>
      <c r="Z244" s="58"/>
    </row>
    <row r="245" spans="2:26" s="83" customFormat="1" ht="15.75" customHeight="1">
      <c r="B245" s="222" t="s">
        <v>45</v>
      </c>
      <c r="C245" s="222"/>
      <c r="D245" s="222"/>
      <c r="E245" s="222"/>
      <c r="F245" s="222"/>
      <c r="G245" s="222"/>
      <c r="H245" s="222"/>
      <c r="I245" s="222"/>
      <c r="J245" s="222"/>
      <c r="K245" s="222"/>
      <c r="L245" s="222"/>
      <c r="M245" s="222"/>
      <c r="N245" s="119"/>
      <c r="O245" s="119"/>
      <c r="P245" s="119"/>
      <c r="Q245" s="119"/>
      <c r="R245" s="120"/>
      <c r="S245" s="120"/>
      <c r="T245" s="120"/>
      <c r="U245" s="120"/>
      <c r="V245" s="121"/>
      <c r="W245" s="121"/>
      <c r="X245" s="121"/>
      <c r="Y245" s="121"/>
      <c r="Z245" s="58"/>
    </row>
    <row r="246" spans="2:26" s="84" customFormat="1" ht="15.75" customHeight="1">
      <c r="B246" s="222" t="s">
        <v>37</v>
      </c>
      <c r="C246" s="222"/>
      <c r="D246" s="222"/>
      <c r="E246" s="222"/>
      <c r="F246" s="222"/>
      <c r="G246" s="222"/>
      <c r="H246" s="222"/>
      <c r="I246" s="222"/>
      <c r="J246" s="222"/>
      <c r="K246" s="222"/>
      <c r="L246" s="222"/>
      <c r="M246" s="222"/>
      <c r="N246" s="119"/>
      <c r="O246" s="119"/>
      <c r="P246" s="119"/>
      <c r="Q246" s="119"/>
      <c r="R246" s="120"/>
      <c r="S246" s="120"/>
      <c r="T246" s="120"/>
      <c r="U246" s="120"/>
      <c r="V246" s="121"/>
      <c r="W246" s="121"/>
      <c r="X246" s="121"/>
      <c r="Y246" s="121"/>
      <c r="Z246" s="58"/>
    </row>
    <row r="247" spans="2:26" s="84" customFormat="1" ht="15.75" customHeight="1">
      <c r="B247" s="85"/>
      <c r="C247" s="85"/>
      <c r="D247" s="85"/>
      <c r="E247" s="85"/>
      <c r="F247" s="85"/>
      <c r="G247" s="85"/>
      <c r="H247" s="85"/>
      <c r="I247" s="85"/>
      <c r="J247" s="85"/>
      <c r="K247" s="85"/>
      <c r="L247" s="85"/>
      <c r="M247" s="85"/>
      <c r="N247" s="119"/>
      <c r="O247" s="119"/>
      <c r="P247" s="119"/>
      <c r="Q247" s="119"/>
      <c r="R247" s="120"/>
      <c r="S247" s="120"/>
      <c r="T247" s="120"/>
      <c r="U247" s="120"/>
      <c r="V247" s="121"/>
      <c r="W247" s="121"/>
      <c r="X247" s="121"/>
      <c r="Y247" s="121"/>
      <c r="Z247" s="58"/>
    </row>
    <row r="248" spans="2:25" s="58" customFormat="1" ht="30.75" customHeight="1">
      <c r="B248" s="86" t="s">
        <v>204</v>
      </c>
      <c r="C248" s="86" t="s">
        <v>169</v>
      </c>
      <c r="D248" s="86" t="s">
        <v>51</v>
      </c>
      <c r="E248" s="223" t="s">
        <v>160</v>
      </c>
      <c r="F248" s="223"/>
      <c r="G248" s="223"/>
      <c r="H248" s="223" t="s">
        <v>161</v>
      </c>
      <c r="I248" s="223"/>
      <c r="J248" s="223"/>
      <c r="K248" s="223"/>
      <c r="L248" s="223"/>
      <c r="M248" s="223"/>
      <c r="N248" s="119"/>
      <c r="O248" s="119"/>
      <c r="P248" s="119"/>
      <c r="Q248" s="119"/>
      <c r="R248" s="120"/>
      <c r="S248" s="120"/>
      <c r="T248" s="120"/>
      <c r="U248" s="120"/>
      <c r="V248" s="121"/>
      <c r="W248" s="121"/>
      <c r="X248" s="121"/>
      <c r="Y248" s="121"/>
    </row>
    <row r="249" spans="2:25" s="58" customFormat="1" ht="15.75" customHeight="1">
      <c r="B249" s="88"/>
      <c r="C249" s="88"/>
      <c r="D249" s="88"/>
      <c r="E249" s="224" t="str">
        <f>+E217</f>
        <v>ene - oct</v>
      </c>
      <c r="F249" s="224"/>
      <c r="G249" s="88" t="s">
        <v>114</v>
      </c>
      <c r="H249" s="224" t="str">
        <f>+E249</f>
        <v>ene - oct</v>
      </c>
      <c r="I249" s="224"/>
      <c r="J249" s="88" t="s">
        <v>114</v>
      </c>
      <c r="K249" s="89"/>
      <c r="L249" s="122" t="s">
        <v>200</v>
      </c>
      <c r="M249" s="90" t="s">
        <v>162</v>
      </c>
      <c r="N249" s="119"/>
      <c r="O249" s="119"/>
      <c r="P249" s="119"/>
      <c r="Q249" s="119"/>
      <c r="R249" s="120"/>
      <c r="S249" s="120"/>
      <c r="T249" s="120"/>
      <c r="U249" s="120"/>
      <c r="V249" s="121"/>
      <c r="W249" s="121"/>
      <c r="X249" s="121"/>
      <c r="Y249" s="121"/>
    </row>
    <row r="250" spans="2:25" s="58" customFormat="1" ht="15.75">
      <c r="B250" s="91"/>
      <c r="C250" s="91"/>
      <c r="D250" s="91"/>
      <c r="E250" s="92">
        <f aca="true" t="shared" si="31" ref="E250:J250">+E218</f>
        <v>2010</v>
      </c>
      <c r="F250" s="92">
        <f t="shared" si="31"/>
        <v>2011</v>
      </c>
      <c r="G250" s="93" t="str">
        <f t="shared" si="31"/>
        <v>11/10</v>
      </c>
      <c r="H250" s="92">
        <f t="shared" si="31"/>
        <v>2010</v>
      </c>
      <c r="I250" s="92">
        <f t="shared" si="31"/>
        <v>2011</v>
      </c>
      <c r="J250" s="93" t="str">
        <f t="shared" si="31"/>
        <v>11/10</v>
      </c>
      <c r="K250" s="91"/>
      <c r="L250" s="92">
        <v>2011</v>
      </c>
      <c r="M250" s="178">
        <f>+M218</f>
        <v>2011</v>
      </c>
      <c r="N250" s="119"/>
      <c r="O250" s="119"/>
      <c r="P250" s="119"/>
      <c r="Q250" s="119"/>
      <c r="R250" s="120"/>
      <c r="S250" s="120"/>
      <c r="T250" s="120"/>
      <c r="U250" s="120"/>
      <c r="V250" s="121"/>
      <c r="W250" s="121"/>
      <c r="X250" s="121"/>
      <c r="Y250" s="121"/>
    </row>
    <row r="251" spans="1:26" s="57" customFormat="1" ht="12.75">
      <c r="A251" s="57">
        <v>1</v>
      </c>
      <c r="B251" s="80" t="s">
        <v>340</v>
      </c>
      <c r="C251" s="54">
        <v>47032900</v>
      </c>
      <c r="D251" s="80" t="s">
        <v>52</v>
      </c>
      <c r="E251" s="102">
        <v>1240610.569</v>
      </c>
      <c r="F251" s="102">
        <v>1459512.484</v>
      </c>
      <c r="G251" s="56">
        <f aca="true" t="shared" si="32" ref="G251:G270">+(F251-E251)/E251</f>
        <v>0.17644692095154968</v>
      </c>
      <c r="H251" s="55">
        <v>860943.279</v>
      </c>
      <c r="I251" s="55">
        <v>999400.855</v>
      </c>
      <c r="J251" s="56">
        <f aca="true" t="shared" si="33" ref="J251:J271">+(I251-H251)/H251</f>
        <v>0.1608207873587454</v>
      </c>
      <c r="K251" s="54">
        <v>1</v>
      </c>
      <c r="L251" s="123">
        <f aca="true" t="shared" si="34" ref="L251:L271">+I251/$I$272</f>
        <v>0.2678676332424023</v>
      </c>
      <c r="M251" s="72">
        <v>0.9366803675969622</v>
      </c>
      <c r="N251" s="58"/>
      <c r="O251" s="58"/>
      <c r="P251" s="58"/>
      <c r="Q251" s="58"/>
      <c r="R251" s="96"/>
      <c r="S251" s="96"/>
      <c r="T251" s="96"/>
      <c r="U251" s="96"/>
      <c r="V251" s="58"/>
      <c r="W251" s="58"/>
      <c r="X251" s="58"/>
      <c r="Y251" s="58"/>
      <c r="Z251" s="58"/>
    </row>
    <row r="252" spans="1:26" s="57" customFormat="1" ht="12.75">
      <c r="A252" s="57">
        <v>2</v>
      </c>
      <c r="B252" s="54" t="s">
        <v>94</v>
      </c>
      <c r="C252" s="54">
        <v>47032100</v>
      </c>
      <c r="D252" s="80" t="s">
        <v>52</v>
      </c>
      <c r="E252" s="102">
        <v>953603.027</v>
      </c>
      <c r="F252" s="102">
        <v>776812.241</v>
      </c>
      <c r="G252" s="56">
        <f t="shared" si="32"/>
        <v>-0.18539243374276743</v>
      </c>
      <c r="H252" s="55">
        <v>703000.158</v>
      </c>
      <c r="I252" s="55">
        <v>626684.522</v>
      </c>
      <c r="J252" s="56">
        <f t="shared" si="33"/>
        <v>-0.10855706806256514</v>
      </c>
      <c r="K252" s="54">
        <v>2</v>
      </c>
      <c r="L252" s="123">
        <f t="shared" si="34"/>
        <v>0.1679691375667136</v>
      </c>
      <c r="M252" s="72">
        <v>0.5214486938376941</v>
      </c>
      <c r="N252" s="58"/>
      <c r="O252" s="58"/>
      <c r="P252" s="58"/>
      <c r="Q252" s="58"/>
      <c r="R252" s="96"/>
      <c r="S252" s="96"/>
      <c r="T252" s="96"/>
      <c r="U252" s="96"/>
      <c r="V252" s="58"/>
      <c r="W252" s="58"/>
      <c r="X252" s="58"/>
      <c r="Y252" s="58"/>
      <c r="Z252" s="58"/>
    </row>
    <row r="253" spans="1:26" s="57" customFormat="1" ht="12.75">
      <c r="A253" s="57">
        <v>3</v>
      </c>
      <c r="B253" s="80" t="s">
        <v>341</v>
      </c>
      <c r="C253" s="54">
        <v>44071012</v>
      </c>
      <c r="D253" s="80" t="s">
        <v>68</v>
      </c>
      <c r="E253" s="102">
        <v>1525.66</v>
      </c>
      <c r="F253" s="102">
        <v>2932.454</v>
      </c>
      <c r="G253" s="56">
        <f t="shared" si="32"/>
        <v>0.922088800912392</v>
      </c>
      <c r="H253" s="55">
        <v>277497.726</v>
      </c>
      <c r="I253" s="55">
        <v>374105.967</v>
      </c>
      <c r="J253" s="56">
        <f t="shared" si="33"/>
        <v>0.3481406582769618</v>
      </c>
      <c r="K253" s="54">
        <v>3</v>
      </c>
      <c r="L253" s="123">
        <f t="shared" si="34"/>
        <v>0.10027095680456494</v>
      </c>
      <c r="M253" s="72">
        <v>0.9863171467201209</v>
      </c>
      <c r="N253" s="58"/>
      <c r="O253" s="58"/>
      <c r="P253" s="58"/>
      <c r="Q253" s="58"/>
      <c r="R253" s="96"/>
      <c r="S253" s="96"/>
      <c r="T253" s="96"/>
      <c r="U253" s="96"/>
      <c r="V253" s="58"/>
      <c r="W253" s="58"/>
      <c r="X253" s="58"/>
      <c r="Y253" s="58"/>
      <c r="Z253" s="58"/>
    </row>
    <row r="254" spans="1:26" s="57" customFormat="1" ht="12.75">
      <c r="A254" s="57">
        <v>4</v>
      </c>
      <c r="B254" s="54" t="s">
        <v>62</v>
      </c>
      <c r="C254" s="54">
        <v>44123910</v>
      </c>
      <c r="D254" s="80" t="s">
        <v>68</v>
      </c>
      <c r="E254" s="102">
        <v>884.249</v>
      </c>
      <c r="F254" s="102">
        <v>1687.063</v>
      </c>
      <c r="G254" s="56">
        <f t="shared" si="32"/>
        <v>0.9079049000903592</v>
      </c>
      <c r="H254" s="55">
        <v>244979.307</v>
      </c>
      <c r="I254" s="55">
        <v>321679.701</v>
      </c>
      <c r="J254" s="56">
        <f t="shared" si="33"/>
        <v>0.31308927655673385</v>
      </c>
      <c r="K254" s="54">
        <v>4</v>
      </c>
      <c r="L254" s="123">
        <f t="shared" si="34"/>
        <v>0.08621923799434175</v>
      </c>
      <c r="M254" s="72">
        <v>0.9233569026180916</v>
      </c>
      <c r="N254" s="58"/>
      <c r="O254" s="58"/>
      <c r="P254" s="58"/>
      <c r="Q254" s="58"/>
      <c r="R254" s="96"/>
      <c r="S254" s="96"/>
      <c r="T254" s="96"/>
      <c r="U254" s="96"/>
      <c r="V254" s="58"/>
      <c r="W254" s="58"/>
      <c r="X254" s="58"/>
      <c r="Y254" s="58"/>
      <c r="Z254" s="58"/>
    </row>
    <row r="255" spans="1:26" s="57" customFormat="1" ht="12.75">
      <c r="A255" s="57">
        <v>5</v>
      </c>
      <c r="B255" s="80" t="s">
        <v>342</v>
      </c>
      <c r="C255" s="124">
        <v>44012200</v>
      </c>
      <c r="D255" s="80" t="s">
        <v>52</v>
      </c>
      <c r="E255" s="102">
        <v>2405303.978</v>
      </c>
      <c r="F255" s="102">
        <v>2707760.68</v>
      </c>
      <c r="G255" s="56">
        <f t="shared" si="32"/>
        <v>0.1257457289250781</v>
      </c>
      <c r="H255" s="55">
        <v>178222.019</v>
      </c>
      <c r="I255" s="55">
        <v>219404.615</v>
      </c>
      <c r="J255" s="56">
        <f t="shared" si="33"/>
        <v>0.23107467994737502</v>
      </c>
      <c r="K255" s="54">
        <v>5</v>
      </c>
      <c r="L255" s="123">
        <f t="shared" si="34"/>
        <v>0.05880662864002701</v>
      </c>
      <c r="M255" s="72">
        <v>0.6390504828805923</v>
      </c>
      <c r="N255" s="58"/>
      <c r="O255" s="58"/>
      <c r="P255" s="58"/>
      <c r="Q255" s="58"/>
      <c r="R255" s="96"/>
      <c r="S255" s="96"/>
      <c r="T255" s="96"/>
      <c r="U255" s="96"/>
      <c r="V255" s="58"/>
      <c r="W255" s="58"/>
      <c r="X255" s="58"/>
      <c r="Y255" s="58"/>
      <c r="Z255" s="58"/>
    </row>
    <row r="256" spans="1:26" s="57" customFormat="1" ht="12.75">
      <c r="A256" s="57">
        <v>6</v>
      </c>
      <c r="B256" s="80" t="s">
        <v>343</v>
      </c>
      <c r="C256" s="124">
        <v>44091020</v>
      </c>
      <c r="D256" s="80" t="s">
        <v>52</v>
      </c>
      <c r="E256" s="102">
        <v>97960.991</v>
      </c>
      <c r="F256" s="102">
        <v>106503.582</v>
      </c>
      <c r="G256" s="56">
        <f t="shared" si="32"/>
        <v>0.08720400756256132</v>
      </c>
      <c r="H256" s="55">
        <v>144664.358</v>
      </c>
      <c r="I256" s="55">
        <v>158988.964</v>
      </c>
      <c r="J256" s="56">
        <f t="shared" si="33"/>
        <v>0.09901959403158585</v>
      </c>
      <c r="K256" s="54">
        <v>6</v>
      </c>
      <c r="L256" s="123">
        <f t="shared" si="34"/>
        <v>0.042613529181282826</v>
      </c>
      <c r="M256" s="72">
        <v>0.9798855350153183</v>
      </c>
      <c r="N256" s="58"/>
      <c r="O256" s="58"/>
      <c r="P256" s="58"/>
      <c r="Q256" s="58"/>
      <c r="R256" s="96"/>
      <c r="S256" s="96"/>
      <c r="T256" s="96"/>
      <c r="U256" s="96"/>
      <c r="V256" s="58"/>
      <c r="W256" s="58"/>
      <c r="X256" s="58"/>
      <c r="Y256" s="58"/>
      <c r="Z256" s="58"/>
    </row>
    <row r="257" spans="1:26" s="57" customFormat="1" ht="12.75">
      <c r="A257" s="57">
        <v>7</v>
      </c>
      <c r="B257" s="80" t="s">
        <v>344</v>
      </c>
      <c r="C257" s="124">
        <v>48010000</v>
      </c>
      <c r="D257" s="80" t="s">
        <v>52</v>
      </c>
      <c r="E257" s="102">
        <v>168101.768</v>
      </c>
      <c r="F257" s="102">
        <v>177007.951</v>
      </c>
      <c r="G257" s="56">
        <f t="shared" si="32"/>
        <v>0.05298090023657567</v>
      </c>
      <c r="H257" s="55">
        <v>98408.769</v>
      </c>
      <c r="I257" s="55">
        <v>118213.627</v>
      </c>
      <c r="J257" s="56">
        <f t="shared" si="33"/>
        <v>0.20125094746383823</v>
      </c>
      <c r="K257" s="54">
        <v>7</v>
      </c>
      <c r="L257" s="123">
        <f t="shared" si="34"/>
        <v>0.03168458814405371</v>
      </c>
      <c r="M257" s="72">
        <v>0.9981779020325667</v>
      </c>
      <c r="N257" s="58"/>
      <c r="O257" s="58"/>
      <c r="P257" s="58"/>
      <c r="Q257" s="58"/>
      <c r="R257" s="96"/>
      <c r="S257" s="96"/>
      <c r="T257" s="96"/>
      <c r="U257" s="96"/>
      <c r="V257" s="58"/>
      <c r="W257" s="58"/>
      <c r="X257" s="58"/>
      <c r="Y257" s="58"/>
      <c r="Z257" s="58"/>
    </row>
    <row r="258" spans="1:26" s="57" customFormat="1" ht="12.75">
      <c r="A258" s="57">
        <v>8</v>
      </c>
      <c r="B258" s="54" t="s">
        <v>95</v>
      </c>
      <c r="C258" s="124">
        <v>44071013</v>
      </c>
      <c r="D258" s="80" t="s">
        <v>68</v>
      </c>
      <c r="E258" s="102">
        <v>317.646</v>
      </c>
      <c r="F258" s="102">
        <v>326.643</v>
      </c>
      <c r="G258" s="56">
        <f t="shared" si="32"/>
        <v>0.028323983302166428</v>
      </c>
      <c r="H258" s="55">
        <v>66766.76</v>
      </c>
      <c r="I258" s="55">
        <v>73573.887</v>
      </c>
      <c r="J258" s="56">
        <f t="shared" si="33"/>
        <v>0.10195383151735996</v>
      </c>
      <c r="K258" s="54">
        <v>8</v>
      </c>
      <c r="L258" s="123">
        <f t="shared" si="34"/>
        <v>0.019719878045465503</v>
      </c>
      <c r="M258" s="72">
        <v>0.9533306644421992</v>
      </c>
      <c r="N258" s="58"/>
      <c r="O258" s="58"/>
      <c r="P258" s="58"/>
      <c r="Q258" s="58"/>
      <c r="R258" s="96"/>
      <c r="S258" s="96"/>
      <c r="T258" s="96"/>
      <c r="U258" s="96"/>
      <c r="V258" s="58"/>
      <c r="W258" s="58"/>
      <c r="X258" s="58"/>
      <c r="Y258" s="58"/>
      <c r="Z258" s="58"/>
    </row>
    <row r="259" spans="1:26" s="57" customFormat="1" ht="12.75">
      <c r="A259" s="57">
        <v>9</v>
      </c>
      <c r="B259" s="54" t="s">
        <v>89</v>
      </c>
      <c r="C259" s="124">
        <v>44111400</v>
      </c>
      <c r="D259" s="80" t="s">
        <v>52</v>
      </c>
      <c r="E259" s="102">
        <v>67773.531</v>
      </c>
      <c r="F259" s="102">
        <v>123015.299</v>
      </c>
      <c r="G259" s="56">
        <f t="shared" si="32"/>
        <v>0.8150935503124368</v>
      </c>
      <c r="H259" s="55">
        <v>36894.407</v>
      </c>
      <c r="I259" s="55">
        <v>60204.472</v>
      </c>
      <c r="J259" s="56">
        <f t="shared" si="33"/>
        <v>0.6318048423979278</v>
      </c>
      <c r="K259" s="54">
        <v>9</v>
      </c>
      <c r="L259" s="123">
        <f t="shared" si="34"/>
        <v>0.01613649752705933</v>
      </c>
      <c r="M259" s="72">
        <v>0.8078736766214002</v>
      </c>
      <c r="N259" s="58"/>
      <c r="O259" s="58"/>
      <c r="P259" s="58"/>
      <c r="Q259" s="58"/>
      <c r="R259" s="96"/>
      <c r="S259" s="96"/>
      <c r="T259" s="96"/>
      <c r="U259" s="96"/>
      <c r="V259" s="58"/>
      <c r="W259" s="58"/>
      <c r="X259" s="58"/>
      <c r="Y259" s="58"/>
      <c r="Z259" s="58"/>
    </row>
    <row r="260" spans="1:21" s="58" customFormat="1" ht="12.75">
      <c r="A260" s="57">
        <v>10</v>
      </c>
      <c r="B260" s="54" t="s">
        <v>92</v>
      </c>
      <c r="C260" s="124">
        <v>44119320</v>
      </c>
      <c r="D260" s="80" t="s">
        <v>52</v>
      </c>
      <c r="E260" s="102">
        <v>68970.304</v>
      </c>
      <c r="F260" s="102">
        <v>64524.031</v>
      </c>
      <c r="G260" s="56">
        <f t="shared" si="32"/>
        <v>-0.06446648401027782</v>
      </c>
      <c r="H260" s="55">
        <v>62960.077</v>
      </c>
      <c r="I260" s="55">
        <v>59316.337</v>
      </c>
      <c r="J260" s="56">
        <f t="shared" si="33"/>
        <v>-0.05787381740336814</v>
      </c>
      <c r="K260" s="54">
        <v>10</v>
      </c>
      <c r="L260" s="123">
        <f t="shared" si="34"/>
        <v>0.015898452282991832</v>
      </c>
      <c r="M260" s="72">
        <v>0.9863704026971147</v>
      </c>
      <c r="R260" s="96"/>
      <c r="S260" s="96"/>
      <c r="T260" s="96"/>
      <c r="U260" s="96"/>
    </row>
    <row r="261" spans="1:21" s="58" customFormat="1" ht="12.75">
      <c r="A261" s="57">
        <v>11</v>
      </c>
      <c r="B261" s="54" t="s">
        <v>97</v>
      </c>
      <c r="C261" s="124">
        <v>44182000</v>
      </c>
      <c r="D261" s="80" t="s">
        <v>52</v>
      </c>
      <c r="E261" s="102">
        <v>29489.96</v>
      </c>
      <c r="F261" s="102">
        <v>29666.427</v>
      </c>
      <c r="G261" s="56">
        <f t="shared" si="32"/>
        <v>0.005983968781239465</v>
      </c>
      <c r="H261" s="55">
        <v>53376.708</v>
      </c>
      <c r="I261" s="55">
        <v>56529.482</v>
      </c>
      <c r="J261" s="56">
        <f t="shared" si="33"/>
        <v>0.05906647521237175</v>
      </c>
      <c r="K261" s="54">
        <v>11</v>
      </c>
      <c r="L261" s="123">
        <f t="shared" si="34"/>
        <v>0.015151496495126556</v>
      </c>
      <c r="M261" s="72">
        <v>0.9885832885817357</v>
      </c>
      <c r="R261" s="96"/>
      <c r="S261" s="96"/>
      <c r="T261" s="96"/>
      <c r="U261" s="96"/>
    </row>
    <row r="262" spans="1:21" s="58" customFormat="1" ht="12.75">
      <c r="A262" s="57">
        <v>12</v>
      </c>
      <c r="B262" s="54" t="s">
        <v>90</v>
      </c>
      <c r="C262" s="124">
        <v>44119310</v>
      </c>
      <c r="D262" s="80" t="s">
        <v>52</v>
      </c>
      <c r="E262" s="102">
        <v>91760.851</v>
      </c>
      <c r="F262" s="102">
        <v>105196.426</v>
      </c>
      <c r="G262" s="56">
        <f t="shared" si="32"/>
        <v>0.1464194681455168</v>
      </c>
      <c r="H262" s="55">
        <v>48223.857</v>
      </c>
      <c r="I262" s="55">
        <v>55925.175</v>
      </c>
      <c r="J262" s="56">
        <f t="shared" si="33"/>
        <v>0.15969933719735438</v>
      </c>
      <c r="K262" s="54">
        <v>12</v>
      </c>
      <c r="L262" s="123">
        <f t="shared" si="34"/>
        <v>0.014989525164972135</v>
      </c>
      <c r="M262" s="72">
        <v>0.9999997854276286</v>
      </c>
      <c r="R262" s="96"/>
      <c r="S262" s="96"/>
      <c r="T262" s="96"/>
      <c r="U262" s="96"/>
    </row>
    <row r="263" spans="1:21" s="58" customFormat="1" ht="12.75">
      <c r="A263" s="57">
        <v>13</v>
      </c>
      <c r="B263" s="54" t="s">
        <v>53</v>
      </c>
      <c r="C263" s="124" t="s">
        <v>371</v>
      </c>
      <c r="D263" s="80" t="s">
        <v>52</v>
      </c>
      <c r="E263" s="102">
        <v>10806.664</v>
      </c>
      <c r="F263" s="102">
        <v>10337.31</v>
      </c>
      <c r="G263" s="56">
        <f t="shared" si="32"/>
        <v>-0.0434319046099704</v>
      </c>
      <c r="H263" s="55">
        <v>57345.653</v>
      </c>
      <c r="I263" s="55">
        <v>51985.148</v>
      </c>
      <c r="J263" s="56">
        <f t="shared" si="33"/>
        <v>-0.09347709407023401</v>
      </c>
      <c r="K263" s="54">
        <v>13</v>
      </c>
      <c r="L263" s="123">
        <f t="shared" si="34"/>
        <v>0.0139334867374273</v>
      </c>
      <c r="M263" s="72">
        <v>0.1906508367180591</v>
      </c>
      <c r="R263" s="96"/>
      <c r="S263" s="96"/>
      <c r="T263" s="96"/>
      <c r="U263" s="96"/>
    </row>
    <row r="264" spans="1:21" s="58" customFormat="1" ht="12.75">
      <c r="A264" s="57">
        <v>14</v>
      </c>
      <c r="B264" s="54" t="s">
        <v>85</v>
      </c>
      <c r="C264" s="124" t="s">
        <v>360</v>
      </c>
      <c r="D264" s="80" t="s">
        <v>52</v>
      </c>
      <c r="E264" s="102">
        <v>15495.468</v>
      </c>
      <c r="F264" s="102">
        <v>18016.48</v>
      </c>
      <c r="G264" s="56">
        <f t="shared" si="32"/>
        <v>0.16269350496545176</v>
      </c>
      <c r="H264" s="55">
        <v>46705.12</v>
      </c>
      <c r="I264" s="55">
        <v>51855.04</v>
      </c>
      <c r="J264" s="56">
        <f t="shared" si="33"/>
        <v>0.11026457056528273</v>
      </c>
      <c r="K264" s="54">
        <v>14</v>
      </c>
      <c r="L264" s="123">
        <f t="shared" si="34"/>
        <v>0.013898614121648016</v>
      </c>
      <c r="M264" s="72">
        <v>0.4294851627712725</v>
      </c>
      <c r="R264" s="96"/>
      <c r="S264" s="96"/>
      <c r="T264" s="96"/>
      <c r="U264" s="96"/>
    </row>
    <row r="265" spans="1:21" s="58" customFormat="1" ht="12.75">
      <c r="A265" s="57">
        <v>15</v>
      </c>
      <c r="B265" s="54" t="s">
        <v>170</v>
      </c>
      <c r="C265" s="124" t="s">
        <v>380</v>
      </c>
      <c r="D265" s="80" t="s">
        <v>52</v>
      </c>
      <c r="E265" s="102">
        <v>7034.983</v>
      </c>
      <c r="F265" s="102">
        <v>15066.279</v>
      </c>
      <c r="G265" s="56">
        <f t="shared" si="32"/>
        <v>1.1416226592160919</v>
      </c>
      <c r="H265" s="55">
        <v>14499.124</v>
      </c>
      <c r="I265" s="55">
        <v>46242.071</v>
      </c>
      <c r="J265" s="56">
        <f t="shared" si="33"/>
        <v>2.1893010225997105</v>
      </c>
      <c r="K265" s="54">
        <v>15</v>
      </c>
      <c r="L265" s="123">
        <f t="shared" si="34"/>
        <v>0.0123941800259888</v>
      </c>
      <c r="M265" s="72">
        <v>0.4242555620862868</v>
      </c>
      <c r="R265" s="96"/>
      <c r="S265" s="96"/>
      <c r="T265" s="96"/>
      <c r="U265" s="96"/>
    </row>
    <row r="266" spans="1:21" s="58" customFormat="1" ht="12.75">
      <c r="A266" s="57">
        <v>16</v>
      </c>
      <c r="B266" s="54" t="s">
        <v>67</v>
      </c>
      <c r="C266" s="124">
        <v>44071016</v>
      </c>
      <c r="D266" s="80" t="s">
        <v>68</v>
      </c>
      <c r="E266" s="102">
        <v>82.637</v>
      </c>
      <c r="F266" s="102">
        <v>70.721</v>
      </c>
      <c r="G266" s="56">
        <f t="shared" si="32"/>
        <v>-0.14419690937473525</v>
      </c>
      <c r="H266" s="55">
        <v>38500.169</v>
      </c>
      <c r="I266" s="55">
        <v>45206.06</v>
      </c>
      <c r="J266" s="56">
        <f t="shared" si="33"/>
        <v>0.17417822243845205</v>
      </c>
      <c r="K266" s="54">
        <v>16</v>
      </c>
      <c r="L266" s="123">
        <f t="shared" si="34"/>
        <v>0.012116499840711096</v>
      </c>
      <c r="M266" s="72">
        <v>0.9962247262798735</v>
      </c>
      <c r="R266" s="96"/>
      <c r="S266" s="96"/>
      <c r="T266" s="96"/>
      <c r="U266" s="96"/>
    </row>
    <row r="267" spans="1:21" s="58" customFormat="1" ht="12.75">
      <c r="A267" s="57">
        <v>17</v>
      </c>
      <c r="B267" s="54" t="s">
        <v>272</v>
      </c>
      <c r="C267" s="124">
        <v>11082000</v>
      </c>
      <c r="D267" s="80" t="s">
        <v>52</v>
      </c>
      <c r="E267" s="102">
        <v>11492.225</v>
      </c>
      <c r="F267" s="102">
        <v>13816.03</v>
      </c>
      <c r="G267" s="56">
        <f t="shared" si="32"/>
        <v>0.20220670931869156</v>
      </c>
      <c r="H267" s="55">
        <v>37055.385</v>
      </c>
      <c r="I267" s="55">
        <v>44363.286</v>
      </c>
      <c r="J267" s="56">
        <f t="shared" si="33"/>
        <v>0.1972156273642818</v>
      </c>
      <c r="K267" s="54">
        <v>17</v>
      </c>
      <c r="L267" s="123">
        <f t="shared" si="34"/>
        <v>0.011890612624776873</v>
      </c>
      <c r="M267" s="72">
        <v>1</v>
      </c>
      <c r="R267" s="96"/>
      <c r="S267" s="96"/>
      <c r="T267" s="96"/>
      <c r="U267" s="96"/>
    </row>
    <row r="268" spans="1:21" s="58" customFormat="1" ht="12.75">
      <c r="A268" s="57">
        <v>18</v>
      </c>
      <c r="B268" s="54" t="s">
        <v>93</v>
      </c>
      <c r="C268" s="124">
        <v>44071015</v>
      </c>
      <c r="D268" s="80" t="s">
        <v>68</v>
      </c>
      <c r="E268" s="102">
        <v>103.115</v>
      </c>
      <c r="F268" s="102">
        <v>97.621</v>
      </c>
      <c r="G268" s="56">
        <f t="shared" si="32"/>
        <v>-0.05328031809145129</v>
      </c>
      <c r="H268" s="55">
        <v>33911.88</v>
      </c>
      <c r="I268" s="55">
        <v>43533.48</v>
      </c>
      <c r="J268" s="56">
        <f t="shared" si="33"/>
        <v>0.2837235800551313</v>
      </c>
      <c r="K268" s="54">
        <v>18</v>
      </c>
      <c r="L268" s="123">
        <f t="shared" si="34"/>
        <v>0.01166820119881272</v>
      </c>
      <c r="M268" s="72">
        <v>0.9929263133770718</v>
      </c>
      <c r="R268" s="96"/>
      <c r="S268" s="96"/>
      <c r="T268" s="96"/>
      <c r="U268" s="96"/>
    </row>
    <row r="269" spans="1:26" s="59" customFormat="1" ht="12.75">
      <c r="A269" s="57">
        <v>19</v>
      </c>
      <c r="B269" s="54" t="s">
        <v>91</v>
      </c>
      <c r="C269" s="124" t="s">
        <v>385</v>
      </c>
      <c r="D269" s="80" t="s">
        <v>52</v>
      </c>
      <c r="E269" s="102">
        <v>22359.65</v>
      </c>
      <c r="F269" s="102">
        <v>19265.878</v>
      </c>
      <c r="G269" s="56">
        <f t="shared" si="32"/>
        <v>-0.13836406204927182</v>
      </c>
      <c r="H269" s="55">
        <v>40354.156</v>
      </c>
      <c r="I269" s="55">
        <v>38643.105</v>
      </c>
      <c r="J269" s="56">
        <f t="shared" si="33"/>
        <v>-0.042400862007868516</v>
      </c>
      <c r="K269" s="54">
        <v>19</v>
      </c>
      <c r="L269" s="123">
        <f t="shared" si="34"/>
        <v>0.010357442687486638</v>
      </c>
      <c r="M269" s="72">
        <v>0.8747549569991978</v>
      </c>
      <c r="N269" s="58"/>
      <c r="O269" s="58"/>
      <c r="P269" s="58"/>
      <c r="Q269" s="58"/>
      <c r="R269" s="96"/>
      <c r="S269" s="96"/>
      <c r="T269" s="96"/>
      <c r="U269" s="96"/>
      <c r="V269" s="58"/>
      <c r="W269" s="58"/>
      <c r="X269" s="58"/>
      <c r="Y269" s="58"/>
      <c r="Z269" s="58"/>
    </row>
    <row r="270" spans="1:26" ht="12.75">
      <c r="A270" s="57">
        <v>20</v>
      </c>
      <c r="B270" s="54" t="s">
        <v>280</v>
      </c>
      <c r="C270" s="124">
        <v>44119220</v>
      </c>
      <c r="D270" s="80" t="s">
        <v>52</v>
      </c>
      <c r="E270" s="102">
        <v>22660.589</v>
      </c>
      <c r="F270" s="102">
        <v>23354.826</v>
      </c>
      <c r="G270" s="56">
        <f t="shared" si="32"/>
        <v>0.03063631752908104</v>
      </c>
      <c r="H270" s="55">
        <v>18948.465</v>
      </c>
      <c r="I270" s="55">
        <v>20600.299</v>
      </c>
      <c r="J270" s="56">
        <f t="shared" si="33"/>
        <v>0.08717508251987688</v>
      </c>
      <c r="K270" s="54">
        <v>20</v>
      </c>
      <c r="L270" s="123">
        <f t="shared" si="34"/>
        <v>0.005521461493262207</v>
      </c>
      <c r="M270" s="72">
        <v>0.9998997687838151</v>
      </c>
      <c r="N270" s="58"/>
      <c r="O270" s="58"/>
      <c r="P270" s="58"/>
      <c r="Q270" s="58"/>
      <c r="R270" s="96"/>
      <c r="S270" s="96"/>
      <c r="T270" s="96"/>
      <c r="U270" s="96"/>
      <c r="V270" s="58"/>
      <c r="W270" s="58"/>
      <c r="X270" s="58"/>
      <c r="Y270" s="58"/>
      <c r="Z270" s="58"/>
    </row>
    <row r="271" spans="1:26" ht="12.75">
      <c r="A271" s="57"/>
      <c r="B271" s="54" t="s">
        <v>147</v>
      </c>
      <c r="C271" s="78"/>
      <c r="E271" s="102"/>
      <c r="F271" s="102"/>
      <c r="G271" s="56"/>
      <c r="H271" s="55">
        <f>+H272-SUM(H251:H270)</f>
        <v>216999.44600000046</v>
      </c>
      <c r="I271" s="55">
        <f>+I272-SUM(I251:I270)</f>
        <v>264494.3130000001</v>
      </c>
      <c r="J271" s="56">
        <f t="shared" si="33"/>
        <v>0.2188709136151413</v>
      </c>
      <c r="L271" s="123">
        <f t="shared" si="34"/>
        <v>0.07089194018088486</v>
      </c>
      <c r="M271" s="72"/>
      <c r="N271" s="58"/>
      <c r="O271" s="58"/>
      <c r="P271" s="58"/>
      <c r="Q271" s="58"/>
      <c r="R271" s="96"/>
      <c r="S271" s="96"/>
      <c r="T271" s="96"/>
      <c r="U271" s="96"/>
      <c r="V271" s="58"/>
      <c r="W271" s="58"/>
      <c r="X271" s="58"/>
      <c r="Y271" s="58"/>
      <c r="Z271" s="58"/>
    </row>
    <row r="272" spans="2:26" s="59" customFormat="1" ht="12.75">
      <c r="B272" s="70" t="s">
        <v>150</v>
      </c>
      <c r="C272" s="70"/>
      <c r="D272" s="70"/>
      <c r="E272" s="98"/>
      <c r="F272" s="71"/>
      <c r="G272" s="71"/>
      <c r="H272" s="71">
        <f>+'Exportacion_regional '!C16</f>
        <v>3280256.823</v>
      </c>
      <c r="I272" s="71">
        <f>+'Exportacion_regional '!D16</f>
        <v>3730950.406</v>
      </c>
      <c r="J272" s="99">
        <f>+(I272-H272)/H272</f>
        <v>0.1373958221319429</v>
      </c>
      <c r="K272" s="71"/>
      <c r="L272" s="99">
        <f>SUM(L251:L271)</f>
        <v>1</v>
      </c>
      <c r="M272" s="100"/>
      <c r="N272" s="58"/>
      <c r="O272" s="58"/>
      <c r="P272" s="58"/>
      <c r="Q272" s="58"/>
      <c r="R272" s="96"/>
      <c r="S272" s="96"/>
      <c r="T272" s="96"/>
      <c r="U272" s="96"/>
      <c r="V272" s="58"/>
      <c r="W272" s="58"/>
      <c r="X272" s="58"/>
      <c r="Y272" s="58"/>
      <c r="Z272" s="58"/>
    </row>
    <row r="273" spans="5:21" s="58" customFormat="1" ht="12.75">
      <c r="E273" s="101"/>
      <c r="F273" s="96"/>
      <c r="G273" s="96"/>
      <c r="H273" s="96"/>
      <c r="I273" s="101"/>
      <c r="J273" s="96"/>
      <c r="K273" s="96"/>
      <c r="L273" s="96"/>
      <c r="M273" s="97"/>
      <c r="R273" s="96"/>
      <c r="S273" s="96"/>
      <c r="T273" s="96"/>
      <c r="U273" s="96"/>
    </row>
    <row r="274" spans="2:21" s="58" customFormat="1" ht="21" customHeight="1">
      <c r="B274" s="227" t="s">
        <v>310</v>
      </c>
      <c r="C274" s="227"/>
      <c r="D274" s="227"/>
      <c r="E274" s="227"/>
      <c r="F274" s="227"/>
      <c r="G274" s="227"/>
      <c r="H274" s="227"/>
      <c r="I274" s="227"/>
      <c r="J274" s="227"/>
      <c r="K274" s="227"/>
      <c r="L274" s="227"/>
      <c r="M274" s="227"/>
      <c r="R274" s="96"/>
      <c r="S274" s="96"/>
      <c r="T274" s="96"/>
      <c r="U274" s="96"/>
    </row>
    <row r="275" spans="13:26" ht="12.75">
      <c r="M275" s="97"/>
      <c r="N275" s="58"/>
      <c r="O275" s="58"/>
      <c r="P275" s="58"/>
      <c r="Q275" s="58"/>
      <c r="R275" s="96"/>
      <c r="S275" s="96"/>
      <c r="T275" s="96"/>
      <c r="U275" s="96"/>
      <c r="V275" s="58"/>
      <c r="W275" s="58"/>
      <c r="X275" s="58"/>
      <c r="Y275" s="58"/>
      <c r="Z275" s="58"/>
    </row>
    <row r="276" spans="2:26" s="83" customFormat="1" ht="15.75" customHeight="1">
      <c r="B276" s="225" t="s">
        <v>139</v>
      </c>
      <c r="C276" s="225"/>
      <c r="D276" s="225"/>
      <c r="E276" s="225"/>
      <c r="F276" s="225"/>
      <c r="G276" s="225"/>
      <c r="H276" s="225"/>
      <c r="I276" s="225"/>
      <c r="J276" s="225"/>
      <c r="K276" s="225"/>
      <c r="L276" s="225"/>
      <c r="M276" s="225"/>
      <c r="N276" s="58"/>
      <c r="O276" s="58"/>
      <c r="P276" s="58"/>
      <c r="Q276" s="58"/>
      <c r="R276" s="96"/>
      <c r="S276" s="96"/>
      <c r="T276" s="96"/>
      <c r="U276" s="96"/>
      <c r="V276" s="58"/>
      <c r="W276" s="58"/>
      <c r="X276" s="58"/>
      <c r="Y276" s="58"/>
      <c r="Z276" s="58"/>
    </row>
    <row r="277" spans="2:26" s="83" customFormat="1" ht="15.75" customHeight="1">
      <c r="B277" s="222" t="s">
        <v>45</v>
      </c>
      <c r="C277" s="222"/>
      <c r="D277" s="222"/>
      <c r="E277" s="222"/>
      <c r="F277" s="222"/>
      <c r="G277" s="222"/>
      <c r="H277" s="222"/>
      <c r="I277" s="222"/>
      <c r="J277" s="222"/>
      <c r="K277" s="222"/>
      <c r="L277" s="222"/>
      <c r="M277" s="222"/>
      <c r="N277" s="24"/>
      <c r="O277" s="58"/>
      <c r="P277" s="58"/>
      <c r="Q277" s="58"/>
      <c r="R277" s="96"/>
      <c r="S277" s="58"/>
      <c r="T277" s="96"/>
      <c r="U277" s="96"/>
      <c r="V277" s="58"/>
      <c r="W277" s="58"/>
      <c r="X277" s="58"/>
      <c r="Y277" s="58"/>
      <c r="Z277" s="58"/>
    </row>
    <row r="278" spans="2:26" s="84" customFormat="1" ht="15.75" customHeight="1">
      <c r="B278" s="222" t="s">
        <v>38</v>
      </c>
      <c r="C278" s="222"/>
      <c r="D278" s="222"/>
      <c r="E278" s="222"/>
      <c r="F278" s="222"/>
      <c r="G278" s="222"/>
      <c r="H278" s="222"/>
      <c r="I278" s="222"/>
      <c r="J278" s="222"/>
      <c r="K278" s="222"/>
      <c r="L278" s="222"/>
      <c r="M278" s="222"/>
      <c r="N278" s="58"/>
      <c r="O278" s="58"/>
      <c r="P278" s="58"/>
      <c r="Q278" s="58"/>
      <c r="R278" s="96"/>
      <c r="S278" s="96"/>
      <c r="T278" s="96"/>
      <c r="U278" s="96"/>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6"/>
      <c r="S279" s="96"/>
      <c r="T279" s="96"/>
      <c r="U279" s="96"/>
      <c r="V279" s="58"/>
      <c r="W279" s="58"/>
      <c r="X279" s="58"/>
      <c r="Y279" s="58"/>
      <c r="Z279" s="58"/>
    </row>
    <row r="280" spans="2:21" s="58" customFormat="1" ht="30.75" customHeight="1">
      <c r="B280" s="86" t="s">
        <v>204</v>
      </c>
      <c r="C280" s="86" t="s">
        <v>169</v>
      </c>
      <c r="D280" s="86" t="s">
        <v>51</v>
      </c>
      <c r="E280" s="223" t="s">
        <v>160</v>
      </c>
      <c r="F280" s="223"/>
      <c r="G280" s="223"/>
      <c r="H280" s="223" t="s">
        <v>161</v>
      </c>
      <c r="I280" s="223"/>
      <c r="J280" s="223"/>
      <c r="K280" s="223"/>
      <c r="L280" s="223"/>
      <c r="M280" s="223"/>
      <c r="R280" s="96"/>
      <c r="S280" s="96"/>
      <c r="T280" s="96"/>
      <c r="U280" s="96"/>
    </row>
    <row r="281" spans="2:21" s="58" customFormat="1" ht="15.75" customHeight="1">
      <c r="B281" s="88"/>
      <c r="C281" s="88"/>
      <c r="D281" s="88"/>
      <c r="E281" s="224" t="str">
        <f>+E249</f>
        <v>ene - oct</v>
      </c>
      <c r="F281" s="224"/>
      <c r="G281" s="88" t="s">
        <v>114</v>
      </c>
      <c r="H281" s="224" t="str">
        <f>+E281</f>
        <v>ene - oct</v>
      </c>
      <c r="I281" s="224"/>
      <c r="J281" s="88" t="s">
        <v>114</v>
      </c>
      <c r="K281" s="89"/>
      <c r="L281" s="122" t="s">
        <v>200</v>
      </c>
      <c r="M281" s="90" t="s">
        <v>162</v>
      </c>
      <c r="R281" s="96"/>
      <c r="S281" s="96"/>
      <c r="T281" s="96"/>
      <c r="U281" s="96"/>
    </row>
    <row r="282" spans="2:21" s="58" customFormat="1" ht="15.75">
      <c r="B282" s="91"/>
      <c r="C282" s="91"/>
      <c r="D282" s="91"/>
      <c r="E282" s="92">
        <f aca="true" t="shared" si="35" ref="E282:J282">+E250</f>
        <v>2010</v>
      </c>
      <c r="F282" s="92">
        <f t="shared" si="35"/>
        <v>2011</v>
      </c>
      <c r="G282" s="93" t="str">
        <f t="shared" si="35"/>
        <v>11/10</v>
      </c>
      <c r="H282" s="92">
        <f t="shared" si="35"/>
        <v>2010</v>
      </c>
      <c r="I282" s="92">
        <f t="shared" si="35"/>
        <v>2011</v>
      </c>
      <c r="J282" s="93" t="str">
        <f t="shared" si="35"/>
        <v>11/10</v>
      </c>
      <c r="K282" s="91"/>
      <c r="L282" s="92">
        <v>2011</v>
      </c>
      <c r="M282" s="178">
        <f>+M250</f>
        <v>2011</v>
      </c>
      <c r="R282" s="96"/>
      <c r="S282" s="96"/>
      <c r="T282" s="96"/>
      <c r="U282" s="96"/>
    </row>
    <row r="283" spans="1:26" s="57" customFormat="1" ht="12.75">
      <c r="A283" s="57">
        <v>1</v>
      </c>
      <c r="B283" s="54" t="s">
        <v>94</v>
      </c>
      <c r="C283" s="78">
        <v>47032100</v>
      </c>
      <c r="D283" s="80" t="s">
        <v>52</v>
      </c>
      <c r="E283" s="55">
        <v>352072.292</v>
      </c>
      <c r="F283" s="55">
        <v>360470.842</v>
      </c>
      <c r="G283" s="56">
        <f aca="true" t="shared" si="36" ref="G283:G302">+(F283-E283)/E283</f>
        <v>0.023854617903302622</v>
      </c>
      <c r="H283" s="55">
        <v>250035.53</v>
      </c>
      <c r="I283" s="55">
        <v>282588.081</v>
      </c>
      <c r="J283" s="56">
        <f aca="true" t="shared" si="37" ref="J283:J303">+(I283-H283)/H283</f>
        <v>0.13019170115543183</v>
      </c>
      <c r="K283" s="54">
        <v>1</v>
      </c>
      <c r="L283" s="123">
        <f aca="true" t="shared" si="38" ref="L283:L303">+I283/$I$304</f>
        <v>0.6413774089532156</v>
      </c>
      <c r="M283" s="72">
        <v>0.23513455424314839</v>
      </c>
      <c r="N283" s="58"/>
      <c r="O283" s="58"/>
      <c r="P283" s="58"/>
      <c r="Q283" s="58"/>
      <c r="R283" s="96"/>
      <c r="S283" s="96"/>
      <c r="T283" s="96"/>
      <c r="U283" s="96"/>
      <c r="V283" s="58"/>
      <c r="W283" s="58"/>
      <c r="X283" s="58"/>
      <c r="Y283" s="58"/>
      <c r="Z283" s="58"/>
    </row>
    <row r="284" spans="1:26" s="57" customFormat="1" ht="12.75">
      <c r="A284" s="57">
        <v>2</v>
      </c>
      <c r="B284" s="54" t="s">
        <v>56</v>
      </c>
      <c r="C284" s="124" t="s">
        <v>350</v>
      </c>
      <c r="D284" s="80" t="s">
        <v>52</v>
      </c>
      <c r="E284" s="55">
        <v>26496.118</v>
      </c>
      <c r="F284" s="55">
        <v>32262.991</v>
      </c>
      <c r="G284" s="56">
        <f t="shared" si="36"/>
        <v>0.2176497326891435</v>
      </c>
      <c r="H284" s="55">
        <v>22297.163</v>
      </c>
      <c r="I284" s="55">
        <v>29216.975</v>
      </c>
      <c r="J284" s="56">
        <f t="shared" si="37"/>
        <v>0.31034495285341895</v>
      </c>
      <c r="K284" s="54">
        <v>2</v>
      </c>
      <c r="L284" s="123">
        <f t="shared" si="38"/>
        <v>0.06631244904823454</v>
      </c>
      <c r="M284" s="72">
        <v>0.04859142490822421</v>
      </c>
      <c r="N284" s="58"/>
      <c r="O284" s="58"/>
      <c r="P284" s="58"/>
      <c r="Q284" s="58"/>
      <c r="R284" s="96"/>
      <c r="S284" s="96"/>
      <c r="T284" s="96"/>
      <c r="U284" s="96"/>
      <c r="V284" s="58"/>
      <c r="W284" s="58"/>
      <c r="X284" s="58"/>
      <c r="Y284" s="58"/>
      <c r="Z284" s="58"/>
    </row>
    <row r="285" spans="1:26" s="57" customFormat="1" ht="12.75">
      <c r="A285" s="57">
        <v>3</v>
      </c>
      <c r="B285" s="54" t="s">
        <v>98</v>
      </c>
      <c r="C285" s="124">
        <v>10040000</v>
      </c>
      <c r="D285" s="80" t="s">
        <v>52</v>
      </c>
      <c r="E285" s="55">
        <v>50373.845</v>
      </c>
      <c r="F285" s="55">
        <v>109783.3</v>
      </c>
      <c r="G285" s="56">
        <f t="shared" si="36"/>
        <v>1.1793710605176158</v>
      </c>
      <c r="H285" s="55">
        <v>10523.837</v>
      </c>
      <c r="I285" s="55">
        <v>28222.859</v>
      </c>
      <c r="J285" s="56">
        <f t="shared" si="37"/>
        <v>1.6818031294099292</v>
      </c>
      <c r="K285" s="54">
        <v>3</v>
      </c>
      <c r="L285" s="123">
        <f t="shared" si="38"/>
        <v>0.0640561488461077</v>
      </c>
      <c r="M285" s="72">
        <v>0.9684099413714974</v>
      </c>
      <c r="N285" s="58"/>
      <c r="O285" s="58"/>
      <c r="P285" s="58"/>
      <c r="Q285" s="58"/>
      <c r="R285" s="96"/>
      <c r="S285" s="96"/>
      <c r="T285" s="96"/>
      <c r="U285" s="96"/>
      <c r="V285" s="58"/>
      <c r="W285" s="58"/>
      <c r="X285" s="58"/>
      <c r="Y285" s="58"/>
      <c r="Z285" s="58"/>
    </row>
    <row r="286" spans="1:26" s="57" customFormat="1" ht="12.75">
      <c r="A286" s="57">
        <v>4</v>
      </c>
      <c r="B286" s="54" t="s">
        <v>62</v>
      </c>
      <c r="C286" s="124">
        <v>44123910</v>
      </c>
      <c r="D286" s="80" t="s">
        <v>68</v>
      </c>
      <c r="E286" s="55">
        <v>56.077</v>
      </c>
      <c r="F286" s="55">
        <v>60.414</v>
      </c>
      <c r="G286" s="56">
        <f t="shared" si="36"/>
        <v>0.07734008595324292</v>
      </c>
      <c r="H286" s="55">
        <v>20843.472</v>
      </c>
      <c r="I286" s="55">
        <v>23476.068</v>
      </c>
      <c r="J286" s="56">
        <f t="shared" si="37"/>
        <v>0.1263031418182152</v>
      </c>
      <c r="K286" s="54">
        <v>4</v>
      </c>
      <c r="L286" s="123">
        <f t="shared" si="38"/>
        <v>0.053282571624984766</v>
      </c>
      <c r="M286" s="72">
        <v>0.06738625212205011</v>
      </c>
      <c r="N286" s="58"/>
      <c r="O286" s="58"/>
      <c r="P286" s="58"/>
      <c r="Q286" s="58"/>
      <c r="R286" s="96"/>
      <c r="S286" s="96"/>
      <c r="T286" s="96"/>
      <c r="U286" s="96"/>
      <c r="V286" s="58"/>
      <c r="W286" s="58"/>
      <c r="X286" s="58"/>
      <c r="Y286" s="58"/>
      <c r="Z286" s="58"/>
    </row>
    <row r="287" spans="1:26" s="57" customFormat="1" ht="12.75">
      <c r="A287" s="57">
        <v>5</v>
      </c>
      <c r="B287" s="54" t="s">
        <v>53</v>
      </c>
      <c r="C287" s="124" t="s">
        <v>371</v>
      </c>
      <c r="D287" s="80" t="s">
        <v>52</v>
      </c>
      <c r="E287" s="55">
        <v>3299.761</v>
      </c>
      <c r="F287" s="55">
        <v>3618.124</v>
      </c>
      <c r="G287" s="56">
        <f t="shared" si="36"/>
        <v>0.09648062389973087</v>
      </c>
      <c r="H287" s="55">
        <v>21425.135</v>
      </c>
      <c r="I287" s="55">
        <v>19288.068</v>
      </c>
      <c r="J287" s="56">
        <f t="shared" si="37"/>
        <v>-0.09974578923306664</v>
      </c>
      <c r="K287" s="54">
        <v>5</v>
      </c>
      <c r="L287" s="123">
        <f t="shared" si="38"/>
        <v>0.043777257107858805</v>
      </c>
      <c r="M287" s="72">
        <v>0.07073724793232906</v>
      </c>
      <c r="N287" s="58"/>
      <c r="O287" s="58"/>
      <c r="P287" s="58"/>
      <c r="Q287" s="58"/>
      <c r="R287" s="96"/>
      <c r="S287" s="96"/>
      <c r="T287" s="96"/>
      <c r="U287" s="96"/>
      <c r="V287" s="58"/>
      <c r="W287" s="58"/>
      <c r="X287" s="58"/>
      <c r="Y287" s="58"/>
      <c r="Z287" s="58"/>
    </row>
    <row r="288" spans="1:26" s="57" customFormat="1" ht="12.75">
      <c r="A288" s="57">
        <v>6</v>
      </c>
      <c r="B288" s="54" t="s">
        <v>77</v>
      </c>
      <c r="C288" s="124">
        <v>44012200</v>
      </c>
      <c r="D288" s="80" t="s">
        <v>52</v>
      </c>
      <c r="E288" s="55">
        <v>17.61</v>
      </c>
      <c r="F288" s="55">
        <v>181635.75</v>
      </c>
      <c r="G288" s="56">
        <f t="shared" si="36"/>
        <v>10313.352640545147</v>
      </c>
      <c r="H288" s="55">
        <v>17.271</v>
      </c>
      <c r="I288" s="55">
        <v>15068.286</v>
      </c>
      <c r="J288" s="56">
        <f t="shared" si="37"/>
        <v>871.461698801459</v>
      </c>
      <c r="K288" s="54">
        <v>6</v>
      </c>
      <c r="L288" s="123">
        <f t="shared" si="38"/>
        <v>0.03419980842024973</v>
      </c>
      <c r="M288" s="72">
        <v>0.04388875523189368</v>
      </c>
      <c r="N288" s="58"/>
      <c r="O288" s="58"/>
      <c r="P288" s="58"/>
      <c r="Q288" s="58"/>
      <c r="R288" s="96"/>
      <c r="S288" s="58"/>
      <c r="T288" s="96"/>
      <c r="U288" s="96"/>
      <c r="V288" s="58"/>
      <c r="W288" s="58"/>
      <c r="X288" s="58"/>
      <c r="Y288" s="58"/>
      <c r="Z288" s="58"/>
    </row>
    <row r="289" spans="1:26" s="57" customFormat="1" ht="12.75">
      <c r="A289" s="57">
        <v>7</v>
      </c>
      <c r="B289" s="54" t="s">
        <v>102</v>
      </c>
      <c r="C289" s="124">
        <v>12149000</v>
      </c>
      <c r="D289" s="80" t="s">
        <v>52</v>
      </c>
      <c r="E289" s="55">
        <v>5749.746</v>
      </c>
      <c r="F289" s="55">
        <v>8977.55</v>
      </c>
      <c r="G289" s="56">
        <f t="shared" si="36"/>
        <v>0.5613820158316557</v>
      </c>
      <c r="H289" s="55">
        <v>5185.199</v>
      </c>
      <c r="I289" s="55">
        <v>6569.642</v>
      </c>
      <c r="J289" s="56">
        <f t="shared" si="37"/>
        <v>0.2669990100669232</v>
      </c>
      <c r="K289" s="54">
        <v>7</v>
      </c>
      <c r="L289" s="123">
        <f t="shared" si="38"/>
        <v>0.01491081983641844</v>
      </c>
      <c r="M289" s="72">
        <v>0.6549453310171396</v>
      </c>
      <c r="N289" s="58"/>
      <c r="O289" s="58"/>
      <c r="P289" s="58"/>
      <c r="Q289" s="58"/>
      <c r="R289" s="96"/>
      <c r="S289" s="96"/>
      <c r="T289" s="96"/>
      <c r="U289" s="96"/>
      <c r="V289" s="58"/>
      <c r="W289" s="58"/>
      <c r="X289" s="58"/>
      <c r="Y289" s="58"/>
      <c r="Z289" s="58"/>
    </row>
    <row r="290" spans="1:26" s="57" customFormat="1" ht="12.75">
      <c r="A290" s="57">
        <v>8</v>
      </c>
      <c r="B290" s="54" t="s">
        <v>281</v>
      </c>
      <c r="C290" s="124">
        <v>12051000</v>
      </c>
      <c r="D290" s="80" t="s">
        <v>52</v>
      </c>
      <c r="E290" s="55">
        <v>2265.576</v>
      </c>
      <c r="F290" s="55">
        <v>2360.025</v>
      </c>
      <c r="G290" s="56">
        <f t="shared" si="36"/>
        <v>0.04168873610949272</v>
      </c>
      <c r="H290" s="55">
        <v>6624.386</v>
      </c>
      <c r="I290" s="55">
        <v>5510.85</v>
      </c>
      <c r="J290" s="56">
        <f t="shared" si="37"/>
        <v>-0.16809648471571553</v>
      </c>
      <c r="K290" s="54">
        <v>8</v>
      </c>
      <c r="L290" s="123">
        <f t="shared" si="38"/>
        <v>0.012507727437130755</v>
      </c>
      <c r="M290" s="72">
        <v>0.38530412446745693</v>
      </c>
      <c r="N290" s="58"/>
      <c r="O290" s="58"/>
      <c r="P290" s="58"/>
      <c r="Q290" s="58"/>
      <c r="R290" s="96"/>
      <c r="S290" s="96"/>
      <c r="T290" s="96"/>
      <c r="U290" s="96"/>
      <c r="V290" s="58"/>
      <c r="W290" s="58"/>
      <c r="X290" s="58"/>
      <c r="Y290" s="58"/>
      <c r="Z290" s="58"/>
    </row>
    <row r="291" spans="1:26" s="57" customFormat="1" ht="12.75">
      <c r="A291" s="57">
        <v>9</v>
      </c>
      <c r="B291" s="54" t="s">
        <v>201</v>
      </c>
      <c r="C291" s="124">
        <v>15141100</v>
      </c>
      <c r="D291" s="80" t="s">
        <v>52</v>
      </c>
      <c r="E291" s="55">
        <v>1894.69</v>
      </c>
      <c r="F291" s="55">
        <v>3418.15</v>
      </c>
      <c r="G291" s="56">
        <f t="shared" si="36"/>
        <v>0.8040682116863445</v>
      </c>
      <c r="H291" s="55">
        <v>1581.177</v>
      </c>
      <c r="I291" s="55">
        <v>4447.07</v>
      </c>
      <c r="J291" s="56">
        <f t="shared" si="37"/>
        <v>1.812506126765062</v>
      </c>
      <c r="K291" s="54">
        <v>9</v>
      </c>
      <c r="L291" s="123">
        <f t="shared" si="38"/>
        <v>0.010093313999444924</v>
      </c>
      <c r="M291" s="72">
        <v>0.9707074483980086</v>
      </c>
      <c r="N291" s="58"/>
      <c r="O291" s="58"/>
      <c r="P291" s="58"/>
      <c r="Q291" s="58"/>
      <c r="R291" s="96"/>
      <c r="S291" s="96"/>
      <c r="T291" s="96"/>
      <c r="U291" s="96"/>
      <c r="V291" s="58"/>
      <c r="W291" s="58"/>
      <c r="X291" s="58"/>
      <c r="Y291" s="58"/>
      <c r="Z291" s="58"/>
    </row>
    <row r="292" spans="1:21" s="58" customFormat="1" ht="12.75">
      <c r="A292" s="57">
        <v>10</v>
      </c>
      <c r="B292" s="54" t="s">
        <v>172</v>
      </c>
      <c r="C292" s="124">
        <v>44101200</v>
      </c>
      <c r="D292" s="80" t="s">
        <v>52</v>
      </c>
      <c r="E292" s="55">
        <v>105.28</v>
      </c>
      <c r="F292" s="55">
        <v>6765.412</v>
      </c>
      <c r="G292" s="56">
        <f t="shared" si="36"/>
        <v>63.26113221884499</v>
      </c>
      <c r="H292" s="55">
        <v>51.902</v>
      </c>
      <c r="I292" s="55">
        <v>2558.888</v>
      </c>
      <c r="J292" s="56">
        <f t="shared" si="37"/>
        <v>48.30230048938383</v>
      </c>
      <c r="K292" s="54">
        <v>10</v>
      </c>
      <c r="L292" s="123">
        <f t="shared" si="38"/>
        <v>0.005807792563060987</v>
      </c>
      <c r="M292" s="72">
        <v>0.509221309028676</v>
      </c>
      <c r="R292" s="96"/>
      <c r="S292" s="96"/>
      <c r="T292" s="96"/>
      <c r="U292" s="96"/>
    </row>
    <row r="293" spans="1:21" s="58" customFormat="1" ht="12.75">
      <c r="A293" s="57">
        <v>11</v>
      </c>
      <c r="B293" s="54" t="s">
        <v>305</v>
      </c>
      <c r="C293" s="124" t="s">
        <v>386</v>
      </c>
      <c r="D293" s="80" t="s">
        <v>52</v>
      </c>
      <c r="E293" s="55">
        <v>342.525</v>
      </c>
      <c r="F293" s="55">
        <v>176.45</v>
      </c>
      <c r="G293" s="56">
        <f t="shared" si="36"/>
        <v>-0.4848551200642289</v>
      </c>
      <c r="H293" s="55">
        <v>2691.146</v>
      </c>
      <c r="I293" s="55">
        <v>1877.362</v>
      </c>
      <c r="J293" s="56">
        <f t="shared" si="37"/>
        <v>-0.30239310687714455</v>
      </c>
      <c r="K293" s="54">
        <v>11</v>
      </c>
      <c r="L293" s="123">
        <f t="shared" si="38"/>
        <v>0.004260963770893178</v>
      </c>
      <c r="M293" s="72">
        <v>0.1650583540656883</v>
      </c>
      <c r="R293" s="96"/>
      <c r="S293" s="96"/>
      <c r="T293" s="96"/>
      <c r="U293" s="96"/>
    </row>
    <row r="294" spans="1:21" s="58" customFormat="1" ht="12.75">
      <c r="A294" s="57">
        <v>12</v>
      </c>
      <c r="B294" s="54" t="s">
        <v>306</v>
      </c>
      <c r="C294" s="124">
        <v>11042200</v>
      </c>
      <c r="D294" s="80" t="s">
        <v>52</v>
      </c>
      <c r="E294" s="55">
        <v>728.15</v>
      </c>
      <c r="F294" s="55">
        <v>3896.99</v>
      </c>
      <c r="G294" s="56">
        <f t="shared" si="36"/>
        <v>4.351905513973769</v>
      </c>
      <c r="H294" s="55">
        <v>308.773</v>
      </c>
      <c r="I294" s="55">
        <v>1871.945</v>
      </c>
      <c r="J294" s="56">
        <f t="shared" si="37"/>
        <v>5.062528135555893</v>
      </c>
      <c r="K294" s="54">
        <v>12</v>
      </c>
      <c r="L294" s="123">
        <f t="shared" si="38"/>
        <v>0.004248669050563838</v>
      </c>
      <c r="M294" s="72">
        <v>0.44952256035594007</v>
      </c>
      <c r="R294" s="96"/>
      <c r="S294" s="96"/>
      <c r="T294" s="96"/>
      <c r="U294" s="96"/>
    </row>
    <row r="295" spans="1:21" s="58" customFormat="1" ht="12.75">
      <c r="A295" s="57">
        <v>13</v>
      </c>
      <c r="B295" s="54" t="s">
        <v>203</v>
      </c>
      <c r="C295" s="124" t="s">
        <v>387</v>
      </c>
      <c r="D295" s="80" t="s">
        <v>52</v>
      </c>
      <c r="E295" s="55">
        <v>600</v>
      </c>
      <c r="F295" s="55">
        <v>425</v>
      </c>
      <c r="G295" s="56">
        <f t="shared" si="36"/>
        <v>-0.2916666666666667</v>
      </c>
      <c r="H295" s="55">
        <v>2111.45</v>
      </c>
      <c r="I295" s="55">
        <v>1851.55</v>
      </c>
      <c r="J295" s="56">
        <f t="shared" si="37"/>
        <v>-0.12309076700845385</v>
      </c>
      <c r="K295" s="54">
        <v>13</v>
      </c>
      <c r="L295" s="123">
        <f t="shared" si="38"/>
        <v>0.004202379439872152</v>
      </c>
      <c r="M295" s="72">
        <v>0.14177968789555007</v>
      </c>
      <c r="R295" s="96"/>
      <c r="S295" s="96"/>
      <c r="T295" s="96"/>
      <c r="U295" s="96"/>
    </row>
    <row r="296" spans="1:21" s="58" customFormat="1" ht="12.75">
      <c r="A296" s="57">
        <v>14</v>
      </c>
      <c r="B296" s="54" t="s">
        <v>261</v>
      </c>
      <c r="C296" s="124">
        <v>12092200</v>
      </c>
      <c r="D296" s="80" t="s">
        <v>52</v>
      </c>
      <c r="E296" s="55">
        <v>192</v>
      </c>
      <c r="F296" s="55">
        <v>480</v>
      </c>
      <c r="G296" s="56">
        <f t="shared" si="36"/>
        <v>1.5</v>
      </c>
      <c r="H296" s="55">
        <v>666.392</v>
      </c>
      <c r="I296" s="55">
        <v>1698.262</v>
      </c>
      <c r="J296" s="56">
        <f t="shared" si="37"/>
        <v>1.5484429584989012</v>
      </c>
      <c r="K296" s="54">
        <v>14</v>
      </c>
      <c r="L296" s="123">
        <f t="shared" si="38"/>
        <v>0.0038544685870304123</v>
      </c>
      <c r="M296" s="72">
        <v>0.5449040083731573</v>
      </c>
      <c r="R296" s="96"/>
      <c r="T296" s="96"/>
      <c r="U296" s="96"/>
    </row>
    <row r="297" spans="1:21" s="58" customFormat="1" ht="12.75">
      <c r="A297" s="57">
        <v>15</v>
      </c>
      <c r="B297" s="80" t="s">
        <v>341</v>
      </c>
      <c r="C297" s="124">
        <v>44071012</v>
      </c>
      <c r="D297" s="80" t="s">
        <v>68</v>
      </c>
      <c r="E297" s="55">
        <v>13.126</v>
      </c>
      <c r="F297" s="55">
        <v>6.726</v>
      </c>
      <c r="G297" s="56">
        <f t="shared" si="36"/>
        <v>-0.48758189852201733</v>
      </c>
      <c r="H297" s="55">
        <v>3036.818</v>
      </c>
      <c r="I297" s="55">
        <v>1599.771</v>
      </c>
      <c r="J297" s="56">
        <f t="shared" si="37"/>
        <v>-0.4732081408895759</v>
      </c>
      <c r="K297" s="54">
        <v>15</v>
      </c>
      <c r="L297" s="123">
        <f t="shared" si="38"/>
        <v>0.0036309280110738093</v>
      </c>
      <c r="M297" s="72">
        <v>0.004217739644140973</v>
      </c>
      <c r="R297" s="96"/>
      <c r="S297" s="96"/>
      <c r="T297" s="96"/>
      <c r="U297" s="96"/>
    </row>
    <row r="298" spans="1:21" s="58" customFormat="1" ht="12.75">
      <c r="A298" s="57">
        <v>16</v>
      </c>
      <c r="B298" s="54" t="s">
        <v>95</v>
      </c>
      <c r="C298" s="124">
        <v>44071013</v>
      </c>
      <c r="D298" s="80" t="s">
        <v>68</v>
      </c>
      <c r="E298" s="55">
        <v>3.978</v>
      </c>
      <c r="F298" s="55">
        <v>4.878</v>
      </c>
      <c r="G298" s="56">
        <f t="shared" si="36"/>
        <v>0.2262443438914027</v>
      </c>
      <c r="H298" s="55">
        <v>1000.345</v>
      </c>
      <c r="I298" s="55">
        <v>1254.735</v>
      </c>
      <c r="J298" s="56">
        <f t="shared" si="37"/>
        <v>0.25430226571832704</v>
      </c>
      <c r="K298" s="54">
        <v>16</v>
      </c>
      <c r="L298" s="123">
        <f t="shared" si="38"/>
        <v>0.0028478153798104206</v>
      </c>
      <c r="M298" s="72">
        <v>0.01625817800341149</v>
      </c>
      <c r="R298" s="96"/>
      <c r="S298" s="96"/>
      <c r="T298" s="96"/>
      <c r="U298" s="96"/>
    </row>
    <row r="299" spans="1:21" s="58" customFormat="1" ht="12.75">
      <c r="A299" s="57">
        <v>17</v>
      </c>
      <c r="B299" s="54" t="s">
        <v>289</v>
      </c>
      <c r="C299" s="124">
        <v>33012400</v>
      </c>
      <c r="D299" s="80" t="s">
        <v>52</v>
      </c>
      <c r="E299" s="55">
        <v>29.37</v>
      </c>
      <c r="F299" s="55">
        <v>28.25</v>
      </c>
      <c r="G299" s="56">
        <f t="shared" si="36"/>
        <v>-0.038134150493701086</v>
      </c>
      <c r="H299" s="55">
        <v>1110.49</v>
      </c>
      <c r="I299" s="55">
        <v>1125.2</v>
      </c>
      <c r="J299" s="56">
        <f t="shared" si="37"/>
        <v>0.013246404740249832</v>
      </c>
      <c r="K299" s="54">
        <v>17</v>
      </c>
      <c r="L299" s="123">
        <f t="shared" si="38"/>
        <v>0.0025538156386509386</v>
      </c>
      <c r="M299" s="72">
        <v>1</v>
      </c>
      <c r="R299" s="96"/>
      <c r="S299" s="96"/>
      <c r="T299" s="96"/>
      <c r="U299" s="96"/>
    </row>
    <row r="300" spans="1:21" s="58" customFormat="1" ht="12.75">
      <c r="A300" s="57">
        <v>18</v>
      </c>
      <c r="B300" s="54" t="s">
        <v>101</v>
      </c>
      <c r="C300" s="124" t="s">
        <v>388</v>
      </c>
      <c r="D300" s="80" t="s">
        <v>52</v>
      </c>
      <c r="E300" s="55">
        <v>409.291</v>
      </c>
      <c r="F300" s="55">
        <v>90.017</v>
      </c>
      <c r="G300" s="56">
        <f t="shared" si="36"/>
        <v>-0.7800660165994366</v>
      </c>
      <c r="H300" s="55">
        <v>4821.346</v>
      </c>
      <c r="I300" s="55">
        <v>795.492</v>
      </c>
      <c r="J300" s="56">
        <f t="shared" si="37"/>
        <v>-0.8350062409957717</v>
      </c>
      <c r="K300" s="54">
        <v>18</v>
      </c>
      <c r="L300" s="123">
        <f t="shared" si="38"/>
        <v>0.0018054922769478424</v>
      </c>
      <c r="M300" s="72">
        <v>0.0836912560116544</v>
      </c>
      <c r="R300" s="96"/>
      <c r="S300" s="96"/>
      <c r="T300" s="96"/>
      <c r="U300" s="96"/>
    </row>
    <row r="301" spans="1:26" s="59" customFormat="1" ht="12.75">
      <c r="A301" s="57">
        <v>19</v>
      </c>
      <c r="B301" s="54" t="s">
        <v>298</v>
      </c>
      <c r="C301" s="124" t="s">
        <v>389</v>
      </c>
      <c r="D301" s="80" t="s">
        <v>52</v>
      </c>
      <c r="E301" s="55">
        <v>88.788</v>
      </c>
      <c r="F301" s="55">
        <v>86.627</v>
      </c>
      <c r="G301" s="56">
        <f t="shared" si="36"/>
        <v>-0.024338874622696776</v>
      </c>
      <c r="H301" s="55">
        <v>693.885</v>
      </c>
      <c r="I301" s="55">
        <v>725.068</v>
      </c>
      <c r="J301" s="56">
        <f t="shared" si="37"/>
        <v>0.04493972344120423</v>
      </c>
      <c r="K301" s="54">
        <v>19</v>
      </c>
      <c r="L301" s="123">
        <f t="shared" si="38"/>
        <v>0.0016456541037018829</v>
      </c>
      <c r="M301" s="72">
        <v>0.27761662633626366</v>
      </c>
      <c r="N301" s="58"/>
      <c r="O301" s="58"/>
      <c r="P301" s="58"/>
      <c r="Q301" s="58"/>
      <c r="R301" s="96"/>
      <c r="S301" s="96"/>
      <c r="T301" s="96"/>
      <c r="U301" s="96"/>
      <c r="V301" s="58"/>
      <c r="W301" s="58"/>
      <c r="X301" s="58"/>
      <c r="Y301" s="58"/>
      <c r="Z301" s="58"/>
    </row>
    <row r="302" spans="1:26" ht="12.75">
      <c r="A302" s="57">
        <v>20</v>
      </c>
      <c r="B302" s="54" t="s">
        <v>282</v>
      </c>
      <c r="C302" s="124">
        <v>44071090</v>
      </c>
      <c r="D302" s="80" t="s">
        <v>68</v>
      </c>
      <c r="E302" s="55">
        <v>1.968</v>
      </c>
      <c r="F302" s="55">
        <v>2.394</v>
      </c>
      <c r="G302" s="56">
        <f t="shared" si="36"/>
        <v>0.21646341463414642</v>
      </c>
      <c r="H302" s="55">
        <v>531.121</v>
      </c>
      <c r="I302" s="55">
        <v>642.434</v>
      </c>
      <c r="J302" s="56">
        <f t="shared" si="37"/>
        <v>0.20958124419859125</v>
      </c>
      <c r="K302" s="54">
        <v>20</v>
      </c>
      <c r="L302" s="123">
        <f t="shared" si="38"/>
        <v>0.0014581034447218957</v>
      </c>
      <c r="M302" s="72">
        <v>0.32222605087832545</v>
      </c>
      <c r="N302" s="58"/>
      <c r="O302" s="58"/>
      <c r="P302" s="58"/>
      <c r="Q302" s="58"/>
      <c r="R302" s="96"/>
      <c r="S302" s="96"/>
      <c r="T302" s="96"/>
      <c r="U302" s="96"/>
      <c r="V302" s="58"/>
      <c r="W302" s="58"/>
      <c r="X302" s="58"/>
      <c r="Y302" s="58"/>
      <c r="Z302" s="58"/>
    </row>
    <row r="303" spans="1:26" ht="12.75">
      <c r="A303" s="57"/>
      <c r="B303" s="54" t="s">
        <v>147</v>
      </c>
      <c r="C303" s="124"/>
      <c r="G303" s="56"/>
      <c r="H303" s="55">
        <f>+H304-SUM(H283:H302)</f>
        <v>20605.14799999993</v>
      </c>
      <c r="I303" s="55">
        <f>+I304-SUM(I283:I302)</f>
        <v>10207.01999999996</v>
      </c>
      <c r="J303" s="56">
        <f t="shared" si="37"/>
        <v>-0.5046373847933537</v>
      </c>
      <c r="L303" s="123">
        <f t="shared" si="38"/>
        <v>0.023166412460027375</v>
      </c>
      <c r="M303" s="72"/>
      <c r="N303" s="58"/>
      <c r="O303" s="58"/>
      <c r="P303" s="58"/>
      <c r="Q303" s="58"/>
      <c r="R303" s="96"/>
      <c r="S303" s="96"/>
      <c r="T303" s="96"/>
      <c r="U303" s="96"/>
      <c r="V303" s="58"/>
      <c r="W303" s="58"/>
      <c r="X303" s="58"/>
      <c r="Y303" s="58"/>
      <c r="Z303" s="58"/>
    </row>
    <row r="304" spans="2:26" s="59" customFormat="1" ht="13.5" customHeight="1">
      <c r="B304" s="70" t="s">
        <v>150</v>
      </c>
      <c r="C304" s="70"/>
      <c r="D304" s="70"/>
      <c r="E304" s="98"/>
      <c r="F304" s="71"/>
      <c r="G304" s="71"/>
      <c r="H304" s="71">
        <f>+'Exportacion_regional '!C17</f>
        <v>376161.986</v>
      </c>
      <c r="I304" s="71">
        <f>+'Exportacion_regional '!D17</f>
        <v>440595.626</v>
      </c>
      <c r="J304" s="99">
        <f>+(I304-H304)/H304</f>
        <v>0.17129226875147352</v>
      </c>
      <c r="K304" s="71"/>
      <c r="L304" s="99">
        <f>SUM(L283:L303)</f>
        <v>0.9999999999999998</v>
      </c>
      <c r="M304" s="100"/>
      <c r="N304" s="58"/>
      <c r="O304" s="58"/>
      <c r="P304" s="58"/>
      <c r="Q304" s="58"/>
      <c r="R304" s="96"/>
      <c r="S304" s="96"/>
      <c r="T304" s="96"/>
      <c r="U304" s="96"/>
      <c r="V304" s="58"/>
      <c r="W304" s="58"/>
      <c r="X304" s="58"/>
      <c r="Y304" s="58"/>
      <c r="Z304" s="58"/>
    </row>
    <row r="305" spans="5:21" s="58" customFormat="1" ht="12.75">
      <c r="E305" s="101"/>
      <c r="F305" s="96"/>
      <c r="G305" s="96"/>
      <c r="H305" s="96"/>
      <c r="I305" s="101"/>
      <c r="J305" s="96"/>
      <c r="K305" s="96"/>
      <c r="L305" s="96"/>
      <c r="M305" s="97"/>
      <c r="R305" s="96"/>
      <c r="S305" s="96"/>
      <c r="T305" s="96"/>
      <c r="U305" s="96"/>
    </row>
    <row r="306" spans="2:21" s="58" customFormat="1" ht="21" customHeight="1">
      <c r="B306" s="227" t="s">
        <v>310</v>
      </c>
      <c r="C306" s="227"/>
      <c r="D306" s="227"/>
      <c r="E306" s="227"/>
      <c r="F306" s="227"/>
      <c r="G306" s="227"/>
      <c r="H306" s="227"/>
      <c r="I306" s="227"/>
      <c r="J306" s="227"/>
      <c r="K306" s="227"/>
      <c r="L306" s="227"/>
      <c r="M306" s="227"/>
      <c r="R306" s="96"/>
      <c r="S306" s="96"/>
      <c r="T306" s="96"/>
      <c r="U306" s="96"/>
    </row>
    <row r="307" spans="13:26" ht="12.75">
      <c r="M307" s="97"/>
      <c r="N307" s="58"/>
      <c r="O307" s="58"/>
      <c r="P307" s="58"/>
      <c r="Q307" s="58"/>
      <c r="R307" s="96"/>
      <c r="S307" s="96"/>
      <c r="T307" s="96"/>
      <c r="U307" s="96"/>
      <c r="V307" s="58"/>
      <c r="W307" s="58"/>
      <c r="X307" s="58"/>
      <c r="Y307" s="58"/>
      <c r="Z307" s="58"/>
    </row>
    <row r="308" spans="2:26" s="83" customFormat="1" ht="15.75" customHeight="1">
      <c r="B308" s="225" t="s">
        <v>50</v>
      </c>
      <c r="C308" s="225"/>
      <c r="D308" s="225"/>
      <c r="E308" s="225"/>
      <c r="F308" s="225"/>
      <c r="G308" s="225"/>
      <c r="H308" s="225"/>
      <c r="I308" s="225"/>
      <c r="J308" s="225"/>
      <c r="K308" s="225"/>
      <c r="L308" s="225"/>
      <c r="M308" s="225"/>
      <c r="N308" s="58"/>
      <c r="O308" s="58"/>
      <c r="P308" s="58"/>
      <c r="Q308" s="58"/>
      <c r="R308" s="96"/>
      <c r="S308" s="96"/>
      <c r="T308" s="96"/>
      <c r="U308" s="96"/>
      <c r="V308" s="58"/>
      <c r="W308" s="58"/>
      <c r="X308" s="58"/>
      <c r="Y308" s="58"/>
      <c r="Z308" s="58"/>
    </row>
    <row r="309" spans="2:26" s="83" customFormat="1" ht="15.75" customHeight="1">
      <c r="B309" s="222" t="s">
        <v>45</v>
      </c>
      <c r="C309" s="222"/>
      <c r="D309" s="222"/>
      <c r="E309" s="222"/>
      <c r="F309" s="222"/>
      <c r="G309" s="222"/>
      <c r="H309" s="222"/>
      <c r="I309" s="222"/>
      <c r="J309" s="222"/>
      <c r="K309" s="222"/>
      <c r="L309" s="222"/>
      <c r="M309" s="222"/>
      <c r="N309" s="58"/>
      <c r="O309" s="58"/>
      <c r="P309" s="58"/>
      <c r="Q309" s="58"/>
      <c r="R309" s="96"/>
      <c r="S309" s="96"/>
      <c r="T309" s="96"/>
      <c r="U309" s="96"/>
      <c r="V309" s="58"/>
      <c r="W309" s="58"/>
      <c r="X309" s="58"/>
      <c r="Y309" s="58"/>
      <c r="Z309" s="58"/>
    </row>
    <row r="310" spans="2:26" s="84" customFormat="1" ht="15.75" customHeight="1">
      <c r="B310" s="222" t="s">
        <v>39</v>
      </c>
      <c r="C310" s="222"/>
      <c r="D310" s="222"/>
      <c r="E310" s="222"/>
      <c r="F310" s="222"/>
      <c r="G310" s="222"/>
      <c r="H310" s="222"/>
      <c r="I310" s="222"/>
      <c r="J310" s="222"/>
      <c r="K310" s="222"/>
      <c r="L310" s="222"/>
      <c r="M310" s="222"/>
      <c r="N310" s="58"/>
      <c r="O310" s="58"/>
      <c r="P310" s="58"/>
      <c r="Q310" s="58"/>
      <c r="R310" s="96"/>
      <c r="S310" s="96"/>
      <c r="T310" s="96"/>
      <c r="U310" s="96"/>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6"/>
      <c r="S311" s="96"/>
      <c r="T311" s="96"/>
      <c r="U311" s="96"/>
      <c r="V311" s="58"/>
      <c r="W311" s="58"/>
      <c r="X311" s="58"/>
      <c r="Y311" s="58"/>
      <c r="Z311" s="58"/>
    </row>
    <row r="312" spans="2:21" s="58" customFormat="1" ht="30.75" customHeight="1">
      <c r="B312" s="86" t="s">
        <v>204</v>
      </c>
      <c r="C312" s="86" t="s">
        <v>169</v>
      </c>
      <c r="D312" s="86" t="s">
        <v>51</v>
      </c>
      <c r="E312" s="223" t="s">
        <v>160</v>
      </c>
      <c r="F312" s="223"/>
      <c r="G312" s="223"/>
      <c r="H312" s="223" t="s">
        <v>161</v>
      </c>
      <c r="I312" s="223"/>
      <c r="J312" s="223"/>
      <c r="K312" s="223"/>
      <c r="L312" s="223"/>
      <c r="M312" s="223"/>
      <c r="R312" s="96"/>
      <c r="S312" s="96"/>
      <c r="T312" s="96"/>
      <c r="U312" s="96"/>
    </row>
    <row r="313" spans="2:21" s="58" customFormat="1" ht="15.75" customHeight="1">
      <c r="B313" s="88"/>
      <c r="C313" s="88"/>
      <c r="D313" s="88"/>
      <c r="E313" s="224" t="str">
        <f>+E249</f>
        <v>ene - oct</v>
      </c>
      <c r="F313" s="224"/>
      <c r="G313" s="88" t="s">
        <v>114</v>
      </c>
      <c r="H313" s="224" t="str">
        <f>+E313</f>
        <v>ene - oct</v>
      </c>
      <c r="I313" s="224"/>
      <c r="J313" s="88" t="s">
        <v>114</v>
      </c>
      <c r="K313" s="89"/>
      <c r="L313" s="122" t="s">
        <v>200</v>
      </c>
      <c r="M313" s="90" t="s">
        <v>162</v>
      </c>
      <c r="T313" s="96"/>
      <c r="U313" s="96"/>
    </row>
    <row r="314" spans="2:21" s="58" customFormat="1" ht="15.75">
      <c r="B314" s="91"/>
      <c r="C314" s="91"/>
      <c r="D314" s="91"/>
      <c r="E314" s="92">
        <f aca="true" t="shared" si="39" ref="E314:J314">+E282</f>
        <v>2010</v>
      </c>
      <c r="F314" s="92">
        <f t="shared" si="39"/>
        <v>2011</v>
      </c>
      <c r="G314" s="93" t="str">
        <f t="shared" si="39"/>
        <v>11/10</v>
      </c>
      <c r="H314" s="92">
        <f t="shared" si="39"/>
        <v>2010</v>
      </c>
      <c r="I314" s="92">
        <f t="shared" si="39"/>
        <v>2011</v>
      </c>
      <c r="J314" s="93" t="str">
        <f t="shared" si="39"/>
        <v>11/10</v>
      </c>
      <c r="K314" s="91"/>
      <c r="L314" s="92">
        <v>2011</v>
      </c>
      <c r="M314" s="178">
        <f>+M250</f>
        <v>2011</v>
      </c>
      <c r="R314" s="96"/>
      <c r="T314" s="96"/>
      <c r="U314" s="96"/>
    </row>
    <row r="315" spans="1:21" s="58" customFormat="1" ht="12.75">
      <c r="A315" s="57"/>
      <c r="B315" s="54" t="s">
        <v>94</v>
      </c>
      <c r="C315" s="124">
        <v>47032100</v>
      </c>
      <c r="D315" s="80" t="s">
        <v>52</v>
      </c>
      <c r="E315" s="55">
        <v>0</v>
      </c>
      <c r="F315" s="55">
        <v>246901.514</v>
      </c>
      <c r="G315" s="56"/>
      <c r="H315" s="55">
        <v>0</v>
      </c>
      <c r="I315" s="55">
        <v>201759.764</v>
      </c>
      <c r="J315" s="56"/>
      <c r="K315" s="54"/>
      <c r="L315" s="123">
        <f aca="true" t="shared" si="40" ref="L315:L329">+I315/$I$330</f>
        <v>0.588907311852665</v>
      </c>
      <c r="M315" s="72">
        <v>0.16787931042407558</v>
      </c>
      <c r="R315" s="96"/>
      <c r="T315" s="96"/>
      <c r="U315" s="96"/>
    </row>
    <row r="316" spans="1:21" s="58" customFormat="1" ht="12.75">
      <c r="A316" s="57"/>
      <c r="B316" s="54" t="s">
        <v>96</v>
      </c>
      <c r="C316" s="124">
        <v>47032900</v>
      </c>
      <c r="D316" s="80" t="s">
        <v>52</v>
      </c>
      <c r="E316" s="55">
        <v>0</v>
      </c>
      <c r="F316" s="55">
        <v>83964.323</v>
      </c>
      <c r="G316" s="56"/>
      <c r="H316" s="55">
        <v>0</v>
      </c>
      <c r="I316" s="55">
        <v>56335.088</v>
      </c>
      <c r="J316" s="56"/>
      <c r="K316" s="54"/>
      <c r="L316" s="123">
        <f t="shared" si="40"/>
        <v>0.16443390188077006</v>
      </c>
      <c r="M316" s="72">
        <v>0.05279960555611814</v>
      </c>
      <c r="R316" s="96"/>
      <c r="S316" s="96"/>
      <c r="T316" s="96"/>
      <c r="U316" s="96"/>
    </row>
    <row r="317" spans="1:21" s="58" customFormat="1" ht="12.75">
      <c r="A317" s="57"/>
      <c r="B317" s="80" t="s">
        <v>342</v>
      </c>
      <c r="C317" s="124">
        <v>44012200</v>
      </c>
      <c r="D317" s="80" t="s">
        <v>52</v>
      </c>
      <c r="E317" s="55">
        <v>73988.39</v>
      </c>
      <c r="F317" s="55">
        <v>304852.37</v>
      </c>
      <c r="G317" s="56">
        <f>+(F317-E317)/E317</f>
        <v>3.120273059056968</v>
      </c>
      <c r="H317" s="55">
        <v>4713.376</v>
      </c>
      <c r="I317" s="55">
        <v>21326.248</v>
      </c>
      <c r="J317" s="56">
        <f>+(I317-H317)/H317</f>
        <v>3.5246226908271265</v>
      </c>
      <c r="K317" s="54"/>
      <c r="L317" s="123">
        <f t="shared" si="40"/>
        <v>0.062248206146708576</v>
      </c>
      <c r="M317" s="72">
        <v>0.062116054771369625</v>
      </c>
      <c r="R317" s="96"/>
      <c r="S317" s="96"/>
      <c r="T317" s="96"/>
      <c r="U317" s="96"/>
    </row>
    <row r="318" spans="1:21" s="58" customFormat="1" ht="12.75">
      <c r="A318" s="57"/>
      <c r="B318" s="54" t="s">
        <v>99</v>
      </c>
      <c r="C318" s="124" t="s">
        <v>390</v>
      </c>
      <c r="D318" s="80" t="s">
        <v>52</v>
      </c>
      <c r="E318" s="55">
        <v>0</v>
      </c>
      <c r="F318" s="55">
        <v>4257.248</v>
      </c>
      <c r="G318" s="56"/>
      <c r="H318" s="55">
        <v>0</v>
      </c>
      <c r="I318" s="55">
        <v>18982.94</v>
      </c>
      <c r="J318" s="56"/>
      <c r="K318" s="54"/>
      <c r="L318" s="123">
        <f t="shared" si="40"/>
        <v>0.055408432012541545</v>
      </c>
      <c r="M318" s="72">
        <v>0.4986537645496743</v>
      </c>
      <c r="R318" s="96"/>
      <c r="T318" s="96"/>
      <c r="U318" s="96"/>
    </row>
    <row r="319" spans="1:21" s="58" customFormat="1" ht="12.75">
      <c r="A319" s="57"/>
      <c r="B319" s="54" t="s">
        <v>69</v>
      </c>
      <c r="C319" s="124">
        <v>20098000</v>
      </c>
      <c r="D319" s="80" t="s">
        <v>52</v>
      </c>
      <c r="E319" s="55">
        <v>0</v>
      </c>
      <c r="F319" s="55">
        <v>2839.417</v>
      </c>
      <c r="G319" s="56"/>
      <c r="H319" s="55">
        <v>0</v>
      </c>
      <c r="I319" s="55">
        <v>16690.7</v>
      </c>
      <c r="J319" s="56"/>
      <c r="K319" s="54"/>
      <c r="L319" s="123">
        <f t="shared" si="40"/>
        <v>0.04871771791891705</v>
      </c>
      <c r="M319" s="72">
        <v>0.3275309669111246</v>
      </c>
      <c r="R319" s="96"/>
      <c r="S319" s="96"/>
      <c r="T319" s="96"/>
      <c r="U319" s="96"/>
    </row>
    <row r="320" spans="1:21" s="58" customFormat="1" ht="12.75">
      <c r="A320" s="57"/>
      <c r="B320" s="54" t="s">
        <v>105</v>
      </c>
      <c r="C320" s="124" t="s">
        <v>391</v>
      </c>
      <c r="D320" s="80" t="s">
        <v>52</v>
      </c>
      <c r="E320" s="55">
        <v>0</v>
      </c>
      <c r="F320" s="55">
        <v>4355.75</v>
      </c>
      <c r="G320" s="56"/>
      <c r="H320" s="55">
        <v>0</v>
      </c>
      <c r="I320" s="55">
        <v>5787.132</v>
      </c>
      <c r="J320" s="56"/>
      <c r="K320" s="54"/>
      <c r="L320" s="123">
        <f t="shared" si="40"/>
        <v>0.0168917938933381</v>
      </c>
      <c r="M320" s="72">
        <v>0.5832929243958943</v>
      </c>
      <c r="R320" s="96"/>
      <c r="S320" s="96"/>
      <c r="T320" s="96"/>
      <c r="U320" s="96"/>
    </row>
    <row r="321" spans="1:21" s="58" customFormat="1" ht="12.75">
      <c r="A321" s="57"/>
      <c r="B321" s="54" t="s">
        <v>100</v>
      </c>
      <c r="C321" s="124" t="s">
        <v>392</v>
      </c>
      <c r="D321" s="80" t="s">
        <v>52</v>
      </c>
      <c r="E321" s="55">
        <v>0</v>
      </c>
      <c r="F321" s="55">
        <v>1369</v>
      </c>
      <c r="G321" s="56"/>
      <c r="H321" s="55">
        <v>0</v>
      </c>
      <c r="I321" s="55">
        <v>4912.476</v>
      </c>
      <c r="J321" s="56"/>
      <c r="K321" s="54"/>
      <c r="L321" s="123">
        <f t="shared" si="40"/>
        <v>0.014338800652546025</v>
      </c>
      <c r="M321" s="72">
        <v>0.10130643143799846</v>
      </c>
      <c r="R321" s="96"/>
      <c r="T321" s="96"/>
      <c r="U321" s="96"/>
    </row>
    <row r="322" spans="1:21" s="58" customFormat="1" ht="12.75">
      <c r="A322" s="57"/>
      <c r="B322" s="54" t="s">
        <v>202</v>
      </c>
      <c r="C322" s="124">
        <v>20089900</v>
      </c>
      <c r="D322" s="80" t="s">
        <v>52</v>
      </c>
      <c r="E322" s="55">
        <v>0.504</v>
      </c>
      <c r="F322" s="55">
        <v>1258.328</v>
      </c>
      <c r="G322" s="56">
        <f aca="true" t="shared" si="41" ref="G322:G328">+(F322-E322)/E322</f>
        <v>2495.6825396825398</v>
      </c>
      <c r="H322" s="55">
        <v>12.6</v>
      </c>
      <c r="I322" s="55">
        <v>4253.802</v>
      </c>
      <c r="J322" s="56">
        <f aca="true" t="shared" si="42" ref="J322:J328">+(I322-H322)/H322</f>
        <v>336.6033333333333</v>
      </c>
      <c r="K322" s="54"/>
      <c r="L322" s="123">
        <f t="shared" si="40"/>
        <v>0.012416227355289184</v>
      </c>
      <c r="M322" s="72">
        <v>0.5168878549030443</v>
      </c>
      <c r="R322" s="96"/>
      <c r="S322" s="96"/>
      <c r="T322" s="96"/>
      <c r="U322" s="96"/>
    </row>
    <row r="323" spans="1:21" s="58" customFormat="1" ht="12.75">
      <c r="A323" s="57"/>
      <c r="B323" s="54" t="s">
        <v>212</v>
      </c>
      <c r="C323" s="124" t="s">
        <v>393</v>
      </c>
      <c r="D323" s="80" t="s">
        <v>52</v>
      </c>
      <c r="E323" s="55">
        <v>211.8</v>
      </c>
      <c r="F323" s="55">
        <v>961.982</v>
      </c>
      <c r="G323" s="56">
        <f t="shared" si="41"/>
        <v>3.5419357884796976</v>
      </c>
      <c r="H323" s="55">
        <v>731.668</v>
      </c>
      <c r="I323" s="55">
        <v>4249.943</v>
      </c>
      <c r="J323" s="56">
        <f t="shared" si="42"/>
        <v>4.8085675470295275</v>
      </c>
      <c r="K323" s="54"/>
      <c r="L323" s="123">
        <f t="shared" si="40"/>
        <v>0.012404963497365364</v>
      </c>
      <c r="M323" s="72">
        <v>0.158119292747101</v>
      </c>
      <c r="R323" s="96"/>
      <c r="T323" s="96"/>
      <c r="U323" s="96"/>
    </row>
    <row r="324" spans="1:21" s="58" customFormat="1" ht="12.75">
      <c r="A324" s="57"/>
      <c r="B324" s="80" t="s">
        <v>345</v>
      </c>
      <c r="C324" s="124">
        <v>44101200</v>
      </c>
      <c r="D324" s="80" t="s">
        <v>52</v>
      </c>
      <c r="E324" s="55">
        <v>5107.419</v>
      </c>
      <c r="F324" s="55">
        <v>4656.967</v>
      </c>
      <c r="G324" s="56">
        <f t="shared" si="41"/>
        <v>-0.0881956228772302</v>
      </c>
      <c r="H324" s="55">
        <v>2309.178</v>
      </c>
      <c r="I324" s="55">
        <v>2272.686</v>
      </c>
      <c r="J324" s="56">
        <f t="shared" si="42"/>
        <v>-0.015803026011853454</v>
      </c>
      <c r="K324" s="54"/>
      <c r="L324" s="123">
        <f t="shared" si="40"/>
        <v>0.0066336388207967265</v>
      </c>
      <c r="M324" s="72">
        <v>0.4522668205607849</v>
      </c>
      <c r="R324" s="96"/>
      <c r="S324" s="96"/>
      <c r="T324" s="96"/>
      <c r="U324" s="96"/>
    </row>
    <row r="325" spans="1:21" s="58" customFormat="1" ht="12.75">
      <c r="A325" s="57"/>
      <c r="B325" s="54" t="s">
        <v>203</v>
      </c>
      <c r="C325" s="124" t="s">
        <v>387</v>
      </c>
      <c r="D325" s="80" t="s">
        <v>52</v>
      </c>
      <c r="E325" s="55">
        <v>0</v>
      </c>
      <c r="F325" s="55">
        <v>299.35</v>
      </c>
      <c r="G325" s="56"/>
      <c r="H325" s="55">
        <v>0</v>
      </c>
      <c r="I325" s="55">
        <v>1450.313</v>
      </c>
      <c r="J325" s="56"/>
      <c r="K325" s="54"/>
      <c r="L325" s="123">
        <f t="shared" si="40"/>
        <v>0.004233252028263545</v>
      </c>
      <c r="M325" s="72">
        <v>0.11105556128155271</v>
      </c>
      <c r="R325" s="96"/>
      <c r="T325" s="96"/>
      <c r="U325" s="96"/>
    </row>
    <row r="326" spans="1:21" s="58" customFormat="1" ht="12.75">
      <c r="A326" s="57"/>
      <c r="B326" s="80" t="s">
        <v>346</v>
      </c>
      <c r="C326" s="124" t="s">
        <v>380</v>
      </c>
      <c r="D326" s="80" t="s">
        <v>52</v>
      </c>
      <c r="E326" s="55">
        <v>0</v>
      </c>
      <c r="F326" s="55">
        <v>1088.506</v>
      </c>
      <c r="G326" s="56"/>
      <c r="H326" s="55">
        <v>0</v>
      </c>
      <c r="I326" s="55">
        <v>1115.32</v>
      </c>
      <c r="J326" s="56"/>
      <c r="K326" s="54"/>
      <c r="L326" s="123">
        <f t="shared" si="40"/>
        <v>0.003255456340915993</v>
      </c>
      <c r="M326" s="72">
        <v>0.010232688616088958</v>
      </c>
      <c r="R326" s="96"/>
      <c r="S326" s="96"/>
      <c r="T326" s="96"/>
      <c r="U326" s="96"/>
    </row>
    <row r="327" spans="1:21" s="58" customFormat="1" ht="12.75">
      <c r="A327" s="57"/>
      <c r="B327" s="54" t="s">
        <v>283</v>
      </c>
      <c r="C327" s="124" t="s">
        <v>394</v>
      </c>
      <c r="D327" s="80" t="s">
        <v>52</v>
      </c>
      <c r="E327" s="55">
        <v>0</v>
      </c>
      <c r="F327" s="55">
        <v>150</v>
      </c>
      <c r="G327" s="56"/>
      <c r="H327" s="55">
        <v>0</v>
      </c>
      <c r="I327" s="55">
        <v>623.593</v>
      </c>
      <c r="J327" s="56"/>
      <c r="K327" s="54"/>
      <c r="L327" s="123">
        <f t="shared" si="40"/>
        <v>0.0018201769770118232</v>
      </c>
      <c r="M327" s="72">
        <v>0.09953418245861129</v>
      </c>
      <c r="R327" s="96"/>
      <c r="T327" s="96"/>
      <c r="U327" s="96"/>
    </row>
    <row r="328" spans="1:21" s="58" customFormat="1" ht="12.75">
      <c r="A328" s="57"/>
      <c r="B328" s="54" t="s">
        <v>53</v>
      </c>
      <c r="C328" s="124" t="s">
        <v>371</v>
      </c>
      <c r="D328" s="80" t="s">
        <v>52</v>
      </c>
      <c r="E328" s="55">
        <v>248.559</v>
      </c>
      <c r="F328" s="55">
        <v>82.576</v>
      </c>
      <c r="G328" s="56">
        <f t="shared" si="41"/>
        <v>-0.6677810902039355</v>
      </c>
      <c r="H328" s="55">
        <v>1936.2</v>
      </c>
      <c r="I328" s="55">
        <v>564.397</v>
      </c>
      <c r="J328" s="56">
        <f t="shared" si="42"/>
        <v>-0.7085027373205247</v>
      </c>
      <c r="K328" s="54"/>
      <c r="L328" s="123">
        <f t="shared" si="40"/>
        <v>0.0016473924904457588</v>
      </c>
      <c r="M328" s="72">
        <v>0.0020698750399087526</v>
      </c>
      <c r="R328" s="96"/>
      <c r="S328" s="96"/>
      <c r="T328" s="96"/>
      <c r="U328" s="96"/>
    </row>
    <row r="329" spans="2:21" s="58" customFormat="1" ht="15.75">
      <c r="B329" t="s">
        <v>147</v>
      </c>
      <c r="C329"/>
      <c r="D329"/>
      <c r="E329" s="55"/>
      <c r="F329" s="55"/>
      <c r="G329" s="56"/>
      <c r="H329" s="55">
        <f>+H330-SUM(H315:H328)</f>
        <v>1201.494999999999</v>
      </c>
      <c r="I329" s="55">
        <f>+I330-SUM(I315:I328)</f>
        <v>2275.799999999872</v>
      </c>
      <c r="J329" s="56">
        <f>+(I329-H329)/H329</f>
        <v>0.8941402169795745</v>
      </c>
      <c r="K329" s="88"/>
      <c r="L329" s="187">
        <f t="shared" si="40"/>
        <v>0.006642728132424954</v>
      </c>
      <c r="M329" s="72"/>
      <c r="N329" s="96"/>
      <c r="R329" s="96"/>
      <c r="S329" s="96"/>
      <c r="T329" s="96"/>
      <c r="U329" s="96"/>
    </row>
    <row r="330" spans="2:26" s="59" customFormat="1" ht="12.75">
      <c r="B330" s="70" t="s">
        <v>150</v>
      </c>
      <c r="C330" s="70"/>
      <c r="D330" s="70"/>
      <c r="E330" s="98"/>
      <c r="F330" s="71"/>
      <c r="G330" s="71"/>
      <c r="H330" s="71">
        <f>+'Exportacion_regional '!C18</f>
        <v>10904.517</v>
      </c>
      <c r="I330" s="71">
        <f>+'Exportacion_regional '!D18</f>
        <v>342600.202</v>
      </c>
      <c r="J330" s="99">
        <f>+(I330-H330)/H330</f>
        <v>30.41819137885704</v>
      </c>
      <c r="K330" s="71"/>
      <c r="L330" s="188">
        <f>SUM(L315:L329)</f>
        <v>0.9999999999999996</v>
      </c>
      <c r="M330" s="100"/>
      <c r="N330" s="58"/>
      <c r="O330" s="58"/>
      <c r="P330" s="58"/>
      <c r="Q330" s="58"/>
      <c r="R330" s="96"/>
      <c r="S330" s="58"/>
      <c r="T330" s="96"/>
      <c r="U330" s="58"/>
      <c r="V330" s="58"/>
      <c r="W330" s="58"/>
      <c r="X330" s="58"/>
      <c r="Y330" s="58"/>
      <c r="Z330" s="58"/>
    </row>
    <row r="331" spans="5:21" s="58" customFormat="1" ht="12.75">
      <c r="E331" s="101"/>
      <c r="F331" s="96"/>
      <c r="G331" s="96"/>
      <c r="H331" s="96"/>
      <c r="I331" s="101"/>
      <c r="J331" s="96"/>
      <c r="K331" s="96"/>
      <c r="L331" s="96"/>
      <c r="M331" s="97"/>
      <c r="R331" s="96"/>
      <c r="S331" s="96"/>
      <c r="T331" s="96"/>
      <c r="U331" s="96"/>
    </row>
    <row r="332" spans="2:20" s="58" customFormat="1" ht="21" customHeight="1">
      <c r="B332" s="227" t="s">
        <v>310</v>
      </c>
      <c r="C332" s="227"/>
      <c r="D332" s="227"/>
      <c r="E332" s="227"/>
      <c r="F332" s="227"/>
      <c r="G332" s="227"/>
      <c r="H332" s="227"/>
      <c r="I332" s="227"/>
      <c r="J332" s="227"/>
      <c r="K332" s="227"/>
      <c r="L332" s="227"/>
      <c r="M332" s="227"/>
      <c r="T332" s="96"/>
    </row>
    <row r="333" spans="13:26" ht="12.75">
      <c r="M333" s="97"/>
      <c r="N333" s="58"/>
      <c r="O333" s="58"/>
      <c r="P333" s="58"/>
      <c r="Q333" s="58"/>
      <c r="R333" s="96"/>
      <c r="S333" s="96"/>
      <c r="T333" s="96"/>
      <c r="U333" s="96"/>
      <c r="V333" s="58"/>
      <c r="W333" s="58"/>
      <c r="X333" s="58"/>
      <c r="Y333" s="58"/>
      <c r="Z333" s="58"/>
    </row>
    <row r="334" spans="2:26" s="83" customFormat="1" ht="15.75" customHeight="1">
      <c r="B334" s="225" t="s">
        <v>156</v>
      </c>
      <c r="C334" s="225"/>
      <c r="D334" s="225"/>
      <c r="E334" s="225"/>
      <c r="F334" s="225"/>
      <c r="G334" s="225"/>
      <c r="H334" s="225"/>
      <c r="I334" s="225"/>
      <c r="J334" s="225"/>
      <c r="K334" s="225"/>
      <c r="L334" s="225"/>
      <c r="M334" s="225"/>
      <c r="N334" s="58"/>
      <c r="O334" s="58"/>
      <c r="P334" s="58"/>
      <c r="Q334" s="58"/>
      <c r="R334" s="96"/>
      <c r="S334" s="96"/>
      <c r="T334" s="96"/>
      <c r="U334" s="96"/>
      <c r="V334" s="58"/>
      <c r="W334" s="58"/>
      <c r="X334" s="58"/>
      <c r="Y334" s="58"/>
      <c r="Z334" s="58"/>
    </row>
    <row r="335" spans="2:26" s="83" customFormat="1" ht="15.75" customHeight="1">
      <c r="B335" s="222" t="s">
        <v>45</v>
      </c>
      <c r="C335" s="222"/>
      <c r="D335" s="222"/>
      <c r="E335" s="222"/>
      <c r="F335" s="222"/>
      <c r="G335" s="222"/>
      <c r="H335" s="222"/>
      <c r="I335" s="222"/>
      <c r="J335" s="222"/>
      <c r="K335" s="222"/>
      <c r="L335" s="222"/>
      <c r="M335" s="222"/>
      <c r="N335" s="58"/>
      <c r="O335" s="58"/>
      <c r="P335" s="58"/>
      <c r="Q335" s="58"/>
      <c r="R335" s="96"/>
      <c r="S335" s="96"/>
      <c r="T335" s="96"/>
      <c r="U335" s="96"/>
      <c r="V335" s="58"/>
      <c r="W335" s="58"/>
      <c r="X335" s="58"/>
      <c r="Y335" s="58"/>
      <c r="Z335" s="58"/>
    </row>
    <row r="336" spans="2:26" s="84" customFormat="1" ht="15.75" customHeight="1">
      <c r="B336" s="222" t="s">
        <v>40</v>
      </c>
      <c r="C336" s="222"/>
      <c r="D336" s="222"/>
      <c r="E336" s="222"/>
      <c r="F336" s="222"/>
      <c r="G336" s="222"/>
      <c r="H336" s="222"/>
      <c r="I336" s="222"/>
      <c r="J336" s="222"/>
      <c r="K336" s="222"/>
      <c r="L336" s="222"/>
      <c r="M336" s="222"/>
      <c r="N336" s="58"/>
      <c r="O336" s="58"/>
      <c r="P336" s="58"/>
      <c r="Q336" s="58"/>
      <c r="R336" s="96"/>
      <c r="S336" s="58"/>
      <c r="T336" s="96"/>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6"/>
      <c r="S337" s="96"/>
      <c r="T337" s="96"/>
      <c r="U337" s="96"/>
      <c r="V337" s="58"/>
      <c r="W337" s="58"/>
      <c r="X337" s="58"/>
      <c r="Y337" s="58"/>
      <c r="Z337" s="58"/>
    </row>
    <row r="338" spans="2:21" s="58" customFormat="1" ht="30.75" customHeight="1">
      <c r="B338" s="86" t="s">
        <v>204</v>
      </c>
      <c r="C338" s="86" t="s">
        <v>169</v>
      </c>
      <c r="D338" s="86" t="s">
        <v>51</v>
      </c>
      <c r="E338" s="223" t="s">
        <v>160</v>
      </c>
      <c r="F338" s="223"/>
      <c r="G338" s="223"/>
      <c r="H338" s="223" t="s">
        <v>161</v>
      </c>
      <c r="I338" s="223"/>
      <c r="J338" s="223"/>
      <c r="K338" s="223"/>
      <c r="L338" s="223"/>
      <c r="M338" s="223"/>
      <c r="R338" s="96"/>
      <c r="S338" s="96"/>
      <c r="T338" s="96"/>
      <c r="U338" s="96"/>
    </row>
    <row r="339" spans="2:21" s="58" customFormat="1" ht="15.75" customHeight="1">
      <c r="B339" s="88"/>
      <c r="C339" s="88"/>
      <c r="D339" s="88"/>
      <c r="E339" s="224" t="str">
        <f>+E281</f>
        <v>ene - oct</v>
      </c>
      <c r="F339" s="224"/>
      <c r="G339" s="88" t="s">
        <v>114</v>
      </c>
      <c r="H339" s="224" t="str">
        <f>+E339</f>
        <v>ene - oct</v>
      </c>
      <c r="I339" s="224"/>
      <c r="J339" s="88" t="s">
        <v>114</v>
      </c>
      <c r="K339" s="89"/>
      <c r="L339" s="122" t="s">
        <v>200</v>
      </c>
      <c r="M339" s="90" t="s">
        <v>162</v>
      </c>
      <c r="R339" s="96"/>
      <c r="S339" s="96"/>
      <c r="T339" s="96"/>
      <c r="U339" s="96"/>
    </row>
    <row r="340" spans="2:21" s="58" customFormat="1" ht="15.75">
      <c r="B340" s="91"/>
      <c r="C340" s="91"/>
      <c r="D340" s="91"/>
      <c r="E340" s="92">
        <f aca="true" t="shared" si="43" ref="E340:J340">+E314</f>
        <v>2010</v>
      </c>
      <c r="F340" s="92">
        <f t="shared" si="43"/>
        <v>2011</v>
      </c>
      <c r="G340" s="93" t="str">
        <f t="shared" si="43"/>
        <v>11/10</v>
      </c>
      <c r="H340" s="92">
        <f t="shared" si="43"/>
        <v>2010</v>
      </c>
      <c r="I340" s="92">
        <f t="shared" si="43"/>
        <v>2011</v>
      </c>
      <c r="J340" s="93" t="str">
        <f t="shared" si="43"/>
        <v>11/10</v>
      </c>
      <c r="K340" s="91"/>
      <c r="L340" s="92">
        <v>2011</v>
      </c>
      <c r="M340" s="178">
        <f>+M282</f>
        <v>2011</v>
      </c>
      <c r="R340" s="96"/>
      <c r="S340" s="96"/>
      <c r="T340" s="96"/>
      <c r="U340" s="96"/>
    </row>
    <row r="341" spans="1:26" s="57" customFormat="1" ht="12.75">
      <c r="A341" s="57">
        <v>1</v>
      </c>
      <c r="B341" s="54" t="s">
        <v>94</v>
      </c>
      <c r="C341" s="124">
        <v>47032100</v>
      </c>
      <c r="D341" s="80" t="s">
        <v>52</v>
      </c>
      <c r="E341" s="55">
        <v>0</v>
      </c>
      <c r="F341" s="55">
        <v>70225.143</v>
      </c>
      <c r="G341" s="56"/>
      <c r="H341" s="55">
        <v>0</v>
      </c>
      <c r="I341" s="55">
        <v>53914.454</v>
      </c>
      <c r="J341" s="56"/>
      <c r="K341" s="54">
        <v>1</v>
      </c>
      <c r="L341" s="123">
        <f aca="true" t="shared" si="44" ref="L341:L361">+I341/$I$362</f>
        <v>0.17923951780461025</v>
      </c>
      <c r="M341" s="72">
        <v>0.044860883954099706</v>
      </c>
      <c r="N341" s="58"/>
      <c r="O341" s="58"/>
      <c r="P341" s="58"/>
      <c r="Q341" s="58"/>
      <c r="R341" s="96"/>
      <c r="S341" s="96"/>
      <c r="T341" s="96"/>
      <c r="U341" s="96"/>
      <c r="V341" s="58"/>
      <c r="W341" s="58"/>
      <c r="X341" s="58"/>
      <c r="Y341" s="58"/>
      <c r="Z341" s="58"/>
    </row>
    <row r="342" spans="1:26" s="57" customFormat="1" ht="12.75">
      <c r="A342" s="57">
        <v>2</v>
      </c>
      <c r="B342" s="54" t="s">
        <v>77</v>
      </c>
      <c r="C342" s="124">
        <v>44012200</v>
      </c>
      <c r="D342" s="80" t="s">
        <v>52</v>
      </c>
      <c r="E342" s="55">
        <v>930418.51</v>
      </c>
      <c r="F342" s="55">
        <v>710666.02</v>
      </c>
      <c r="G342" s="56">
        <f aca="true" t="shared" si="45" ref="G342:G360">+(F342-E342)/E342</f>
        <v>-0.23618671343931022</v>
      </c>
      <c r="H342" s="55">
        <v>57823.599</v>
      </c>
      <c r="I342" s="55">
        <v>46397.109</v>
      </c>
      <c r="J342" s="56">
        <f aca="true" t="shared" si="46" ref="J342:J361">+(I342-H342)/H342</f>
        <v>-0.19760945699696078</v>
      </c>
      <c r="K342" s="54">
        <v>2</v>
      </c>
      <c r="L342" s="123">
        <f t="shared" si="44"/>
        <v>0.15424797670561483</v>
      </c>
      <c r="M342" s="72">
        <v>0.13513888443373662</v>
      </c>
      <c r="N342" s="58"/>
      <c r="O342" s="58"/>
      <c r="P342" s="58"/>
      <c r="Q342" s="58"/>
      <c r="R342" s="96"/>
      <c r="S342" s="58"/>
      <c r="T342" s="96"/>
      <c r="U342" s="58"/>
      <c r="V342" s="58"/>
      <c r="W342" s="58"/>
      <c r="X342" s="58"/>
      <c r="Y342" s="58"/>
      <c r="Z342" s="58"/>
    </row>
    <row r="343" spans="1:26" s="57" customFormat="1" ht="12.75">
      <c r="A343" s="57">
        <v>3</v>
      </c>
      <c r="B343" s="54" t="s">
        <v>100</v>
      </c>
      <c r="C343" s="124" t="s">
        <v>392</v>
      </c>
      <c r="D343" s="80" t="s">
        <v>52</v>
      </c>
      <c r="E343" s="55">
        <v>4823.774</v>
      </c>
      <c r="F343" s="55">
        <v>8356.3</v>
      </c>
      <c r="G343" s="56">
        <f t="shared" si="45"/>
        <v>0.7323158174491589</v>
      </c>
      <c r="H343" s="55">
        <v>14366.337</v>
      </c>
      <c r="I343" s="55">
        <v>32684.567</v>
      </c>
      <c r="J343" s="56">
        <f t="shared" si="46"/>
        <v>1.275080070862879</v>
      </c>
      <c r="K343" s="54">
        <v>3</v>
      </c>
      <c r="L343" s="123">
        <f t="shared" si="44"/>
        <v>0.10866039798404481</v>
      </c>
      <c r="M343" s="72">
        <v>0.6740301318248002</v>
      </c>
      <c r="N343" s="58"/>
      <c r="O343" s="58"/>
      <c r="P343" s="58"/>
      <c r="Q343" s="58"/>
      <c r="R343" s="96"/>
      <c r="S343" s="96"/>
      <c r="T343" s="96"/>
      <c r="U343" s="96"/>
      <c r="V343" s="58"/>
      <c r="W343" s="58"/>
      <c r="X343" s="58"/>
      <c r="Y343" s="58"/>
      <c r="Z343" s="58"/>
    </row>
    <row r="344" spans="1:26" s="57" customFormat="1" ht="12.75">
      <c r="A344" s="57">
        <v>4</v>
      </c>
      <c r="B344" s="54" t="s">
        <v>284</v>
      </c>
      <c r="C344" s="124" t="s">
        <v>395</v>
      </c>
      <c r="D344" s="80" t="s">
        <v>51</v>
      </c>
      <c r="E344" s="55">
        <v>8639.683</v>
      </c>
      <c r="F344" s="55">
        <v>9287.459</v>
      </c>
      <c r="G344" s="56">
        <f t="shared" si="45"/>
        <v>0.07497682495989723</v>
      </c>
      <c r="H344" s="55">
        <v>24592.157</v>
      </c>
      <c r="I344" s="55">
        <v>29088.671</v>
      </c>
      <c r="J344" s="56">
        <f t="shared" si="46"/>
        <v>0.18284341629731785</v>
      </c>
      <c r="K344" s="54">
        <v>4</v>
      </c>
      <c r="L344" s="123">
        <f t="shared" si="44"/>
        <v>0.09670578067278489</v>
      </c>
      <c r="M344" s="72">
        <v>0.8847247677681471</v>
      </c>
      <c r="N344" s="58"/>
      <c r="O344" s="58"/>
      <c r="P344" s="58"/>
      <c r="Q344" s="58"/>
      <c r="R344" s="96"/>
      <c r="S344" s="96"/>
      <c r="T344" s="96"/>
      <c r="U344" s="96"/>
      <c r="V344" s="58"/>
      <c r="W344" s="58"/>
      <c r="X344" s="58"/>
      <c r="Y344" s="58"/>
      <c r="Z344" s="58"/>
    </row>
    <row r="345" spans="1:26" s="57" customFormat="1" ht="12.75">
      <c r="A345" s="57">
        <v>5</v>
      </c>
      <c r="B345" s="54" t="s">
        <v>53</v>
      </c>
      <c r="C345" s="124" t="s">
        <v>371</v>
      </c>
      <c r="D345" s="80" t="s">
        <v>52</v>
      </c>
      <c r="E345" s="55">
        <v>2171.734</v>
      </c>
      <c r="F345" s="55">
        <v>4519.086</v>
      </c>
      <c r="G345" s="56">
        <f t="shared" si="45"/>
        <v>1.080865336178372</v>
      </c>
      <c r="H345" s="55">
        <v>15168.091</v>
      </c>
      <c r="I345" s="55">
        <v>22323.204</v>
      </c>
      <c r="J345" s="56">
        <f t="shared" si="46"/>
        <v>0.47172139196685997</v>
      </c>
      <c r="K345" s="54">
        <v>5</v>
      </c>
      <c r="L345" s="123">
        <f t="shared" si="44"/>
        <v>0.07421387075187569</v>
      </c>
      <c r="M345" s="72">
        <v>0.08186833517965408</v>
      </c>
      <c r="N345" s="58"/>
      <c r="O345" s="58"/>
      <c r="P345" s="58"/>
      <c r="Q345" s="58"/>
      <c r="R345" s="96"/>
      <c r="S345" s="58"/>
      <c r="T345" s="96"/>
      <c r="U345" s="58"/>
      <c r="V345" s="58"/>
      <c r="W345" s="58"/>
      <c r="X345" s="58"/>
      <c r="Y345" s="58"/>
      <c r="Z345" s="58"/>
    </row>
    <row r="346" spans="1:26" s="57" customFormat="1" ht="12.75">
      <c r="A346" s="57">
        <v>6</v>
      </c>
      <c r="B346" s="54" t="s">
        <v>104</v>
      </c>
      <c r="C346" s="124">
        <v>23099090</v>
      </c>
      <c r="D346" s="80" t="s">
        <v>52</v>
      </c>
      <c r="E346" s="55">
        <v>8344.24</v>
      </c>
      <c r="F346" s="55">
        <v>9710.535</v>
      </c>
      <c r="G346" s="56">
        <f t="shared" si="45"/>
        <v>0.16374109565400805</v>
      </c>
      <c r="H346" s="55">
        <v>11987.601</v>
      </c>
      <c r="I346" s="55">
        <v>15017.885</v>
      </c>
      <c r="J346" s="56">
        <f t="shared" si="46"/>
        <v>0.252784856619769</v>
      </c>
      <c r="K346" s="54">
        <v>6</v>
      </c>
      <c r="L346" s="123">
        <f t="shared" si="44"/>
        <v>0.049927213690137515</v>
      </c>
      <c r="M346" s="72">
        <v>0.5775847925044012</v>
      </c>
      <c r="N346" s="58"/>
      <c r="O346" s="58"/>
      <c r="P346" s="58"/>
      <c r="Q346" s="58"/>
      <c r="R346" s="96"/>
      <c r="S346" s="96"/>
      <c r="T346" s="96"/>
      <c r="U346" s="96"/>
      <c r="V346" s="58"/>
      <c r="W346" s="58"/>
      <c r="X346" s="58"/>
      <c r="Y346" s="58"/>
      <c r="Z346" s="58"/>
    </row>
    <row r="347" spans="1:26" s="57" customFormat="1" ht="12.75">
      <c r="A347" s="57">
        <v>7</v>
      </c>
      <c r="B347" s="54" t="s">
        <v>96</v>
      </c>
      <c r="C347" s="124">
        <v>47032900</v>
      </c>
      <c r="D347" s="80" t="s">
        <v>52</v>
      </c>
      <c r="E347" s="55">
        <v>0</v>
      </c>
      <c r="F347" s="55">
        <v>14278.331</v>
      </c>
      <c r="G347" s="56"/>
      <c r="H347" s="55">
        <v>0</v>
      </c>
      <c r="I347" s="55">
        <v>9743.841</v>
      </c>
      <c r="J347" s="56"/>
      <c r="K347" s="54">
        <v>7</v>
      </c>
      <c r="L347" s="123">
        <f t="shared" si="44"/>
        <v>0.03239356485748315</v>
      </c>
      <c r="M347" s="72">
        <v>0.009132336163236875</v>
      </c>
      <c r="N347" s="58"/>
      <c r="O347" s="58"/>
      <c r="P347" s="58"/>
      <c r="Q347" s="58"/>
      <c r="R347" s="58"/>
      <c r="S347" s="58"/>
      <c r="T347" s="96"/>
      <c r="U347" s="58"/>
      <c r="V347" s="58"/>
      <c r="W347" s="58"/>
      <c r="X347" s="58"/>
      <c r="Y347" s="58"/>
      <c r="Z347" s="58"/>
    </row>
    <row r="348" spans="1:26" s="57" customFormat="1" ht="12.75">
      <c r="A348" s="57">
        <v>8</v>
      </c>
      <c r="B348" s="54" t="s">
        <v>99</v>
      </c>
      <c r="C348" s="124" t="s">
        <v>390</v>
      </c>
      <c r="D348" s="80" t="s">
        <v>52</v>
      </c>
      <c r="E348" s="55">
        <v>7341.277</v>
      </c>
      <c r="F348" s="55">
        <v>1983.234</v>
      </c>
      <c r="G348" s="56">
        <f t="shared" si="45"/>
        <v>-0.7298516320798139</v>
      </c>
      <c r="H348" s="55">
        <v>29903.037</v>
      </c>
      <c r="I348" s="55">
        <v>9119.453</v>
      </c>
      <c r="J348" s="56">
        <f t="shared" si="46"/>
        <v>-0.6950325480318271</v>
      </c>
      <c r="K348" s="54">
        <v>8</v>
      </c>
      <c r="L348" s="123">
        <f t="shared" si="44"/>
        <v>0.030317776349210665</v>
      </c>
      <c r="M348" s="72">
        <v>0.23955454577024532</v>
      </c>
      <c r="N348" s="58"/>
      <c r="O348" s="58"/>
      <c r="P348" s="58"/>
      <c r="Q348" s="58"/>
      <c r="R348" s="96"/>
      <c r="S348" s="58"/>
      <c r="T348" s="96"/>
      <c r="U348" s="96"/>
      <c r="V348" s="58"/>
      <c r="W348" s="58"/>
      <c r="X348" s="58"/>
      <c r="Y348" s="58"/>
      <c r="Z348" s="58"/>
    </row>
    <row r="349" spans="1:26" s="57" customFormat="1" ht="12.75">
      <c r="A349" s="57">
        <v>9</v>
      </c>
      <c r="B349" s="54" t="s">
        <v>103</v>
      </c>
      <c r="C349" s="124">
        <v>14049020</v>
      </c>
      <c r="D349" s="80" t="s">
        <v>52</v>
      </c>
      <c r="E349" s="55">
        <v>2154.579</v>
      </c>
      <c r="F349" s="55">
        <v>2672.739</v>
      </c>
      <c r="G349" s="56">
        <f t="shared" si="45"/>
        <v>0.24049245815539824</v>
      </c>
      <c r="H349" s="55">
        <v>7093.111</v>
      </c>
      <c r="I349" s="55">
        <v>8670.128</v>
      </c>
      <c r="J349" s="56">
        <f t="shared" si="46"/>
        <v>0.22233079392103136</v>
      </c>
      <c r="K349" s="54">
        <v>9</v>
      </c>
      <c r="L349" s="123">
        <f t="shared" si="44"/>
        <v>0.02882398775705398</v>
      </c>
      <c r="M349" s="72">
        <v>0.7390128230043539</v>
      </c>
      <c r="N349" s="58"/>
      <c r="O349" s="58"/>
      <c r="P349" s="58"/>
      <c r="Q349" s="58"/>
      <c r="R349" s="96"/>
      <c r="S349" s="96"/>
      <c r="T349" s="96"/>
      <c r="U349" s="96"/>
      <c r="V349" s="58"/>
      <c r="W349" s="58"/>
      <c r="X349" s="58"/>
      <c r="Y349" s="58"/>
      <c r="Z349" s="58"/>
    </row>
    <row r="350" spans="1:21" s="58" customFormat="1" ht="12.75">
      <c r="A350" s="57">
        <v>10</v>
      </c>
      <c r="B350" s="54" t="s">
        <v>69</v>
      </c>
      <c r="C350" s="124">
        <v>20098000</v>
      </c>
      <c r="D350" s="80" t="s">
        <v>52</v>
      </c>
      <c r="E350" s="55">
        <v>2500.857</v>
      </c>
      <c r="F350" s="55">
        <v>1066.483</v>
      </c>
      <c r="G350" s="56">
        <f t="shared" si="45"/>
        <v>-0.5735529860363867</v>
      </c>
      <c r="H350" s="55">
        <v>13173.083</v>
      </c>
      <c r="I350" s="55">
        <v>7558.06</v>
      </c>
      <c r="J350" s="56">
        <f t="shared" si="46"/>
        <v>-0.4262497245329738</v>
      </c>
      <c r="K350" s="54">
        <v>10</v>
      </c>
      <c r="L350" s="123">
        <f t="shared" si="44"/>
        <v>0.02512689880784683</v>
      </c>
      <c r="M350" s="72">
        <v>0.14831605024188885</v>
      </c>
      <c r="R350" s="96"/>
      <c r="S350" s="96"/>
      <c r="T350" s="96"/>
      <c r="U350" s="96"/>
    </row>
    <row r="351" spans="1:20" s="58" customFormat="1" ht="12.75">
      <c r="A351" s="57">
        <v>11</v>
      </c>
      <c r="B351" s="54" t="s">
        <v>106</v>
      </c>
      <c r="C351" s="124">
        <v>16025000</v>
      </c>
      <c r="D351" s="80" t="s">
        <v>52</v>
      </c>
      <c r="E351" s="102">
        <v>1341.102</v>
      </c>
      <c r="F351" s="55">
        <v>1156.235</v>
      </c>
      <c r="G351" s="56">
        <f t="shared" si="45"/>
        <v>-0.13784708396527645</v>
      </c>
      <c r="H351" s="55">
        <v>5217.938</v>
      </c>
      <c r="I351" s="55">
        <v>5637.13</v>
      </c>
      <c r="J351" s="56">
        <f t="shared" si="46"/>
        <v>0.08033671538450629</v>
      </c>
      <c r="K351" s="54">
        <v>11</v>
      </c>
      <c r="L351" s="123">
        <f t="shared" si="44"/>
        <v>0.01874073440495016</v>
      </c>
      <c r="M351" s="72">
        <v>0.8213792646224213</v>
      </c>
      <c r="R351" s="96"/>
      <c r="T351" s="96"/>
    </row>
    <row r="352" spans="1:21" s="58" customFormat="1" ht="12.75">
      <c r="A352" s="57">
        <v>12</v>
      </c>
      <c r="B352" s="54" t="s">
        <v>283</v>
      </c>
      <c r="C352" s="124" t="s">
        <v>394</v>
      </c>
      <c r="D352" s="80" t="s">
        <v>52</v>
      </c>
      <c r="E352" s="55">
        <v>2123.2</v>
      </c>
      <c r="F352" s="55">
        <v>1581.25</v>
      </c>
      <c r="G352" s="56">
        <f t="shared" si="45"/>
        <v>-0.2552515071590052</v>
      </c>
      <c r="H352" s="55">
        <v>6573.244</v>
      </c>
      <c r="I352" s="55">
        <v>5576.836</v>
      </c>
      <c r="J352" s="56">
        <f t="shared" si="46"/>
        <v>-0.15158542722588716</v>
      </c>
      <c r="K352" s="54">
        <v>12</v>
      </c>
      <c r="L352" s="123">
        <f t="shared" si="44"/>
        <v>0.01854028597814218</v>
      </c>
      <c r="M352" s="72">
        <v>0.8901411849808321</v>
      </c>
      <c r="R352" s="96"/>
      <c r="S352" s="96"/>
      <c r="T352" s="96"/>
      <c r="U352" s="96"/>
    </row>
    <row r="353" spans="1:21" s="58" customFormat="1" ht="12.75">
      <c r="A353" s="57">
        <v>13</v>
      </c>
      <c r="B353" s="54" t="s">
        <v>85</v>
      </c>
      <c r="C353" s="124" t="s">
        <v>360</v>
      </c>
      <c r="D353" s="80" t="s">
        <v>52</v>
      </c>
      <c r="E353" s="55">
        <v>1218.169</v>
      </c>
      <c r="F353" s="55">
        <v>1659.589</v>
      </c>
      <c r="G353" s="56">
        <f t="shared" si="45"/>
        <v>0.3623635144220546</v>
      </c>
      <c r="H353" s="55">
        <v>3551.314</v>
      </c>
      <c r="I353" s="55">
        <v>4699.707</v>
      </c>
      <c r="J353" s="56">
        <f t="shared" si="46"/>
        <v>0.3233712929918336</v>
      </c>
      <c r="K353" s="54">
        <v>13</v>
      </c>
      <c r="L353" s="123">
        <f t="shared" si="44"/>
        <v>0.015624255723761044</v>
      </c>
      <c r="M353" s="72">
        <v>0.03892494202824429</v>
      </c>
      <c r="R353" s="96"/>
      <c r="T353" s="96"/>
      <c r="U353" s="96"/>
    </row>
    <row r="354" spans="1:21" s="58" customFormat="1" ht="12.75">
      <c r="A354" s="57">
        <v>14</v>
      </c>
      <c r="B354" s="54" t="s">
        <v>101</v>
      </c>
      <c r="C354" s="124" t="s">
        <v>388</v>
      </c>
      <c r="D354" s="80" t="s">
        <v>52</v>
      </c>
      <c r="E354" s="55">
        <v>278.814</v>
      </c>
      <c r="F354" s="55">
        <v>713.513</v>
      </c>
      <c r="G354" s="56">
        <f t="shared" si="45"/>
        <v>1.5591003321210555</v>
      </c>
      <c r="H354" s="55">
        <v>1430.611</v>
      </c>
      <c r="I354" s="55">
        <v>4233.873</v>
      </c>
      <c r="J354" s="56">
        <f t="shared" si="46"/>
        <v>1.959485842063286</v>
      </c>
      <c r="K354" s="54">
        <v>14</v>
      </c>
      <c r="L354" s="123">
        <f t="shared" si="44"/>
        <v>0.014075582680777191</v>
      </c>
      <c r="M354" s="72">
        <v>0.4454326997176983</v>
      </c>
      <c r="R354" s="96"/>
      <c r="S354" s="96"/>
      <c r="T354" s="96"/>
      <c r="U354" s="96"/>
    </row>
    <row r="355" spans="1:20" s="58" customFormat="1" ht="12.75">
      <c r="A355" s="57">
        <v>15</v>
      </c>
      <c r="B355" s="54" t="s">
        <v>105</v>
      </c>
      <c r="C355" s="124" t="s">
        <v>391</v>
      </c>
      <c r="D355" s="80" t="s">
        <v>52</v>
      </c>
      <c r="E355" s="55">
        <v>5874</v>
      </c>
      <c r="F355" s="55">
        <v>3412</v>
      </c>
      <c r="G355" s="56">
        <f t="shared" si="45"/>
        <v>-0.4191351719441607</v>
      </c>
      <c r="H355" s="55">
        <v>6115.894</v>
      </c>
      <c r="I355" s="55">
        <v>3846.08</v>
      </c>
      <c r="J355" s="56">
        <f t="shared" si="46"/>
        <v>-0.3711336396608575</v>
      </c>
      <c r="K355" s="54">
        <v>15</v>
      </c>
      <c r="L355" s="123">
        <f t="shared" si="44"/>
        <v>0.012786358267450051</v>
      </c>
      <c r="M355" s="72">
        <v>0.38765164690567994</v>
      </c>
      <c r="T355" s="96"/>
    </row>
    <row r="356" spans="1:21" s="58" customFormat="1" ht="12.75">
      <c r="A356" s="57">
        <v>16</v>
      </c>
      <c r="B356" s="54" t="s">
        <v>305</v>
      </c>
      <c r="C356" s="124" t="s">
        <v>386</v>
      </c>
      <c r="D356" s="80" t="s">
        <v>52</v>
      </c>
      <c r="E356" s="55">
        <v>514.883</v>
      </c>
      <c r="F356" s="55">
        <v>297.89</v>
      </c>
      <c r="G356" s="56">
        <f t="shared" si="45"/>
        <v>-0.4214413760019267</v>
      </c>
      <c r="H356" s="55">
        <v>4210.815</v>
      </c>
      <c r="I356" s="55">
        <v>3461.719</v>
      </c>
      <c r="J356" s="56">
        <f t="shared" si="46"/>
        <v>-0.1778981028613225</v>
      </c>
      <c r="K356" s="54">
        <v>16</v>
      </c>
      <c r="L356" s="123">
        <f t="shared" si="44"/>
        <v>0.011508543596399171</v>
      </c>
      <c r="M356" s="72">
        <v>0.30435560130540645</v>
      </c>
      <c r="R356" s="96"/>
      <c r="S356" s="96"/>
      <c r="T356" s="96"/>
      <c r="U356" s="96"/>
    </row>
    <row r="357" spans="1:20" s="58" customFormat="1" ht="12.75">
      <c r="A357" s="57">
        <v>17</v>
      </c>
      <c r="B357" s="54" t="s">
        <v>295</v>
      </c>
      <c r="C357" s="124">
        <v>11071000</v>
      </c>
      <c r="D357" s="80" t="s">
        <v>52</v>
      </c>
      <c r="E357" s="55">
        <v>19027.95</v>
      </c>
      <c r="F357" s="55">
        <v>5022</v>
      </c>
      <c r="G357" s="56">
        <f t="shared" si="45"/>
        <v>-0.7360724618258929</v>
      </c>
      <c r="H357" s="55">
        <v>9547.331</v>
      </c>
      <c r="I357" s="55">
        <v>2836.522</v>
      </c>
      <c r="J357" s="56">
        <f t="shared" si="46"/>
        <v>-0.7028989567869806</v>
      </c>
      <c r="K357" s="54">
        <v>17</v>
      </c>
      <c r="L357" s="123">
        <f t="shared" si="44"/>
        <v>0.009430065553889661</v>
      </c>
      <c r="M357" s="72">
        <v>0.11940970932117632</v>
      </c>
      <c r="R357" s="96"/>
      <c r="T357" s="96"/>
    </row>
    <row r="358" spans="1:21" s="58" customFormat="1" ht="12.75">
      <c r="A358" s="57">
        <v>18</v>
      </c>
      <c r="B358" s="54" t="s">
        <v>62</v>
      </c>
      <c r="C358" s="124">
        <v>44123910</v>
      </c>
      <c r="D358" s="80" t="s">
        <v>68</v>
      </c>
      <c r="E358" s="55">
        <v>69.936</v>
      </c>
      <c r="F358" s="55">
        <v>3.768</v>
      </c>
      <c r="G358" s="56">
        <f t="shared" si="45"/>
        <v>-0.9461221688400824</v>
      </c>
      <c r="H358" s="55">
        <v>79.732</v>
      </c>
      <c r="I358" s="55">
        <v>2645.426</v>
      </c>
      <c r="J358" s="56">
        <f t="shared" si="46"/>
        <v>32.17897456479205</v>
      </c>
      <c r="K358" s="54">
        <v>18</v>
      </c>
      <c r="L358" s="123">
        <f t="shared" si="44"/>
        <v>0.008794763657029317</v>
      </c>
      <c r="M358" s="72">
        <v>0.007593492377268056</v>
      </c>
      <c r="T358" s="96"/>
      <c r="U358" s="96"/>
    </row>
    <row r="359" spans="1:26" s="59" customFormat="1" ht="12.75">
      <c r="A359" s="57">
        <v>19</v>
      </c>
      <c r="B359" s="80" t="s">
        <v>341</v>
      </c>
      <c r="C359" s="124">
        <v>44071012</v>
      </c>
      <c r="D359" s="80" t="s">
        <v>68</v>
      </c>
      <c r="E359" s="55">
        <v>8.79</v>
      </c>
      <c r="F359" s="55">
        <v>10.604</v>
      </c>
      <c r="G359" s="56">
        <f t="shared" si="45"/>
        <v>0.2063708759954494</v>
      </c>
      <c r="H359" s="55">
        <v>1914.55</v>
      </c>
      <c r="I359" s="55">
        <v>2524.434</v>
      </c>
      <c r="J359" s="56">
        <f t="shared" si="46"/>
        <v>0.3185521401896008</v>
      </c>
      <c r="K359" s="54">
        <v>19</v>
      </c>
      <c r="L359" s="123">
        <f t="shared" si="44"/>
        <v>0.008392523698553334</v>
      </c>
      <c r="M359" s="72">
        <v>0.006655580930531541</v>
      </c>
      <c r="N359" s="58"/>
      <c r="O359" s="58"/>
      <c r="P359" s="58"/>
      <c r="Q359" s="58"/>
      <c r="R359" s="58"/>
      <c r="S359" s="58"/>
      <c r="T359" s="96"/>
      <c r="U359" s="58"/>
      <c r="V359" s="58"/>
      <c r="W359" s="58"/>
      <c r="X359" s="58"/>
      <c r="Y359" s="58"/>
      <c r="Z359" s="58"/>
    </row>
    <row r="360" spans="1:26" ht="12.75">
      <c r="A360" s="57">
        <v>20</v>
      </c>
      <c r="B360" s="54" t="s">
        <v>170</v>
      </c>
      <c r="C360" s="124" t="s">
        <v>380</v>
      </c>
      <c r="D360" s="80" t="s">
        <v>52</v>
      </c>
      <c r="E360" s="55">
        <v>77.016</v>
      </c>
      <c r="F360" s="55">
        <v>761.31</v>
      </c>
      <c r="G360" s="56">
        <f t="shared" si="45"/>
        <v>8.88508881271424</v>
      </c>
      <c r="H360" s="55">
        <v>101.319</v>
      </c>
      <c r="I360" s="55">
        <v>2451.062</v>
      </c>
      <c r="J360" s="56">
        <f t="shared" si="46"/>
        <v>23.19153367088108</v>
      </c>
      <c r="L360" s="123">
        <f t="shared" si="44"/>
        <v>0.008148597238677472</v>
      </c>
      <c r="M360" s="72">
        <v>0.022487675487508726</v>
      </c>
      <c r="N360" s="58"/>
      <c r="O360" s="58"/>
      <c r="P360" s="58"/>
      <c r="Q360" s="58"/>
      <c r="R360" s="96"/>
      <c r="S360" s="96"/>
      <c r="T360" s="96"/>
      <c r="U360" s="96"/>
      <c r="V360" s="58"/>
      <c r="W360" s="58"/>
      <c r="X360" s="58"/>
      <c r="Y360" s="58"/>
      <c r="Z360" s="58"/>
    </row>
    <row r="361" spans="1:26" ht="12.75">
      <c r="A361" s="57"/>
      <c r="B361" s="54" t="s">
        <v>147</v>
      </c>
      <c r="C361" s="124"/>
      <c r="G361" s="56"/>
      <c r="H361" s="55">
        <f>+H362-SUM(H341:H360)</f>
        <v>29144.303000000014</v>
      </c>
      <c r="I361" s="55">
        <f>+I362-SUM(I341:I360)</f>
        <v>28365.41499999998</v>
      </c>
      <c r="J361" s="56">
        <f t="shared" si="46"/>
        <v>-0.026725223107927302</v>
      </c>
      <c r="L361" s="123">
        <f t="shared" si="44"/>
        <v>0.09430130381970771</v>
      </c>
      <c r="M361" s="72"/>
      <c r="N361" s="58"/>
      <c r="O361" s="58"/>
      <c r="P361" s="58"/>
      <c r="Q361" s="58"/>
      <c r="R361" s="96"/>
      <c r="S361" s="96"/>
      <c r="T361" s="96"/>
      <c r="U361" s="96"/>
      <c r="V361" s="58"/>
      <c r="W361" s="58"/>
      <c r="X361" s="58"/>
      <c r="Y361" s="58"/>
      <c r="Z361" s="58"/>
    </row>
    <row r="362" spans="2:26" s="59" customFormat="1" ht="12.75">
      <c r="B362" s="70" t="s">
        <v>150</v>
      </c>
      <c r="C362" s="70"/>
      <c r="D362" s="70"/>
      <c r="E362" s="98"/>
      <c r="F362" s="71"/>
      <c r="G362" s="71"/>
      <c r="H362" s="71">
        <f>+'Exportacion_regional '!C19</f>
        <v>241994.067</v>
      </c>
      <c r="I362" s="71">
        <f>+'Exportacion_regional '!D19</f>
        <v>300795.576</v>
      </c>
      <c r="J362" s="99">
        <f>+(I362-H362)/H362</f>
        <v>0.24298739935636515</v>
      </c>
      <c r="K362" s="71"/>
      <c r="L362" s="99">
        <f>SUM(L341:L361)</f>
        <v>0.9999999999999999</v>
      </c>
      <c r="M362" s="100"/>
      <c r="N362" s="58"/>
      <c r="O362" s="58"/>
      <c r="P362" s="58"/>
      <c r="Q362" s="58"/>
      <c r="R362" s="58"/>
      <c r="S362" s="58"/>
      <c r="T362" s="58"/>
      <c r="U362" s="58"/>
      <c r="V362" s="58"/>
      <c r="W362" s="58"/>
      <c r="X362" s="58"/>
      <c r="Y362" s="58"/>
      <c r="Z362" s="58"/>
    </row>
    <row r="363" spans="5:21" s="58" customFormat="1" ht="12.75">
      <c r="E363" s="101"/>
      <c r="F363" s="96"/>
      <c r="G363" s="96"/>
      <c r="H363" s="96"/>
      <c r="I363" s="101"/>
      <c r="J363" s="96"/>
      <c r="K363" s="96"/>
      <c r="L363" s="96"/>
      <c r="M363" s="97"/>
      <c r="T363" s="96"/>
      <c r="U363" s="96"/>
    </row>
    <row r="364" spans="2:21" s="58" customFormat="1" ht="21" customHeight="1">
      <c r="B364" s="227" t="s">
        <v>310</v>
      </c>
      <c r="C364" s="227"/>
      <c r="D364" s="227"/>
      <c r="E364" s="227"/>
      <c r="F364" s="227"/>
      <c r="G364" s="227"/>
      <c r="H364" s="227"/>
      <c r="I364" s="227"/>
      <c r="J364" s="227"/>
      <c r="K364" s="227"/>
      <c r="L364" s="227"/>
      <c r="M364" s="227"/>
      <c r="T364" s="96"/>
      <c r="U364" s="96"/>
    </row>
    <row r="365" spans="13:26" ht="12.75">
      <c r="M365" s="97"/>
      <c r="N365" s="58"/>
      <c r="O365" s="58"/>
      <c r="P365" s="58"/>
      <c r="Q365" s="58"/>
      <c r="R365" s="96"/>
      <c r="S365" s="58"/>
      <c r="T365" s="96"/>
      <c r="U365" s="58"/>
      <c r="V365" s="58"/>
      <c r="W365" s="58"/>
      <c r="X365" s="58"/>
      <c r="Y365" s="58"/>
      <c r="Z365" s="58"/>
    </row>
    <row r="366" spans="2:26" s="83" customFormat="1" ht="15.75" customHeight="1">
      <c r="B366" s="225" t="s">
        <v>165</v>
      </c>
      <c r="C366" s="225"/>
      <c r="D366" s="225"/>
      <c r="E366" s="225"/>
      <c r="F366" s="225"/>
      <c r="G366" s="225"/>
      <c r="H366" s="225"/>
      <c r="I366" s="225"/>
      <c r="J366" s="225"/>
      <c r="K366" s="225"/>
      <c r="L366" s="225"/>
      <c r="M366" s="225"/>
      <c r="N366" s="58"/>
      <c r="O366" s="58"/>
      <c r="P366" s="58"/>
      <c r="Q366" s="58"/>
      <c r="R366" s="96"/>
      <c r="S366" s="58"/>
      <c r="T366" s="96"/>
      <c r="U366" s="58"/>
      <c r="V366" s="58"/>
      <c r="W366" s="58"/>
      <c r="X366" s="58"/>
      <c r="Y366" s="58"/>
      <c r="Z366" s="58"/>
    </row>
    <row r="367" spans="2:26" s="83" customFormat="1" ht="15.75" customHeight="1">
      <c r="B367" s="222" t="s">
        <v>45</v>
      </c>
      <c r="C367" s="222"/>
      <c r="D367" s="222"/>
      <c r="E367" s="222"/>
      <c r="F367" s="222"/>
      <c r="G367" s="222"/>
      <c r="H367" s="222"/>
      <c r="I367" s="222"/>
      <c r="J367" s="222"/>
      <c r="K367" s="222"/>
      <c r="L367" s="222"/>
      <c r="M367" s="222"/>
      <c r="N367" s="58"/>
      <c r="O367" s="58"/>
      <c r="P367" s="58"/>
      <c r="Q367" s="58"/>
      <c r="R367" s="96"/>
      <c r="S367" s="58"/>
      <c r="T367" s="96"/>
      <c r="U367" s="58"/>
      <c r="V367" s="58"/>
      <c r="W367" s="58"/>
      <c r="X367" s="58"/>
      <c r="Y367" s="58"/>
      <c r="Z367" s="58"/>
    </row>
    <row r="368" spans="2:26" s="84" customFormat="1" ht="15.75" customHeight="1">
      <c r="B368" s="222" t="s">
        <v>274</v>
      </c>
      <c r="C368" s="222"/>
      <c r="D368" s="222"/>
      <c r="E368" s="222"/>
      <c r="F368" s="222"/>
      <c r="G368" s="222"/>
      <c r="H368" s="222"/>
      <c r="I368" s="222"/>
      <c r="J368" s="222"/>
      <c r="K368" s="222"/>
      <c r="L368" s="222"/>
      <c r="M368" s="222"/>
      <c r="N368" s="58"/>
      <c r="O368" s="58"/>
      <c r="P368" s="58"/>
      <c r="Q368" s="58"/>
      <c r="R368" s="96"/>
      <c r="S368" s="96"/>
      <c r="T368" s="96"/>
      <c r="U368" s="96"/>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6"/>
      <c r="S369" s="96"/>
      <c r="T369" s="96"/>
      <c r="U369" s="96"/>
      <c r="V369" s="58"/>
      <c r="W369" s="58"/>
      <c r="X369" s="58"/>
      <c r="Y369" s="58"/>
      <c r="Z369" s="58"/>
    </row>
    <row r="370" spans="2:21" s="58" customFormat="1" ht="30.75" customHeight="1">
      <c r="B370" s="86" t="s">
        <v>204</v>
      </c>
      <c r="C370" s="86" t="s">
        <v>169</v>
      </c>
      <c r="D370" s="86" t="s">
        <v>51</v>
      </c>
      <c r="E370" s="223" t="s">
        <v>160</v>
      </c>
      <c r="F370" s="223"/>
      <c r="G370" s="223"/>
      <c r="H370" s="223" t="s">
        <v>161</v>
      </c>
      <c r="I370" s="223"/>
      <c r="J370" s="223"/>
      <c r="K370" s="223"/>
      <c r="L370" s="223"/>
      <c r="M370" s="223"/>
      <c r="R370" s="96"/>
      <c r="S370" s="96"/>
      <c r="T370" s="96"/>
      <c r="U370" s="96"/>
    </row>
    <row r="371" spans="2:20" s="58" customFormat="1" ht="15.75" customHeight="1">
      <c r="B371" s="88"/>
      <c r="C371" s="88"/>
      <c r="D371" s="88"/>
      <c r="E371" s="224" t="str">
        <f>+E339</f>
        <v>ene - oct</v>
      </c>
      <c r="F371" s="224"/>
      <c r="G371" s="88" t="s">
        <v>114</v>
      </c>
      <c r="H371" s="224" t="str">
        <f>+E371</f>
        <v>ene - oct</v>
      </c>
      <c r="I371" s="224"/>
      <c r="J371" s="88" t="s">
        <v>114</v>
      </c>
      <c r="K371" s="89"/>
      <c r="L371" s="122" t="s">
        <v>200</v>
      </c>
      <c r="M371" s="90" t="s">
        <v>162</v>
      </c>
      <c r="R371" s="96"/>
      <c r="T371" s="96"/>
    </row>
    <row r="372" spans="2:21" s="58" customFormat="1" ht="15.75">
      <c r="B372" s="91"/>
      <c r="C372" s="91"/>
      <c r="D372" s="91"/>
      <c r="E372" s="92">
        <f aca="true" t="shared" si="47" ref="E372:J372">+E340</f>
        <v>2010</v>
      </c>
      <c r="F372" s="92">
        <f t="shared" si="47"/>
        <v>2011</v>
      </c>
      <c r="G372" s="93" t="str">
        <f t="shared" si="47"/>
        <v>11/10</v>
      </c>
      <c r="H372" s="92">
        <f t="shared" si="47"/>
        <v>2010</v>
      </c>
      <c r="I372" s="92">
        <f t="shared" si="47"/>
        <v>2011</v>
      </c>
      <c r="J372" s="93" t="str">
        <f t="shared" si="47"/>
        <v>11/10</v>
      </c>
      <c r="K372" s="91"/>
      <c r="L372" s="92">
        <v>2011</v>
      </c>
      <c r="M372" s="178">
        <f>+M340</f>
        <v>2011</v>
      </c>
      <c r="R372" s="96"/>
      <c r="S372" s="96"/>
      <c r="T372" s="96"/>
      <c r="U372" s="96"/>
    </row>
    <row r="373" spans="1:26" s="57" customFormat="1" ht="12.75">
      <c r="A373" s="57">
        <v>1</v>
      </c>
      <c r="B373" s="54" t="s">
        <v>104</v>
      </c>
      <c r="C373" s="124">
        <v>23099090</v>
      </c>
      <c r="D373" s="80" t="s">
        <v>52</v>
      </c>
      <c r="E373" s="136">
        <v>0</v>
      </c>
      <c r="F373" s="136">
        <v>1455.205</v>
      </c>
      <c r="G373" s="56"/>
      <c r="H373" s="55">
        <v>0</v>
      </c>
      <c r="I373" s="55">
        <v>2351.316</v>
      </c>
      <c r="J373" s="56"/>
      <c r="K373" s="54">
        <v>1</v>
      </c>
      <c r="L373" s="123">
        <f aca="true" t="shared" si="48" ref="L373:L378">+I373/$I$379</f>
        <v>0.4464323721169727</v>
      </c>
      <c r="M373" s="72">
        <v>0.09043113354325714</v>
      </c>
      <c r="N373" s="58"/>
      <c r="O373" s="58"/>
      <c r="P373" s="58"/>
      <c r="Q373" s="58"/>
      <c r="R373" s="96"/>
      <c r="S373" s="96"/>
      <c r="T373" s="96"/>
      <c r="U373" s="96"/>
      <c r="V373" s="58"/>
      <c r="W373" s="58"/>
      <c r="X373" s="58"/>
      <c r="Y373" s="58"/>
      <c r="Z373" s="58"/>
    </row>
    <row r="374" spans="2:26" s="57" customFormat="1" ht="12.75">
      <c r="B374" s="54" t="s">
        <v>108</v>
      </c>
      <c r="C374" s="124">
        <v>51011100</v>
      </c>
      <c r="D374" s="80" t="s">
        <v>52</v>
      </c>
      <c r="E374" s="136">
        <v>379.923</v>
      </c>
      <c r="F374" s="136">
        <v>408.128</v>
      </c>
      <c r="G374" s="56">
        <f>+(F374-E374)/E374</f>
        <v>0.07423872732106239</v>
      </c>
      <c r="H374" s="55">
        <v>763.272</v>
      </c>
      <c r="I374" s="55">
        <v>1450.918</v>
      </c>
      <c r="J374" s="56">
        <f aca="true" t="shared" si="49" ref="J374:J379">+(I374-H374)/H374</f>
        <v>0.9009186764351369</v>
      </c>
      <c r="K374" s="54"/>
      <c r="L374" s="123">
        <f t="shared" si="48"/>
        <v>0.2754783978364515</v>
      </c>
      <c r="M374" s="72">
        <v>0.11213851736772916</v>
      </c>
      <c r="N374" s="58"/>
      <c r="O374" s="58"/>
      <c r="P374" s="58"/>
      <c r="Q374" s="58"/>
      <c r="R374" s="96"/>
      <c r="S374" s="96"/>
      <c r="T374" s="96"/>
      <c r="U374" s="96"/>
      <c r="V374" s="58"/>
      <c r="W374" s="58"/>
      <c r="X374" s="58"/>
      <c r="Y374" s="58"/>
      <c r="Z374" s="58"/>
    </row>
    <row r="375" spans="2:26" s="57" customFormat="1" ht="12.75">
      <c r="B375" s="54" t="s">
        <v>71</v>
      </c>
      <c r="C375" s="124" t="s">
        <v>381</v>
      </c>
      <c r="D375" s="80" t="s">
        <v>52</v>
      </c>
      <c r="E375" s="136">
        <v>16.26</v>
      </c>
      <c r="F375" s="136">
        <v>114.06</v>
      </c>
      <c r="G375" s="56">
        <f>+(F375-E375)/E375</f>
        <v>6.014760147601475</v>
      </c>
      <c r="H375" s="55">
        <v>96.498</v>
      </c>
      <c r="I375" s="55">
        <v>687.751</v>
      </c>
      <c r="J375" s="56">
        <f t="shared" si="49"/>
        <v>6.127101079815125</v>
      </c>
      <c r="K375" s="54"/>
      <c r="L375" s="123">
        <f t="shared" si="48"/>
        <v>0.13057977335067686</v>
      </c>
      <c r="M375" s="72">
        <v>0.005105971301327744</v>
      </c>
      <c r="N375" s="58"/>
      <c r="O375" s="58"/>
      <c r="P375" s="58"/>
      <c r="Q375" s="58"/>
      <c r="R375" s="96"/>
      <c r="S375" s="96"/>
      <c r="T375" s="96"/>
      <c r="U375" s="96"/>
      <c r="V375" s="58"/>
      <c r="W375" s="58"/>
      <c r="X375" s="58"/>
      <c r="Y375" s="58"/>
      <c r="Z375" s="58"/>
    </row>
    <row r="376" spans="2:26" s="57" customFormat="1" ht="12.75">
      <c r="B376" s="80" t="s">
        <v>347</v>
      </c>
      <c r="C376" s="124">
        <v>12119040</v>
      </c>
      <c r="D376" s="80" t="s">
        <v>52</v>
      </c>
      <c r="E376" s="136">
        <v>0</v>
      </c>
      <c r="F376" s="136">
        <v>120</v>
      </c>
      <c r="G376" s="56"/>
      <c r="H376" s="55">
        <v>0</v>
      </c>
      <c r="I376" s="55">
        <v>568.2</v>
      </c>
      <c r="J376" s="56"/>
      <c r="K376" s="54"/>
      <c r="L376" s="123">
        <f t="shared" si="48"/>
        <v>0.10788123494964688</v>
      </c>
      <c r="M376" s="72">
        <v>0.02692636534727477</v>
      </c>
      <c r="N376" s="58"/>
      <c r="O376" s="58"/>
      <c r="P376" s="58"/>
      <c r="Q376" s="58"/>
      <c r="R376" s="96"/>
      <c r="S376" s="96"/>
      <c r="T376" s="96"/>
      <c r="U376" s="96"/>
      <c r="V376" s="58"/>
      <c r="W376" s="58"/>
      <c r="X376" s="58"/>
      <c r="Y376" s="58"/>
      <c r="Z376" s="58"/>
    </row>
    <row r="377" spans="2:26" s="57" customFormat="1" ht="12.75">
      <c r="B377" s="54" t="s">
        <v>215</v>
      </c>
      <c r="C377" s="124" t="s">
        <v>396</v>
      </c>
      <c r="D377" s="80" t="s">
        <v>52</v>
      </c>
      <c r="E377" s="136">
        <v>9.37</v>
      </c>
      <c r="F377" s="136">
        <v>17.714</v>
      </c>
      <c r="G377" s="56">
        <f>+(F377-E377)/E377</f>
        <v>0.8905016008537887</v>
      </c>
      <c r="H377" s="55">
        <v>35.606</v>
      </c>
      <c r="I377" s="55">
        <v>93.101</v>
      </c>
      <c r="J377" s="56">
        <f t="shared" si="49"/>
        <v>1.6147559400101106</v>
      </c>
      <c r="K377" s="54"/>
      <c r="L377" s="123">
        <f t="shared" si="48"/>
        <v>0.017676611853303544</v>
      </c>
      <c r="M377" s="72">
        <v>0.258897237532188</v>
      </c>
      <c r="N377" s="58"/>
      <c r="O377" s="58"/>
      <c r="P377" s="58"/>
      <c r="Q377" s="58"/>
      <c r="R377" s="96"/>
      <c r="S377" s="96"/>
      <c r="T377" s="96"/>
      <c r="U377" s="96"/>
      <c r="V377" s="58"/>
      <c r="W377" s="58"/>
      <c r="X377" s="58"/>
      <c r="Y377" s="58"/>
      <c r="Z377" s="58"/>
    </row>
    <row r="378" spans="2:26" s="57" customFormat="1" ht="12.75">
      <c r="B378" s="54" t="s">
        <v>147</v>
      </c>
      <c r="C378" s="124"/>
      <c r="D378" s="54"/>
      <c r="E378" s="55"/>
      <c r="F378" s="55"/>
      <c r="G378" s="56"/>
      <c r="H378" s="55">
        <f>+H379-SUM(H373:H377)</f>
        <v>1164.187</v>
      </c>
      <c r="I378" s="55">
        <f>+I379-SUM(I373:I377)</f>
        <v>115.6170000000011</v>
      </c>
      <c r="J378" s="56">
        <f t="shared" si="49"/>
        <v>-0.9006886350732304</v>
      </c>
      <c r="K378" s="54"/>
      <c r="L378" s="123">
        <f t="shared" si="48"/>
        <v>0.02195160989294868</v>
      </c>
      <c r="M378" s="72"/>
      <c r="N378" s="58"/>
      <c r="O378" s="58"/>
      <c r="P378" s="58"/>
      <c r="Q378" s="58"/>
      <c r="R378" s="96"/>
      <c r="S378" s="96"/>
      <c r="T378" s="96"/>
      <c r="U378" s="96"/>
      <c r="V378" s="58"/>
      <c r="W378" s="58"/>
      <c r="X378" s="58"/>
      <c r="Y378" s="58"/>
      <c r="Z378" s="58"/>
    </row>
    <row r="379" spans="2:26" s="59" customFormat="1" ht="12.75">
      <c r="B379" s="70" t="s">
        <v>150</v>
      </c>
      <c r="C379" s="70"/>
      <c r="D379" s="70"/>
      <c r="E379" s="98"/>
      <c r="F379" s="71"/>
      <c r="G379" s="71"/>
      <c r="H379" s="71">
        <f>+'Exportacion_regional '!C20</f>
        <v>2059.563</v>
      </c>
      <c r="I379" s="71">
        <f>+'Exportacion_regional '!D20</f>
        <v>5266.903</v>
      </c>
      <c r="J379" s="99">
        <f t="shared" si="49"/>
        <v>1.5572915225220108</v>
      </c>
      <c r="K379" s="71"/>
      <c r="L379" s="99">
        <f>SUM(L373:L378)</f>
        <v>1</v>
      </c>
      <c r="M379" s="100"/>
      <c r="N379" s="58"/>
      <c r="O379" s="58"/>
      <c r="P379" s="58"/>
      <c r="Q379" s="58"/>
      <c r="R379" s="58"/>
      <c r="S379" s="58"/>
      <c r="T379" s="96"/>
      <c r="U379" s="58"/>
      <c r="V379" s="58"/>
      <c r="W379" s="58"/>
      <c r="X379" s="58"/>
      <c r="Y379" s="58"/>
      <c r="Z379" s="58"/>
    </row>
    <row r="380" spans="2:26" s="59" customFormat="1" ht="12.75">
      <c r="B380" s="26"/>
      <c r="C380" s="26"/>
      <c r="D380" s="26"/>
      <c r="E380" s="103"/>
      <c r="F380" s="104"/>
      <c r="G380" s="104"/>
      <c r="H380" s="105"/>
      <c r="I380" s="103"/>
      <c r="J380" s="104"/>
      <c r="K380" s="104"/>
      <c r="L380" s="104"/>
      <c r="M380" s="97"/>
      <c r="N380" s="58"/>
      <c r="O380" s="58"/>
      <c r="P380" s="58"/>
      <c r="Q380" s="58"/>
      <c r="R380" s="58"/>
      <c r="S380" s="58"/>
      <c r="T380" s="96"/>
      <c r="U380" s="96"/>
      <c r="V380" s="58"/>
      <c r="W380" s="58"/>
      <c r="X380" s="58"/>
      <c r="Y380" s="58"/>
      <c r="Z380" s="58"/>
    </row>
    <row r="381" spans="2:20" s="58" customFormat="1" ht="21" customHeight="1">
      <c r="B381" s="227" t="s">
        <v>310</v>
      </c>
      <c r="C381" s="227"/>
      <c r="D381" s="227"/>
      <c r="E381" s="227"/>
      <c r="F381" s="227"/>
      <c r="G381" s="227"/>
      <c r="H381" s="227"/>
      <c r="I381" s="227"/>
      <c r="J381" s="227"/>
      <c r="K381" s="227"/>
      <c r="L381" s="227"/>
      <c r="M381" s="227"/>
      <c r="R381" s="96"/>
      <c r="T381" s="96"/>
    </row>
    <row r="382" spans="13:26" ht="12.75">
      <c r="M382" s="97"/>
      <c r="N382" s="58"/>
      <c r="O382" s="58"/>
      <c r="P382" s="58"/>
      <c r="Q382" s="58"/>
      <c r="R382" s="96"/>
      <c r="S382" s="96"/>
      <c r="T382" s="96"/>
      <c r="U382" s="96"/>
      <c r="V382" s="58"/>
      <c r="W382" s="58"/>
      <c r="X382" s="58"/>
      <c r="Y382" s="58"/>
      <c r="Z382" s="58"/>
    </row>
    <row r="383" spans="2:26" s="83" customFormat="1" ht="15.75" customHeight="1">
      <c r="B383" s="225" t="s">
        <v>166</v>
      </c>
      <c r="C383" s="225"/>
      <c r="D383" s="225"/>
      <c r="E383" s="225"/>
      <c r="F383" s="225"/>
      <c r="G383" s="225"/>
      <c r="H383" s="225"/>
      <c r="I383" s="225"/>
      <c r="J383" s="225"/>
      <c r="K383" s="225"/>
      <c r="L383" s="225"/>
      <c r="M383" s="225"/>
      <c r="N383" s="58"/>
      <c r="O383" s="58"/>
      <c r="P383" s="58"/>
      <c r="Q383" s="58"/>
      <c r="R383" s="96"/>
      <c r="S383" s="96"/>
      <c r="T383" s="96"/>
      <c r="U383" s="96"/>
      <c r="V383" s="58"/>
      <c r="W383" s="58"/>
      <c r="X383" s="58"/>
      <c r="Y383" s="58"/>
      <c r="Z383" s="58"/>
    </row>
    <row r="384" spans="2:26" s="83" customFormat="1" ht="15.75" customHeight="1">
      <c r="B384" s="222" t="s">
        <v>45</v>
      </c>
      <c r="C384" s="222"/>
      <c r="D384" s="222"/>
      <c r="E384" s="222"/>
      <c r="F384" s="222"/>
      <c r="G384" s="222"/>
      <c r="H384" s="222"/>
      <c r="I384" s="222"/>
      <c r="J384" s="222"/>
      <c r="K384" s="222"/>
      <c r="L384" s="222"/>
      <c r="M384" s="222"/>
      <c r="N384" s="58"/>
      <c r="O384" s="121"/>
      <c r="P384" s="58"/>
      <c r="Q384" s="58"/>
      <c r="R384" s="58"/>
      <c r="S384" s="58"/>
      <c r="T384" s="96"/>
      <c r="U384" s="58"/>
      <c r="V384" s="58"/>
      <c r="W384" s="58"/>
      <c r="X384" s="58"/>
      <c r="Y384" s="58"/>
      <c r="Z384" s="58"/>
    </row>
    <row r="385" spans="2:26" s="84" customFormat="1" ht="15.75" customHeight="1">
      <c r="B385" s="222" t="s">
        <v>41</v>
      </c>
      <c r="C385" s="222"/>
      <c r="D385" s="222"/>
      <c r="E385" s="222"/>
      <c r="F385" s="222"/>
      <c r="G385" s="222"/>
      <c r="H385" s="222"/>
      <c r="I385" s="222"/>
      <c r="J385" s="222"/>
      <c r="K385" s="222"/>
      <c r="L385" s="222"/>
      <c r="M385" s="222"/>
      <c r="N385" s="58"/>
      <c r="O385" s="58"/>
      <c r="P385" s="58"/>
      <c r="Q385" s="58"/>
      <c r="R385" s="96"/>
      <c r="S385" s="58"/>
      <c r="T385" s="96"/>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6"/>
      <c r="S386" s="96"/>
      <c r="T386" s="96"/>
      <c r="U386" s="96"/>
      <c r="V386" s="58"/>
      <c r="W386" s="58"/>
      <c r="X386" s="58"/>
      <c r="Y386" s="58"/>
      <c r="Z386" s="58"/>
    </row>
    <row r="387" spans="2:20" s="58" customFormat="1" ht="30.75" customHeight="1">
      <c r="B387" s="86" t="s">
        <v>204</v>
      </c>
      <c r="C387" s="86" t="s">
        <v>169</v>
      </c>
      <c r="D387" s="86" t="s">
        <v>51</v>
      </c>
      <c r="E387" s="223" t="s">
        <v>160</v>
      </c>
      <c r="F387" s="223"/>
      <c r="G387" s="223"/>
      <c r="H387" s="223" t="s">
        <v>161</v>
      </c>
      <c r="I387" s="223"/>
      <c r="J387" s="223"/>
      <c r="K387" s="223"/>
      <c r="L387" s="223"/>
      <c r="M387" s="223"/>
      <c r="R387" s="96"/>
      <c r="T387" s="96"/>
    </row>
    <row r="388" spans="2:21" s="58" customFormat="1" ht="15.75" customHeight="1">
      <c r="B388" s="88"/>
      <c r="C388" s="88"/>
      <c r="D388" s="88"/>
      <c r="E388" s="224" t="str">
        <f>+E371</f>
        <v>ene - oct</v>
      </c>
      <c r="F388" s="224"/>
      <c r="G388" s="88" t="s">
        <v>114</v>
      </c>
      <c r="H388" s="224" t="str">
        <f>+E388</f>
        <v>ene - oct</v>
      </c>
      <c r="I388" s="224"/>
      <c r="J388" s="88" t="s">
        <v>114</v>
      </c>
      <c r="K388" s="89"/>
      <c r="L388" s="122" t="s">
        <v>200</v>
      </c>
      <c r="M388" s="90" t="s">
        <v>162</v>
      </c>
      <c r="R388" s="96"/>
      <c r="S388" s="96"/>
      <c r="T388" s="96"/>
      <c r="U388" s="96"/>
    </row>
    <row r="389" spans="2:20" s="58" customFormat="1" ht="15.75">
      <c r="B389" s="91"/>
      <c r="C389" s="91"/>
      <c r="D389" s="91"/>
      <c r="E389" s="92">
        <f aca="true" t="shared" si="50" ref="E389:J389">+E372</f>
        <v>2010</v>
      </c>
      <c r="F389" s="92">
        <f t="shared" si="50"/>
        <v>2011</v>
      </c>
      <c r="G389" s="93" t="str">
        <f t="shared" si="50"/>
        <v>11/10</v>
      </c>
      <c r="H389" s="92">
        <f t="shared" si="50"/>
        <v>2010</v>
      </c>
      <c r="I389" s="92">
        <f t="shared" si="50"/>
        <v>2011</v>
      </c>
      <c r="J389" s="93" t="str">
        <f t="shared" si="50"/>
        <v>11/10</v>
      </c>
      <c r="K389" s="91"/>
      <c r="L389" s="92">
        <v>2011</v>
      </c>
      <c r="M389" s="178">
        <v>2011</v>
      </c>
      <c r="R389" s="96"/>
      <c r="T389" s="96"/>
    </row>
    <row r="390" spans="1:26" s="57" customFormat="1" ht="12.75">
      <c r="A390" s="57">
        <v>1</v>
      </c>
      <c r="B390" s="80" t="s">
        <v>348</v>
      </c>
      <c r="C390" s="124" t="s">
        <v>397</v>
      </c>
      <c r="D390" s="80" t="s">
        <v>52</v>
      </c>
      <c r="E390" s="55">
        <v>4445.414</v>
      </c>
      <c r="F390" s="55">
        <v>4231.435</v>
      </c>
      <c r="G390" s="56">
        <f aca="true" t="shared" si="51" ref="G390:G406">+(F390-E390)/E390</f>
        <v>-0.04813477439896473</v>
      </c>
      <c r="H390" s="55">
        <v>20846.526</v>
      </c>
      <c r="I390" s="55">
        <v>29061.238</v>
      </c>
      <c r="J390" s="56">
        <f aca="true" t="shared" si="52" ref="J390:J408">+(I390-H390)/H390</f>
        <v>0.39405664042056693</v>
      </c>
      <c r="K390" s="54"/>
      <c r="L390" s="123">
        <f aca="true" t="shared" si="53" ref="L390:L407">+I390/$I$408</f>
        <v>0.37310561320029945</v>
      </c>
      <c r="M390" s="72">
        <v>0.8989136414015676</v>
      </c>
      <c r="N390" s="58"/>
      <c r="O390" s="58"/>
      <c r="P390" s="58"/>
      <c r="Q390" s="58"/>
      <c r="R390" s="96"/>
      <c r="S390" s="96"/>
      <c r="T390" s="96"/>
      <c r="U390" s="96"/>
      <c r="V390" s="58"/>
      <c r="W390" s="58"/>
      <c r="X390" s="58"/>
      <c r="Y390" s="58"/>
      <c r="Z390" s="58"/>
    </row>
    <row r="391" spans="1:26" s="57" customFormat="1" ht="12.75">
      <c r="A391" s="57">
        <v>2</v>
      </c>
      <c r="B391" s="54" t="s">
        <v>109</v>
      </c>
      <c r="C391" s="78">
        <v>51052910</v>
      </c>
      <c r="D391" s="80" t="s">
        <v>52</v>
      </c>
      <c r="E391" s="55">
        <v>1715.068</v>
      </c>
      <c r="F391" s="55">
        <v>1854.17</v>
      </c>
      <c r="G391" s="56">
        <f t="shared" si="51"/>
        <v>0.08110582204320767</v>
      </c>
      <c r="H391" s="55">
        <v>7874.74</v>
      </c>
      <c r="I391" s="55">
        <v>11379.173</v>
      </c>
      <c r="J391" s="56">
        <f t="shared" si="52"/>
        <v>0.44502205787111715</v>
      </c>
      <c r="K391" s="54"/>
      <c r="L391" s="123">
        <f t="shared" si="53"/>
        <v>0.14609265165776114</v>
      </c>
      <c r="M391" s="72">
        <v>0.999999736360524</v>
      </c>
      <c r="N391" s="96">
        <f>+I391+I392</f>
        <v>21637.561</v>
      </c>
      <c r="O391" s="58"/>
      <c r="P391" s="58"/>
      <c r="Q391" s="58"/>
      <c r="R391" s="58"/>
      <c r="S391" s="58"/>
      <c r="T391" s="96"/>
      <c r="U391" s="96"/>
      <c r="V391" s="58"/>
      <c r="W391" s="58"/>
      <c r="X391" s="58"/>
      <c r="Y391" s="58"/>
      <c r="Z391" s="58"/>
    </row>
    <row r="392" spans="1:26" s="57" customFormat="1" ht="12.75">
      <c r="A392" s="57">
        <v>3</v>
      </c>
      <c r="B392" s="54" t="s">
        <v>108</v>
      </c>
      <c r="C392" s="124">
        <v>51011100</v>
      </c>
      <c r="D392" s="80" t="s">
        <v>52</v>
      </c>
      <c r="E392" s="55">
        <v>2914.649</v>
      </c>
      <c r="F392" s="55">
        <v>2557.479</v>
      </c>
      <c r="G392" s="56">
        <f t="shared" si="51"/>
        <v>-0.1225430575002342</v>
      </c>
      <c r="H392" s="55">
        <v>8170.587</v>
      </c>
      <c r="I392" s="55">
        <v>10258.388</v>
      </c>
      <c r="J392" s="56">
        <f t="shared" si="52"/>
        <v>0.25552643892048393</v>
      </c>
      <c r="K392" s="54"/>
      <c r="L392" s="123">
        <f t="shared" si="53"/>
        <v>0.13170334124054156</v>
      </c>
      <c r="M392" s="72">
        <v>0.7928500583099145</v>
      </c>
      <c r="N392" s="58"/>
      <c r="O392" s="58"/>
      <c r="P392" s="58"/>
      <c r="Q392" s="58"/>
      <c r="R392" s="96"/>
      <c r="S392" s="58"/>
      <c r="T392" s="96"/>
      <c r="U392" s="58"/>
      <c r="V392" s="58"/>
      <c r="W392" s="58"/>
      <c r="X392" s="58"/>
      <c r="Y392" s="58"/>
      <c r="Z392" s="58"/>
    </row>
    <row r="393" spans="1:26" s="57" customFormat="1" ht="12.75">
      <c r="A393" s="57">
        <v>4</v>
      </c>
      <c r="B393" s="54" t="s">
        <v>275</v>
      </c>
      <c r="C393" s="124">
        <v>41021000</v>
      </c>
      <c r="D393" s="80" t="s">
        <v>52</v>
      </c>
      <c r="E393" s="55">
        <v>2179.387</v>
      </c>
      <c r="F393" s="55">
        <v>2051.413</v>
      </c>
      <c r="G393" s="56">
        <f t="shared" si="51"/>
        <v>-0.05872018140880906</v>
      </c>
      <c r="H393" s="55">
        <v>2703.24</v>
      </c>
      <c r="I393" s="55">
        <v>7826.923</v>
      </c>
      <c r="J393" s="56">
        <f t="shared" si="52"/>
        <v>1.8953859072816326</v>
      </c>
      <c r="K393" s="54"/>
      <c r="L393" s="123">
        <f t="shared" si="53"/>
        <v>0.10048673443941127</v>
      </c>
      <c r="M393" s="72">
        <v>0.9690602165357693</v>
      </c>
      <c r="N393" s="58"/>
      <c r="O393" s="58"/>
      <c r="P393" s="58"/>
      <c r="Q393" s="58"/>
      <c r="R393" s="96"/>
      <c r="S393" s="58"/>
      <c r="T393" s="96"/>
      <c r="U393" s="58"/>
      <c r="V393" s="58"/>
      <c r="W393" s="58"/>
      <c r="X393" s="58"/>
      <c r="Y393" s="58"/>
      <c r="Z393" s="58"/>
    </row>
    <row r="394" spans="1:26" s="57" customFormat="1" ht="12.75">
      <c r="A394" s="57">
        <v>5</v>
      </c>
      <c r="B394" s="80" t="s">
        <v>349</v>
      </c>
      <c r="C394" s="124" t="s">
        <v>398</v>
      </c>
      <c r="D394" s="80" t="s">
        <v>52</v>
      </c>
      <c r="E394" s="55">
        <v>588.905</v>
      </c>
      <c r="F394" s="55">
        <v>610.749</v>
      </c>
      <c r="G394" s="56">
        <f t="shared" si="51"/>
        <v>0.03709257010893107</v>
      </c>
      <c r="H394" s="55">
        <v>3668.443</v>
      </c>
      <c r="I394" s="55">
        <v>4904.658</v>
      </c>
      <c r="J394" s="56">
        <f t="shared" si="52"/>
        <v>0.3369862909141562</v>
      </c>
      <c r="K394" s="54"/>
      <c r="L394" s="123">
        <f t="shared" si="53"/>
        <v>0.06296894270738757</v>
      </c>
      <c r="M394" s="72">
        <v>0.8548299867731762</v>
      </c>
      <c r="N394" s="58"/>
      <c r="O394" s="58"/>
      <c r="P394" s="58"/>
      <c r="Q394" s="58"/>
      <c r="R394" s="58"/>
      <c r="S394" s="58"/>
      <c r="T394" s="96"/>
      <c r="U394" s="96"/>
      <c r="V394" s="58"/>
      <c r="W394" s="58"/>
      <c r="X394" s="58"/>
      <c r="Y394" s="58"/>
      <c r="Z394" s="58"/>
    </row>
    <row r="395" spans="1:26" s="57" customFormat="1" ht="12.75">
      <c r="A395" s="57">
        <v>6</v>
      </c>
      <c r="B395" s="54" t="s">
        <v>285</v>
      </c>
      <c r="C395" s="124" t="s">
        <v>399</v>
      </c>
      <c r="D395" s="80" t="s">
        <v>52</v>
      </c>
      <c r="E395" s="55">
        <v>829.346</v>
      </c>
      <c r="F395" s="55">
        <v>462.995</v>
      </c>
      <c r="G395" s="56">
        <f t="shared" si="51"/>
        <v>-0.44173481273195986</v>
      </c>
      <c r="H395" s="55">
        <v>3471.692</v>
      </c>
      <c r="I395" s="55">
        <v>3208.648</v>
      </c>
      <c r="J395" s="56">
        <f t="shared" si="52"/>
        <v>-0.07576824211364368</v>
      </c>
      <c r="K395" s="54"/>
      <c r="L395" s="123">
        <f t="shared" si="53"/>
        <v>0.041194548545520134</v>
      </c>
      <c r="M395" s="72">
        <v>0.783839554454732</v>
      </c>
      <c r="N395" s="58"/>
      <c r="O395" s="58"/>
      <c r="P395" s="58"/>
      <c r="Q395" s="58"/>
      <c r="R395" s="96"/>
      <c r="S395" s="58"/>
      <c r="T395" s="96"/>
      <c r="U395" s="58"/>
      <c r="V395" s="58"/>
      <c r="W395" s="58"/>
      <c r="X395" s="58"/>
      <c r="Y395" s="58"/>
      <c r="Z395" s="58"/>
    </row>
    <row r="396" spans="2:26" s="57" customFormat="1" ht="12.75">
      <c r="B396" s="54" t="s">
        <v>273</v>
      </c>
      <c r="C396" s="124" t="s">
        <v>400</v>
      </c>
      <c r="D396" s="80" t="s">
        <v>52</v>
      </c>
      <c r="E396" s="55">
        <v>361.758</v>
      </c>
      <c r="F396" s="55">
        <v>411.923</v>
      </c>
      <c r="G396" s="56">
        <f t="shared" si="51"/>
        <v>0.13867005014401898</v>
      </c>
      <c r="H396" s="55">
        <v>1875.93</v>
      </c>
      <c r="I396" s="55">
        <v>2744.502</v>
      </c>
      <c r="J396" s="56">
        <f t="shared" si="52"/>
        <v>0.46300874766116</v>
      </c>
      <c r="K396" s="54"/>
      <c r="L396" s="123">
        <f t="shared" si="53"/>
        <v>0.035235563661790606</v>
      </c>
      <c r="M396" s="72">
        <v>0.1363874220922516</v>
      </c>
      <c r="N396" s="58"/>
      <c r="O396" s="58"/>
      <c r="P396" s="58"/>
      <c r="Q396" s="58"/>
      <c r="R396" s="96"/>
      <c r="S396" s="58"/>
      <c r="T396" s="96"/>
      <c r="U396" s="58"/>
      <c r="V396" s="58"/>
      <c r="W396" s="58"/>
      <c r="X396" s="58"/>
      <c r="Y396" s="58"/>
      <c r="Z396" s="58"/>
    </row>
    <row r="397" spans="2:26" s="57" customFormat="1" ht="12.75">
      <c r="B397" s="54" t="s">
        <v>107</v>
      </c>
      <c r="C397" s="124">
        <v>44079920</v>
      </c>
      <c r="D397" s="80" t="s">
        <v>68</v>
      </c>
      <c r="E397" s="55">
        <v>4.699</v>
      </c>
      <c r="F397" s="55">
        <v>110.14</v>
      </c>
      <c r="G397" s="56">
        <f t="shared" si="51"/>
        <v>22.439029580761865</v>
      </c>
      <c r="H397" s="55">
        <v>2086.044</v>
      </c>
      <c r="I397" s="55">
        <v>2070.064</v>
      </c>
      <c r="J397" s="56">
        <f t="shared" si="52"/>
        <v>-0.007660432857600328</v>
      </c>
      <c r="K397" s="54"/>
      <c r="L397" s="123">
        <f t="shared" si="53"/>
        <v>0.026576723885054884</v>
      </c>
      <c r="M397" s="72">
        <v>0.9776424338482406</v>
      </c>
      <c r="N397" s="58"/>
      <c r="O397" s="58"/>
      <c r="P397" s="58"/>
      <c r="Q397" s="58"/>
      <c r="R397" s="96"/>
      <c r="S397" s="58"/>
      <c r="T397" s="96"/>
      <c r="U397" s="58"/>
      <c r="V397" s="58"/>
      <c r="W397" s="58"/>
      <c r="X397" s="58"/>
      <c r="Y397" s="58"/>
      <c r="Z397" s="58"/>
    </row>
    <row r="398" spans="2:26" s="57" customFormat="1" ht="12.75">
      <c r="B398" s="54" t="s">
        <v>101</v>
      </c>
      <c r="C398" s="124" t="s">
        <v>388</v>
      </c>
      <c r="D398" s="80" t="s">
        <v>52</v>
      </c>
      <c r="E398" s="55">
        <v>266.642</v>
      </c>
      <c r="F398" s="55">
        <v>127.48</v>
      </c>
      <c r="G398" s="56">
        <f t="shared" si="51"/>
        <v>-0.5219057762843062</v>
      </c>
      <c r="H398" s="55">
        <v>1144.327</v>
      </c>
      <c r="I398" s="55">
        <v>766.019</v>
      </c>
      <c r="J398" s="56">
        <f t="shared" si="52"/>
        <v>-0.3305943143874085</v>
      </c>
      <c r="K398" s="54"/>
      <c r="L398" s="123">
        <f t="shared" si="53"/>
        <v>0.009834611612832191</v>
      </c>
      <c r="M398" s="72">
        <v>0.08059049272499472</v>
      </c>
      <c r="N398" s="58"/>
      <c r="O398" s="58"/>
      <c r="P398" s="58"/>
      <c r="Q398" s="58"/>
      <c r="R398" s="96"/>
      <c r="S398" s="58"/>
      <c r="T398" s="96"/>
      <c r="U398" s="58"/>
      <c r="V398" s="58"/>
      <c r="W398" s="58"/>
      <c r="X398" s="58"/>
      <c r="Y398" s="58"/>
      <c r="Z398" s="58"/>
    </row>
    <row r="399" spans="2:26" s="57" customFormat="1" ht="12.75">
      <c r="B399" s="54" t="s">
        <v>110</v>
      </c>
      <c r="C399" s="124">
        <v>15050000</v>
      </c>
      <c r="D399" s="80" t="s">
        <v>52</v>
      </c>
      <c r="E399" s="55">
        <v>210.659</v>
      </c>
      <c r="F399" s="55">
        <v>169.121</v>
      </c>
      <c r="G399" s="56">
        <f t="shared" si="51"/>
        <v>-0.19718122653197814</v>
      </c>
      <c r="H399" s="55">
        <v>673.068</v>
      </c>
      <c r="I399" s="55">
        <v>701.029</v>
      </c>
      <c r="J399" s="56">
        <f t="shared" si="52"/>
        <v>0.041542607879144475</v>
      </c>
      <c r="K399" s="54"/>
      <c r="L399" s="123">
        <f t="shared" si="53"/>
        <v>0.009000230992093067</v>
      </c>
      <c r="M399" s="72">
        <v>0.9439027214511534</v>
      </c>
      <c r="N399" s="58"/>
      <c r="O399" s="58"/>
      <c r="P399" s="58"/>
      <c r="Q399" s="58"/>
      <c r="R399" s="96"/>
      <c r="S399" s="58"/>
      <c r="T399" s="96"/>
      <c r="U399" s="58"/>
      <c r="V399" s="58"/>
      <c r="W399" s="58"/>
      <c r="X399" s="58"/>
      <c r="Y399" s="58"/>
      <c r="Z399" s="58"/>
    </row>
    <row r="400" spans="1:26" s="57" customFormat="1" ht="12.75">
      <c r="A400" s="57">
        <v>7</v>
      </c>
      <c r="B400" s="54" t="s">
        <v>284</v>
      </c>
      <c r="C400" s="124" t="s">
        <v>395</v>
      </c>
      <c r="D400" s="80" t="s">
        <v>51</v>
      </c>
      <c r="E400" s="55">
        <v>34.02</v>
      </c>
      <c r="F400" s="55">
        <v>167.796</v>
      </c>
      <c r="G400" s="56">
        <f t="shared" si="51"/>
        <v>3.9322751322751315</v>
      </c>
      <c r="H400" s="55">
        <v>130.451</v>
      </c>
      <c r="I400" s="55">
        <v>592.556</v>
      </c>
      <c r="J400" s="56">
        <f t="shared" si="52"/>
        <v>3.542364566005627</v>
      </c>
      <c r="K400" s="54"/>
      <c r="L400" s="123">
        <f t="shared" si="53"/>
        <v>0.00760758952304498</v>
      </c>
      <c r="M400" s="72">
        <v>0.018022444871737944</v>
      </c>
      <c r="N400" s="58"/>
      <c r="O400" s="58"/>
      <c r="P400" s="58"/>
      <c r="Q400" s="58"/>
      <c r="R400" s="58"/>
      <c r="S400" s="58"/>
      <c r="T400" s="96"/>
      <c r="U400" s="58"/>
      <c r="V400" s="58"/>
      <c r="W400" s="58"/>
      <c r="X400" s="58"/>
      <c r="Y400" s="58"/>
      <c r="Z400" s="58"/>
    </row>
    <row r="401" spans="1:26" s="57" customFormat="1" ht="12.75">
      <c r="A401" s="57">
        <v>8</v>
      </c>
      <c r="B401" s="54" t="s">
        <v>307</v>
      </c>
      <c r="C401" s="124" t="s">
        <v>401</v>
      </c>
      <c r="D401" s="80" t="s">
        <v>52</v>
      </c>
      <c r="E401" s="55">
        <v>311.491</v>
      </c>
      <c r="F401" s="55">
        <v>160.33</v>
      </c>
      <c r="G401" s="56">
        <f t="shared" si="51"/>
        <v>-0.48528207877595175</v>
      </c>
      <c r="H401" s="55">
        <v>876.451</v>
      </c>
      <c r="I401" s="55">
        <v>563.684</v>
      </c>
      <c r="J401" s="56">
        <f t="shared" si="52"/>
        <v>-0.3568562304110555</v>
      </c>
      <c r="K401" s="54"/>
      <c r="L401" s="123">
        <f t="shared" si="53"/>
        <v>0.007236913460851103</v>
      </c>
      <c r="M401" s="72">
        <v>0.18749449092486936</v>
      </c>
      <c r="N401" s="58"/>
      <c r="O401" s="58"/>
      <c r="P401" s="58"/>
      <c r="Q401" s="58"/>
      <c r="R401" s="58"/>
      <c r="S401" s="96"/>
      <c r="T401" s="96"/>
      <c r="U401" s="96"/>
      <c r="V401" s="58"/>
      <c r="W401" s="58"/>
      <c r="X401" s="58"/>
      <c r="Y401" s="58"/>
      <c r="Z401" s="58"/>
    </row>
    <row r="402" spans="1:26" s="57" customFormat="1" ht="12.75">
      <c r="A402" s="57">
        <v>9</v>
      </c>
      <c r="B402" s="54" t="s">
        <v>286</v>
      </c>
      <c r="C402" s="124">
        <v>23011000</v>
      </c>
      <c r="D402" s="80" t="s">
        <v>52</v>
      </c>
      <c r="E402" s="55">
        <v>443.5</v>
      </c>
      <c r="F402" s="55">
        <v>392.5</v>
      </c>
      <c r="G402" s="56">
        <f t="shared" si="51"/>
        <v>-0.11499436302142052</v>
      </c>
      <c r="H402" s="55">
        <v>512.676</v>
      </c>
      <c r="I402" s="55">
        <v>528.734</v>
      </c>
      <c r="J402" s="56">
        <f t="shared" si="52"/>
        <v>0.031321926518893005</v>
      </c>
      <c r="K402" s="54"/>
      <c r="L402" s="123">
        <f t="shared" si="53"/>
        <v>0.00678820438722697</v>
      </c>
      <c r="M402" s="72">
        <v>0.23615687991031353</v>
      </c>
      <c r="N402" s="58"/>
      <c r="O402" s="58"/>
      <c r="P402" s="58"/>
      <c r="Q402" s="58"/>
      <c r="R402" s="58"/>
      <c r="S402" s="96"/>
      <c r="T402" s="96"/>
      <c r="U402" s="96"/>
      <c r="V402" s="58"/>
      <c r="W402" s="58"/>
      <c r="X402" s="58"/>
      <c r="Y402" s="58"/>
      <c r="Z402" s="58"/>
    </row>
    <row r="403" spans="1:26" s="57" customFormat="1" ht="12.75">
      <c r="A403" s="57">
        <v>10</v>
      </c>
      <c r="B403" s="54" t="s">
        <v>207</v>
      </c>
      <c r="C403" s="124">
        <v>51031000</v>
      </c>
      <c r="D403" s="80" t="s">
        <v>52</v>
      </c>
      <c r="E403" s="55">
        <v>184.143</v>
      </c>
      <c r="F403" s="55">
        <v>166.914</v>
      </c>
      <c r="G403" s="56">
        <f t="shared" si="51"/>
        <v>-0.09356315472214537</v>
      </c>
      <c r="H403" s="55">
        <v>182.021</v>
      </c>
      <c r="I403" s="55">
        <v>482.617</v>
      </c>
      <c r="J403" s="56">
        <f t="shared" si="52"/>
        <v>1.6514358233390654</v>
      </c>
      <c r="K403" s="54"/>
      <c r="L403" s="123">
        <f t="shared" si="53"/>
        <v>0.006196126666244877</v>
      </c>
      <c r="M403" s="72">
        <v>0.9999979279678752</v>
      </c>
      <c r="N403" s="58"/>
      <c r="O403" s="58"/>
      <c r="P403" s="58"/>
      <c r="Q403" s="58"/>
      <c r="R403" s="96"/>
      <c r="S403" s="58"/>
      <c r="T403" s="96"/>
      <c r="U403" s="58"/>
      <c r="V403" s="58"/>
      <c r="W403" s="58"/>
      <c r="X403" s="58"/>
      <c r="Y403" s="58"/>
      <c r="Z403" s="58"/>
    </row>
    <row r="404" spans="1:26" s="57" customFormat="1" ht="12.75">
      <c r="A404" s="57">
        <v>11</v>
      </c>
      <c r="B404" s="54" t="s">
        <v>290</v>
      </c>
      <c r="C404" s="124" t="s">
        <v>402</v>
      </c>
      <c r="D404" s="80" t="s">
        <v>52</v>
      </c>
      <c r="E404" s="55">
        <v>281.021</v>
      </c>
      <c r="F404" s="55">
        <v>176.043</v>
      </c>
      <c r="G404" s="56">
        <f t="shared" si="51"/>
        <v>-0.37355927137117867</v>
      </c>
      <c r="H404" s="55">
        <v>297.109</v>
      </c>
      <c r="I404" s="55">
        <v>403.744</v>
      </c>
      <c r="J404" s="56">
        <f t="shared" si="52"/>
        <v>0.3589086833451698</v>
      </c>
      <c r="K404" s="54"/>
      <c r="L404" s="123">
        <f t="shared" si="53"/>
        <v>0.005183507760266156</v>
      </c>
      <c r="M404" s="72">
        <v>0.8016710746821067</v>
      </c>
      <c r="N404" s="58"/>
      <c r="O404" s="58"/>
      <c r="P404" s="58"/>
      <c r="Q404" s="58"/>
      <c r="R404" s="96"/>
      <c r="S404" s="96"/>
      <c r="T404" s="96"/>
      <c r="U404" s="96"/>
      <c r="V404" s="58"/>
      <c r="W404" s="58"/>
      <c r="X404" s="58"/>
      <c r="Y404" s="58"/>
      <c r="Z404" s="58"/>
    </row>
    <row r="405" spans="1:26" s="57" customFormat="1" ht="12.75">
      <c r="A405" s="57">
        <v>12</v>
      </c>
      <c r="B405" s="54" t="s">
        <v>317</v>
      </c>
      <c r="C405" s="124" t="s">
        <v>403</v>
      </c>
      <c r="D405" s="80" t="s">
        <v>52</v>
      </c>
      <c r="E405" s="55">
        <v>35.261</v>
      </c>
      <c r="F405" s="55">
        <v>28.89</v>
      </c>
      <c r="G405" s="56">
        <f t="shared" si="51"/>
        <v>-0.18068120586483655</v>
      </c>
      <c r="H405" s="55">
        <v>325.366</v>
      </c>
      <c r="I405" s="55">
        <v>314.571</v>
      </c>
      <c r="J405" s="56">
        <f t="shared" si="52"/>
        <v>-0.03317802105936072</v>
      </c>
      <c r="K405" s="54"/>
      <c r="L405" s="123">
        <f t="shared" si="53"/>
        <v>0.004038651273219379</v>
      </c>
      <c r="M405" s="72">
        <v>1</v>
      </c>
      <c r="N405" s="58"/>
      <c r="O405" s="58"/>
      <c r="P405" s="58"/>
      <c r="Q405" s="58"/>
      <c r="R405" s="58"/>
      <c r="S405" s="58"/>
      <c r="T405" s="96"/>
      <c r="U405" s="58"/>
      <c r="V405" s="58"/>
      <c r="W405" s="58"/>
      <c r="X405" s="58"/>
      <c r="Y405" s="58"/>
      <c r="Z405" s="58"/>
    </row>
    <row r="406" spans="1:26" s="57" customFormat="1" ht="12.75">
      <c r="A406" s="57">
        <v>13</v>
      </c>
      <c r="B406" s="54" t="s">
        <v>111</v>
      </c>
      <c r="C406" s="124">
        <v>22030000</v>
      </c>
      <c r="D406" s="80" t="s">
        <v>66</v>
      </c>
      <c r="E406" s="55">
        <v>294.263</v>
      </c>
      <c r="F406" s="55">
        <v>284.118</v>
      </c>
      <c r="G406" s="56">
        <f t="shared" si="51"/>
        <v>-0.03447596197958963</v>
      </c>
      <c r="H406" s="55">
        <v>294.855</v>
      </c>
      <c r="I406" s="55">
        <v>233.772</v>
      </c>
      <c r="J406" s="56">
        <f t="shared" si="52"/>
        <v>-0.20716284275321775</v>
      </c>
      <c r="K406" s="54"/>
      <c r="L406" s="123">
        <f t="shared" si="53"/>
        <v>0.003001305223440942</v>
      </c>
      <c r="M406" s="72">
        <v>0.41987402270608704</v>
      </c>
      <c r="N406" s="58"/>
      <c r="O406" s="58"/>
      <c r="P406" s="58"/>
      <c r="Q406" s="58"/>
      <c r="R406" s="96"/>
      <c r="S406" s="58"/>
      <c r="T406" s="96"/>
      <c r="U406" s="96"/>
      <c r="V406" s="58"/>
      <c r="W406" s="58"/>
      <c r="X406" s="58"/>
      <c r="Y406" s="58"/>
      <c r="Z406" s="58"/>
    </row>
    <row r="407" spans="1:21" s="58" customFormat="1" ht="12.75">
      <c r="A407" s="57"/>
      <c r="B407" s="54" t="s">
        <v>147</v>
      </c>
      <c r="C407" s="124"/>
      <c r="D407" s="54"/>
      <c r="E407" s="55"/>
      <c r="F407" s="55"/>
      <c r="G407" s="56"/>
      <c r="H407" s="55">
        <f>+H408-SUM(H390:H406)</f>
        <v>2079.183999999994</v>
      </c>
      <c r="I407" s="55">
        <f>+I408-SUM(I390:I406)</f>
        <v>1849.7920000000158</v>
      </c>
      <c r="J407" s="56">
        <f t="shared" si="52"/>
        <v>-0.11032789786761474</v>
      </c>
      <c r="K407" s="54"/>
      <c r="L407" s="123">
        <f t="shared" si="53"/>
        <v>0.023748739763014025</v>
      </c>
      <c r="M407" s="72"/>
      <c r="T407" s="96"/>
      <c r="U407" s="96"/>
    </row>
    <row r="408" spans="2:26" s="59" customFormat="1" ht="12.75">
      <c r="B408" s="70" t="s">
        <v>150</v>
      </c>
      <c r="C408" s="70"/>
      <c r="D408" s="70"/>
      <c r="E408" s="98"/>
      <c r="F408" s="71"/>
      <c r="G408" s="71"/>
      <c r="H408" s="71">
        <f>+'Exportacion_regional '!C21</f>
        <v>57212.71</v>
      </c>
      <c r="I408" s="71">
        <f>+'Exportacion_regional '!D21</f>
        <v>77890.112</v>
      </c>
      <c r="J408" s="99">
        <f t="shared" si="52"/>
        <v>0.36141273503737187</v>
      </c>
      <c r="K408" s="71"/>
      <c r="L408" s="99">
        <f>SUM(L390:L407)</f>
        <v>1</v>
      </c>
      <c r="M408" s="100"/>
      <c r="N408" s="58"/>
      <c r="O408" s="58"/>
      <c r="P408" s="58"/>
      <c r="Q408" s="58"/>
      <c r="R408" s="58"/>
      <c r="S408" s="58"/>
      <c r="T408" s="58"/>
      <c r="U408" s="58"/>
      <c r="V408" s="58"/>
      <c r="W408" s="58"/>
      <c r="X408" s="58"/>
      <c r="Y408" s="58"/>
      <c r="Z408" s="58"/>
    </row>
    <row r="409" spans="2:26" s="59" customFormat="1" ht="12.75">
      <c r="B409" s="26"/>
      <c r="C409" s="26"/>
      <c r="D409" s="26"/>
      <c r="E409" s="103"/>
      <c r="F409" s="104"/>
      <c r="G409" s="104"/>
      <c r="H409" s="105"/>
      <c r="I409" s="103"/>
      <c r="J409" s="104"/>
      <c r="K409" s="104"/>
      <c r="L409" s="104"/>
      <c r="M409" s="97"/>
      <c r="N409" s="58"/>
      <c r="O409" s="58"/>
      <c r="P409" s="58"/>
      <c r="Q409" s="58"/>
      <c r="R409" s="58"/>
      <c r="S409" s="58"/>
      <c r="T409" s="58"/>
      <c r="U409" s="96"/>
      <c r="V409" s="58"/>
      <c r="W409" s="58"/>
      <c r="X409" s="58"/>
      <c r="Y409" s="58"/>
      <c r="Z409" s="58"/>
    </row>
    <row r="410" spans="2:13" s="58" customFormat="1" ht="21" customHeight="1">
      <c r="B410" s="227" t="s">
        <v>310</v>
      </c>
      <c r="C410" s="227"/>
      <c r="D410" s="227"/>
      <c r="E410" s="227"/>
      <c r="F410" s="227"/>
      <c r="G410" s="227"/>
      <c r="H410" s="227"/>
      <c r="I410" s="227"/>
      <c r="J410" s="227"/>
      <c r="K410" s="227"/>
      <c r="L410" s="227"/>
      <c r="M410" s="227"/>
    </row>
    <row r="411" spans="5:26" ht="12.75" customHeight="1" hidden="1">
      <c r="E411" s="55">
        <v>9.975</v>
      </c>
      <c r="F411" s="55">
        <v>6.633</v>
      </c>
      <c r="M411" s="97"/>
      <c r="N411" s="58"/>
      <c r="O411" s="58"/>
      <c r="P411" s="58"/>
      <c r="Q411" s="58"/>
      <c r="R411" s="96"/>
      <c r="S411" s="96"/>
      <c r="T411" s="96"/>
      <c r="U411" s="96"/>
      <c r="V411" s="58"/>
      <c r="W411" s="58"/>
      <c r="X411" s="58"/>
      <c r="Y411" s="58"/>
      <c r="Z411" s="58"/>
    </row>
    <row r="412" spans="5:26" ht="12.75" customHeight="1" hidden="1">
      <c r="E412" s="55">
        <v>14.6</v>
      </c>
      <c r="F412" s="55">
        <v>11.586</v>
      </c>
      <c r="H412" s="96">
        <f>+H408+H379+H362+H304+H272+H240+H208+H176+H144+H112+H80+H60+H41</f>
        <v>10416197.199</v>
      </c>
      <c r="I412" s="96">
        <f>+I408+I379+I362+I304+I272+I240+I208+I176+I144+I112+I80+I60+I41</f>
        <v>11776159.765</v>
      </c>
      <c r="M412" s="97"/>
      <c r="N412" s="58"/>
      <c r="O412" s="58"/>
      <c r="P412" s="58"/>
      <c r="Q412" s="58"/>
      <c r="R412" s="96"/>
      <c r="S412" s="96"/>
      <c r="T412" s="96"/>
      <c r="U412" s="96"/>
      <c r="V412" s="58"/>
      <c r="W412" s="58"/>
      <c r="X412" s="58"/>
      <c r="Y412" s="58"/>
      <c r="Z412" s="58"/>
    </row>
    <row r="413" spans="5:26" ht="12.75" customHeight="1" hidden="1">
      <c r="E413" s="55">
        <v>0</v>
      </c>
      <c r="F413" s="55">
        <v>0</v>
      </c>
      <c r="M413" s="97"/>
      <c r="N413" s="58"/>
      <c r="O413" s="58"/>
      <c r="P413" s="58"/>
      <c r="Q413" s="58"/>
      <c r="R413" s="96"/>
      <c r="S413" s="58"/>
      <c r="T413" s="96"/>
      <c r="U413" s="58"/>
      <c r="V413" s="58"/>
      <c r="W413" s="58"/>
      <c r="X413" s="58"/>
      <c r="Y413" s="58"/>
      <c r="Z413" s="58"/>
    </row>
    <row r="414" spans="13:26" ht="12.75">
      <c r="M414" s="97"/>
      <c r="N414" s="58"/>
      <c r="O414" s="58"/>
      <c r="P414" s="58"/>
      <c r="Q414" s="58"/>
      <c r="R414" s="58"/>
      <c r="S414" s="58"/>
      <c r="T414" s="58"/>
      <c r="U414" s="58"/>
      <c r="V414" s="58"/>
      <c r="W414" s="58"/>
      <c r="X414" s="58"/>
      <c r="Y414" s="58"/>
      <c r="Z414" s="58"/>
    </row>
    <row r="415" spans="13:26" ht="12.75">
      <c r="M415" s="97"/>
      <c r="N415" s="58"/>
      <c r="O415" s="58"/>
      <c r="P415" s="58"/>
      <c r="Q415" s="58"/>
      <c r="R415" s="58"/>
      <c r="S415" s="96"/>
      <c r="T415" s="58"/>
      <c r="U415" s="96"/>
      <c r="V415" s="58"/>
      <c r="W415" s="58"/>
      <c r="X415" s="58"/>
      <c r="Y415" s="58"/>
      <c r="Z415" s="58"/>
    </row>
    <row r="416" spans="8:26" ht="12.75" customHeight="1" hidden="1">
      <c r="H416" s="55">
        <f>+H408+H379+H362+H304+H272+H240+H208+H176+H144+H112+H80+H60+H41</f>
        <v>10416197.199</v>
      </c>
      <c r="I416" s="55">
        <f>+I408+I379+I362+I304+I272+I240+I208+I176+I144+I112+I80+I60+I41</f>
        <v>11776159.765</v>
      </c>
      <c r="M416" s="97"/>
      <c r="N416" s="58"/>
      <c r="O416" s="58"/>
      <c r="P416" s="58"/>
      <c r="Q416" s="58"/>
      <c r="R416" s="96"/>
      <c r="S416" s="58"/>
      <c r="T416" s="96"/>
      <c r="U416" s="58"/>
      <c r="V416" s="58"/>
      <c r="W416" s="58"/>
      <c r="X416" s="58"/>
      <c r="Y416" s="58"/>
      <c r="Z416" s="58"/>
    </row>
    <row r="417" spans="13:26" ht="12.75">
      <c r="M417" s="97"/>
      <c r="N417" s="58"/>
      <c r="O417" s="58"/>
      <c r="P417" s="58"/>
      <c r="Q417" s="58"/>
      <c r="R417" s="58"/>
      <c r="S417" s="58"/>
      <c r="T417" s="58"/>
      <c r="U417" s="58"/>
      <c r="V417" s="58"/>
      <c r="W417" s="58"/>
      <c r="X417" s="58"/>
      <c r="Y417" s="58"/>
      <c r="Z417" s="58"/>
    </row>
    <row r="418" spans="13:26" ht="12.75">
      <c r="M418" s="97"/>
      <c r="N418" s="58"/>
      <c r="O418" s="58"/>
      <c r="P418" s="58"/>
      <c r="Q418" s="58"/>
      <c r="R418" s="58"/>
      <c r="S418" s="96"/>
      <c r="T418" s="58"/>
      <c r="U418" s="96"/>
      <c r="V418" s="58"/>
      <c r="W418" s="58"/>
      <c r="X418" s="58"/>
      <c r="Y418" s="58"/>
      <c r="Z418" s="58"/>
    </row>
    <row r="419" spans="13:26" ht="12.75">
      <c r="M419" s="97"/>
      <c r="N419" s="58"/>
      <c r="O419" s="58"/>
      <c r="P419" s="58"/>
      <c r="Q419" s="58"/>
      <c r="R419" s="58"/>
      <c r="S419" s="96"/>
      <c r="T419" s="58"/>
      <c r="U419" s="96"/>
      <c r="V419" s="58"/>
      <c r="W419" s="58"/>
      <c r="X419" s="58"/>
      <c r="Y419" s="58"/>
      <c r="Z419" s="58"/>
    </row>
    <row r="420" spans="13:26" ht="12.75">
      <c r="M420" s="97"/>
      <c r="N420" s="58"/>
      <c r="O420" s="58"/>
      <c r="P420" s="58"/>
      <c r="Q420" s="58"/>
      <c r="R420" s="58"/>
      <c r="S420" s="58"/>
      <c r="T420" s="58"/>
      <c r="U420" s="58"/>
      <c r="V420" s="58"/>
      <c r="W420" s="58"/>
      <c r="X420" s="58"/>
      <c r="Y420" s="58"/>
      <c r="Z420" s="58"/>
    </row>
    <row r="421" spans="13:26" ht="12.75">
      <c r="M421" s="97"/>
      <c r="N421" s="58"/>
      <c r="O421" s="58"/>
      <c r="P421" s="58"/>
      <c r="Q421" s="58"/>
      <c r="R421" s="58"/>
      <c r="S421" s="58"/>
      <c r="T421" s="58"/>
      <c r="U421" s="58"/>
      <c r="V421" s="58"/>
      <c r="W421" s="58"/>
      <c r="X421" s="58"/>
      <c r="Y421" s="58"/>
      <c r="Z421" s="58"/>
    </row>
    <row r="422" spans="13:26" ht="12.75">
      <c r="M422" s="97"/>
      <c r="N422" s="58"/>
      <c r="O422" s="58"/>
      <c r="P422" s="58"/>
      <c r="Q422" s="58"/>
      <c r="R422" s="58"/>
      <c r="S422" s="58"/>
      <c r="T422" s="58"/>
      <c r="U422" s="58"/>
      <c r="V422" s="58"/>
      <c r="W422" s="58"/>
      <c r="X422" s="58"/>
      <c r="Y422" s="58"/>
      <c r="Z422" s="58"/>
    </row>
    <row r="423" spans="13:26" ht="12.75">
      <c r="M423" s="97"/>
      <c r="N423" s="58"/>
      <c r="O423" s="58"/>
      <c r="P423" s="58"/>
      <c r="Q423" s="58"/>
      <c r="R423" s="58"/>
      <c r="S423" s="96"/>
      <c r="T423" s="58"/>
      <c r="U423" s="96"/>
      <c r="V423" s="58"/>
      <c r="W423" s="58"/>
      <c r="X423" s="58"/>
      <c r="Y423" s="58"/>
      <c r="Z423" s="58"/>
    </row>
    <row r="424" spans="13:26" ht="12.75">
      <c r="M424" s="97"/>
      <c r="N424" s="58"/>
      <c r="O424" s="58"/>
      <c r="P424" s="58"/>
      <c r="Q424" s="58"/>
      <c r="R424" s="58"/>
      <c r="S424" s="58"/>
      <c r="T424" s="58"/>
      <c r="U424" s="58"/>
      <c r="V424" s="58"/>
      <c r="W424" s="58"/>
      <c r="X424" s="58"/>
      <c r="Y424" s="58"/>
      <c r="Z424" s="58"/>
    </row>
    <row r="425" spans="13:26" ht="12.75">
      <c r="M425" s="97"/>
      <c r="N425" s="58"/>
      <c r="O425" s="58"/>
      <c r="P425" s="58"/>
      <c r="Q425" s="58"/>
      <c r="R425" s="58"/>
      <c r="S425" s="58"/>
      <c r="T425" s="58"/>
      <c r="U425" s="58"/>
      <c r="V425" s="58"/>
      <c r="W425" s="58"/>
      <c r="X425" s="58"/>
      <c r="Y425" s="58"/>
      <c r="Z425" s="58"/>
    </row>
    <row r="426" spans="13:26" ht="12.75">
      <c r="M426" s="97"/>
      <c r="N426" s="58"/>
      <c r="O426" s="58"/>
      <c r="P426" s="58"/>
      <c r="Q426" s="58"/>
      <c r="R426" s="58"/>
      <c r="S426" s="96"/>
      <c r="T426" s="58"/>
      <c r="U426" s="96"/>
      <c r="V426" s="58"/>
      <c r="W426" s="58"/>
      <c r="X426" s="58"/>
      <c r="Y426" s="58"/>
      <c r="Z426" s="58"/>
    </row>
    <row r="427" spans="13:26" ht="12.75">
      <c r="M427" s="97"/>
      <c r="N427" s="58"/>
      <c r="O427" s="58"/>
      <c r="P427" s="58"/>
      <c r="Q427" s="58"/>
      <c r="R427" s="58"/>
      <c r="S427" s="96"/>
      <c r="T427" s="58"/>
      <c r="U427" s="96"/>
      <c r="V427" s="58"/>
      <c r="W427" s="58"/>
      <c r="X427" s="58"/>
      <c r="Y427" s="58"/>
      <c r="Z427" s="58"/>
    </row>
    <row r="428" spans="13:26" ht="12.75">
      <c r="M428" s="97"/>
      <c r="N428" s="58"/>
      <c r="O428" s="58"/>
      <c r="P428" s="58"/>
      <c r="Q428" s="58"/>
      <c r="R428" s="58"/>
      <c r="S428" s="96"/>
      <c r="T428" s="58"/>
      <c r="U428" s="96"/>
      <c r="V428" s="58"/>
      <c r="W428" s="58"/>
      <c r="X428" s="58"/>
      <c r="Y428" s="58"/>
      <c r="Z428" s="58"/>
    </row>
    <row r="429" spans="13:26" ht="12.75">
      <c r="M429" s="97"/>
      <c r="N429" s="58"/>
      <c r="O429" s="58"/>
      <c r="P429" s="58"/>
      <c r="Q429" s="58"/>
      <c r="R429" s="58"/>
      <c r="S429" s="96"/>
      <c r="T429" s="58"/>
      <c r="U429" s="96"/>
      <c r="V429" s="58"/>
      <c r="W429" s="58"/>
      <c r="X429" s="58"/>
      <c r="Y429" s="58"/>
      <c r="Z429" s="58"/>
    </row>
    <row r="430" spans="13:26" ht="12.75">
      <c r="M430" s="97"/>
      <c r="N430" s="58"/>
      <c r="O430" s="58"/>
      <c r="P430" s="58"/>
      <c r="Q430" s="58"/>
      <c r="R430" s="58"/>
      <c r="S430" s="58"/>
      <c r="T430" s="58"/>
      <c r="U430" s="96"/>
      <c r="V430" s="58"/>
      <c r="W430" s="58"/>
      <c r="X430" s="58"/>
      <c r="Y430" s="58"/>
      <c r="Z430" s="58"/>
    </row>
    <row r="431" spans="13:26" ht="12.75">
      <c r="M431" s="97"/>
      <c r="N431" s="58"/>
      <c r="O431" s="58"/>
      <c r="P431" s="58"/>
      <c r="Q431" s="58"/>
      <c r="R431" s="58"/>
      <c r="S431" s="58"/>
      <c r="T431" s="58"/>
      <c r="U431" s="58"/>
      <c r="V431" s="58"/>
      <c r="W431" s="58"/>
      <c r="X431" s="58"/>
      <c r="Y431" s="58"/>
      <c r="Z431" s="58"/>
    </row>
    <row r="432" spans="13:26" ht="12.75">
      <c r="M432" s="97"/>
      <c r="N432" s="58"/>
      <c r="O432" s="58"/>
      <c r="P432" s="58"/>
      <c r="Q432" s="58"/>
      <c r="R432" s="58"/>
      <c r="S432" s="96"/>
      <c r="T432" s="58"/>
      <c r="U432" s="96"/>
      <c r="V432" s="58"/>
      <c r="W432" s="58"/>
      <c r="X432" s="58"/>
      <c r="Y432" s="58"/>
      <c r="Z432" s="58"/>
    </row>
    <row r="433" spans="13:26" ht="12.75">
      <c r="M433" s="97"/>
      <c r="N433" s="58"/>
      <c r="O433" s="58"/>
      <c r="P433" s="58"/>
      <c r="Q433" s="58"/>
      <c r="R433" s="58"/>
      <c r="S433" s="96"/>
      <c r="T433" s="58"/>
      <c r="U433" s="96"/>
      <c r="V433" s="58"/>
      <c r="W433" s="58"/>
      <c r="X433" s="58"/>
      <c r="Y433" s="58"/>
      <c r="Z433" s="58"/>
    </row>
    <row r="434" spans="13:26" ht="12.75">
      <c r="M434" s="97"/>
      <c r="N434" s="58"/>
      <c r="O434" s="58"/>
      <c r="P434" s="58"/>
      <c r="Q434" s="58"/>
      <c r="R434" s="58"/>
      <c r="S434" s="96"/>
      <c r="T434" s="58"/>
      <c r="U434" s="96"/>
      <c r="V434" s="58"/>
      <c r="W434" s="58"/>
      <c r="X434" s="58"/>
      <c r="Y434" s="58"/>
      <c r="Z434" s="58"/>
    </row>
    <row r="435" spans="13:26" ht="12.75">
      <c r="M435" s="97"/>
      <c r="N435" s="58"/>
      <c r="O435" s="58"/>
      <c r="P435" s="58"/>
      <c r="Q435" s="58"/>
      <c r="R435" s="58"/>
      <c r="S435" s="96"/>
      <c r="T435" s="58"/>
      <c r="U435" s="96"/>
      <c r="V435" s="58"/>
      <c r="W435" s="58"/>
      <c r="X435" s="58"/>
      <c r="Y435" s="58"/>
      <c r="Z435" s="58"/>
    </row>
    <row r="436" spans="13:26" ht="12.75">
      <c r="M436" s="97"/>
      <c r="N436" s="58"/>
      <c r="O436" s="58"/>
      <c r="P436" s="58"/>
      <c r="Q436" s="58"/>
      <c r="R436" s="58"/>
      <c r="S436" s="58"/>
      <c r="T436" s="58"/>
      <c r="U436" s="58"/>
      <c r="V436" s="58"/>
      <c r="W436" s="58"/>
      <c r="X436" s="58"/>
      <c r="Y436" s="58"/>
      <c r="Z436" s="58"/>
    </row>
    <row r="437" spans="13:26" ht="12.75">
      <c r="M437" s="97"/>
      <c r="N437" s="58"/>
      <c r="O437" s="58"/>
      <c r="P437" s="58"/>
      <c r="Q437" s="58"/>
      <c r="R437" s="58"/>
      <c r="S437" s="58"/>
      <c r="T437" s="58"/>
      <c r="U437" s="58"/>
      <c r="V437" s="58"/>
      <c r="W437" s="58"/>
      <c r="X437" s="58"/>
      <c r="Y437" s="58"/>
      <c r="Z437" s="58"/>
    </row>
    <row r="438" spans="13:26" ht="12.75">
      <c r="M438" s="97"/>
      <c r="N438" s="58"/>
      <c r="O438" s="58"/>
      <c r="P438" s="58"/>
      <c r="Q438" s="58"/>
      <c r="R438" s="58"/>
      <c r="S438" s="96"/>
      <c r="T438" s="58"/>
      <c r="U438" s="96"/>
      <c r="V438" s="58"/>
      <c r="W438" s="58"/>
      <c r="X438" s="58"/>
      <c r="Y438" s="58"/>
      <c r="Z438" s="58"/>
    </row>
    <row r="439" spans="13:26" ht="12.75">
      <c r="M439" s="97"/>
      <c r="N439" s="58"/>
      <c r="O439" s="58"/>
      <c r="P439" s="58"/>
      <c r="Q439" s="58"/>
      <c r="R439" s="58"/>
      <c r="S439" s="96"/>
      <c r="T439" s="58"/>
      <c r="U439" s="96"/>
      <c r="V439" s="58"/>
      <c r="W439" s="58"/>
      <c r="X439" s="58"/>
      <c r="Y439" s="58"/>
      <c r="Z439" s="58"/>
    </row>
    <row r="440" spans="13:26" ht="12.75">
      <c r="M440" s="97"/>
      <c r="N440" s="58"/>
      <c r="O440" s="58"/>
      <c r="P440" s="58"/>
      <c r="Q440" s="58"/>
      <c r="R440" s="58"/>
      <c r="S440" s="58"/>
      <c r="T440" s="58"/>
      <c r="U440" s="96"/>
      <c r="V440" s="58"/>
      <c r="W440" s="58"/>
      <c r="X440" s="58"/>
      <c r="Y440" s="58"/>
      <c r="Z440" s="58"/>
    </row>
    <row r="441" spans="13:26" ht="12.75">
      <c r="M441" s="97"/>
      <c r="N441" s="58"/>
      <c r="O441" s="58"/>
      <c r="P441" s="58"/>
      <c r="Q441" s="58"/>
      <c r="R441" s="58"/>
      <c r="S441" s="58"/>
      <c r="T441" s="58"/>
      <c r="U441" s="58"/>
      <c r="V441" s="58"/>
      <c r="W441" s="58"/>
      <c r="X441" s="58"/>
      <c r="Y441" s="58"/>
      <c r="Z441" s="58"/>
    </row>
    <row r="442" spans="13:26" ht="12.75">
      <c r="M442" s="97"/>
      <c r="N442" s="58"/>
      <c r="O442" s="58"/>
      <c r="P442" s="58"/>
      <c r="Q442" s="58"/>
      <c r="R442" s="58"/>
      <c r="S442" s="96"/>
      <c r="T442" s="58"/>
      <c r="U442" s="96"/>
      <c r="V442" s="58"/>
      <c r="W442" s="58"/>
      <c r="X442" s="58"/>
      <c r="Y442" s="58"/>
      <c r="Z442" s="58"/>
    </row>
    <row r="443" spans="13:26" ht="12.75">
      <c r="M443" s="97"/>
      <c r="N443" s="58"/>
      <c r="O443" s="58"/>
      <c r="P443" s="58"/>
      <c r="Q443" s="58"/>
      <c r="R443" s="58"/>
      <c r="S443" s="58"/>
      <c r="T443" s="58"/>
      <c r="U443" s="96"/>
      <c r="V443" s="58"/>
      <c r="W443" s="58"/>
      <c r="X443" s="58"/>
      <c r="Y443" s="58"/>
      <c r="Z443" s="58"/>
    </row>
    <row r="444" spans="13:26" ht="12.75">
      <c r="M444" s="97"/>
      <c r="N444" s="58"/>
      <c r="O444" s="58"/>
      <c r="P444" s="58"/>
      <c r="Q444" s="58"/>
      <c r="R444" s="58"/>
      <c r="S444" s="96"/>
      <c r="T444" s="58"/>
      <c r="U444" s="96"/>
      <c r="V444" s="58"/>
      <c r="W444" s="58"/>
      <c r="X444" s="58"/>
      <c r="Y444" s="58"/>
      <c r="Z444" s="58"/>
    </row>
    <row r="445" spans="13:26" ht="12.75">
      <c r="M445" s="97"/>
      <c r="N445" s="58"/>
      <c r="O445" s="58"/>
      <c r="P445" s="58"/>
      <c r="Q445" s="58"/>
      <c r="R445" s="58"/>
      <c r="S445" s="96"/>
      <c r="T445" s="58"/>
      <c r="U445" s="96"/>
      <c r="V445" s="58"/>
      <c r="W445" s="58"/>
      <c r="X445" s="58"/>
      <c r="Y445" s="58"/>
      <c r="Z445" s="58"/>
    </row>
    <row r="446" spans="13:26" ht="12.75">
      <c r="M446" s="97"/>
      <c r="N446" s="58"/>
      <c r="O446" s="58"/>
      <c r="P446" s="58"/>
      <c r="Q446" s="58"/>
      <c r="R446" s="58"/>
      <c r="S446" s="96"/>
      <c r="T446" s="58"/>
      <c r="U446" s="96"/>
      <c r="V446" s="58"/>
      <c r="W446" s="58"/>
      <c r="X446" s="58"/>
      <c r="Y446" s="58"/>
      <c r="Z446" s="58"/>
    </row>
    <row r="447" spans="13:26" ht="12.75">
      <c r="M447" s="97"/>
      <c r="N447" s="58"/>
      <c r="O447" s="58"/>
      <c r="P447" s="58"/>
      <c r="Q447" s="58"/>
      <c r="R447" s="58"/>
      <c r="S447" s="96"/>
      <c r="T447" s="58"/>
      <c r="U447" s="96"/>
      <c r="V447" s="58"/>
      <c r="W447" s="58"/>
      <c r="X447" s="58"/>
      <c r="Y447" s="58"/>
      <c r="Z447" s="58"/>
    </row>
    <row r="448" spans="13:26" ht="12.75">
      <c r="M448" s="97"/>
      <c r="N448" s="58"/>
      <c r="O448" s="58"/>
      <c r="P448" s="58"/>
      <c r="Q448" s="58"/>
      <c r="R448" s="58"/>
      <c r="S448" s="96"/>
      <c r="T448" s="58"/>
      <c r="U448" s="96"/>
      <c r="V448" s="58"/>
      <c r="W448" s="58"/>
      <c r="X448" s="58"/>
      <c r="Y448" s="58"/>
      <c r="Z448" s="58"/>
    </row>
    <row r="449" spans="13:26" ht="12.75">
      <c r="M449" s="97"/>
      <c r="N449" s="58"/>
      <c r="O449" s="58"/>
      <c r="P449" s="58"/>
      <c r="Q449" s="58"/>
      <c r="R449" s="58"/>
      <c r="S449" s="96"/>
      <c r="T449" s="58"/>
      <c r="U449" s="96"/>
      <c r="V449" s="58"/>
      <c r="W449" s="58"/>
      <c r="X449" s="58"/>
      <c r="Y449" s="58"/>
      <c r="Z449" s="58"/>
    </row>
    <row r="450" spans="13:26" ht="12.75">
      <c r="M450" s="97"/>
      <c r="N450" s="58"/>
      <c r="O450" s="58"/>
      <c r="P450" s="58"/>
      <c r="Q450" s="58"/>
      <c r="R450" s="58"/>
      <c r="S450" s="58"/>
      <c r="T450" s="58"/>
      <c r="U450" s="96"/>
      <c r="V450" s="58"/>
      <c r="W450" s="58"/>
      <c r="X450" s="58"/>
      <c r="Y450" s="58"/>
      <c r="Z450" s="58"/>
    </row>
    <row r="451" spans="13:26" ht="12.75">
      <c r="M451" s="97"/>
      <c r="N451" s="58"/>
      <c r="O451" s="58"/>
      <c r="P451" s="58"/>
      <c r="Q451" s="58"/>
      <c r="R451" s="58"/>
      <c r="S451" s="58"/>
      <c r="T451" s="58"/>
      <c r="U451" s="58"/>
      <c r="V451" s="58"/>
      <c r="W451" s="58"/>
      <c r="X451" s="58"/>
      <c r="Y451" s="58"/>
      <c r="Z451" s="58"/>
    </row>
    <row r="452" spans="13:26" ht="12.75">
      <c r="M452" s="97"/>
      <c r="N452" s="58"/>
      <c r="O452" s="58"/>
      <c r="P452" s="58"/>
      <c r="Q452" s="58"/>
      <c r="R452" s="58"/>
      <c r="S452" s="58"/>
      <c r="T452" s="58"/>
      <c r="U452" s="96"/>
      <c r="V452" s="58"/>
      <c r="W452" s="58"/>
      <c r="X452" s="58"/>
      <c r="Y452" s="58"/>
      <c r="Z452" s="58"/>
    </row>
    <row r="453" spans="13:26" ht="12.75">
      <c r="M453" s="97"/>
      <c r="N453" s="58"/>
      <c r="O453" s="58"/>
      <c r="P453" s="58"/>
      <c r="Q453" s="58"/>
      <c r="R453" s="58"/>
      <c r="S453" s="58"/>
      <c r="T453" s="58"/>
      <c r="U453" s="58"/>
      <c r="V453" s="58"/>
      <c r="W453" s="58"/>
      <c r="X453" s="58"/>
      <c r="Y453" s="58"/>
      <c r="Z453" s="58"/>
    </row>
    <row r="454" spans="13:26" ht="12.75">
      <c r="M454" s="97"/>
      <c r="N454" s="58"/>
      <c r="O454" s="58"/>
      <c r="P454" s="58"/>
      <c r="Q454" s="58"/>
      <c r="R454" s="58"/>
      <c r="S454" s="96"/>
      <c r="T454" s="58"/>
      <c r="U454" s="96"/>
      <c r="V454" s="58"/>
      <c r="W454" s="58"/>
      <c r="X454" s="58"/>
      <c r="Y454" s="58"/>
      <c r="Z454" s="58"/>
    </row>
    <row r="455" spans="13:26" ht="12.75">
      <c r="M455" s="97"/>
      <c r="N455" s="58"/>
      <c r="O455" s="58"/>
      <c r="P455" s="58"/>
      <c r="Q455" s="58"/>
      <c r="R455" s="58"/>
      <c r="S455" s="58"/>
      <c r="T455" s="58"/>
      <c r="U455" s="58"/>
      <c r="V455" s="58"/>
      <c r="W455" s="58"/>
      <c r="X455" s="58"/>
      <c r="Y455" s="58"/>
      <c r="Z455" s="58"/>
    </row>
    <row r="456" spans="13:26" ht="12.75">
      <c r="M456" s="97"/>
      <c r="N456" s="58"/>
      <c r="O456" s="58"/>
      <c r="P456" s="58"/>
      <c r="Q456" s="58"/>
      <c r="R456" s="58"/>
      <c r="S456" s="58"/>
      <c r="T456" s="58"/>
      <c r="U456" s="58"/>
      <c r="V456" s="58"/>
      <c r="W456" s="58"/>
      <c r="X456" s="58"/>
      <c r="Y456" s="58"/>
      <c r="Z456" s="58"/>
    </row>
    <row r="457" spans="13:26" ht="12.75">
      <c r="M457" s="97"/>
      <c r="N457" s="58"/>
      <c r="O457" s="58"/>
      <c r="P457" s="58"/>
      <c r="Q457" s="58"/>
      <c r="R457" s="58"/>
      <c r="S457" s="58"/>
      <c r="T457" s="58"/>
      <c r="U457" s="58"/>
      <c r="V457" s="58"/>
      <c r="W457" s="58"/>
      <c r="X457" s="58"/>
      <c r="Y457" s="58"/>
      <c r="Z457" s="58"/>
    </row>
    <row r="458" spans="13:26" ht="12.75">
      <c r="M458" s="97"/>
      <c r="N458" s="58"/>
      <c r="O458" s="58"/>
      <c r="P458" s="58"/>
      <c r="Q458" s="58"/>
      <c r="R458" s="58"/>
      <c r="S458" s="58"/>
      <c r="T458" s="58"/>
      <c r="U458" s="58"/>
      <c r="V458" s="58"/>
      <c r="W458" s="58"/>
      <c r="X458" s="58"/>
      <c r="Y458" s="58"/>
      <c r="Z458" s="58"/>
    </row>
    <row r="459" spans="13:26" ht="12.75">
      <c r="M459" s="97"/>
      <c r="N459" s="58"/>
      <c r="O459" s="58"/>
      <c r="P459" s="58"/>
      <c r="Q459" s="58"/>
      <c r="R459" s="58"/>
      <c r="S459" s="58"/>
      <c r="T459" s="58"/>
      <c r="U459" s="58"/>
      <c r="V459" s="58"/>
      <c r="W459" s="58"/>
      <c r="X459" s="58"/>
      <c r="Y459" s="58"/>
      <c r="Z459" s="58"/>
    </row>
    <row r="460" spans="13:26" ht="12.75">
      <c r="M460" s="97"/>
      <c r="N460" s="58"/>
      <c r="O460" s="58"/>
      <c r="P460" s="58"/>
      <c r="Q460" s="58"/>
      <c r="R460" s="58"/>
      <c r="S460" s="58"/>
      <c r="T460" s="58"/>
      <c r="U460" s="58"/>
      <c r="V460" s="58"/>
      <c r="W460" s="58"/>
      <c r="X460" s="58"/>
      <c r="Y460" s="58"/>
      <c r="Z460" s="58"/>
    </row>
    <row r="461" spans="13:26" ht="12.75">
      <c r="M461" s="97"/>
      <c r="N461" s="58"/>
      <c r="O461" s="58"/>
      <c r="P461" s="58"/>
      <c r="Q461" s="58"/>
      <c r="R461" s="58"/>
      <c r="S461" s="58"/>
      <c r="T461" s="58"/>
      <c r="U461" s="58"/>
      <c r="V461" s="58"/>
      <c r="W461" s="58"/>
      <c r="X461" s="58"/>
      <c r="Y461" s="58"/>
      <c r="Z461" s="58"/>
    </row>
    <row r="462" spans="13:26" ht="12.75">
      <c r="M462" s="97"/>
      <c r="N462" s="58"/>
      <c r="O462" s="58"/>
      <c r="P462" s="58"/>
      <c r="Q462" s="58"/>
      <c r="R462" s="58"/>
      <c r="S462" s="58"/>
      <c r="T462" s="58"/>
      <c r="U462" s="58"/>
      <c r="V462" s="58"/>
      <c r="W462" s="58"/>
      <c r="X462" s="58"/>
      <c r="Y462" s="58"/>
      <c r="Z462" s="58"/>
    </row>
    <row r="463" spans="13:26" ht="12.75">
      <c r="M463" s="97"/>
      <c r="N463" s="58"/>
      <c r="O463" s="58"/>
      <c r="P463" s="58"/>
      <c r="Q463" s="58"/>
      <c r="R463" s="58"/>
      <c r="S463" s="58"/>
      <c r="T463" s="58"/>
      <c r="U463" s="58"/>
      <c r="V463" s="58"/>
      <c r="W463" s="58"/>
      <c r="X463" s="58"/>
      <c r="Y463" s="58"/>
      <c r="Z463" s="58"/>
    </row>
    <row r="464" spans="13:26" ht="12.75">
      <c r="M464" s="97"/>
      <c r="N464" s="58"/>
      <c r="O464" s="58"/>
      <c r="P464" s="58"/>
      <c r="Q464" s="58"/>
      <c r="R464" s="58"/>
      <c r="S464" s="58"/>
      <c r="T464" s="58"/>
      <c r="U464" s="58"/>
      <c r="V464" s="58"/>
      <c r="W464" s="58"/>
      <c r="X464" s="58"/>
      <c r="Y464" s="58"/>
      <c r="Z464" s="58"/>
    </row>
    <row r="465" spans="13:26" ht="12.75">
      <c r="M465" s="97"/>
      <c r="N465" s="58"/>
      <c r="O465" s="58"/>
      <c r="P465" s="58"/>
      <c r="Q465" s="58"/>
      <c r="R465" s="58"/>
      <c r="S465" s="58"/>
      <c r="T465" s="58"/>
      <c r="U465" s="58"/>
      <c r="V465" s="58"/>
      <c r="W465" s="58"/>
      <c r="X465" s="58"/>
      <c r="Y465" s="58"/>
      <c r="Z465" s="58"/>
    </row>
    <row r="466" spans="13:26" ht="12.75">
      <c r="M466" s="97"/>
      <c r="N466" s="58"/>
      <c r="O466" s="58"/>
      <c r="P466" s="58"/>
      <c r="Q466" s="58"/>
      <c r="R466" s="58"/>
      <c r="S466" s="58"/>
      <c r="T466" s="58"/>
      <c r="U466" s="58"/>
      <c r="V466" s="58"/>
      <c r="W466" s="58"/>
      <c r="X466" s="58"/>
      <c r="Y466" s="58"/>
      <c r="Z466" s="58"/>
    </row>
    <row r="467" spans="13:26" ht="12.75">
      <c r="M467" s="97"/>
      <c r="N467" s="58"/>
      <c r="O467" s="58"/>
      <c r="P467" s="58"/>
      <c r="Q467" s="58"/>
      <c r="R467" s="58"/>
      <c r="S467" s="58"/>
      <c r="T467" s="58"/>
      <c r="U467" s="58"/>
      <c r="V467" s="58"/>
      <c r="W467" s="58"/>
      <c r="X467" s="58"/>
      <c r="Y467" s="58"/>
      <c r="Z467" s="58"/>
    </row>
    <row r="468" spans="13:26" ht="12.75">
      <c r="M468" s="97"/>
      <c r="N468" s="58"/>
      <c r="O468" s="58"/>
      <c r="P468" s="58"/>
      <c r="Q468" s="58"/>
      <c r="R468" s="58"/>
      <c r="S468" s="58"/>
      <c r="T468" s="58"/>
      <c r="U468" s="58"/>
      <c r="V468" s="58"/>
      <c r="W468" s="58"/>
      <c r="X468" s="58"/>
      <c r="Y468" s="58"/>
      <c r="Z468" s="58"/>
    </row>
    <row r="469" spans="13:26" ht="12.75">
      <c r="M469" s="97"/>
      <c r="N469" s="58"/>
      <c r="O469" s="58"/>
      <c r="P469" s="58"/>
      <c r="Q469" s="58"/>
      <c r="R469" s="58"/>
      <c r="S469" s="58"/>
      <c r="T469" s="58"/>
      <c r="U469" s="58"/>
      <c r="V469" s="58"/>
      <c r="W469" s="58"/>
      <c r="X469" s="58"/>
      <c r="Y469" s="58"/>
      <c r="Z469" s="58"/>
    </row>
    <row r="470" spans="13:26" ht="12.75">
      <c r="M470" s="97"/>
      <c r="N470" s="58"/>
      <c r="O470" s="58"/>
      <c r="P470" s="58"/>
      <c r="Q470" s="58"/>
      <c r="R470" s="58"/>
      <c r="S470" s="58"/>
      <c r="T470" s="58"/>
      <c r="U470" s="58"/>
      <c r="V470" s="58"/>
      <c r="W470" s="58"/>
      <c r="X470" s="58"/>
      <c r="Y470" s="58"/>
      <c r="Z470" s="58"/>
    </row>
    <row r="471" spans="13:26" ht="12.75">
      <c r="M471" s="97"/>
      <c r="N471" s="58"/>
      <c r="O471" s="58"/>
      <c r="P471" s="58"/>
      <c r="Q471" s="58"/>
      <c r="R471" s="58"/>
      <c r="S471" s="58"/>
      <c r="T471" s="58"/>
      <c r="U471" s="58"/>
      <c r="V471" s="58"/>
      <c r="W471" s="58"/>
      <c r="X471" s="58"/>
      <c r="Y471" s="58"/>
      <c r="Z471" s="58"/>
    </row>
    <row r="472" spans="13:26" ht="12.75">
      <c r="M472" s="97"/>
      <c r="N472" s="58"/>
      <c r="O472" s="58"/>
      <c r="P472" s="58"/>
      <c r="Q472" s="58"/>
      <c r="R472" s="58"/>
      <c r="S472" s="58"/>
      <c r="T472" s="58"/>
      <c r="U472" s="58"/>
      <c r="V472" s="58"/>
      <c r="W472" s="58"/>
      <c r="X472" s="58"/>
      <c r="Y472" s="58"/>
      <c r="Z472" s="58"/>
    </row>
    <row r="473" spans="13:26" ht="12.75">
      <c r="M473" s="97"/>
      <c r="N473" s="58"/>
      <c r="O473" s="58"/>
      <c r="P473" s="58"/>
      <c r="Q473" s="58"/>
      <c r="R473" s="58"/>
      <c r="S473" s="58"/>
      <c r="T473" s="58"/>
      <c r="U473" s="58"/>
      <c r="V473" s="58"/>
      <c r="W473" s="58"/>
      <c r="X473" s="58"/>
      <c r="Y473" s="58"/>
      <c r="Z473" s="58"/>
    </row>
    <row r="474" spans="13:26" ht="12.75">
      <c r="M474" s="97"/>
      <c r="N474" s="58"/>
      <c r="O474" s="58"/>
      <c r="P474" s="58"/>
      <c r="Q474" s="58"/>
      <c r="R474" s="58"/>
      <c r="S474" s="58"/>
      <c r="T474" s="58"/>
      <c r="U474" s="58"/>
      <c r="V474" s="58"/>
      <c r="W474" s="58"/>
      <c r="X474" s="58"/>
      <c r="Y474" s="58"/>
      <c r="Z474" s="58"/>
    </row>
    <row r="475" spans="13:26" ht="12.75">
      <c r="M475" s="97"/>
      <c r="N475" s="58"/>
      <c r="O475" s="58"/>
      <c r="P475" s="58"/>
      <c r="Q475" s="58"/>
      <c r="R475" s="58"/>
      <c r="S475" s="58"/>
      <c r="T475" s="58"/>
      <c r="U475" s="58"/>
      <c r="V475" s="58"/>
      <c r="W475" s="58"/>
      <c r="X475" s="58"/>
      <c r="Y475" s="58"/>
      <c r="Z475" s="58"/>
    </row>
    <row r="476" spans="13:26" ht="12.75">
      <c r="M476" s="97"/>
      <c r="N476" s="58"/>
      <c r="O476" s="58"/>
      <c r="P476" s="58"/>
      <c r="Q476" s="58"/>
      <c r="R476" s="58"/>
      <c r="S476" s="58"/>
      <c r="T476" s="58"/>
      <c r="U476" s="58"/>
      <c r="V476" s="58"/>
      <c r="W476" s="58"/>
      <c r="X476" s="58"/>
      <c r="Y476" s="58"/>
      <c r="Z476" s="58"/>
    </row>
    <row r="477" spans="13:26" ht="12.75">
      <c r="M477" s="97"/>
      <c r="N477" s="58"/>
      <c r="O477" s="58"/>
      <c r="P477" s="58"/>
      <c r="Q477" s="58"/>
      <c r="R477" s="58"/>
      <c r="S477" s="58"/>
      <c r="T477" s="58"/>
      <c r="U477" s="58"/>
      <c r="V477" s="58"/>
      <c r="W477" s="58"/>
      <c r="X477" s="58"/>
      <c r="Y477" s="58"/>
      <c r="Z477" s="58"/>
    </row>
    <row r="478" spans="13:26" ht="12.75">
      <c r="M478" s="97"/>
      <c r="N478" s="58"/>
      <c r="O478" s="58"/>
      <c r="P478" s="58"/>
      <c r="Q478" s="58"/>
      <c r="R478" s="58"/>
      <c r="S478" s="58"/>
      <c r="T478" s="58"/>
      <c r="U478" s="58"/>
      <c r="V478" s="58"/>
      <c r="W478" s="58"/>
      <c r="X478" s="58"/>
      <c r="Y478" s="58"/>
      <c r="Z478" s="58"/>
    </row>
    <row r="479" spans="13:26" ht="12.75">
      <c r="M479" s="97"/>
      <c r="N479" s="58"/>
      <c r="O479" s="58"/>
      <c r="P479" s="58"/>
      <c r="Q479" s="58"/>
      <c r="R479" s="58"/>
      <c r="S479" s="58"/>
      <c r="T479" s="58"/>
      <c r="U479" s="58"/>
      <c r="V479" s="58"/>
      <c r="W479" s="58"/>
      <c r="X479" s="58"/>
      <c r="Y479" s="58"/>
      <c r="Z479" s="58"/>
    </row>
    <row r="480" spans="13:26" ht="12.75">
      <c r="M480" s="97"/>
      <c r="N480" s="58"/>
      <c r="O480" s="58"/>
      <c r="P480" s="58"/>
      <c r="Q480" s="58"/>
      <c r="R480" s="58"/>
      <c r="S480" s="58"/>
      <c r="T480" s="58"/>
      <c r="U480" s="58"/>
      <c r="V480" s="58"/>
      <c r="W480" s="58"/>
      <c r="X480" s="58"/>
      <c r="Y480" s="58"/>
      <c r="Z480" s="58"/>
    </row>
    <row r="481" spans="13:26" ht="12.75">
      <c r="M481" s="97"/>
      <c r="N481" s="58"/>
      <c r="O481" s="58"/>
      <c r="P481" s="58"/>
      <c r="Q481" s="58"/>
      <c r="R481" s="58"/>
      <c r="S481" s="58"/>
      <c r="T481" s="58"/>
      <c r="U481" s="58"/>
      <c r="V481" s="58"/>
      <c r="W481" s="58"/>
      <c r="X481" s="58"/>
      <c r="Y481" s="58"/>
      <c r="Z481" s="58"/>
    </row>
    <row r="482" spans="13:26" ht="12.75">
      <c r="M482" s="97"/>
      <c r="N482" s="58"/>
      <c r="O482" s="58"/>
      <c r="P482" s="58"/>
      <c r="Q482" s="58"/>
      <c r="R482" s="58"/>
      <c r="S482" s="58"/>
      <c r="T482" s="58"/>
      <c r="U482" s="58"/>
      <c r="V482" s="58"/>
      <c r="W482" s="58"/>
      <c r="X482" s="58"/>
      <c r="Y482" s="58"/>
      <c r="Z482" s="58"/>
    </row>
    <row r="483" spans="13:26" ht="12.75">
      <c r="M483" s="97"/>
      <c r="N483" s="58"/>
      <c r="O483" s="58"/>
      <c r="P483" s="58"/>
      <c r="Q483" s="58"/>
      <c r="R483" s="58"/>
      <c r="S483" s="58"/>
      <c r="T483" s="58"/>
      <c r="U483" s="58"/>
      <c r="V483" s="58"/>
      <c r="W483" s="58"/>
      <c r="X483" s="58"/>
      <c r="Y483" s="58"/>
      <c r="Z483" s="58"/>
    </row>
    <row r="484" spans="13:26" ht="12.75">
      <c r="M484" s="97"/>
      <c r="N484" s="58"/>
      <c r="O484" s="58"/>
      <c r="P484" s="58"/>
      <c r="Q484" s="58"/>
      <c r="R484" s="58"/>
      <c r="S484" s="58"/>
      <c r="T484" s="58"/>
      <c r="U484" s="58"/>
      <c r="V484" s="58"/>
      <c r="W484" s="58"/>
      <c r="X484" s="58"/>
      <c r="Y484" s="58"/>
      <c r="Z484" s="58"/>
    </row>
    <row r="485" spans="13:26" ht="12.75">
      <c r="M485" s="97"/>
      <c r="N485" s="58"/>
      <c r="O485" s="58"/>
      <c r="P485" s="58"/>
      <c r="Q485" s="58"/>
      <c r="R485" s="58"/>
      <c r="S485" s="58"/>
      <c r="T485" s="58"/>
      <c r="U485" s="58"/>
      <c r="V485" s="58"/>
      <c r="W485" s="58"/>
      <c r="X485" s="58"/>
      <c r="Y485" s="58"/>
      <c r="Z485" s="58"/>
    </row>
    <row r="486" spans="13:26" ht="12.75">
      <c r="M486" s="97"/>
      <c r="N486" s="58"/>
      <c r="O486" s="58"/>
      <c r="P486" s="58"/>
      <c r="Q486" s="58"/>
      <c r="R486" s="58"/>
      <c r="S486" s="58"/>
      <c r="T486" s="58"/>
      <c r="U486" s="58"/>
      <c r="V486" s="58"/>
      <c r="W486" s="58"/>
      <c r="X486" s="58"/>
      <c r="Y486" s="58"/>
      <c r="Z486" s="58"/>
    </row>
    <row r="487" spans="13:26" ht="12.75">
      <c r="M487" s="97"/>
      <c r="N487" s="58"/>
      <c r="O487" s="58"/>
      <c r="P487" s="58"/>
      <c r="Q487" s="58"/>
      <c r="R487" s="58"/>
      <c r="S487" s="58"/>
      <c r="T487" s="58"/>
      <c r="U487" s="58"/>
      <c r="V487" s="58"/>
      <c r="W487" s="58"/>
      <c r="X487" s="58"/>
      <c r="Y487" s="58"/>
      <c r="Z487" s="58"/>
    </row>
    <row r="488" spans="13:26" ht="12.75">
      <c r="M488" s="97"/>
      <c r="N488" s="58"/>
      <c r="O488" s="58"/>
      <c r="P488" s="58"/>
      <c r="Q488" s="58"/>
      <c r="R488" s="58"/>
      <c r="S488" s="58"/>
      <c r="T488" s="58"/>
      <c r="U488" s="58"/>
      <c r="V488" s="58"/>
      <c r="W488" s="58"/>
      <c r="X488" s="58"/>
      <c r="Y488" s="58"/>
      <c r="Z488" s="58"/>
    </row>
    <row r="489" spans="13:26" ht="12.75">
      <c r="M489" s="97"/>
      <c r="N489" s="58"/>
      <c r="O489" s="58"/>
      <c r="P489" s="58"/>
      <c r="Q489" s="58"/>
      <c r="R489" s="58"/>
      <c r="S489" s="58"/>
      <c r="T489" s="58"/>
      <c r="U489" s="58"/>
      <c r="V489" s="58"/>
      <c r="W489" s="58"/>
      <c r="X489" s="58"/>
      <c r="Y489" s="58"/>
      <c r="Z489" s="58"/>
    </row>
    <row r="490" spans="13:26" ht="12.75">
      <c r="M490" s="97"/>
      <c r="N490" s="58"/>
      <c r="O490" s="58"/>
      <c r="P490" s="58"/>
      <c r="Q490" s="58"/>
      <c r="R490" s="58"/>
      <c r="S490" s="58"/>
      <c r="T490" s="58"/>
      <c r="U490" s="58"/>
      <c r="V490" s="58"/>
      <c r="W490" s="58"/>
      <c r="X490" s="58"/>
      <c r="Y490" s="58"/>
      <c r="Z490" s="58"/>
    </row>
    <row r="491" spans="13:26" ht="12.75">
      <c r="M491" s="97"/>
      <c r="N491" s="58"/>
      <c r="O491" s="58"/>
      <c r="P491" s="58"/>
      <c r="Q491" s="58"/>
      <c r="R491" s="58"/>
      <c r="S491" s="58"/>
      <c r="T491" s="58"/>
      <c r="U491" s="58"/>
      <c r="V491" s="58"/>
      <c r="W491" s="58"/>
      <c r="X491" s="58"/>
      <c r="Y491" s="58"/>
      <c r="Z491" s="58"/>
    </row>
    <row r="492" spans="13:26" ht="12.75">
      <c r="M492" s="97"/>
      <c r="N492" s="58"/>
      <c r="O492" s="58"/>
      <c r="P492" s="58"/>
      <c r="Q492" s="58"/>
      <c r="R492" s="58"/>
      <c r="S492" s="58"/>
      <c r="T492" s="58"/>
      <c r="U492" s="58"/>
      <c r="V492" s="58"/>
      <c r="W492" s="58"/>
      <c r="X492" s="58"/>
      <c r="Y492" s="58"/>
      <c r="Z492" s="58"/>
    </row>
    <row r="493" spans="13:26" ht="12.75">
      <c r="M493" s="97"/>
      <c r="N493" s="58"/>
      <c r="O493" s="58"/>
      <c r="P493" s="58"/>
      <c r="Q493" s="58"/>
      <c r="R493" s="58"/>
      <c r="S493" s="58"/>
      <c r="T493" s="58"/>
      <c r="U493" s="58"/>
      <c r="V493" s="58"/>
      <c r="W493" s="58"/>
      <c r="X493" s="58"/>
      <c r="Y493" s="58"/>
      <c r="Z493" s="58"/>
    </row>
    <row r="494" spans="13:26" ht="12.75">
      <c r="M494" s="97"/>
      <c r="N494" s="58"/>
      <c r="O494" s="58"/>
      <c r="P494" s="58"/>
      <c r="Q494" s="58"/>
      <c r="R494" s="58"/>
      <c r="S494" s="58"/>
      <c r="T494" s="58"/>
      <c r="U494" s="58"/>
      <c r="V494" s="58"/>
      <c r="W494" s="58"/>
      <c r="X494" s="58"/>
      <c r="Y494" s="58"/>
      <c r="Z494" s="58"/>
    </row>
    <row r="495" spans="13:26" ht="12.75">
      <c r="M495" s="97"/>
      <c r="N495" s="58"/>
      <c r="O495" s="58"/>
      <c r="P495" s="58"/>
      <c r="Q495" s="58"/>
      <c r="R495" s="58"/>
      <c r="S495" s="58"/>
      <c r="T495" s="58"/>
      <c r="U495" s="58"/>
      <c r="V495" s="58"/>
      <c r="W495" s="58"/>
      <c r="X495" s="58"/>
      <c r="Y495" s="58"/>
      <c r="Z495" s="58"/>
    </row>
    <row r="496" spans="13:26" ht="12.75">
      <c r="M496" s="97"/>
      <c r="N496" s="58"/>
      <c r="O496" s="58"/>
      <c r="P496" s="58"/>
      <c r="Q496" s="58"/>
      <c r="R496" s="58"/>
      <c r="S496" s="58"/>
      <c r="T496" s="58"/>
      <c r="U496" s="58"/>
      <c r="V496" s="58"/>
      <c r="W496" s="58"/>
      <c r="X496" s="58"/>
      <c r="Y496" s="58"/>
      <c r="Z496" s="58"/>
    </row>
    <row r="497" spans="13:26" ht="12.75">
      <c r="M497" s="97"/>
      <c r="N497" s="58"/>
      <c r="O497" s="58"/>
      <c r="P497" s="58"/>
      <c r="Q497" s="58"/>
      <c r="R497" s="58"/>
      <c r="S497" s="58"/>
      <c r="T497" s="58"/>
      <c r="U497" s="58"/>
      <c r="V497" s="58"/>
      <c r="W497" s="58"/>
      <c r="X497" s="58"/>
      <c r="Y497" s="58"/>
      <c r="Z497" s="58"/>
    </row>
    <row r="498" spans="13:26" ht="12.75">
      <c r="M498" s="97"/>
      <c r="N498" s="58"/>
      <c r="O498" s="58"/>
      <c r="P498" s="58"/>
      <c r="Q498" s="58"/>
      <c r="R498" s="58"/>
      <c r="S498" s="58"/>
      <c r="T498" s="58"/>
      <c r="U498" s="58"/>
      <c r="V498" s="58"/>
      <c r="W498" s="58"/>
      <c r="X498" s="58"/>
      <c r="Y498" s="58"/>
      <c r="Z498" s="58"/>
    </row>
    <row r="499" spans="13:26" ht="12.75">
      <c r="M499" s="97"/>
      <c r="N499" s="58"/>
      <c r="O499" s="58"/>
      <c r="P499" s="58"/>
      <c r="Q499" s="58"/>
      <c r="R499" s="58"/>
      <c r="S499" s="58"/>
      <c r="T499" s="58"/>
      <c r="U499" s="58"/>
      <c r="V499" s="58"/>
      <c r="W499" s="58"/>
      <c r="X499" s="58"/>
      <c r="Y499" s="58"/>
      <c r="Z499" s="58"/>
    </row>
    <row r="500" spans="13:26" ht="12.75">
      <c r="M500" s="97"/>
      <c r="N500" s="58"/>
      <c r="O500" s="58"/>
      <c r="P500" s="58"/>
      <c r="Q500" s="58"/>
      <c r="R500" s="58"/>
      <c r="S500" s="58"/>
      <c r="T500" s="58"/>
      <c r="U500" s="58"/>
      <c r="V500" s="58"/>
      <c r="W500" s="58"/>
      <c r="X500" s="58"/>
      <c r="Y500" s="58"/>
      <c r="Z500" s="58"/>
    </row>
    <row r="501" spans="13:26" ht="12.75">
      <c r="M501" s="97"/>
      <c r="N501" s="58"/>
      <c r="O501" s="58"/>
      <c r="P501" s="58"/>
      <c r="Q501" s="58"/>
      <c r="R501" s="58"/>
      <c r="S501" s="58"/>
      <c r="T501" s="58"/>
      <c r="U501" s="58"/>
      <c r="V501" s="58"/>
      <c r="W501" s="58"/>
      <c r="X501" s="58"/>
      <c r="Y501" s="58"/>
      <c r="Z501" s="58"/>
    </row>
    <row r="502" spans="13:26" ht="12.75">
      <c r="M502" s="97"/>
      <c r="N502" s="58"/>
      <c r="O502" s="58"/>
      <c r="P502" s="58"/>
      <c r="Q502" s="58"/>
      <c r="R502" s="58"/>
      <c r="S502" s="58"/>
      <c r="T502" s="58"/>
      <c r="U502" s="58"/>
      <c r="V502" s="58"/>
      <c r="W502" s="58"/>
      <c r="X502" s="58"/>
      <c r="Y502" s="58"/>
      <c r="Z502" s="58"/>
    </row>
    <row r="503" spans="13:26" ht="12.75">
      <c r="M503" s="97"/>
      <c r="N503" s="58"/>
      <c r="O503" s="58"/>
      <c r="P503" s="58"/>
      <c r="Q503" s="58"/>
      <c r="R503" s="58"/>
      <c r="S503" s="58"/>
      <c r="T503" s="58"/>
      <c r="U503" s="58"/>
      <c r="V503" s="58"/>
      <c r="W503" s="58"/>
      <c r="X503" s="58"/>
      <c r="Y503" s="58"/>
      <c r="Z503" s="58"/>
    </row>
    <row r="504" spans="13:26" ht="12.75">
      <c r="M504" s="97"/>
      <c r="N504" s="58"/>
      <c r="O504" s="58"/>
      <c r="P504" s="58"/>
      <c r="Q504" s="58"/>
      <c r="R504" s="58"/>
      <c r="S504" s="58"/>
      <c r="T504" s="58"/>
      <c r="U504" s="58"/>
      <c r="V504" s="58"/>
      <c r="W504" s="58"/>
      <c r="X504" s="58"/>
      <c r="Y504" s="58"/>
      <c r="Z504" s="58"/>
    </row>
    <row r="505" spans="13:26" ht="12.75">
      <c r="M505" s="97"/>
      <c r="N505" s="58"/>
      <c r="O505" s="58"/>
      <c r="P505" s="58"/>
      <c r="Q505" s="58"/>
      <c r="R505" s="58"/>
      <c r="S505" s="58"/>
      <c r="T505" s="58"/>
      <c r="U505" s="58"/>
      <c r="V505" s="58"/>
      <c r="W505" s="58"/>
      <c r="X505" s="58"/>
      <c r="Y505" s="58"/>
      <c r="Z505" s="58"/>
    </row>
    <row r="506" spans="13:26" ht="12.75">
      <c r="M506" s="97"/>
      <c r="N506" s="58"/>
      <c r="O506" s="58"/>
      <c r="P506" s="58"/>
      <c r="Q506" s="58"/>
      <c r="R506" s="58"/>
      <c r="S506" s="58"/>
      <c r="T506" s="58"/>
      <c r="U506" s="58"/>
      <c r="V506" s="58"/>
      <c r="W506" s="58"/>
      <c r="X506" s="58"/>
      <c r="Y506" s="58"/>
      <c r="Z506" s="58"/>
    </row>
    <row r="507" spans="13:26" ht="12.75">
      <c r="M507" s="97"/>
      <c r="N507" s="58"/>
      <c r="O507" s="58"/>
      <c r="P507" s="58"/>
      <c r="Q507" s="58"/>
      <c r="R507" s="58"/>
      <c r="S507" s="58"/>
      <c r="T507" s="58"/>
      <c r="U507" s="58"/>
      <c r="V507" s="58"/>
      <c r="W507" s="58"/>
      <c r="X507" s="58"/>
      <c r="Y507" s="58"/>
      <c r="Z507" s="58"/>
    </row>
    <row r="508" spans="13:26" ht="12.75">
      <c r="M508" s="97"/>
      <c r="N508" s="58"/>
      <c r="O508" s="58"/>
      <c r="P508" s="58"/>
      <c r="Q508" s="58"/>
      <c r="R508" s="58"/>
      <c r="S508" s="58"/>
      <c r="T508" s="58"/>
      <c r="U508" s="58"/>
      <c r="V508" s="58"/>
      <c r="W508" s="58"/>
      <c r="X508" s="58"/>
      <c r="Y508" s="58"/>
      <c r="Z508" s="58"/>
    </row>
    <row r="509" spans="13:26" ht="12.75">
      <c r="M509" s="97"/>
      <c r="N509" s="58"/>
      <c r="O509" s="58"/>
      <c r="P509" s="58"/>
      <c r="Q509" s="58"/>
      <c r="R509" s="58"/>
      <c r="S509" s="58"/>
      <c r="T509" s="58"/>
      <c r="U509" s="58"/>
      <c r="V509" s="58"/>
      <c r="W509" s="58"/>
      <c r="X509" s="58"/>
      <c r="Y509" s="58"/>
      <c r="Z509" s="58"/>
    </row>
    <row r="510" spans="13:26" ht="12.75">
      <c r="M510" s="97"/>
      <c r="N510" s="58"/>
      <c r="O510" s="58"/>
      <c r="P510" s="58"/>
      <c r="Q510" s="58"/>
      <c r="R510" s="58"/>
      <c r="S510" s="58"/>
      <c r="T510" s="58"/>
      <c r="U510" s="58"/>
      <c r="V510" s="58"/>
      <c r="W510" s="58"/>
      <c r="X510" s="58"/>
      <c r="Y510" s="58"/>
      <c r="Z510" s="58"/>
    </row>
    <row r="511" spans="13:26" ht="12.75">
      <c r="M511" s="97"/>
      <c r="N511" s="58"/>
      <c r="O511" s="58"/>
      <c r="P511" s="58"/>
      <c r="Q511" s="58"/>
      <c r="R511" s="58"/>
      <c r="S511" s="58"/>
      <c r="T511" s="58"/>
      <c r="U511" s="58"/>
      <c r="V511" s="58"/>
      <c r="W511" s="58"/>
      <c r="X511" s="58"/>
      <c r="Y511" s="58"/>
      <c r="Z511" s="58"/>
    </row>
    <row r="512" spans="13:26" ht="12.75">
      <c r="M512" s="97"/>
      <c r="N512" s="58"/>
      <c r="O512" s="58"/>
      <c r="P512" s="58"/>
      <c r="Q512" s="58"/>
      <c r="R512" s="58"/>
      <c r="S512" s="58"/>
      <c r="T512" s="58"/>
      <c r="U512" s="58"/>
      <c r="V512" s="58"/>
      <c r="W512" s="58"/>
      <c r="X512" s="58"/>
      <c r="Y512" s="58"/>
      <c r="Z512" s="58"/>
    </row>
    <row r="513" spans="13:26" ht="12.75">
      <c r="M513" s="97"/>
      <c r="N513" s="58"/>
      <c r="O513" s="58"/>
      <c r="P513" s="58"/>
      <c r="Q513" s="58"/>
      <c r="R513" s="58"/>
      <c r="S513" s="58"/>
      <c r="T513" s="58"/>
      <c r="U513" s="58"/>
      <c r="V513" s="58"/>
      <c r="W513" s="58"/>
      <c r="X513" s="58"/>
      <c r="Y513" s="58"/>
      <c r="Z513" s="58"/>
    </row>
    <row r="514" spans="13:26" ht="12.75">
      <c r="M514" s="97"/>
      <c r="N514" s="58"/>
      <c r="O514" s="58"/>
      <c r="P514" s="58"/>
      <c r="Q514" s="58"/>
      <c r="R514" s="58"/>
      <c r="S514" s="58"/>
      <c r="T514" s="58"/>
      <c r="U514" s="58"/>
      <c r="V514" s="58"/>
      <c r="W514" s="58"/>
      <c r="X514" s="58"/>
      <c r="Y514" s="58"/>
      <c r="Z514" s="58"/>
    </row>
    <row r="515" spans="13:26" ht="12.75">
      <c r="M515" s="97"/>
      <c r="N515" s="58"/>
      <c r="O515" s="58"/>
      <c r="P515" s="58"/>
      <c r="Q515" s="58"/>
      <c r="R515" s="58"/>
      <c r="S515" s="58"/>
      <c r="T515" s="58"/>
      <c r="U515" s="58"/>
      <c r="V515" s="58"/>
      <c r="W515" s="58"/>
      <c r="X515" s="58"/>
      <c r="Y515" s="58"/>
      <c r="Z515" s="58"/>
    </row>
    <row r="516" spans="13:26" ht="12.75">
      <c r="M516" s="97"/>
      <c r="N516" s="58"/>
      <c r="O516" s="58"/>
      <c r="P516" s="58"/>
      <c r="Q516" s="58"/>
      <c r="R516" s="58"/>
      <c r="S516" s="58"/>
      <c r="T516" s="58"/>
      <c r="U516" s="58"/>
      <c r="V516" s="58"/>
      <c r="W516" s="58"/>
      <c r="X516" s="58"/>
      <c r="Y516" s="58"/>
      <c r="Z516" s="58"/>
    </row>
    <row r="517" spans="13:26" ht="12.75">
      <c r="M517" s="97"/>
      <c r="N517" s="58"/>
      <c r="O517" s="58"/>
      <c r="P517" s="58"/>
      <c r="Q517" s="58"/>
      <c r="R517" s="58"/>
      <c r="S517" s="58"/>
      <c r="T517" s="58"/>
      <c r="U517" s="58"/>
      <c r="V517" s="58"/>
      <c r="W517" s="58"/>
      <c r="X517" s="58"/>
      <c r="Y517" s="58"/>
      <c r="Z517" s="58"/>
    </row>
    <row r="518" spans="13:26" ht="12.75">
      <c r="M518" s="97"/>
      <c r="N518" s="58"/>
      <c r="O518" s="58"/>
      <c r="P518" s="58"/>
      <c r="Q518" s="58"/>
      <c r="R518" s="58"/>
      <c r="S518" s="58"/>
      <c r="T518" s="58"/>
      <c r="U518" s="58"/>
      <c r="V518" s="58"/>
      <c r="W518" s="58"/>
      <c r="X518" s="58"/>
      <c r="Y518" s="58"/>
      <c r="Z518" s="58"/>
    </row>
    <row r="519" spans="13:26" ht="12.75">
      <c r="M519" s="97"/>
      <c r="N519" s="58"/>
      <c r="O519" s="58"/>
      <c r="P519" s="58"/>
      <c r="Q519" s="58"/>
      <c r="R519" s="58"/>
      <c r="S519" s="58"/>
      <c r="T519" s="58"/>
      <c r="U519" s="58"/>
      <c r="V519" s="58"/>
      <c r="W519" s="58"/>
      <c r="X519" s="58"/>
      <c r="Y519" s="58"/>
      <c r="Z519" s="58"/>
    </row>
    <row r="520" spans="13:26" ht="12.75">
      <c r="M520" s="97"/>
      <c r="N520" s="58"/>
      <c r="O520" s="58"/>
      <c r="P520" s="58"/>
      <c r="Q520" s="58"/>
      <c r="R520" s="58"/>
      <c r="S520" s="58"/>
      <c r="T520" s="58"/>
      <c r="U520" s="58"/>
      <c r="V520" s="58"/>
      <c r="W520" s="58"/>
      <c r="X520" s="58"/>
      <c r="Y520" s="58"/>
      <c r="Z520" s="58"/>
    </row>
    <row r="521" spans="13:26" ht="12.75">
      <c r="M521" s="97"/>
      <c r="N521" s="58"/>
      <c r="O521" s="58"/>
      <c r="P521" s="58"/>
      <c r="Q521" s="58"/>
      <c r="R521" s="58"/>
      <c r="S521" s="58"/>
      <c r="T521" s="58"/>
      <c r="U521" s="58"/>
      <c r="V521" s="58"/>
      <c r="W521" s="58"/>
      <c r="X521" s="58"/>
      <c r="Y521" s="58"/>
      <c r="Z521" s="58"/>
    </row>
    <row r="522" spans="13:26" ht="12.75">
      <c r="M522" s="97"/>
      <c r="N522" s="58"/>
      <c r="O522" s="58"/>
      <c r="P522" s="58"/>
      <c r="Q522" s="58"/>
      <c r="R522" s="58"/>
      <c r="S522" s="58"/>
      <c r="T522" s="58"/>
      <c r="U522" s="58"/>
      <c r="V522" s="58"/>
      <c r="W522" s="58"/>
      <c r="X522" s="58"/>
      <c r="Y522" s="58"/>
      <c r="Z522" s="58"/>
    </row>
    <row r="523" spans="13:26" ht="12.75">
      <c r="M523" s="97"/>
      <c r="N523" s="58"/>
      <c r="O523" s="58"/>
      <c r="P523" s="58"/>
      <c r="Q523" s="58"/>
      <c r="R523" s="58"/>
      <c r="S523" s="58"/>
      <c r="T523" s="58"/>
      <c r="U523" s="58"/>
      <c r="V523" s="58"/>
      <c r="W523" s="58"/>
      <c r="X523" s="58"/>
      <c r="Y523" s="58"/>
      <c r="Z523" s="58"/>
    </row>
    <row r="524" spans="13:26" ht="12.75">
      <c r="M524" s="97"/>
      <c r="N524" s="58"/>
      <c r="O524" s="58"/>
      <c r="P524" s="58"/>
      <c r="Q524" s="58"/>
      <c r="R524" s="58"/>
      <c r="S524" s="58"/>
      <c r="T524" s="58"/>
      <c r="U524" s="58"/>
      <c r="V524" s="58"/>
      <c r="W524" s="58"/>
      <c r="X524" s="58"/>
      <c r="Y524" s="58"/>
      <c r="Z524" s="58"/>
    </row>
    <row r="525" spans="13:26" ht="12.75">
      <c r="M525" s="97"/>
      <c r="N525" s="58"/>
      <c r="O525" s="58"/>
      <c r="P525" s="58"/>
      <c r="Q525" s="58"/>
      <c r="R525" s="58"/>
      <c r="S525" s="58"/>
      <c r="T525" s="58"/>
      <c r="U525" s="58"/>
      <c r="V525" s="58"/>
      <c r="W525" s="58"/>
      <c r="X525" s="58"/>
      <c r="Y525" s="58"/>
      <c r="Z525" s="58"/>
    </row>
    <row r="526" spans="13:26" ht="12.75">
      <c r="M526" s="97"/>
      <c r="N526" s="58"/>
      <c r="O526" s="58"/>
      <c r="P526" s="58"/>
      <c r="Q526" s="58"/>
      <c r="R526" s="58"/>
      <c r="S526" s="58"/>
      <c r="T526" s="58"/>
      <c r="U526" s="58"/>
      <c r="V526" s="58"/>
      <c r="W526" s="58"/>
      <c r="X526" s="58"/>
      <c r="Y526" s="58"/>
      <c r="Z526" s="58"/>
    </row>
    <row r="527" spans="13:26" ht="12.75">
      <c r="M527" s="97"/>
      <c r="N527" s="58"/>
      <c r="O527" s="58"/>
      <c r="P527" s="58"/>
      <c r="Q527" s="58"/>
      <c r="R527" s="58"/>
      <c r="S527" s="58"/>
      <c r="T527" s="58"/>
      <c r="U527" s="58"/>
      <c r="V527" s="58"/>
      <c r="W527" s="58"/>
      <c r="X527" s="58"/>
      <c r="Y527" s="58"/>
      <c r="Z527" s="58"/>
    </row>
    <row r="528" spans="13:26" ht="12.75">
      <c r="M528" s="97"/>
      <c r="N528" s="58"/>
      <c r="O528" s="58"/>
      <c r="P528" s="58"/>
      <c r="Q528" s="58"/>
      <c r="R528" s="58"/>
      <c r="S528" s="58"/>
      <c r="T528" s="58"/>
      <c r="U528" s="58"/>
      <c r="V528" s="58"/>
      <c r="W528" s="58"/>
      <c r="X528" s="58"/>
      <c r="Y528" s="58"/>
      <c r="Z528" s="58"/>
    </row>
    <row r="529" spans="13:26" ht="12.75">
      <c r="M529" s="97"/>
      <c r="N529" s="58"/>
      <c r="O529" s="58"/>
      <c r="P529" s="58"/>
      <c r="Q529" s="58"/>
      <c r="R529" s="58"/>
      <c r="S529" s="58"/>
      <c r="T529" s="58"/>
      <c r="U529" s="58"/>
      <c r="V529" s="58"/>
      <c r="W529" s="58"/>
      <c r="X529" s="58"/>
      <c r="Y529" s="58"/>
      <c r="Z529" s="58"/>
    </row>
    <row r="530" spans="13:26" ht="12.75">
      <c r="M530" s="97"/>
      <c r="N530" s="58"/>
      <c r="O530" s="58"/>
      <c r="P530" s="58"/>
      <c r="Q530" s="58"/>
      <c r="R530" s="58"/>
      <c r="S530" s="58"/>
      <c r="T530" s="58"/>
      <c r="U530" s="58"/>
      <c r="V530" s="58"/>
      <c r="W530" s="58"/>
      <c r="X530" s="58"/>
      <c r="Y530" s="58"/>
      <c r="Z530" s="58"/>
    </row>
    <row r="531" spans="13:26" ht="12.75">
      <c r="M531" s="97"/>
      <c r="N531" s="58"/>
      <c r="O531" s="58"/>
      <c r="P531" s="58"/>
      <c r="Q531" s="58"/>
      <c r="R531" s="58"/>
      <c r="S531" s="58"/>
      <c r="T531" s="58"/>
      <c r="U531" s="58"/>
      <c r="V531" s="58"/>
      <c r="W531" s="58"/>
      <c r="X531" s="58"/>
      <c r="Y531" s="58"/>
      <c r="Z531" s="58"/>
    </row>
    <row r="532" spans="13:26" ht="12.75">
      <c r="M532" s="97"/>
      <c r="N532" s="58"/>
      <c r="O532" s="58"/>
      <c r="P532" s="58"/>
      <c r="Q532" s="58"/>
      <c r="R532" s="58"/>
      <c r="S532" s="58"/>
      <c r="T532" s="58"/>
      <c r="U532" s="58"/>
      <c r="V532" s="58"/>
      <c r="W532" s="58"/>
      <c r="X532" s="58"/>
      <c r="Y532" s="58"/>
      <c r="Z532" s="58"/>
    </row>
    <row r="533" spans="13:26" ht="12.75">
      <c r="M533" s="97"/>
      <c r="N533" s="58"/>
      <c r="O533" s="58"/>
      <c r="P533" s="58"/>
      <c r="Q533" s="58"/>
      <c r="R533" s="58"/>
      <c r="S533" s="58"/>
      <c r="T533" s="58"/>
      <c r="U533" s="58"/>
      <c r="V533" s="58"/>
      <c r="W533" s="58"/>
      <c r="X533" s="58"/>
      <c r="Y533" s="58"/>
      <c r="Z533" s="58"/>
    </row>
    <row r="534" spans="13:26" ht="12.75">
      <c r="M534" s="97"/>
      <c r="N534" s="58"/>
      <c r="O534" s="58"/>
      <c r="P534" s="58"/>
      <c r="Q534" s="58"/>
      <c r="R534" s="58"/>
      <c r="S534" s="58"/>
      <c r="T534" s="58"/>
      <c r="U534" s="58"/>
      <c r="V534" s="58"/>
      <c r="W534" s="58"/>
      <c r="X534" s="58"/>
      <c r="Y534" s="58"/>
      <c r="Z534" s="58"/>
    </row>
    <row r="535" spans="13:26" ht="12.75">
      <c r="M535" s="97"/>
      <c r="N535" s="58"/>
      <c r="O535" s="58"/>
      <c r="P535" s="58"/>
      <c r="Q535" s="58"/>
      <c r="R535" s="58"/>
      <c r="S535" s="58"/>
      <c r="T535" s="58"/>
      <c r="U535" s="58"/>
      <c r="V535" s="58"/>
      <c r="W535" s="58"/>
      <c r="X535" s="58"/>
      <c r="Y535" s="58"/>
      <c r="Z535" s="58"/>
    </row>
    <row r="536" spans="13:26" ht="12.75">
      <c r="M536" s="97"/>
      <c r="N536" s="58"/>
      <c r="O536" s="58"/>
      <c r="P536" s="58"/>
      <c r="Q536" s="58"/>
      <c r="R536" s="58"/>
      <c r="S536" s="58"/>
      <c r="T536" s="58"/>
      <c r="U536" s="58"/>
      <c r="V536" s="58"/>
      <c r="W536" s="58"/>
      <c r="X536" s="58"/>
      <c r="Y536" s="58"/>
      <c r="Z536" s="58"/>
    </row>
    <row r="537" spans="13:26" ht="12.75">
      <c r="M537" s="97"/>
      <c r="N537" s="58"/>
      <c r="O537" s="58"/>
      <c r="P537" s="58"/>
      <c r="Q537" s="58"/>
      <c r="R537" s="58"/>
      <c r="S537" s="58"/>
      <c r="T537" s="58"/>
      <c r="U537" s="58"/>
      <c r="V537" s="58"/>
      <c r="W537" s="58"/>
      <c r="X537" s="58"/>
      <c r="Y537" s="58"/>
      <c r="Z537" s="58"/>
    </row>
    <row r="538" spans="13:26" ht="12.75">
      <c r="M538" s="97"/>
      <c r="N538" s="58"/>
      <c r="O538" s="58"/>
      <c r="P538" s="58"/>
      <c r="Q538" s="58"/>
      <c r="R538" s="58"/>
      <c r="S538" s="58"/>
      <c r="T538" s="58"/>
      <c r="U538" s="58"/>
      <c r="V538" s="58"/>
      <c r="W538" s="58"/>
      <c r="X538" s="58"/>
      <c r="Y538" s="58"/>
      <c r="Z538" s="58"/>
    </row>
    <row r="539" spans="13:26" ht="12.75">
      <c r="M539" s="97"/>
      <c r="N539" s="58"/>
      <c r="O539" s="58"/>
      <c r="P539" s="58"/>
      <c r="Q539" s="58"/>
      <c r="R539" s="58"/>
      <c r="S539" s="58"/>
      <c r="T539" s="58"/>
      <c r="U539" s="58"/>
      <c r="V539" s="58"/>
      <c r="W539" s="58"/>
      <c r="X539" s="58"/>
      <c r="Y539" s="58"/>
      <c r="Z539" s="58"/>
    </row>
    <row r="540" spans="13:26" ht="12.75">
      <c r="M540" s="97"/>
      <c r="N540" s="58"/>
      <c r="O540" s="58"/>
      <c r="P540" s="58"/>
      <c r="Q540" s="58"/>
      <c r="R540" s="58"/>
      <c r="S540" s="58"/>
      <c r="T540" s="58"/>
      <c r="U540" s="58"/>
      <c r="V540" s="58"/>
      <c r="W540" s="58"/>
      <c r="X540" s="58"/>
      <c r="Y540" s="58"/>
      <c r="Z540" s="58"/>
    </row>
    <row r="541" spans="13:26" ht="12.75">
      <c r="M541" s="97"/>
      <c r="N541" s="58"/>
      <c r="O541" s="58"/>
      <c r="P541" s="58"/>
      <c r="Q541" s="58"/>
      <c r="R541" s="58"/>
      <c r="S541" s="58"/>
      <c r="T541" s="58"/>
      <c r="U541" s="58"/>
      <c r="V541" s="58"/>
      <c r="W541" s="58"/>
      <c r="X541" s="58"/>
      <c r="Y541" s="58"/>
      <c r="Z541" s="58"/>
    </row>
    <row r="542" spans="13:26" ht="12.75">
      <c r="M542" s="97"/>
      <c r="N542" s="58"/>
      <c r="O542" s="58"/>
      <c r="P542" s="58"/>
      <c r="Q542" s="58"/>
      <c r="R542" s="58"/>
      <c r="S542" s="58"/>
      <c r="T542" s="58"/>
      <c r="U542" s="58"/>
      <c r="V542" s="58"/>
      <c r="W542" s="58"/>
      <c r="X542" s="58"/>
      <c r="Y542" s="58"/>
      <c r="Z542" s="58"/>
    </row>
    <row r="543" spans="13:26" ht="12.75">
      <c r="M543" s="97"/>
      <c r="N543" s="58"/>
      <c r="O543" s="58"/>
      <c r="P543" s="58"/>
      <c r="Q543" s="58"/>
      <c r="R543" s="58"/>
      <c r="S543" s="58"/>
      <c r="T543" s="58"/>
      <c r="U543" s="58"/>
      <c r="V543" s="58"/>
      <c r="W543" s="58"/>
      <c r="X543" s="58"/>
      <c r="Y543" s="58"/>
      <c r="Z543" s="58"/>
    </row>
    <row r="544" spans="13:26" ht="12.75">
      <c r="M544" s="97"/>
      <c r="N544" s="58"/>
      <c r="O544" s="58"/>
      <c r="P544" s="58"/>
      <c r="Q544" s="58"/>
      <c r="R544" s="58"/>
      <c r="S544" s="58"/>
      <c r="T544" s="58"/>
      <c r="U544" s="58"/>
      <c r="V544" s="58"/>
      <c r="W544" s="58"/>
      <c r="X544" s="58"/>
      <c r="Y544" s="58"/>
      <c r="Z544" s="58"/>
    </row>
    <row r="545" spans="13:26" ht="12.75">
      <c r="M545" s="97"/>
      <c r="N545" s="58"/>
      <c r="O545" s="58"/>
      <c r="P545" s="58"/>
      <c r="Q545" s="58"/>
      <c r="R545" s="58"/>
      <c r="S545" s="58"/>
      <c r="T545" s="58"/>
      <c r="U545" s="58"/>
      <c r="V545" s="58"/>
      <c r="W545" s="58"/>
      <c r="X545" s="58"/>
      <c r="Y545" s="58"/>
      <c r="Z545" s="58"/>
    </row>
    <row r="546" spans="13:26" ht="12.75">
      <c r="M546" s="97"/>
      <c r="N546" s="58"/>
      <c r="O546" s="58"/>
      <c r="P546" s="58"/>
      <c r="Q546" s="58"/>
      <c r="R546" s="58"/>
      <c r="S546" s="58"/>
      <c r="T546" s="58"/>
      <c r="U546" s="58"/>
      <c r="V546" s="58"/>
      <c r="W546" s="58"/>
      <c r="X546" s="58"/>
      <c r="Y546" s="58"/>
      <c r="Z546" s="58"/>
    </row>
    <row r="547" spans="13:26" ht="12.75">
      <c r="M547" s="97"/>
      <c r="N547" s="58"/>
      <c r="O547" s="58"/>
      <c r="P547" s="58"/>
      <c r="Q547" s="58"/>
      <c r="R547" s="58"/>
      <c r="S547" s="58"/>
      <c r="T547" s="58"/>
      <c r="U547" s="58"/>
      <c r="V547" s="58"/>
      <c r="W547" s="58"/>
      <c r="X547" s="58"/>
      <c r="Y547" s="58"/>
      <c r="Z547" s="58"/>
    </row>
    <row r="548" spans="13:26" ht="12.75">
      <c r="M548" s="97"/>
      <c r="N548" s="58"/>
      <c r="O548" s="58"/>
      <c r="P548" s="58"/>
      <c r="Q548" s="58"/>
      <c r="R548" s="58"/>
      <c r="S548" s="58"/>
      <c r="T548" s="58"/>
      <c r="U548" s="58"/>
      <c r="V548" s="58"/>
      <c r="W548" s="58"/>
      <c r="X548" s="58"/>
      <c r="Y548" s="58"/>
      <c r="Z548" s="58"/>
    </row>
    <row r="549" spans="13:26" ht="12.75">
      <c r="M549" s="97"/>
      <c r="N549" s="58"/>
      <c r="O549" s="58"/>
      <c r="P549" s="58"/>
      <c r="Q549" s="58"/>
      <c r="R549" s="58"/>
      <c r="S549" s="58"/>
      <c r="T549" s="58"/>
      <c r="U549" s="58"/>
      <c r="V549" s="58"/>
      <c r="W549" s="58"/>
      <c r="X549" s="58"/>
      <c r="Y549" s="58"/>
      <c r="Z549" s="58"/>
    </row>
    <row r="550" spans="13:26" ht="12.75">
      <c r="M550" s="97"/>
      <c r="N550" s="58"/>
      <c r="O550" s="58"/>
      <c r="P550" s="58"/>
      <c r="Q550" s="58"/>
      <c r="R550" s="58"/>
      <c r="S550" s="58"/>
      <c r="T550" s="58"/>
      <c r="U550" s="58"/>
      <c r="V550" s="58"/>
      <c r="W550" s="58"/>
      <c r="X550" s="58"/>
      <c r="Y550" s="58"/>
      <c r="Z550" s="58"/>
    </row>
    <row r="551" spans="13:26" ht="12.75">
      <c r="M551" s="97"/>
      <c r="N551" s="58"/>
      <c r="O551" s="58"/>
      <c r="P551" s="58"/>
      <c r="Q551" s="58"/>
      <c r="R551" s="58"/>
      <c r="S551" s="58"/>
      <c r="T551" s="58"/>
      <c r="U551" s="58"/>
      <c r="V551" s="58"/>
      <c r="W551" s="58"/>
      <c r="X551" s="58"/>
      <c r="Y551" s="58"/>
      <c r="Z551" s="58"/>
    </row>
    <row r="552" spans="13:26" ht="12.75">
      <c r="M552" s="97"/>
      <c r="N552" s="58"/>
      <c r="O552" s="58"/>
      <c r="P552" s="58"/>
      <c r="Q552" s="58"/>
      <c r="R552" s="58"/>
      <c r="S552" s="58"/>
      <c r="T552" s="58"/>
      <c r="U552" s="58"/>
      <c r="V552" s="58"/>
      <c r="W552" s="58"/>
      <c r="X552" s="58"/>
      <c r="Y552" s="58"/>
      <c r="Z552" s="58"/>
    </row>
    <row r="553" spans="13:26" ht="12.75">
      <c r="M553" s="97"/>
      <c r="N553" s="58"/>
      <c r="O553" s="58"/>
      <c r="P553" s="58"/>
      <c r="Q553" s="58"/>
      <c r="R553" s="58"/>
      <c r="S553" s="58"/>
      <c r="T553" s="58"/>
      <c r="U553" s="58"/>
      <c r="V553" s="58"/>
      <c r="W553" s="58"/>
      <c r="X553" s="58"/>
      <c r="Y553" s="58"/>
      <c r="Z553" s="58"/>
    </row>
    <row r="554" spans="13:26" ht="12.75">
      <c r="M554" s="97"/>
      <c r="N554" s="58"/>
      <c r="O554" s="58"/>
      <c r="P554" s="58"/>
      <c r="Q554" s="58"/>
      <c r="R554" s="58"/>
      <c r="S554" s="58"/>
      <c r="T554" s="58"/>
      <c r="U554" s="58"/>
      <c r="V554" s="58"/>
      <c r="W554" s="58"/>
      <c r="X554" s="58"/>
      <c r="Y554" s="58"/>
      <c r="Z554" s="58"/>
    </row>
    <row r="555" spans="13:26" ht="12.75">
      <c r="M555" s="97"/>
      <c r="N555" s="58"/>
      <c r="O555" s="58"/>
      <c r="P555" s="58"/>
      <c r="Q555" s="58"/>
      <c r="R555" s="58"/>
      <c r="S555" s="58"/>
      <c r="T555" s="58"/>
      <c r="U555" s="58"/>
      <c r="V555" s="58"/>
      <c r="W555" s="58"/>
      <c r="X555" s="58"/>
      <c r="Y555" s="58"/>
      <c r="Z555" s="58"/>
    </row>
    <row r="556" spans="13:26" ht="12.75">
      <c r="M556" s="97"/>
      <c r="N556" s="58"/>
      <c r="O556" s="58"/>
      <c r="P556" s="58"/>
      <c r="Q556" s="58"/>
      <c r="R556" s="58"/>
      <c r="S556" s="58"/>
      <c r="T556" s="58"/>
      <c r="U556" s="58"/>
      <c r="V556" s="58"/>
      <c r="W556" s="58"/>
      <c r="X556" s="58"/>
      <c r="Y556" s="58"/>
      <c r="Z556" s="58"/>
    </row>
    <row r="557" spans="13:26" ht="12.75">
      <c r="M557" s="97"/>
      <c r="N557" s="58"/>
      <c r="O557" s="58"/>
      <c r="P557" s="58"/>
      <c r="Q557" s="58"/>
      <c r="R557" s="58"/>
      <c r="S557" s="58"/>
      <c r="T557" s="58"/>
      <c r="U557" s="58"/>
      <c r="V557" s="58"/>
      <c r="W557" s="58"/>
      <c r="X557" s="58"/>
      <c r="Y557" s="58"/>
      <c r="Z557" s="58"/>
    </row>
    <row r="558" spans="13:26" ht="12.75">
      <c r="M558" s="97"/>
      <c r="N558" s="58"/>
      <c r="O558" s="58"/>
      <c r="P558" s="58"/>
      <c r="Q558" s="58"/>
      <c r="R558" s="58"/>
      <c r="S558" s="58"/>
      <c r="T558" s="58"/>
      <c r="U558" s="58"/>
      <c r="V558" s="58"/>
      <c r="W558" s="58"/>
      <c r="X558" s="58"/>
      <c r="Y558" s="58"/>
      <c r="Z558" s="58"/>
    </row>
    <row r="559" spans="13:26" ht="12.75">
      <c r="M559" s="97"/>
      <c r="N559" s="58"/>
      <c r="O559" s="58"/>
      <c r="P559" s="58"/>
      <c r="Q559" s="58"/>
      <c r="R559" s="58"/>
      <c r="S559" s="58"/>
      <c r="T559" s="58"/>
      <c r="U559" s="58"/>
      <c r="V559" s="58"/>
      <c r="W559" s="58"/>
      <c r="X559" s="58"/>
      <c r="Y559" s="58"/>
      <c r="Z559" s="58"/>
    </row>
    <row r="560" spans="13:26" ht="12.75">
      <c r="M560" s="97"/>
      <c r="N560" s="58"/>
      <c r="O560" s="58"/>
      <c r="P560" s="58"/>
      <c r="Q560" s="58"/>
      <c r="R560" s="58"/>
      <c r="S560" s="58"/>
      <c r="T560" s="58"/>
      <c r="U560" s="58"/>
      <c r="V560" s="58"/>
      <c r="W560" s="58"/>
      <c r="X560" s="58"/>
      <c r="Y560" s="58"/>
      <c r="Z560" s="58"/>
    </row>
    <row r="561" spans="13:26" ht="12.75">
      <c r="M561" s="97"/>
      <c r="N561" s="58"/>
      <c r="O561" s="58"/>
      <c r="P561" s="58"/>
      <c r="Q561" s="58"/>
      <c r="R561" s="58"/>
      <c r="S561" s="58"/>
      <c r="T561" s="58"/>
      <c r="U561" s="58"/>
      <c r="V561" s="58"/>
      <c r="W561" s="58"/>
      <c r="X561" s="58"/>
      <c r="Y561" s="58"/>
      <c r="Z561" s="58"/>
    </row>
    <row r="562" spans="13:26" ht="12.75">
      <c r="M562" s="97"/>
      <c r="N562" s="58"/>
      <c r="O562" s="58"/>
      <c r="P562" s="58"/>
      <c r="Q562" s="58"/>
      <c r="R562" s="58"/>
      <c r="S562" s="58"/>
      <c r="T562" s="58"/>
      <c r="U562" s="58"/>
      <c r="V562" s="58"/>
      <c r="W562" s="58"/>
      <c r="X562" s="58"/>
      <c r="Y562" s="58"/>
      <c r="Z562" s="58"/>
    </row>
    <row r="563" spans="13:26" ht="12.75">
      <c r="M563" s="97"/>
      <c r="N563" s="58"/>
      <c r="O563" s="58"/>
      <c r="P563" s="58"/>
      <c r="Q563" s="58"/>
      <c r="R563" s="58"/>
      <c r="S563" s="58"/>
      <c r="T563" s="58"/>
      <c r="U563" s="58"/>
      <c r="V563" s="58"/>
      <c r="W563" s="58"/>
      <c r="X563" s="58"/>
      <c r="Y563" s="58"/>
      <c r="Z563" s="58"/>
    </row>
    <row r="564" spans="13:26" ht="12.75">
      <c r="M564" s="97"/>
      <c r="N564" s="58"/>
      <c r="O564" s="58"/>
      <c r="P564" s="58"/>
      <c r="Q564" s="58"/>
      <c r="R564" s="58"/>
      <c r="S564" s="58"/>
      <c r="T564" s="58"/>
      <c r="U564" s="58"/>
      <c r="V564" s="58"/>
      <c r="W564" s="58"/>
      <c r="X564" s="58"/>
      <c r="Y564" s="58"/>
      <c r="Z564" s="58"/>
    </row>
    <row r="565" spans="13:26" ht="12.75">
      <c r="M565" s="97"/>
      <c r="N565" s="58"/>
      <c r="O565" s="58"/>
      <c r="P565" s="58"/>
      <c r="Q565" s="58"/>
      <c r="R565" s="58"/>
      <c r="S565" s="58"/>
      <c r="T565" s="58"/>
      <c r="U565" s="58"/>
      <c r="V565" s="58"/>
      <c r="W565" s="58"/>
      <c r="X565" s="58"/>
      <c r="Y565" s="58"/>
      <c r="Z565" s="58"/>
    </row>
    <row r="566" spans="13:26" ht="12.75">
      <c r="M566" s="97"/>
      <c r="N566" s="58"/>
      <c r="O566" s="58"/>
      <c r="P566" s="58"/>
      <c r="Q566" s="58"/>
      <c r="R566" s="58"/>
      <c r="S566" s="58"/>
      <c r="T566" s="58"/>
      <c r="U566" s="58"/>
      <c r="V566" s="58"/>
      <c r="W566" s="58"/>
      <c r="X566" s="58"/>
      <c r="Y566" s="58"/>
      <c r="Z566" s="58"/>
    </row>
    <row r="567" spans="13:26" ht="12.75">
      <c r="M567" s="97"/>
      <c r="N567" s="58"/>
      <c r="O567" s="58"/>
      <c r="P567" s="58"/>
      <c r="Q567" s="58"/>
      <c r="R567" s="58"/>
      <c r="S567" s="58"/>
      <c r="T567" s="58"/>
      <c r="U567" s="58"/>
      <c r="V567" s="58"/>
      <c r="W567" s="58"/>
      <c r="X567" s="58"/>
      <c r="Y567" s="58"/>
      <c r="Z567" s="58"/>
    </row>
    <row r="568" spans="13:26" ht="12.75">
      <c r="M568" s="97"/>
      <c r="N568" s="58"/>
      <c r="O568" s="58"/>
      <c r="P568" s="58"/>
      <c r="Q568" s="58"/>
      <c r="R568" s="58"/>
      <c r="S568" s="58"/>
      <c r="T568" s="58"/>
      <c r="U568" s="58"/>
      <c r="V568" s="58"/>
      <c r="W568" s="58"/>
      <c r="X568" s="58"/>
      <c r="Y568" s="58"/>
      <c r="Z568" s="58"/>
    </row>
    <row r="569" spans="13:26" ht="12.75">
      <c r="M569" s="97"/>
      <c r="N569" s="58"/>
      <c r="O569" s="58"/>
      <c r="P569" s="58"/>
      <c r="Q569" s="58"/>
      <c r="R569" s="58"/>
      <c r="S569" s="58"/>
      <c r="T569" s="58"/>
      <c r="U569" s="58"/>
      <c r="V569" s="58"/>
      <c r="W569" s="58"/>
      <c r="X569" s="58"/>
      <c r="Y569" s="58"/>
      <c r="Z569" s="58"/>
    </row>
    <row r="570" spans="13:26" ht="12.75">
      <c r="M570" s="97"/>
      <c r="N570" s="58"/>
      <c r="O570" s="58"/>
      <c r="P570" s="58"/>
      <c r="Q570" s="58"/>
      <c r="R570" s="58"/>
      <c r="S570" s="58"/>
      <c r="T570" s="58"/>
      <c r="U570" s="58"/>
      <c r="V570" s="58"/>
      <c r="W570" s="58"/>
      <c r="X570" s="58"/>
      <c r="Y570" s="58"/>
      <c r="Z570" s="58"/>
    </row>
    <row r="571" spans="13:26" ht="12.75">
      <c r="M571" s="97"/>
      <c r="N571" s="58"/>
      <c r="O571" s="58"/>
      <c r="P571" s="58"/>
      <c r="Q571" s="58"/>
      <c r="R571" s="58"/>
      <c r="S571" s="58"/>
      <c r="T571" s="58"/>
      <c r="U571" s="58"/>
      <c r="V571" s="58"/>
      <c r="W571" s="58"/>
      <c r="X571" s="58"/>
      <c r="Y571" s="58"/>
      <c r="Z571" s="58"/>
    </row>
    <row r="572" spans="13:26" ht="12.75">
      <c r="M572" s="97"/>
      <c r="N572" s="58"/>
      <c r="O572" s="58"/>
      <c r="P572" s="58"/>
      <c r="Q572" s="58"/>
      <c r="R572" s="58"/>
      <c r="S572" s="58"/>
      <c r="T572" s="58"/>
      <c r="U572" s="58"/>
      <c r="V572" s="58"/>
      <c r="W572" s="58"/>
      <c r="X572" s="58"/>
      <c r="Y572" s="58"/>
      <c r="Z572" s="58"/>
    </row>
    <row r="573" spans="13:26" ht="12.75">
      <c r="M573" s="97"/>
      <c r="N573" s="58"/>
      <c r="O573" s="58"/>
      <c r="P573" s="58"/>
      <c r="Q573" s="58"/>
      <c r="R573" s="58"/>
      <c r="S573" s="58"/>
      <c r="T573" s="58"/>
      <c r="U573" s="58"/>
      <c r="V573" s="58"/>
      <c r="W573" s="58"/>
      <c r="X573" s="58"/>
      <c r="Y573" s="58"/>
      <c r="Z573" s="58"/>
    </row>
    <row r="574" spans="13:26" ht="12.75">
      <c r="M574" s="97"/>
      <c r="N574" s="58"/>
      <c r="O574" s="58"/>
      <c r="P574" s="58"/>
      <c r="Q574" s="58"/>
      <c r="R574" s="58"/>
      <c r="S574" s="58"/>
      <c r="T574" s="58"/>
      <c r="U574" s="58"/>
      <c r="V574" s="58"/>
      <c r="W574" s="58"/>
      <c r="X574" s="58"/>
      <c r="Y574" s="58"/>
      <c r="Z574" s="58"/>
    </row>
    <row r="575" spans="13:26" ht="12.75">
      <c r="M575" s="97"/>
      <c r="N575" s="58"/>
      <c r="O575" s="58"/>
      <c r="P575" s="58"/>
      <c r="Q575" s="58"/>
      <c r="R575" s="58"/>
      <c r="S575" s="58"/>
      <c r="T575" s="58"/>
      <c r="U575" s="58"/>
      <c r="V575" s="58"/>
      <c r="W575" s="58"/>
      <c r="X575" s="58"/>
      <c r="Y575" s="58"/>
      <c r="Z575" s="58"/>
    </row>
    <row r="576" spans="13:26" ht="12.75">
      <c r="M576" s="97"/>
      <c r="N576" s="58"/>
      <c r="O576" s="58"/>
      <c r="P576" s="58"/>
      <c r="Q576" s="58"/>
      <c r="R576" s="58"/>
      <c r="S576" s="58"/>
      <c r="T576" s="58"/>
      <c r="U576" s="58"/>
      <c r="V576" s="58"/>
      <c r="W576" s="58"/>
      <c r="X576" s="58"/>
      <c r="Y576" s="58"/>
      <c r="Z576" s="58"/>
    </row>
    <row r="577" spans="13:26" ht="12.75">
      <c r="M577" s="97"/>
      <c r="N577" s="58"/>
      <c r="O577" s="58"/>
      <c r="P577" s="58"/>
      <c r="Q577" s="58"/>
      <c r="R577" s="58"/>
      <c r="S577" s="58"/>
      <c r="T577" s="58"/>
      <c r="U577" s="58"/>
      <c r="V577" s="58"/>
      <c r="W577" s="58"/>
      <c r="X577" s="58"/>
      <c r="Y577" s="58"/>
      <c r="Z577" s="58"/>
    </row>
    <row r="578" spans="13:26" ht="12.75">
      <c r="M578" s="97"/>
      <c r="N578" s="58"/>
      <c r="O578" s="58"/>
      <c r="P578" s="58"/>
      <c r="Q578" s="58"/>
      <c r="R578" s="58"/>
      <c r="S578" s="58"/>
      <c r="T578" s="58"/>
      <c r="U578" s="58"/>
      <c r="V578" s="58"/>
      <c r="W578" s="58"/>
      <c r="X578" s="58"/>
      <c r="Y578" s="58"/>
      <c r="Z578" s="58"/>
    </row>
    <row r="579" spans="13:26" ht="12.75">
      <c r="M579" s="97"/>
      <c r="N579" s="58"/>
      <c r="O579" s="58"/>
      <c r="P579" s="58"/>
      <c r="Q579" s="58"/>
      <c r="R579" s="58"/>
      <c r="S579" s="58"/>
      <c r="T579" s="58"/>
      <c r="U579" s="58"/>
      <c r="V579" s="58"/>
      <c r="W579" s="58"/>
      <c r="X579" s="58"/>
      <c r="Y579" s="58"/>
      <c r="Z579" s="58"/>
    </row>
    <row r="580" spans="13:26" ht="12.75">
      <c r="M580" s="97"/>
      <c r="N580" s="58"/>
      <c r="O580" s="58"/>
      <c r="P580" s="58"/>
      <c r="Q580" s="58"/>
      <c r="R580" s="58"/>
      <c r="S580" s="58"/>
      <c r="T580" s="58"/>
      <c r="U580" s="58"/>
      <c r="V580" s="58"/>
      <c r="W580" s="58"/>
      <c r="X580" s="58"/>
      <c r="Y580" s="58"/>
      <c r="Z580" s="58"/>
    </row>
    <row r="581" spans="13:26" ht="12.75">
      <c r="M581" s="97"/>
      <c r="N581" s="58"/>
      <c r="O581" s="58"/>
      <c r="P581" s="58"/>
      <c r="Q581" s="58"/>
      <c r="R581" s="58"/>
      <c r="S581" s="58"/>
      <c r="T581" s="58"/>
      <c r="U581" s="58"/>
      <c r="V581" s="58"/>
      <c r="W581" s="58"/>
      <c r="X581" s="58"/>
      <c r="Y581" s="58"/>
      <c r="Z581" s="58"/>
    </row>
    <row r="582" spans="13:26" ht="12.75">
      <c r="M582" s="97"/>
      <c r="N582" s="58"/>
      <c r="O582" s="58"/>
      <c r="P582" s="58"/>
      <c r="Q582" s="58"/>
      <c r="R582" s="58"/>
      <c r="S582" s="58"/>
      <c r="T582" s="58"/>
      <c r="U582" s="58"/>
      <c r="V582" s="58"/>
      <c r="W582" s="58"/>
      <c r="X582" s="58"/>
      <c r="Y582" s="58"/>
      <c r="Z582" s="58"/>
    </row>
    <row r="583" spans="13:26" ht="12.75">
      <c r="M583" s="97"/>
      <c r="N583" s="58"/>
      <c r="O583" s="58"/>
      <c r="P583" s="58"/>
      <c r="Q583" s="58"/>
      <c r="R583" s="58"/>
      <c r="S583" s="58"/>
      <c r="T583" s="58"/>
      <c r="U583" s="58"/>
      <c r="V583" s="58"/>
      <c r="W583" s="58"/>
      <c r="X583" s="58"/>
      <c r="Y583" s="58"/>
      <c r="Z583" s="58"/>
    </row>
    <row r="584" spans="13:26" ht="12.75">
      <c r="M584" s="97"/>
      <c r="N584" s="58"/>
      <c r="O584" s="58"/>
      <c r="P584" s="58"/>
      <c r="Q584" s="58"/>
      <c r="R584" s="58"/>
      <c r="S584" s="58"/>
      <c r="T584" s="58"/>
      <c r="U584" s="58"/>
      <c r="V584" s="58"/>
      <c r="W584" s="58"/>
      <c r="X584" s="58"/>
      <c r="Y584" s="58"/>
      <c r="Z584" s="58"/>
    </row>
    <row r="585" spans="13:26" ht="12.75">
      <c r="M585" s="97"/>
      <c r="N585" s="58"/>
      <c r="O585" s="58"/>
      <c r="P585" s="58"/>
      <c r="Q585" s="58"/>
      <c r="R585" s="58"/>
      <c r="S585" s="58"/>
      <c r="T585" s="58"/>
      <c r="U585" s="58"/>
      <c r="V585" s="58"/>
      <c r="W585" s="58"/>
      <c r="X585" s="58"/>
      <c r="Y585" s="58"/>
      <c r="Z585" s="58"/>
    </row>
    <row r="586" spans="13:26" ht="12.75">
      <c r="M586" s="97"/>
      <c r="N586" s="58"/>
      <c r="O586" s="58"/>
      <c r="P586" s="58"/>
      <c r="Q586" s="58"/>
      <c r="R586" s="58"/>
      <c r="S586" s="58"/>
      <c r="T586" s="58"/>
      <c r="U586" s="58"/>
      <c r="V586" s="58"/>
      <c r="W586" s="58"/>
      <c r="X586" s="58"/>
      <c r="Y586" s="58"/>
      <c r="Z586" s="58"/>
    </row>
    <row r="587" spans="13:26" ht="12.75">
      <c r="M587" s="97"/>
      <c r="N587" s="58"/>
      <c r="O587" s="58"/>
      <c r="P587" s="58"/>
      <c r="Q587" s="58"/>
      <c r="R587" s="58"/>
      <c r="S587" s="58"/>
      <c r="T587" s="58"/>
      <c r="U587" s="58"/>
      <c r="V587" s="58"/>
      <c r="W587" s="58"/>
      <c r="X587" s="58"/>
      <c r="Y587" s="58"/>
      <c r="Z587" s="58"/>
    </row>
    <row r="588" spans="13:26" ht="12.75">
      <c r="M588" s="97"/>
      <c r="N588" s="58"/>
      <c r="O588" s="58"/>
      <c r="P588" s="58"/>
      <c r="Q588" s="58"/>
      <c r="R588" s="58"/>
      <c r="S588" s="58"/>
      <c r="T588" s="58"/>
      <c r="U588" s="58"/>
      <c r="V588" s="58"/>
      <c r="W588" s="58"/>
      <c r="X588" s="58"/>
      <c r="Y588" s="58"/>
      <c r="Z588" s="58"/>
    </row>
    <row r="589" spans="13:26" ht="12.75">
      <c r="M589" s="97"/>
      <c r="N589" s="58"/>
      <c r="O589" s="58"/>
      <c r="P589" s="58"/>
      <c r="Q589" s="58"/>
      <c r="R589" s="58"/>
      <c r="S589" s="58"/>
      <c r="T589" s="58"/>
      <c r="U589" s="58"/>
      <c r="V589" s="58"/>
      <c r="W589" s="58"/>
      <c r="X589" s="58"/>
      <c r="Y589" s="58"/>
      <c r="Z589" s="58"/>
    </row>
    <row r="590" spans="13:26" ht="12.75">
      <c r="M590" s="97"/>
      <c r="N590" s="58"/>
      <c r="O590" s="58"/>
      <c r="P590" s="58"/>
      <c r="Q590" s="58"/>
      <c r="R590" s="58"/>
      <c r="S590" s="58"/>
      <c r="T590" s="58"/>
      <c r="U590" s="58"/>
      <c r="V590" s="58"/>
      <c r="W590" s="58"/>
      <c r="X590" s="58"/>
      <c r="Y590" s="58"/>
      <c r="Z590" s="58"/>
    </row>
    <row r="591" spans="13:26" ht="12.75">
      <c r="M591" s="97"/>
      <c r="N591" s="58"/>
      <c r="O591" s="58"/>
      <c r="P591" s="58"/>
      <c r="Q591" s="58"/>
      <c r="R591" s="58"/>
      <c r="S591" s="58"/>
      <c r="T591" s="58"/>
      <c r="U591" s="58"/>
      <c r="V591" s="58"/>
      <c r="W591" s="58"/>
      <c r="X591" s="58"/>
      <c r="Y591" s="58"/>
      <c r="Z591" s="58"/>
    </row>
    <row r="592" spans="13:26" ht="12.75">
      <c r="M592" s="97"/>
      <c r="N592" s="58"/>
      <c r="O592" s="58"/>
      <c r="P592" s="58"/>
      <c r="Q592" s="58"/>
      <c r="R592" s="58"/>
      <c r="S592" s="58"/>
      <c r="T592" s="58"/>
      <c r="U592" s="58"/>
      <c r="V592" s="58"/>
      <c r="W592" s="58"/>
      <c r="X592" s="58"/>
      <c r="Y592" s="58"/>
      <c r="Z592" s="58"/>
    </row>
    <row r="593" spans="13:26" ht="12.75">
      <c r="M593" s="97"/>
      <c r="N593" s="58"/>
      <c r="O593" s="58"/>
      <c r="P593" s="58"/>
      <c r="Q593" s="58"/>
      <c r="R593" s="58"/>
      <c r="S593" s="58"/>
      <c r="T593" s="58"/>
      <c r="U593" s="58"/>
      <c r="V593" s="58"/>
      <c r="W593" s="58"/>
      <c r="X593" s="58"/>
      <c r="Y593" s="58"/>
      <c r="Z593" s="58"/>
    </row>
    <row r="594" spans="13:26" ht="12.75">
      <c r="M594" s="97"/>
      <c r="N594" s="58"/>
      <c r="O594" s="58"/>
      <c r="P594" s="58"/>
      <c r="Q594" s="58"/>
      <c r="R594" s="58"/>
      <c r="S594" s="58"/>
      <c r="T594" s="58"/>
      <c r="U594" s="58"/>
      <c r="V594" s="58"/>
      <c r="W594" s="58"/>
      <c r="X594" s="58"/>
      <c r="Y594" s="58"/>
      <c r="Z594" s="58"/>
    </row>
    <row r="595" spans="13:26" ht="12.75">
      <c r="M595" s="97"/>
      <c r="N595" s="58"/>
      <c r="O595" s="58"/>
      <c r="P595" s="58"/>
      <c r="Q595" s="58"/>
      <c r="R595" s="58"/>
      <c r="S595" s="58"/>
      <c r="T595" s="58"/>
      <c r="U595" s="58"/>
      <c r="V595" s="58"/>
      <c r="W595" s="58"/>
      <c r="X595" s="58"/>
      <c r="Y595" s="58"/>
      <c r="Z595" s="58"/>
    </row>
    <row r="596" spans="13:26" ht="12.75">
      <c r="M596" s="97"/>
      <c r="N596" s="58"/>
      <c r="O596" s="58"/>
      <c r="P596" s="58"/>
      <c r="Q596" s="58"/>
      <c r="R596" s="58"/>
      <c r="S596" s="58"/>
      <c r="T596" s="58"/>
      <c r="U596" s="58"/>
      <c r="V596" s="58"/>
      <c r="W596" s="58"/>
      <c r="X596" s="58"/>
      <c r="Y596" s="58"/>
      <c r="Z596" s="58"/>
    </row>
    <row r="597" spans="13:26" ht="12.75">
      <c r="M597" s="97"/>
      <c r="N597" s="58"/>
      <c r="O597" s="58"/>
      <c r="P597" s="58"/>
      <c r="Q597" s="58"/>
      <c r="R597" s="58"/>
      <c r="S597" s="58"/>
      <c r="T597" s="58"/>
      <c r="U597" s="58"/>
      <c r="V597" s="58"/>
      <c r="W597" s="58"/>
      <c r="X597" s="58"/>
      <c r="Y597" s="58"/>
      <c r="Z597" s="58"/>
    </row>
    <row r="598" spans="13:26" ht="12.75">
      <c r="M598" s="97"/>
      <c r="N598" s="58"/>
      <c r="O598" s="58"/>
      <c r="P598" s="58"/>
      <c r="Q598" s="58"/>
      <c r="R598" s="58"/>
      <c r="S598" s="58"/>
      <c r="T598" s="58"/>
      <c r="U598" s="58"/>
      <c r="V598" s="58"/>
      <c r="W598" s="58"/>
      <c r="X598" s="58"/>
      <c r="Y598" s="58"/>
      <c r="Z598" s="58"/>
    </row>
    <row r="599" spans="13:26" ht="12.75">
      <c r="M599" s="97"/>
      <c r="N599" s="58"/>
      <c r="O599" s="58"/>
      <c r="P599" s="58"/>
      <c r="Q599" s="58"/>
      <c r="R599" s="58"/>
      <c r="S599" s="58"/>
      <c r="T599" s="58"/>
      <c r="U599" s="58"/>
      <c r="V599" s="58"/>
      <c r="W599" s="58"/>
      <c r="X599" s="58"/>
      <c r="Y599" s="58"/>
      <c r="Z599" s="58"/>
    </row>
    <row r="600" spans="13:26" ht="12.75">
      <c r="M600" s="97"/>
      <c r="N600" s="58"/>
      <c r="O600" s="58"/>
      <c r="P600" s="58"/>
      <c r="Q600" s="58"/>
      <c r="R600" s="58"/>
      <c r="S600" s="58"/>
      <c r="T600" s="58"/>
      <c r="U600" s="58"/>
      <c r="V600" s="58"/>
      <c r="W600" s="58"/>
      <c r="X600" s="58"/>
      <c r="Y600" s="58"/>
      <c r="Z600" s="58"/>
    </row>
    <row r="601" spans="13:26" ht="12.75">
      <c r="M601" s="97"/>
      <c r="N601" s="58"/>
      <c r="O601" s="58"/>
      <c r="P601" s="58"/>
      <c r="Q601" s="58"/>
      <c r="R601" s="58"/>
      <c r="S601" s="58"/>
      <c r="T601" s="58"/>
      <c r="U601" s="58"/>
      <c r="V601" s="58"/>
      <c r="W601" s="58"/>
      <c r="X601" s="58"/>
      <c r="Y601" s="58"/>
      <c r="Z601" s="58"/>
    </row>
    <row r="602" spans="13:26" ht="12.75">
      <c r="M602" s="97"/>
      <c r="N602" s="58"/>
      <c r="O602" s="58"/>
      <c r="P602" s="58"/>
      <c r="Q602" s="58"/>
      <c r="R602" s="58"/>
      <c r="S602" s="58"/>
      <c r="T602" s="58"/>
      <c r="U602" s="58"/>
      <c r="V602" s="58"/>
      <c r="W602" s="58"/>
      <c r="X602" s="58"/>
      <c r="Y602" s="58"/>
      <c r="Z602" s="58"/>
    </row>
    <row r="603" spans="13:26" ht="12.75">
      <c r="M603" s="97"/>
      <c r="N603" s="58"/>
      <c r="O603" s="58"/>
      <c r="P603" s="58"/>
      <c r="Q603" s="58"/>
      <c r="R603" s="58"/>
      <c r="S603" s="58"/>
      <c r="T603" s="58"/>
      <c r="U603" s="58"/>
      <c r="V603" s="58"/>
      <c r="W603" s="58"/>
      <c r="X603" s="58"/>
      <c r="Y603" s="58"/>
      <c r="Z603" s="58"/>
    </row>
    <row r="604" spans="13:26" ht="12.75">
      <c r="M604" s="97"/>
      <c r="N604" s="58"/>
      <c r="O604" s="58"/>
      <c r="P604" s="58"/>
      <c r="Q604" s="58"/>
      <c r="R604" s="58"/>
      <c r="S604" s="58"/>
      <c r="T604" s="58"/>
      <c r="U604" s="58"/>
      <c r="V604" s="58"/>
      <c r="W604" s="58"/>
      <c r="X604" s="58"/>
      <c r="Y604" s="58"/>
      <c r="Z604" s="58"/>
    </row>
    <row r="605" spans="13:26" ht="12.75">
      <c r="M605" s="97"/>
      <c r="N605" s="58"/>
      <c r="O605" s="58"/>
      <c r="P605" s="58"/>
      <c r="Q605" s="58"/>
      <c r="R605" s="58"/>
      <c r="S605" s="58"/>
      <c r="T605" s="58"/>
      <c r="U605" s="58"/>
      <c r="V605" s="58"/>
      <c r="W605" s="58"/>
      <c r="X605" s="58"/>
      <c r="Y605" s="58"/>
      <c r="Z605" s="58"/>
    </row>
    <row r="606" spans="13:26" ht="12.75">
      <c r="M606" s="97"/>
      <c r="N606" s="58"/>
      <c r="O606" s="58"/>
      <c r="P606" s="58"/>
      <c r="Q606" s="58"/>
      <c r="R606" s="58"/>
      <c r="S606" s="58"/>
      <c r="T606" s="58"/>
      <c r="U606" s="58"/>
      <c r="V606" s="58"/>
      <c r="W606" s="58"/>
      <c r="X606" s="58"/>
      <c r="Y606" s="58"/>
      <c r="Z606" s="58"/>
    </row>
    <row r="607" spans="13:26" ht="12.75">
      <c r="M607" s="97"/>
      <c r="N607" s="58"/>
      <c r="O607" s="58"/>
      <c r="P607" s="58"/>
      <c r="Q607" s="58"/>
      <c r="R607" s="58"/>
      <c r="S607" s="58"/>
      <c r="T607" s="58"/>
      <c r="U607" s="58"/>
      <c r="V607" s="58"/>
      <c r="W607" s="58"/>
      <c r="X607" s="58"/>
      <c r="Y607" s="58"/>
      <c r="Z607" s="58"/>
    </row>
    <row r="608" spans="13:26" ht="12.75">
      <c r="M608" s="97"/>
      <c r="N608" s="58"/>
      <c r="O608" s="58"/>
      <c r="P608" s="58"/>
      <c r="Q608" s="58"/>
      <c r="R608" s="58"/>
      <c r="S608" s="58"/>
      <c r="T608" s="58"/>
      <c r="U608" s="58"/>
      <c r="V608" s="58"/>
      <c r="W608" s="58"/>
      <c r="X608" s="58"/>
      <c r="Y608" s="58"/>
      <c r="Z608" s="58"/>
    </row>
    <row r="609" spans="13:26" ht="12.75">
      <c r="M609" s="97"/>
      <c r="N609" s="58"/>
      <c r="O609" s="58"/>
      <c r="P609" s="58"/>
      <c r="Q609" s="58"/>
      <c r="R609" s="58"/>
      <c r="S609" s="58"/>
      <c r="T609" s="58"/>
      <c r="U609" s="58"/>
      <c r="V609" s="58"/>
      <c r="W609" s="58"/>
      <c r="X609" s="58"/>
      <c r="Y609" s="58"/>
      <c r="Z609" s="58"/>
    </row>
    <row r="610" spans="13:26" ht="12.75">
      <c r="M610" s="97"/>
      <c r="N610" s="58"/>
      <c r="O610" s="58"/>
      <c r="P610" s="58"/>
      <c r="Q610" s="58"/>
      <c r="R610" s="58"/>
      <c r="S610" s="58"/>
      <c r="T610" s="58"/>
      <c r="U610" s="58"/>
      <c r="V610" s="58"/>
      <c r="W610" s="58"/>
      <c r="X610" s="58"/>
      <c r="Y610" s="58"/>
      <c r="Z610" s="58"/>
    </row>
    <row r="611" spans="13:26" ht="12.75">
      <c r="M611" s="97"/>
      <c r="N611" s="58"/>
      <c r="O611" s="58"/>
      <c r="P611" s="58"/>
      <c r="Q611" s="58"/>
      <c r="R611" s="58"/>
      <c r="S611" s="58"/>
      <c r="T611" s="58"/>
      <c r="U611" s="58"/>
      <c r="V611" s="58"/>
      <c r="W611" s="58"/>
      <c r="X611" s="58"/>
      <c r="Y611" s="58"/>
      <c r="Z611" s="58"/>
    </row>
    <row r="612" spans="13:26" ht="12.75">
      <c r="M612" s="97"/>
      <c r="N612" s="58"/>
      <c r="O612" s="58"/>
      <c r="P612" s="58"/>
      <c r="Q612" s="58"/>
      <c r="R612" s="58"/>
      <c r="S612" s="58"/>
      <c r="T612" s="58"/>
      <c r="U612" s="58"/>
      <c r="V612" s="58"/>
      <c r="W612" s="58"/>
      <c r="X612" s="58"/>
      <c r="Y612" s="58"/>
      <c r="Z612" s="58"/>
    </row>
    <row r="613" spans="13:26" ht="12.75">
      <c r="M613" s="97"/>
      <c r="N613" s="58"/>
      <c r="O613" s="58"/>
      <c r="P613" s="58"/>
      <c r="Q613" s="58"/>
      <c r="R613" s="58"/>
      <c r="S613" s="58"/>
      <c r="T613" s="58"/>
      <c r="U613" s="58"/>
      <c r="V613" s="58"/>
      <c r="W613" s="58"/>
      <c r="X613" s="58"/>
      <c r="Y613" s="58"/>
      <c r="Z613" s="58"/>
    </row>
    <row r="614" spans="13:26" ht="12.75">
      <c r="M614" s="97"/>
      <c r="N614" s="58"/>
      <c r="O614" s="58"/>
      <c r="P614" s="58"/>
      <c r="Q614" s="58"/>
      <c r="R614" s="58"/>
      <c r="S614" s="58"/>
      <c r="T614" s="58"/>
      <c r="U614" s="58"/>
      <c r="V614" s="58"/>
      <c r="W614" s="58"/>
      <c r="X614" s="58"/>
      <c r="Y614" s="58"/>
      <c r="Z614" s="58"/>
    </row>
    <row r="615" spans="13:26" ht="12.75">
      <c r="M615" s="97"/>
      <c r="N615" s="58"/>
      <c r="O615" s="58"/>
      <c r="P615" s="58"/>
      <c r="Q615" s="58"/>
      <c r="R615" s="58"/>
      <c r="S615" s="58"/>
      <c r="T615" s="58"/>
      <c r="U615" s="58"/>
      <c r="V615" s="58"/>
      <c r="W615" s="58"/>
      <c r="X615" s="58"/>
      <c r="Y615" s="58"/>
      <c r="Z615" s="58"/>
    </row>
    <row r="616" spans="13:26" ht="12.75">
      <c r="M616" s="97"/>
      <c r="N616" s="58"/>
      <c r="O616" s="58"/>
      <c r="P616" s="58"/>
      <c r="Q616" s="58"/>
      <c r="R616" s="58"/>
      <c r="S616" s="58"/>
      <c r="T616" s="58"/>
      <c r="U616" s="58"/>
      <c r="V616" s="58"/>
      <c r="W616" s="58"/>
      <c r="X616" s="58"/>
      <c r="Y616" s="58"/>
      <c r="Z616" s="58"/>
    </row>
    <row r="617" spans="13:26" ht="12.75">
      <c r="M617" s="97"/>
      <c r="N617" s="58"/>
      <c r="O617" s="58"/>
      <c r="P617" s="58"/>
      <c r="Q617" s="58"/>
      <c r="R617" s="58"/>
      <c r="S617" s="58"/>
      <c r="T617" s="58"/>
      <c r="U617" s="58"/>
      <c r="V617" s="58"/>
      <c r="W617" s="58"/>
      <c r="X617" s="58"/>
      <c r="Y617" s="58"/>
      <c r="Z617" s="58"/>
    </row>
    <row r="618" spans="13:26" ht="12.75">
      <c r="M618" s="97"/>
      <c r="N618" s="58"/>
      <c r="O618" s="58"/>
      <c r="P618" s="58"/>
      <c r="Q618" s="58"/>
      <c r="R618" s="58"/>
      <c r="S618" s="58"/>
      <c r="T618" s="58"/>
      <c r="U618" s="58"/>
      <c r="V618" s="58"/>
      <c r="W618" s="58"/>
      <c r="X618" s="58"/>
      <c r="Y618" s="58"/>
      <c r="Z618" s="58"/>
    </row>
    <row r="619" spans="13:26" ht="12.75">
      <c r="M619" s="97"/>
      <c r="N619" s="58"/>
      <c r="O619" s="58"/>
      <c r="P619" s="58"/>
      <c r="Q619" s="58"/>
      <c r="R619" s="58"/>
      <c r="S619" s="58"/>
      <c r="T619" s="58"/>
      <c r="U619" s="58"/>
      <c r="V619" s="58"/>
      <c r="W619" s="58"/>
      <c r="X619" s="58"/>
      <c r="Y619" s="58"/>
      <c r="Z619" s="58"/>
    </row>
    <row r="620" spans="13:26" ht="12.75">
      <c r="M620" s="97"/>
      <c r="N620" s="58"/>
      <c r="O620" s="58"/>
      <c r="P620" s="58"/>
      <c r="Q620" s="58"/>
      <c r="R620" s="58"/>
      <c r="S620" s="58"/>
      <c r="T620" s="58"/>
      <c r="U620" s="58"/>
      <c r="V620" s="58"/>
      <c r="W620" s="58"/>
      <c r="X620" s="58"/>
      <c r="Y620" s="58"/>
      <c r="Z620" s="58"/>
    </row>
    <row r="621" spans="13:26" ht="12.75">
      <c r="M621" s="97"/>
      <c r="N621" s="58"/>
      <c r="O621" s="58"/>
      <c r="P621" s="58"/>
      <c r="Q621" s="58"/>
      <c r="R621" s="58"/>
      <c r="S621" s="58"/>
      <c r="T621" s="58"/>
      <c r="U621" s="58"/>
      <c r="V621" s="58"/>
      <c r="W621" s="58"/>
      <c r="X621" s="58"/>
      <c r="Y621" s="58"/>
      <c r="Z621" s="58"/>
    </row>
    <row r="622" spans="13:26" ht="12.75">
      <c r="M622" s="97"/>
      <c r="N622" s="58"/>
      <c r="O622" s="58"/>
      <c r="P622" s="58"/>
      <c r="Q622" s="58"/>
      <c r="R622" s="58"/>
      <c r="S622" s="58"/>
      <c r="T622" s="58"/>
      <c r="U622" s="58"/>
      <c r="V622" s="58"/>
      <c r="W622" s="58"/>
      <c r="X622" s="58"/>
      <c r="Y622" s="58"/>
      <c r="Z622" s="58"/>
    </row>
    <row r="623" spans="13:26" ht="12.75">
      <c r="M623" s="97"/>
      <c r="N623" s="58"/>
      <c r="O623" s="58"/>
      <c r="P623" s="58"/>
      <c r="Q623" s="58"/>
      <c r="R623" s="58"/>
      <c r="S623" s="58"/>
      <c r="T623" s="58"/>
      <c r="U623" s="58"/>
      <c r="V623" s="58"/>
      <c r="W623" s="58"/>
      <c r="X623" s="58"/>
      <c r="Y623" s="58"/>
      <c r="Z623" s="58"/>
    </row>
    <row r="624" spans="13:26" ht="12.75">
      <c r="M624" s="97"/>
      <c r="N624" s="58"/>
      <c r="O624" s="58"/>
      <c r="P624" s="58"/>
      <c r="Q624" s="58"/>
      <c r="R624" s="58"/>
      <c r="S624" s="58"/>
      <c r="T624" s="58"/>
      <c r="U624" s="58"/>
      <c r="V624" s="58"/>
      <c r="W624" s="58"/>
      <c r="X624" s="58"/>
      <c r="Y624" s="58"/>
      <c r="Z624" s="58"/>
    </row>
    <row r="625" spans="13:26" ht="12.75">
      <c r="M625" s="97"/>
      <c r="N625" s="58"/>
      <c r="O625" s="58"/>
      <c r="P625" s="58"/>
      <c r="Q625" s="58"/>
      <c r="R625" s="58"/>
      <c r="S625" s="58"/>
      <c r="T625" s="58"/>
      <c r="U625" s="58"/>
      <c r="V625" s="58"/>
      <c r="W625" s="58"/>
      <c r="X625" s="58"/>
      <c r="Y625" s="58"/>
      <c r="Z625" s="58"/>
    </row>
    <row r="626" spans="13:26" ht="12.75">
      <c r="M626" s="97"/>
      <c r="N626" s="58"/>
      <c r="O626" s="58"/>
      <c r="P626" s="58"/>
      <c r="Q626" s="58"/>
      <c r="R626" s="58"/>
      <c r="S626" s="58"/>
      <c r="T626" s="58"/>
      <c r="U626" s="58"/>
      <c r="V626" s="58"/>
      <c r="W626" s="58"/>
      <c r="X626" s="58"/>
      <c r="Y626" s="58"/>
      <c r="Z626" s="58"/>
    </row>
    <row r="627" spans="13:26" ht="12.75">
      <c r="M627" s="97"/>
      <c r="N627" s="58"/>
      <c r="O627" s="58"/>
      <c r="P627" s="58"/>
      <c r="Q627" s="58"/>
      <c r="R627" s="58"/>
      <c r="S627" s="58"/>
      <c r="T627" s="58"/>
      <c r="U627" s="58"/>
      <c r="V627" s="58"/>
      <c r="W627" s="58"/>
      <c r="X627" s="58"/>
      <c r="Y627" s="58"/>
      <c r="Z627" s="58"/>
    </row>
    <row r="628" spans="13:26" ht="12.75">
      <c r="M628" s="97"/>
      <c r="N628" s="58"/>
      <c r="O628" s="58"/>
      <c r="P628" s="58"/>
      <c r="Q628" s="58"/>
      <c r="R628" s="58"/>
      <c r="S628" s="58"/>
      <c r="T628" s="58"/>
      <c r="U628" s="58"/>
      <c r="V628" s="58"/>
      <c r="W628" s="58"/>
      <c r="X628" s="58"/>
      <c r="Y628" s="58"/>
      <c r="Z628" s="58"/>
    </row>
    <row r="629" spans="13:26" ht="12.75">
      <c r="M629" s="97"/>
      <c r="N629" s="58"/>
      <c r="O629" s="58"/>
      <c r="P629" s="58"/>
      <c r="Q629" s="58"/>
      <c r="R629" s="58"/>
      <c r="S629" s="58"/>
      <c r="T629" s="58"/>
      <c r="U629" s="58"/>
      <c r="V629" s="58"/>
      <c r="W629" s="58"/>
      <c r="X629" s="58"/>
      <c r="Y629" s="58"/>
      <c r="Z629" s="58"/>
    </row>
    <row r="630" spans="13:26" ht="12.75">
      <c r="M630" s="97"/>
      <c r="N630" s="58"/>
      <c r="O630" s="58"/>
      <c r="P630" s="58"/>
      <c r="Q630" s="58"/>
      <c r="R630" s="58"/>
      <c r="S630" s="58"/>
      <c r="T630" s="58"/>
      <c r="U630" s="58"/>
      <c r="V630" s="58"/>
      <c r="W630" s="58"/>
      <c r="X630" s="58"/>
      <c r="Y630" s="58"/>
      <c r="Z630" s="58"/>
    </row>
    <row r="631" spans="13:26" ht="12.75">
      <c r="M631" s="97"/>
      <c r="N631" s="58"/>
      <c r="O631" s="58"/>
      <c r="P631" s="58"/>
      <c r="Q631" s="58"/>
      <c r="R631" s="58"/>
      <c r="S631" s="58"/>
      <c r="T631" s="58"/>
      <c r="U631" s="58"/>
      <c r="V631" s="58"/>
      <c r="W631" s="58"/>
      <c r="X631" s="58"/>
      <c r="Y631" s="58"/>
      <c r="Z631" s="58"/>
    </row>
    <row r="632" spans="13:26" ht="12.75">
      <c r="M632" s="97"/>
      <c r="N632" s="58"/>
      <c r="O632" s="58"/>
      <c r="P632" s="58"/>
      <c r="Q632" s="58"/>
      <c r="R632" s="58"/>
      <c r="S632" s="58"/>
      <c r="T632" s="58"/>
      <c r="U632" s="58"/>
      <c r="V632" s="58"/>
      <c r="W632" s="58"/>
      <c r="X632" s="58"/>
      <c r="Y632" s="58"/>
      <c r="Z632" s="58"/>
    </row>
    <row r="633" spans="13:26" ht="12.75">
      <c r="M633" s="97"/>
      <c r="N633" s="58"/>
      <c r="O633" s="58"/>
      <c r="P633" s="58"/>
      <c r="Q633" s="58"/>
      <c r="R633" s="58"/>
      <c r="S633" s="58"/>
      <c r="T633" s="58"/>
      <c r="U633" s="58"/>
      <c r="V633" s="58"/>
      <c r="W633" s="58"/>
      <c r="X633" s="58"/>
      <c r="Y633" s="58"/>
      <c r="Z633" s="58"/>
    </row>
    <row r="634" spans="13:26" ht="12.75">
      <c r="M634" s="97"/>
      <c r="N634" s="58"/>
      <c r="O634" s="58"/>
      <c r="P634" s="58"/>
      <c r="Q634" s="58"/>
      <c r="R634" s="58"/>
      <c r="S634" s="58"/>
      <c r="T634" s="58"/>
      <c r="U634" s="58"/>
      <c r="V634" s="58"/>
      <c r="W634" s="58"/>
      <c r="X634" s="58"/>
      <c r="Y634" s="58"/>
      <c r="Z634" s="58"/>
    </row>
    <row r="635" spans="13:26" ht="12.75">
      <c r="M635" s="97"/>
      <c r="N635" s="58"/>
      <c r="O635" s="58"/>
      <c r="P635" s="58"/>
      <c r="Q635" s="58"/>
      <c r="R635" s="58"/>
      <c r="S635" s="58"/>
      <c r="T635" s="58"/>
      <c r="U635" s="58"/>
      <c r="V635" s="58"/>
      <c r="W635" s="58"/>
      <c r="X635" s="58"/>
      <c r="Y635" s="58"/>
      <c r="Z635" s="58"/>
    </row>
    <row r="636" spans="13:26" ht="12.75">
      <c r="M636" s="97"/>
      <c r="N636" s="58"/>
      <c r="O636" s="58"/>
      <c r="P636" s="58"/>
      <c r="Q636" s="58"/>
      <c r="R636" s="58"/>
      <c r="S636" s="58"/>
      <c r="T636" s="58"/>
      <c r="U636" s="58"/>
      <c r="V636" s="58"/>
      <c r="W636" s="58"/>
      <c r="X636" s="58"/>
      <c r="Y636" s="58"/>
      <c r="Z636" s="58"/>
    </row>
    <row r="637" spans="13:26" ht="12.75">
      <c r="M637" s="97"/>
      <c r="N637" s="58"/>
      <c r="O637" s="58"/>
      <c r="P637" s="58"/>
      <c r="Q637" s="58"/>
      <c r="R637" s="58"/>
      <c r="S637" s="58"/>
      <c r="T637" s="58"/>
      <c r="U637" s="58"/>
      <c r="V637" s="58"/>
      <c r="W637" s="58"/>
      <c r="X637" s="58"/>
      <c r="Y637" s="58"/>
      <c r="Z637" s="58"/>
    </row>
    <row r="638" spans="13:26" ht="12.75">
      <c r="M638" s="97"/>
      <c r="N638" s="58"/>
      <c r="O638" s="58"/>
      <c r="P638" s="58"/>
      <c r="Q638" s="58"/>
      <c r="R638" s="58"/>
      <c r="S638" s="58"/>
      <c r="T638" s="58"/>
      <c r="U638" s="58"/>
      <c r="V638" s="58"/>
      <c r="W638" s="58"/>
      <c r="X638" s="58"/>
      <c r="Y638" s="58"/>
      <c r="Z638" s="58"/>
    </row>
    <row r="639" spans="13:26" ht="12.75">
      <c r="M639" s="97"/>
      <c r="N639" s="58"/>
      <c r="O639" s="58"/>
      <c r="P639" s="58"/>
      <c r="Q639" s="58"/>
      <c r="R639" s="58"/>
      <c r="S639" s="58"/>
      <c r="T639" s="58"/>
      <c r="U639" s="58"/>
      <c r="V639" s="58"/>
      <c r="W639" s="58"/>
      <c r="X639" s="58"/>
      <c r="Y639" s="58"/>
      <c r="Z639" s="58"/>
    </row>
    <row r="640" spans="13:26" ht="12.75">
      <c r="M640" s="97"/>
      <c r="N640" s="58"/>
      <c r="O640" s="58"/>
      <c r="P640" s="58"/>
      <c r="Q640" s="58"/>
      <c r="R640" s="58"/>
      <c r="S640" s="58"/>
      <c r="T640" s="58"/>
      <c r="U640" s="58"/>
      <c r="V640" s="58"/>
      <c r="W640" s="58"/>
      <c r="X640" s="58"/>
      <c r="Y640" s="58"/>
      <c r="Z640" s="58"/>
    </row>
    <row r="641" spans="13:26" ht="12.75">
      <c r="M641" s="97"/>
      <c r="N641" s="58"/>
      <c r="O641" s="58"/>
      <c r="P641" s="58"/>
      <c r="Q641" s="58"/>
      <c r="R641" s="58"/>
      <c r="S641" s="58"/>
      <c r="T641" s="58"/>
      <c r="U641" s="58"/>
      <c r="V641" s="58"/>
      <c r="W641" s="58"/>
      <c r="X641" s="58"/>
      <c r="Y641" s="58"/>
      <c r="Z641" s="58"/>
    </row>
    <row r="642" spans="13:26" ht="12.75">
      <c r="M642" s="97"/>
      <c r="N642" s="58"/>
      <c r="O642" s="58"/>
      <c r="P642" s="58"/>
      <c r="Q642" s="58"/>
      <c r="R642" s="58"/>
      <c r="S642" s="58"/>
      <c r="T642" s="58"/>
      <c r="U642" s="58"/>
      <c r="V642" s="58"/>
      <c r="W642" s="58"/>
      <c r="X642" s="58"/>
      <c r="Y642" s="58"/>
      <c r="Z642" s="58"/>
    </row>
    <row r="643" spans="13:26" ht="12.75">
      <c r="M643" s="97"/>
      <c r="N643" s="58"/>
      <c r="O643" s="58"/>
      <c r="P643" s="58"/>
      <c r="Q643" s="58"/>
      <c r="R643" s="58"/>
      <c r="S643" s="58"/>
      <c r="T643" s="58"/>
      <c r="U643" s="58"/>
      <c r="V643" s="58"/>
      <c r="W643" s="58"/>
      <c r="X643" s="58"/>
      <c r="Y643" s="58"/>
      <c r="Z643" s="58"/>
    </row>
    <row r="644" spans="13:26" ht="12.75">
      <c r="M644" s="97"/>
      <c r="N644" s="58"/>
      <c r="O644" s="58"/>
      <c r="P644" s="58"/>
      <c r="Q644" s="58"/>
      <c r="R644" s="58"/>
      <c r="S644" s="58"/>
      <c r="T644" s="58"/>
      <c r="U644" s="58"/>
      <c r="V644" s="58"/>
      <c r="W644" s="58"/>
      <c r="X644" s="58"/>
      <c r="Y644" s="58"/>
      <c r="Z644" s="58"/>
    </row>
    <row r="645" spans="13:26" ht="12.75">
      <c r="M645" s="97"/>
      <c r="N645" s="58"/>
      <c r="O645" s="58"/>
      <c r="P645" s="58"/>
      <c r="Q645" s="58"/>
      <c r="R645" s="58"/>
      <c r="S645" s="58"/>
      <c r="T645" s="58"/>
      <c r="U645" s="58"/>
      <c r="V645" s="58"/>
      <c r="W645" s="58"/>
      <c r="X645" s="58"/>
      <c r="Y645" s="58"/>
      <c r="Z645" s="58"/>
    </row>
    <row r="646" spans="13:26" ht="12.75">
      <c r="M646" s="97"/>
      <c r="N646" s="58"/>
      <c r="O646" s="58"/>
      <c r="P646" s="58"/>
      <c r="Q646" s="58"/>
      <c r="R646" s="58"/>
      <c r="S646" s="58"/>
      <c r="T646" s="58"/>
      <c r="U646" s="58"/>
      <c r="V646" s="58"/>
      <c r="W646" s="58"/>
      <c r="X646" s="58"/>
      <c r="Y646" s="58"/>
      <c r="Z646" s="58"/>
    </row>
    <row r="647" spans="13:26" ht="12.75">
      <c r="M647" s="97"/>
      <c r="N647" s="58"/>
      <c r="O647" s="58"/>
      <c r="P647" s="58"/>
      <c r="Q647" s="58"/>
      <c r="R647" s="58"/>
      <c r="S647" s="58"/>
      <c r="T647" s="58"/>
      <c r="U647" s="58"/>
      <c r="V647" s="58"/>
      <c r="W647" s="58"/>
      <c r="X647" s="58"/>
      <c r="Y647" s="58"/>
      <c r="Z647" s="58"/>
    </row>
    <row r="648" spans="13:26" ht="12.75">
      <c r="M648" s="97"/>
      <c r="N648" s="58"/>
      <c r="O648" s="58"/>
      <c r="P648" s="58"/>
      <c r="Q648" s="58"/>
      <c r="R648" s="58"/>
      <c r="S648" s="58"/>
      <c r="T648" s="58"/>
      <c r="U648" s="58"/>
      <c r="V648" s="58"/>
      <c r="W648" s="58"/>
      <c r="X648" s="58"/>
      <c r="Y648" s="58"/>
      <c r="Z648" s="58"/>
    </row>
    <row r="649" spans="13:26" ht="12.75">
      <c r="M649" s="97"/>
      <c r="N649" s="58"/>
      <c r="O649" s="58"/>
      <c r="P649" s="58"/>
      <c r="Q649" s="58"/>
      <c r="R649" s="58"/>
      <c r="S649" s="58"/>
      <c r="T649" s="58"/>
      <c r="U649" s="58"/>
      <c r="V649" s="58"/>
      <c r="W649" s="58"/>
      <c r="X649" s="58"/>
      <c r="Y649" s="58"/>
      <c r="Z649" s="58"/>
    </row>
    <row r="650" spans="13:26" ht="12.75">
      <c r="M650" s="97"/>
      <c r="N650" s="58"/>
      <c r="O650" s="58"/>
      <c r="P650" s="58"/>
      <c r="Q650" s="58"/>
      <c r="R650" s="58"/>
      <c r="S650" s="58"/>
      <c r="T650" s="58"/>
      <c r="U650" s="58"/>
      <c r="V650" s="58"/>
      <c r="W650" s="58"/>
      <c r="X650" s="58"/>
      <c r="Y650" s="58"/>
      <c r="Z650" s="58"/>
    </row>
    <row r="651" spans="13:26" ht="12.75">
      <c r="M651" s="97"/>
      <c r="N651" s="58"/>
      <c r="O651" s="58"/>
      <c r="P651" s="58"/>
      <c r="Q651" s="58"/>
      <c r="R651" s="58"/>
      <c r="S651" s="58"/>
      <c r="T651" s="58"/>
      <c r="U651" s="58"/>
      <c r="V651" s="58"/>
      <c r="W651" s="58"/>
      <c r="X651" s="58"/>
      <c r="Y651" s="58"/>
      <c r="Z651" s="58"/>
    </row>
    <row r="652" spans="13:26" ht="12.75">
      <c r="M652" s="97"/>
      <c r="N652" s="58"/>
      <c r="O652" s="58"/>
      <c r="P652" s="58"/>
      <c r="Q652" s="58"/>
      <c r="R652" s="58"/>
      <c r="S652" s="58"/>
      <c r="T652" s="58"/>
      <c r="U652" s="58"/>
      <c r="V652" s="58"/>
      <c r="W652" s="58"/>
      <c r="X652" s="58"/>
      <c r="Y652" s="58"/>
      <c r="Z652" s="58"/>
    </row>
    <row r="653" spans="13:26" ht="12.75">
      <c r="M653" s="97"/>
      <c r="N653" s="58"/>
      <c r="O653" s="58"/>
      <c r="P653" s="58"/>
      <c r="Q653" s="58"/>
      <c r="R653" s="58"/>
      <c r="S653" s="58"/>
      <c r="T653" s="58"/>
      <c r="U653" s="58"/>
      <c r="V653" s="58"/>
      <c r="W653" s="58"/>
      <c r="X653" s="58"/>
      <c r="Y653" s="58"/>
      <c r="Z653" s="58"/>
    </row>
    <row r="654" spans="13:26" ht="12.75">
      <c r="M654" s="97"/>
      <c r="N654" s="58"/>
      <c r="O654" s="58"/>
      <c r="P654" s="58"/>
      <c r="Q654" s="58"/>
      <c r="R654" s="58"/>
      <c r="S654" s="58"/>
      <c r="T654" s="58"/>
      <c r="U654" s="58"/>
      <c r="V654" s="58"/>
      <c r="W654" s="58"/>
      <c r="X654" s="58"/>
      <c r="Y654" s="58"/>
      <c r="Z654" s="58"/>
    </row>
    <row r="655" spans="13:26" ht="12.75">
      <c r="M655" s="97"/>
      <c r="N655" s="58"/>
      <c r="O655" s="58"/>
      <c r="P655" s="58"/>
      <c r="Q655" s="58"/>
      <c r="R655" s="58"/>
      <c r="S655" s="58"/>
      <c r="T655" s="58"/>
      <c r="U655" s="58"/>
      <c r="V655" s="58"/>
      <c r="W655" s="58"/>
      <c r="X655" s="58"/>
      <c r="Y655" s="58"/>
      <c r="Z655" s="58"/>
    </row>
    <row r="656" spans="13:26" ht="12.75">
      <c r="M656" s="97"/>
      <c r="N656" s="58"/>
      <c r="O656" s="58"/>
      <c r="P656" s="58"/>
      <c r="Q656" s="58"/>
      <c r="R656" s="58"/>
      <c r="S656" s="58"/>
      <c r="T656" s="58"/>
      <c r="U656" s="58"/>
      <c r="V656" s="58"/>
      <c r="W656" s="58"/>
      <c r="X656" s="58"/>
      <c r="Y656" s="58"/>
      <c r="Z656" s="58"/>
    </row>
    <row r="657" spans="13:26" ht="12.75">
      <c r="M657" s="97"/>
      <c r="N657" s="58"/>
      <c r="O657" s="58"/>
      <c r="P657" s="58"/>
      <c r="Q657" s="58"/>
      <c r="R657" s="58"/>
      <c r="S657" s="58"/>
      <c r="T657" s="58"/>
      <c r="U657" s="58"/>
      <c r="V657" s="58"/>
      <c r="W657" s="58"/>
      <c r="X657" s="58"/>
      <c r="Y657" s="58"/>
      <c r="Z657" s="58"/>
    </row>
    <row r="658" spans="13:26" ht="12.75">
      <c r="M658" s="97"/>
      <c r="N658" s="58"/>
      <c r="O658" s="58"/>
      <c r="P658" s="58"/>
      <c r="Q658" s="58"/>
      <c r="R658" s="58"/>
      <c r="S658" s="58"/>
      <c r="T658" s="58"/>
      <c r="U658" s="58"/>
      <c r="V658" s="58"/>
      <c r="W658" s="58"/>
      <c r="X658" s="58"/>
      <c r="Y658" s="58"/>
      <c r="Z658" s="58"/>
    </row>
    <row r="659" spans="13:26" ht="12.75">
      <c r="M659" s="97"/>
      <c r="N659" s="58"/>
      <c r="O659" s="58"/>
      <c r="P659" s="58"/>
      <c r="Q659" s="58"/>
      <c r="R659" s="58"/>
      <c r="S659" s="58"/>
      <c r="T659" s="58"/>
      <c r="U659" s="58"/>
      <c r="V659" s="58"/>
      <c r="W659" s="58"/>
      <c r="X659" s="58"/>
      <c r="Y659" s="58"/>
      <c r="Z659" s="58"/>
    </row>
    <row r="660" spans="13:26" ht="12.75">
      <c r="M660" s="97"/>
      <c r="N660" s="58"/>
      <c r="O660" s="58"/>
      <c r="P660" s="58"/>
      <c r="Q660" s="58"/>
      <c r="R660" s="58"/>
      <c r="S660" s="58"/>
      <c r="T660" s="58"/>
      <c r="U660" s="58"/>
      <c r="V660" s="58"/>
      <c r="W660" s="58"/>
      <c r="X660" s="58"/>
      <c r="Y660" s="58"/>
      <c r="Z660" s="58"/>
    </row>
    <row r="661" spans="13:26" ht="12.75">
      <c r="M661" s="97"/>
      <c r="N661" s="58"/>
      <c r="O661" s="58"/>
      <c r="P661" s="58"/>
      <c r="Q661" s="58"/>
      <c r="R661" s="58"/>
      <c r="S661" s="58"/>
      <c r="T661" s="58"/>
      <c r="U661" s="58"/>
      <c r="V661" s="58"/>
      <c r="W661" s="58"/>
      <c r="X661" s="58"/>
      <c r="Y661" s="58"/>
      <c r="Z661" s="58"/>
    </row>
    <row r="662" spans="13:26" ht="12.75">
      <c r="M662" s="97"/>
      <c r="N662" s="58"/>
      <c r="O662" s="58"/>
      <c r="P662" s="58"/>
      <c r="Q662" s="58"/>
      <c r="R662" s="58"/>
      <c r="S662" s="58"/>
      <c r="T662" s="58"/>
      <c r="U662" s="58"/>
      <c r="V662" s="58"/>
      <c r="W662" s="58"/>
      <c r="X662" s="58"/>
      <c r="Y662" s="58"/>
      <c r="Z662" s="58"/>
    </row>
    <row r="663" spans="13:26" ht="12.75">
      <c r="M663" s="97"/>
      <c r="N663" s="58"/>
      <c r="O663" s="58"/>
      <c r="P663" s="58"/>
      <c r="Q663" s="58"/>
      <c r="R663" s="58"/>
      <c r="S663" s="58"/>
      <c r="T663" s="58"/>
      <c r="U663" s="58"/>
      <c r="V663" s="58"/>
      <c r="W663" s="58"/>
      <c r="X663" s="58"/>
      <c r="Y663" s="58"/>
      <c r="Z663" s="58"/>
    </row>
    <row r="664" spans="13:26" ht="12.75">
      <c r="M664" s="97"/>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paperSize="122"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ignoredErrors>
    <ignoredError sqref="H21:I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2011-11-17T14:49:15Z</cp:lastPrinted>
  <dcterms:created xsi:type="dcterms:W3CDTF">2008-04-15T15:00:43Z</dcterms:created>
  <dcterms:modified xsi:type="dcterms:W3CDTF">2011-11-17T14:55:20Z</dcterms:modified>
  <cp:category/>
  <cp:version/>
  <cp:contentType/>
  <cp:contentStatus/>
</cp:coreProperties>
</file>