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9600" windowHeight="12000" activeTab="0"/>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'Principales_productos'!$A$1:$J$391</definedName>
    <definedName name="_xlnm.Print_Area" localSheetId="5">'Principales_rubros'!$A$1:$D$116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<sst xmlns="http://schemas.openxmlformats.org/spreadsheetml/2006/main" count="1149" uniqueCount="350">
  <si>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</si>
  <si>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</si>
  <si>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</si>
  <si>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</si>
  <si>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</si>
  <si>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</si>
  <si>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</si>
  <si>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</si>
  <si>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</si>
  <si>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</si>
  <si>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</si>
  <si>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</si>
  <si>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</si>
  <si>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</si>
  <si>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</si>
  <si>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</si>
  <si>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</si>
  <si>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</si>
  <si>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</si>
  <si>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</si>
  <si>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</si>
  <si>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</si>
  <si>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</si>
  <si>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</si>
  <si>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</si>
  <si>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</si>
  <si>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</si>
  <si>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</si>
  <si>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</si>
  <si>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</si>
  <si>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</si>
  <si>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</si>
  <si>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</si>
  <si>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</si>
  <si>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</si>
  <si>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</si>
  <si>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</si>
  <si>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</si>
  <si>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</si>
  <si>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</si>
  <si>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</si>
  <si>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</si>
  <si>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</si>
  <si>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</si>
  <si>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</si>
  <si>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</si>
  <si>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</si>
  <si>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</si>
  <si>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</si>
  <si>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</si>
  <si>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</si>
  <si>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</si>
  <si>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</si>
  <si>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</si>
  <si>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</si>
  <si>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</si>
  <si>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</si>
  <si>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</si>
  <si>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</si>
  <si>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</si>
  <si>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</si>
  <si>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</si>
  <si>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</si>
  <si>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</si>
  <si>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</si>
  <si>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</si>
  <si>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</si>
  <si>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</si>
  <si>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</si>
  <si>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</si>
  <si>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</si>
  <si>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</si>
  <si>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</si>
  <si>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</si>
  <si>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</si>
  <si>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</si>
  <si>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</si>
  <si>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</si>
  <si>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</si>
  <si>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</si>
  <si>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</si>
  <si>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</si>
  <si>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</si>
  <si>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</si>
  <si>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</si>
  <si>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</si>
  <si>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</si>
  <si>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</si>
  <si>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</si>
  <si>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</si>
  <si>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</si>
  <si>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</si>
  <si>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</si>
  <si>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</si>
  <si>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</si>
  <si>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</si>
  <si>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</si>
  <si>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</si>
  <si>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</si>
  <si>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</si>
  <si>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</si>
  <si>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</si>
  <si>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</si>
  <si>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</si>
  <si>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</si>
  <si>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</si>
  <si>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</si>
  <si>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</si>
  <si>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</si>
  <si>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</si>
  <si>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</si>
  <si>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</si>
  <si>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</si>
  <si>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</si>
  <si>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</si>
  <si>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</si>
  <si>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</si>
  <si>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</si>
  <si>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</si>
  <si>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</si>
  <si>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</si>
  <si>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</si>
  <si>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</si>
  <si>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</si>
  <si>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</si>
  <si>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</si>
  <si>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</si>
  <si>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</si>
  <si>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</si>
  <si>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</si>
  <si>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</si>
  <si>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</si>
  <si>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</si>
  <si>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</si>
  <si>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</si>
  <si>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</si>
  <si>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</si>
  <si>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</si>
  <si>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</si>
  <si>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</si>
  <si>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</si>
  <si>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</si>
  <si>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</si>
  <si>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</si>
  <si>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</si>
  <si>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</si>
  <si>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</si>
  <si>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</si>
  <si>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</si>
  <si>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</si>
  <si>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</si>
  <si>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</si>
  <si>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</si>
  <si>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</si>
  <si>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</si>
  <si>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</si>
  <si>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</si>
  <si>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</si>
  <si>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</si>
  <si>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</si>
  <si>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</si>
  <si>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</si>
  <si>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</si>
  <si>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</si>
  <si>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</si>
  <si>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</si>
  <si>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</si>
  <si>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</si>
  <si>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</si>
  <si>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</si>
  <si>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</si>
  <si>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</si>
  <si>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</si>
  <si>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</si>
  <si>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</si>
  <si>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</si>
  <si>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</si>
  <si>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</si>
  <si>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</si>
  <si>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</si>
  <si>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</si>
  <si>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</si>
  <si>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</si>
  <si>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</si>
  <si>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</si>
  <si>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</si>
  <si>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</si>
  <si>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</si>
  <si>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</si>
  <si>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</si>
  <si>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</si>
  <si>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</si>
  <si>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</si>
  <si>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</si>
  <si>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</si>
  <si>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</si>
  <si>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</si>
  <si>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</si>
  <si>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</si>
  <si>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</si>
  <si>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</si>
  <si>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</si>
  <si>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</si>
  <si>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</si>
  <si>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</si>
  <si>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</si>
  <si>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</si>
  <si>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Volumen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</si>
  <si>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</si>
  <si>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</si>
  <si>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</si>
  <si>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</si>
  <si>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</si>
  <si>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</si>
  <si>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</si>
  <si>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</si>
  <si>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</si>
  <si>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</si>
  <si>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</si>
  <si>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</si>
  <si>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</si>
  <si>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</si>
  <si>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</si>
  <si>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</si>
  <si>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</si>
  <si>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</si>
  <si>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</si>
  <si>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</si>
  <si>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</si>
  <si>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</si>
  <si>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</si>
  <si>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</si>
  <si>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</si>
  <si>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</si>
  <si>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</si>
  <si>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</si>
  <si>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</si>
  <si>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</si>
  <si>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</si>
  <si>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</si>
  <si>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</si>
  <si>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</si>
  <si>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</si>
  <si>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</si>
  <si>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</si>
  <si>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</si>
  <si>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</si>
  <si>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</si>
  <si>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</si>
  <si>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</si>
  <si>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</si>
  <si>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</si>
  <si>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</si>
  <si>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</si>
  <si>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</si>
  <si>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</si>
  <si>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</si>
  <si>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</si>
  <si>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</si>
  <si>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</si>
  <si>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</si>
  <si>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</si>
  <si>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</si>
  <si>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</si>
  <si>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</si>
  <si>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</si>
  <si>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</si>
  <si>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</si>
  <si>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</si>
  <si>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</si>
  <si>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</si>
  <si>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</si>
  <si>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</si>
  <si>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</si>
  <si>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</si>
  <si>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</si>
  <si>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</si>
  <si>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</si>
  <si>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</si>
  <si>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</si>
  <si>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</si>
  <si>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</si>
  <si>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</si>
  <si>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</si>
  <si>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</si>
  <si>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</si>
  <si>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</si>
  <si>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</si>
  <si>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Otros</t>
  </si>
  <si>
    <t>orden</t>
  </si>
  <si>
    <t>España</t>
  </si>
  <si>
    <t>Total regional</t>
  </si>
  <si>
    <t>Peonía</t>
  </si>
  <si>
    <t>Valor (dólares FOB)*</t>
  </si>
  <si>
    <t>Polonia</t>
  </si>
  <si>
    <t>Tailandia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</si>
  <si>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</si>
  <si>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</si>
  <si>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</si>
  <si>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</si>
  <si>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</si>
  <si>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</si>
  <si>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</si>
  <si>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</si>
  <si>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</si>
  <si>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</si>
  <si>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</si>
  <si>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</si>
  <si>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</si>
  <si>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</si>
  <si>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</si>
  <si>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</si>
  <si>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</si>
  <si>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</si>
  <si>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</si>
  <si>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</si>
  <si>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</si>
  <si>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</si>
  <si>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</si>
  <si>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</si>
  <si>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</si>
  <si>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</si>
  <si>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</si>
  <si>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</si>
  <si>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</si>
  <si>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</si>
  <si>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</si>
  <si>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</si>
  <si>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</si>
  <si>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</si>
  <si>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</si>
  <si>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</si>
  <si>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</si>
  <si>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</si>
  <si>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</si>
  <si>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Indonesia</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</si>
  <si>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</si>
  <si>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</si>
  <si>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</si>
  <si>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</si>
  <si>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</si>
  <si>
    <t>AVANCE MENSUAL SEPTIEMBRE 2008</t>
  </si>
  <si>
    <t>OCTUBRE 2008</t>
  </si>
  <si>
    <t>Avance mensual septiembre 2008</t>
  </si>
  <si>
    <t>Octubre 2008</t>
  </si>
  <si>
    <t>ene- sep</t>
  </si>
  <si>
    <t>Enero-Septiembre</t>
  </si>
  <si>
    <t>Hortalizas y tubérculos</t>
  </si>
  <si>
    <t>Hortalizas  y tubérculos</t>
  </si>
  <si>
    <t>Cunicolas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</si>
</sst>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1">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
      <patternFill patternType="solid">
        <fgColor indexed="50"/>
        <bgColor indexed="64"/>
      </patternFill>
    </fill>
    <fill>
      <patternFill patternType="solid">
        <fgColor indexed="13"/>
        <bgColor indexed="64"/>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52">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3" fontId="18" fillId="5" borderId="0" xfId="0" applyNumberFormat="1" applyFont="1" applyFill="1" applyBorder="1" applyAlignment="1">
      <alignment/>
    </xf>
    <xf numFmtId="3" fontId="3" fillId="2" borderId="0" xfId="0" applyNumberFormat="1" applyFont="1" applyFill="1" applyBorder="1" applyAlignment="1">
      <alignment/>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3" fontId="18" fillId="6" borderId="0" xfId="0" applyNumberFormat="1" applyFont="1" applyFill="1" applyBorder="1" applyAlignment="1">
      <alignment/>
    </xf>
    <xf numFmtId="3" fontId="0" fillId="6" borderId="0" xfId="0" applyNumberFormat="1" applyFont="1" applyFill="1" applyBorder="1" applyAlignment="1">
      <alignment/>
    </xf>
    <xf numFmtId="3" fontId="0" fillId="5" borderId="0" xfId="0" applyNumberFormat="1" applyFont="1" applyFill="1" applyBorder="1" applyAlignment="1">
      <alignment/>
    </xf>
    <xf numFmtId="0" fontId="3" fillId="0" borderId="3" xfId="0" applyFont="1" applyFill="1" applyBorder="1" applyAlignment="1">
      <alignment/>
    </xf>
    <xf numFmtId="3" fontId="3" fillId="0" borderId="3" xfId="0" applyNumberFormat="1" applyFont="1" applyFill="1" applyBorder="1" applyAlignment="1">
      <alignment/>
    </xf>
    <xf numFmtId="0" fontId="0" fillId="0" borderId="0" xfId="0" applyBorder="1" applyAlignment="1">
      <alignment horizontal="center" vertical="distributed"/>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3" fontId="17" fillId="0" borderId="6" xfId="0" applyNumberFormat="1" applyFont="1" applyBorder="1" applyAlignment="1">
      <alignment horizontal="center"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Septiembre 2008
</a:t>
            </a:r>
          </a:p>
        </c:rich>
      </c:tx>
      <c:layout>
        <c:manualLayout>
          <c:xMode val="factor"/>
          <c:yMode val="factor"/>
          <c:x val="-0.111"/>
          <c:y val="-0.02075"/>
        </c:manualLayout>
      </c:layout>
      <c:spPr>
        <a:noFill/>
        <a:ln>
          <a:noFill/>
        </a:ln>
      </c:spPr>
    </c:title>
    <c:plotArea>
      <c:layout>
        <c:manualLayout>
          <c:xMode val="edge"/>
          <c:yMode val="edge"/>
          <c:x val="0.05875"/>
          <c:y val="0.19325"/>
          <c:w val="0.821"/>
          <c:h val="0.521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'!$Q$9:$Q$16</c:f>
              <c:numCache/>
            </c:numRef>
          </c:val>
        </c:ser>
        <c:overlap val="30"/>
        <c:axId val="36147813"/>
        <c:axId val="56894862"/>
      </c:barChart>
      <c:catAx>
        <c:axId val="36147813"/>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56894862"/>
        <c:crosses val="autoZero"/>
        <c:auto val="1"/>
        <c:lblOffset val="360"/>
        <c:noMultiLvlLbl val="0"/>
      </c:catAx>
      <c:valAx>
        <c:axId val="56894862"/>
        <c:scaling>
          <c:orientation val="minMax"/>
          <c:max val="3600000"/>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147813"/>
        <c:crossesAt val="1"/>
        <c:crossBetween val="between"/>
        <c:dispUnits>
          <c:builtInUnit val="thousands"/>
        </c:dispUnits>
        <c:majorUnit val="4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0</xdr:rowOff>
    </xdr:from>
    <xdr:to>
      <xdr:col>5</xdr:col>
      <xdr:colOff>457200</xdr:colOff>
      <xdr:row>61</xdr:row>
      <xdr:rowOff>123825</xdr:rowOff>
    </xdr:to>
    <xdr:graphicFrame>
      <xdr:nvGraphicFramePr>
        <xdr:cNvPr id="4" name="Chart 4"/>
        <xdr:cNvGraphicFramePr/>
      </xdr:nvGraphicFramePr>
      <xdr:xfrm>
        <a:off x="581025" y="452437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0.29225</cdr:x>
      <cdr:y>0.692</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tabSelected="1" workbookViewId="0" topLeftCell="A1">
      <selection activeCell="J13" sqref="J13"/>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32" t="s">
        <v>0</v>
      </c>
      <c r="B8" s="132"/>
      <c r="C8" s="132"/>
      <c r="D8" s="132"/>
      <c r="E8" s="132"/>
      <c r="F8" s="132"/>
      <c r="G8" s="132"/>
    </row>
    <row r="9" spans="1:7" ht="20.25">
      <c r="A9" s="131"/>
      <c r="B9" s="131"/>
      <c r="C9" s="131"/>
      <c r="D9" s="131"/>
      <c r="E9" s="131"/>
      <c r="F9" s="131"/>
      <c r="G9" s="131"/>
    </row>
    <row r="10" spans="1:7" ht="20.25">
      <c r="A10" s="131"/>
      <c r="B10" s="131"/>
      <c r="C10" s="131"/>
      <c r="D10" s="131"/>
      <c r="E10" s="131"/>
      <c r="F10" s="131"/>
      <c r="G10" s="131"/>
    </row>
    <row r="11" spans="1:7" ht="20.25">
      <c r="A11" s="4"/>
      <c r="B11" s="3"/>
      <c r="C11" s="3"/>
      <c r="D11" s="3"/>
      <c r="E11" s="3"/>
      <c r="F11" s="3"/>
      <c r="G11" s="3"/>
    </row>
    <row r="12" spans="1:7" ht="20.25">
      <c r="A12" s="4"/>
      <c r="B12" s="3"/>
      <c r="C12" s="3"/>
      <c r="D12" s="3"/>
      <c r="E12" s="3"/>
      <c r="F12" s="3"/>
      <c r="G12" s="3"/>
    </row>
    <row r="13" spans="1:7" ht="20.25">
      <c r="A13" s="131" t="s">
        <v>341</v>
      </c>
      <c r="B13" s="131"/>
      <c r="C13" s="131"/>
      <c r="D13" s="131"/>
      <c r="E13" s="131"/>
      <c r="F13" s="131"/>
      <c r="G13" s="131"/>
    </row>
    <row r="14" spans="1:7" ht="20.25">
      <c r="A14" s="131"/>
      <c r="B14" s="131"/>
      <c r="C14" s="131"/>
      <c r="D14" s="131"/>
      <c r="E14" s="131"/>
      <c r="F14" s="131"/>
      <c r="G14" s="131"/>
    </row>
    <row r="15" spans="1:7" ht="20.25">
      <c r="A15" s="4"/>
      <c r="B15" s="3"/>
      <c r="C15" s="3"/>
      <c r="D15" s="3"/>
      <c r="E15" s="3"/>
      <c r="F15" s="3"/>
      <c r="G15" s="3"/>
    </row>
    <row r="16" spans="1:7" ht="20.25">
      <c r="A16" s="4"/>
      <c r="B16" s="3"/>
      <c r="C16" s="3"/>
      <c r="D16" s="3"/>
      <c r="E16" s="3"/>
      <c r="F16" s="3"/>
      <c r="G16" s="3"/>
    </row>
    <row r="17" spans="1:7" ht="20.25">
      <c r="A17" s="133"/>
      <c r="B17" s="131"/>
      <c r="C17" s="131"/>
      <c r="D17" s="131"/>
      <c r="E17" s="131"/>
      <c r="F17" s="131"/>
      <c r="G17" s="131"/>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29"/>
      <c r="B31" s="130"/>
      <c r="C31" s="130"/>
      <c r="D31" s="130"/>
      <c r="E31" s="130"/>
      <c r="F31" s="130"/>
      <c r="G31" s="130"/>
    </row>
    <row r="32" spans="1:7" ht="18">
      <c r="A32" s="129" t="s">
        <v>342</v>
      </c>
      <c r="B32" s="130"/>
      <c r="C32" s="130"/>
      <c r="D32" s="130"/>
      <c r="E32" s="130"/>
      <c r="F32" s="130"/>
      <c r="G32" s="130"/>
    </row>
    <row r="33" spans="1:7" ht="20.25">
      <c r="A33" s="5"/>
      <c r="B33" s="3"/>
      <c r="C33" s="3"/>
      <c r="D33" s="3"/>
      <c r="E33" s="3"/>
      <c r="F33" s="3"/>
      <c r="G33" s="3"/>
    </row>
    <row r="34" spans="1:7" ht="13.5" thickBot="1">
      <c r="A34" s="6"/>
      <c r="B34" s="6"/>
      <c r="C34" s="6"/>
      <c r="D34" s="6"/>
      <c r="E34" s="6"/>
      <c r="F34" s="6"/>
      <c r="G34" s="6"/>
    </row>
    <row r="40" spans="1:7" ht="12.75">
      <c r="A40" s="135" t="s">
        <v>1</v>
      </c>
      <c r="B40" s="135"/>
      <c r="C40" s="135"/>
      <c r="D40" s="135"/>
      <c r="E40" s="135"/>
      <c r="F40" s="135"/>
      <c r="G40" s="135"/>
    </row>
    <row r="41" spans="1:7" ht="12.75">
      <c r="A41" s="135" t="s">
        <v>343</v>
      </c>
      <c r="B41" s="135"/>
      <c r="C41" s="135"/>
      <c r="D41" s="135"/>
      <c r="E41" s="135"/>
      <c r="F41" s="135"/>
      <c r="G41" s="135"/>
    </row>
    <row r="42" spans="1:7" ht="12.75">
      <c r="A42" s="135"/>
      <c r="B42" s="135"/>
      <c r="C42" s="135"/>
      <c r="D42" s="135"/>
      <c r="E42" s="135"/>
      <c r="F42" s="135"/>
      <c r="G42" s="135"/>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34"/>
      <c r="B46" s="134"/>
      <c r="C46" s="134"/>
      <c r="D46" s="134"/>
      <c r="E46" s="134"/>
      <c r="F46" s="134"/>
      <c r="G46" s="134"/>
    </row>
    <row r="47" spans="1:7" ht="12.75">
      <c r="A47" s="134"/>
      <c r="B47" s="134"/>
      <c r="C47" s="134"/>
      <c r="D47" s="134"/>
      <c r="E47" s="134"/>
      <c r="F47" s="134"/>
      <c r="G47" s="134"/>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34" t="s">
        <v>2</v>
      </c>
      <c r="B52" s="134"/>
      <c r="C52" s="134"/>
      <c r="D52" s="134"/>
      <c r="E52" s="134"/>
      <c r="F52" s="134"/>
      <c r="G52" s="134"/>
    </row>
    <row r="53" spans="1:7" ht="12.75">
      <c r="A53" s="134" t="s">
        <v>3</v>
      </c>
      <c r="B53" s="134"/>
      <c r="C53" s="134"/>
      <c r="D53" s="134"/>
      <c r="E53" s="134"/>
      <c r="F53" s="134"/>
      <c r="G53" s="134"/>
    </row>
    <row r="54" spans="1:7" ht="12.75">
      <c r="A54" s="8"/>
      <c r="B54" s="7"/>
      <c r="C54" s="7"/>
      <c r="D54" s="7"/>
      <c r="E54" s="7"/>
      <c r="F54" s="7"/>
      <c r="G54" s="7"/>
    </row>
    <row r="55" spans="1:7" ht="12.75">
      <c r="A55" s="8"/>
      <c r="B55" s="7"/>
      <c r="C55" s="7"/>
      <c r="D55" s="7"/>
      <c r="E55" s="7"/>
      <c r="F55" s="7"/>
      <c r="G55" s="7"/>
    </row>
    <row r="56" spans="1:7" ht="12.75">
      <c r="A56" s="134" t="s">
        <v>4</v>
      </c>
      <c r="B56" s="134"/>
      <c r="C56" s="134"/>
      <c r="D56" s="134"/>
      <c r="E56" s="134"/>
      <c r="F56" s="134"/>
      <c r="G56" s="134"/>
    </row>
    <row r="57" spans="1:7" ht="12.75">
      <c r="A57" s="134" t="s">
        <v>5</v>
      </c>
      <c r="B57" s="134"/>
      <c r="C57" s="134"/>
      <c r="D57" s="134"/>
      <c r="E57" s="134"/>
      <c r="F57" s="134"/>
      <c r="G57" s="134"/>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34" t="s">
        <v>6</v>
      </c>
      <c r="B63" s="134"/>
      <c r="C63" s="134"/>
      <c r="D63" s="134"/>
      <c r="E63" s="134"/>
      <c r="F63" s="134"/>
      <c r="G63" s="134"/>
    </row>
    <row r="64" spans="1:7" ht="12.75">
      <c r="A64" s="137" t="s">
        <v>7</v>
      </c>
      <c r="B64" s="137"/>
      <c r="C64" s="137"/>
      <c r="D64" s="137"/>
      <c r="E64" s="137"/>
      <c r="F64" s="137"/>
      <c r="G64" s="137"/>
    </row>
    <row r="65" spans="1:7" ht="12.75">
      <c r="A65" s="134" t="s">
        <v>8</v>
      </c>
      <c r="B65" s="134"/>
      <c r="C65" s="134"/>
      <c r="D65" s="134"/>
      <c r="E65" s="134"/>
      <c r="F65" s="134"/>
      <c r="G65" s="134"/>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36" t="s">
        <v>344</v>
      </c>
      <c r="B81" s="134"/>
      <c r="C81" s="134"/>
      <c r="D81" s="134"/>
      <c r="E81" s="134"/>
      <c r="F81" s="134"/>
      <c r="G81" s="134"/>
    </row>
    <row r="82" spans="1:7" ht="12.75">
      <c r="A82" s="7"/>
      <c r="B82" s="7"/>
      <c r="C82" s="7"/>
      <c r="D82" s="7"/>
      <c r="E82" s="7"/>
      <c r="F82" s="7"/>
      <c r="G82" s="7"/>
    </row>
    <row r="83" spans="1:7" ht="12.75">
      <c r="A83" s="134" t="s">
        <v>9</v>
      </c>
      <c r="B83" s="134"/>
      <c r="C83" s="134"/>
      <c r="D83" s="134"/>
      <c r="E83" s="134"/>
      <c r="F83" s="134"/>
      <c r="G83" s="134"/>
    </row>
    <row r="84" spans="1:7" ht="12.75">
      <c r="A84" s="134" t="s">
        <v>10</v>
      </c>
      <c r="B84" s="134"/>
      <c r="C84" s="134"/>
      <c r="D84" s="134"/>
      <c r="E84" s="134"/>
      <c r="F84" s="134"/>
      <c r="G84" s="134"/>
    </row>
    <row r="85" spans="1:7" ht="12.75">
      <c r="A85" s="134"/>
      <c r="B85" s="134"/>
      <c r="C85" s="134"/>
      <c r="D85" s="134"/>
      <c r="E85" s="134"/>
      <c r="F85" s="134"/>
      <c r="G85" s="134"/>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38" t="s">
        <v>11</v>
      </c>
      <c r="B7" s="138"/>
      <c r="C7" s="138"/>
      <c r="D7" s="138"/>
      <c r="E7" s="138"/>
      <c r="F7" s="138"/>
      <c r="G7" s="138"/>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296</v>
      </c>
      <c r="C12" s="14"/>
      <c r="D12" s="14"/>
      <c r="E12" s="14"/>
      <c r="F12" s="14"/>
      <c r="G12" s="20">
        <v>4</v>
      </c>
    </row>
    <row r="13" spans="1:7" ht="12.75">
      <c r="A13" s="19" t="s">
        <v>16</v>
      </c>
      <c r="B13" s="14" t="s">
        <v>312</v>
      </c>
      <c r="C13" s="14"/>
      <c r="D13" s="14"/>
      <c r="E13" s="14"/>
      <c r="F13" s="14"/>
      <c r="G13" s="20">
        <v>5</v>
      </c>
    </row>
    <row r="14" spans="1:7" ht="12.75">
      <c r="A14" s="19" t="s">
        <v>17</v>
      </c>
      <c r="B14" s="14" t="s">
        <v>297</v>
      </c>
      <c r="C14" s="14"/>
      <c r="D14" s="14"/>
      <c r="E14" s="14"/>
      <c r="F14" s="14"/>
      <c r="G14" s="20">
        <v>6</v>
      </c>
    </row>
    <row r="15" spans="1:7" ht="12.75">
      <c r="A15" s="19" t="s">
        <v>18</v>
      </c>
      <c r="B15" s="14" t="s">
        <v>332</v>
      </c>
      <c r="C15" s="14"/>
      <c r="D15" s="14"/>
      <c r="E15" s="14"/>
      <c r="F15" s="14"/>
      <c r="G15" s="20">
        <v>8</v>
      </c>
    </row>
    <row r="16" spans="1:7" ht="12.75">
      <c r="A16" s="19" t="s">
        <v>19</v>
      </c>
      <c r="B16" s="14" t="s">
        <v>300</v>
      </c>
      <c r="C16" s="14"/>
      <c r="D16" s="14"/>
      <c r="E16" s="14"/>
      <c r="F16" s="14"/>
      <c r="G16" s="20">
        <v>10</v>
      </c>
    </row>
    <row r="17" spans="1:7" ht="12.75">
      <c r="A17" s="19" t="s">
        <v>20</v>
      </c>
      <c r="B17" s="14" t="s">
        <v>301</v>
      </c>
      <c r="C17" s="14"/>
      <c r="D17" s="14"/>
      <c r="E17" s="14"/>
      <c r="F17" s="14"/>
      <c r="G17" s="20">
        <v>11</v>
      </c>
    </row>
    <row r="18" spans="1:7" ht="12.75">
      <c r="A18" s="19" t="s">
        <v>21</v>
      </c>
      <c r="B18" s="14" t="s">
        <v>302</v>
      </c>
      <c r="C18" s="14"/>
      <c r="D18" s="14"/>
      <c r="E18" s="14"/>
      <c r="F18" s="14"/>
      <c r="G18" s="20">
        <v>12</v>
      </c>
    </row>
    <row r="19" spans="1:7" ht="12.75">
      <c r="A19" s="19" t="s">
        <v>22</v>
      </c>
      <c r="B19" s="14" t="s">
        <v>303</v>
      </c>
      <c r="C19" s="14"/>
      <c r="D19" s="14"/>
      <c r="E19" s="14"/>
      <c r="F19" s="14"/>
      <c r="G19" s="20">
        <v>13</v>
      </c>
    </row>
    <row r="20" spans="1:7" ht="12.75">
      <c r="A20" s="19" t="s">
        <v>23</v>
      </c>
      <c r="B20" s="14" t="s">
        <v>304</v>
      </c>
      <c r="C20" s="14"/>
      <c r="D20" s="14"/>
      <c r="E20" s="14"/>
      <c r="F20" s="14"/>
      <c r="G20" s="20">
        <v>14</v>
      </c>
    </row>
    <row r="21" spans="1:7" ht="12.75">
      <c r="A21" s="19" t="s">
        <v>24</v>
      </c>
      <c r="B21" s="14" t="s">
        <v>305</v>
      </c>
      <c r="C21" s="14"/>
      <c r="D21" s="14"/>
      <c r="E21" s="14"/>
      <c r="F21" s="14"/>
      <c r="G21" s="20">
        <v>15</v>
      </c>
    </row>
    <row r="22" spans="1:7" ht="12.75">
      <c r="A22" s="19" t="s">
        <v>25</v>
      </c>
      <c r="B22" s="14" t="s">
        <v>306</v>
      </c>
      <c r="C22" s="14"/>
      <c r="D22" s="14"/>
      <c r="E22" s="14"/>
      <c r="F22" s="14"/>
      <c r="G22" s="20">
        <v>16</v>
      </c>
    </row>
    <row r="23" spans="1:7" ht="12.75">
      <c r="A23" s="19" t="s">
        <v>26</v>
      </c>
      <c r="B23" s="14" t="s">
        <v>307</v>
      </c>
      <c r="C23" s="14"/>
      <c r="D23" s="14"/>
      <c r="E23" s="14"/>
      <c r="F23" s="14"/>
      <c r="G23" s="20">
        <v>17</v>
      </c>
    </row>
    <row r="24" spans="1:7" ht="12.75">
      <c r="A24" s="19" t="s">
        <v>27</v>
      </c>
      <c r="B24" s="14" t="s">
        <v>308</v>
      </c>
      <c r="C24" s="14"/>
      <c r="D24" s="14"/>
      <c r="E24" s="14"/>
      <c r="F24" s="14"/>
      <c r="G24" s="20">
        <v>18</v>
      </c>
    </row>
    <row r="25" spans="1:7" ht="12.75">
      <c r="A25" s="19" t="s">
        <v>28</v>
      </c>
      <c r="B25" s="14" t="s">
        <v>309</v>
      </c>
      <c r="C25" s="14"/>
      <c r="D25" s="14"/>
      <c r="E25" s="14"/>
      <c r="F25" s="14"/>
      <c r="G25" s="20">
        <v>19</v>
      </c>
    </row>
    <row r="26" spans="1:7" ht="12.75">
      <c r="A26" s="19" t="s">
        <v>29</v>
      </c>
      <c r="B26" s="14" t="s">
        <v>310</v>
      </c>
      <c r="C26" s="14"/>
      <c r="D26" s="14"/>
      <c r="E26" s="14"/>
      <c r="F26" s="14"/>
      <c r="G26" s="20">
        <v>20</v>
      </c>
    </row>
    <row r="27" spans="1:7" ht="12.75">
      <c r="A27" s="19" t="s">
        <v>30</v>
      </c>
      <c r="B27" s="14" t="s">
        <v>311</v>
      </c>
      <c r="C27" s="14"/>
      <c r="D27" s="14"/>
      <c r="E27" s="14"/>
      <c r="F27" s="14"/>
      <c r="G27" s="20">
        <v>21</v>
      </c>
    </row>
    <row r="28" spans="1:7" ht="12.75">
      <c r="A28" s="19" t="s">
        <v>331</v>
      </c>
      <c r="B28" s="14" t="s">
        <v>313</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39" t="s">
        <v>278</v>
      </c>
      <c r="B38" s="139"/>
      <c r="C38" s="139"/>
      <c r="D38" s="139"/>
      <c r="E38" s="139"/>
      <c r="F38" s="139"/>
      <c r="G38" s="139"/>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workbookViewId="0" topLeftCell="A12">
      <selection activeCell="C23" sqref="C23"/>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40" t="s">
        <v>33</v>
      </c>
      <c r="B1" s="140"/>
      <c r="C1" s="140"/>
      <c r="D1" s="140"/>
      <c r="E1" s="140"/>
      <c r="F1" s="140"/>
      <c r="G1" s="25"/>
      <c r="P1" s="25"/>
      <c r="Q1" s="25"/>
      <c r="R1" s="25"/>
      <c r="S1" s="25"/>
      <c r="T1" s="25"/>
      <c r="W1" s="26"/>
      <c r="X1" s="26"/>
      <c r="Y1" s="26"/>
      <c r="Z1" s="25"/>
    </row>
    <row r="2" spans="1:26" s="7" customFormat="1" ht="15.75" customHeight="1">
      <c r="A2" s="141" t="s">
        <v>298</v>
      </c>
      <c r="B2" s="141"/>
      <c r="C2" s="141"/>
      <c r="D2" s="141"/>
      <c r="E2" s="141"/>
      <c r="F2" s="141"/>
      <c r="G2" s="25"/>
      <c r="P2" s="25"/>
      <c r="Q2" s="25"/>
      <c r="R2" s="25"/>
      <c r="S2" s="25"/>
      <c r="T2" s="25"/>
      <c r="W2" s="26"/>
      <c r="Z2" s="25"/>
    </row>
    <row r="3" spans="1:26" s="7" customFormat="1" ht="15.75" customHeight="1">
      <c r="A3" s="141" t="s">
        <v>34</v>
      </c>
      <c r="B3" s="141"/>
      <c r="C3" s="141"/>
      <c r="D3" s="141"/>
      <c r="E3" s="141"/>
      <c r="F3" s="141"/>
      <c r="G3" s="25"/>
      <c r="P3" s="25"/>
      <c r="Q3" s="25"/>
      <c r="R3" s="25"/>
      <c r="S3" s="25"/>
      <c r="T3" s="25"/>
      <c r="V3" s="2"/>
      <c r="W3" s="26"/>
      <c r="X3" s="26"/>
      <c r="Y3" s="26"/>
      <c r="Z3" s="25"/>
    </row>
    <row r="4" spans="1:26" s="7" customFormat="1" ht="15.75" customHeight="1">
      <c r="A4" s="142"/>
      <c r="B4" s="142"/>
      <c r="C4" s="142"/>
      <c r="D4" s="142"/>
      <c r="E4" s="142"/>
      <c r="F4" s="142"/>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345</v>
      </c>
      <c r="D6" s="29" t="str">
        <f>+C6</f>
        <v>ene- sep</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0</v>
      </c>
      <c r="D8" s="37">
        <v>4685.523</v>
      </c>
      <c r="E8" s="38"/>
      <c r="F8" s="38">
        <f aca="true" t="shared" si="0" ref="F8:F24">+D8/$D$24</f>
        <v>0.00047276260199701555</v>
      </c>
      <c r="G8" s="37"/>
      <c r="Q8" s="36"/>
      <c r="S8" t="str">
        <f>+A8</f>
        <v>Región de Arica y Parinacota</v>
      </c>
      <c r="T8" s="51">
        <f>+D8</f>
        <v>4685.523</v>
      </c>
      <c r="U8" s="37"/>
    </row>
    <row r="9" spans="1:21" ht="12.75">
      <c r="A9" s="3" t="s">
        <v>42</v>
      </c>
      <c r="B9" s="37">
        <v>16641.456</v>
      </c>
      <c r="C9" s="37">
        <v>12791.055</v>
      </c>
      <c r="D9" s="37">
        <v>12096.621</v>
      </c>
      <c r="E9" s="38">
        <f aca="true" t="shared" si="1" ref="E9:E18">+(D9-C9)/C9</f>
        <v>-0.054290596045439656</v>
      </c>
      <c r="F9" s="38">
        <f t="shared" si="0"/>
        <v>0.0012205318423005797</v>
      </c>
      <c r="I9" s="37"/>
      <c r="J9" s="37"/>
      <c r="K9" s="37"/>
      <c r="O9">
        <v>1</v>
      </c>
      <c r="P9" s="67" t="s">
        <v>281</v>
      </c>
      <c r="Q9" s="51">
        <v>3579853.592</v>
      </c>
      <c r="S9" t="str">
        <f aca="true" t="shared" si="2" ref="S9:S23">+A9</f>
        <v>Región de Tarapacá</v>
      </c>
      <c r="T9" s="51">
        <f aca="true" t="shared" si="3" ref="T9:T23">+D9</f>
        <v>12096.621</v>
      </c>
      <c r="U9" s="37"/>
    </row>
    <row r="10" spans="1:21" ht="12.75">
      <c r="A10" s="3" t="s">
        <v>43</v>
      </c>
      <c r="B10" s="37">
        <v>2863.642</v>
      </c>
      <c r="C10" s="37">
        <v>2252.358</v>
      </c>
      <c r="D10" s="37">
        <v>1714.433</v>
      </c>
      <c r="E10" s="38">
        <f t="shared" si="1"/>
        <v>-0.23882748657185054</v>
      </c>
      <c r="F10" s="38">
        <f t="shared" si="0"/>
        <v>0.00017298384962138684</v>
      </c>
      <c r="I10" s="37"/>
      <c r="J10" s="37"/>
      <c r="K10" s="37"/>
      <c r="O10">
        <v>2</v>
      </c>
      <c r="P10" s="67" t="s">
        <v>282</v>
      </c>
      <c r="Q10" s="51">
        <v>1581153.23</v>
      </c>
      <c r="S10" t="str">
        <f t="shared" si="2"/>
        <v>Región de Antofagasta</v>
      </c>
      <c r="T10" s="51">
        <f t="shared" si="3"/>
        <v>1714.433</v>
      </c>
      <c r="U10" s="37"/>
    </row>
    <row r="11" spans="1:21" ht="12.75">
      <c r="A11" s="3" t="s">
        <v>44</v>
      </c>
      <c r="B11" s="37">
        <v>171166.225</v>
      </c>
      <c r="C11" s="37">
        <v>120058.92</v>
      </c>
      <c r="D11" s="37">
        <v>224688.826</v>
      </c>
      <c r="E11" s="38">
        <f t="shared" si="1"/>
        <v>0.8714879827338111</v>
      </c>
      <c r="F11" s="38">
        <f t="shared" si="0"/>
        <v>0.022670782753475904</v>
      </c>
      <c r="G11" s="37"/>
      <c r="I11" s="37"/>
      <c r="J11" s="37"/>
      <c r="K11" s="37"/>
      <c r="O11">
        <v>3</v>
      </c>
      <c r="P11" s="67" t="s">
        <v>283</v>
      </c>
      <c r="Q11" s="51">
        <v>1389146.331</v>
      </c>
      <c r="S11" t="str">
        <f t="shared" si="2"/>
        <v>Región de Atacama</v>
      </c>
      <c r="T11" s="51">
        <f t="shared" si="3"/>
        <v>224688.826</v>
      </c>
      <c r="U11" s="37"/>
    </row>
    <row r="12" spans="1:21" ht="12.75">
      <c r="A12" s="3" t="s">
        <v>45</v>
      </c>
      <c r="B12" s="37">
        <v>401375.824</v>
      </c>
      <c r="C12" s="37">
        <v>352387.34</v>
      </c>
      <c r="D12" s="37">
        <v>322096.444</v>
      </c>
      <c r="E12" s="38">
        <f t="shared" si="1"/>
        <v>-0.08595909262801554</v>
      </c>
      <c r="F12" s="38">
        <f t="shared" si="0"/>
        <v>0.03249907277361055</v>
      </c>
      <c r="I12" s="37"/>
      <c r="J12" s="37"/>
      <c r="K12" s="37"/>
      <c r="O12">
        <v>4</v>
      </c>
      <c r="P12" s="67" t="s">
        <v>284</v>
      </c>
      <c r="Q12" s="51">
        <v>1055273.687</v>
      </c>
      <c r="S12" t="str">
        <f t="shared" si="2"/>
        <v>Región de Coquimbo</v>
      </c>
      <c r="T12" s="51">
        <f t="shared" si="3"/>
        <v>322096.444</v>
      </c>
      <c r="U12" s="37"/>
    </row>
    <row r="13" spans="1:21" ht="12.75">
      <c r="A13" s="3" t="s">
        <v>46</v>
      </c>
      <c r="B13" s="37">
        <v>1099575.879</v>
      </c>
      <c r="C13" s="37">
        <v>877420.522</v>
      </c>
      <c r="D13" s="37">
        <v>1054549.984</v>
      </c>
      <c r="E13" s="38">
        <f t="shared" si="1"/>
        <v>0.20187522124083615</v>
      </c>
      <c r="F13" s="38">
        <f t="shared" si="0"/>
        <v>0.10640259249004883</v>
      </c>
      <c r="I13" s="37"/>
      <c r="J13" s="37"/>
      <c r="K13" s="37"/>
      <c r="O13">
        <v>5</v>
      </c>
      <c r="P13" s="67" t="s">
        <v>285</v>
      </c>
      <c r="Q13" s="51">
        <v>1054549.984</v>
      </c>
      <c r="S13" t="str">
        <f t="shared" si="2"/>
        <v>Región de Valparaíso</v>
      </c>
      <c r="T13" s="51">
        <f t="shared" si="3"/>
        <v>1054549.984</v>
      </c>
      <c r="U13" s="37"/>
    </row>
    <row r="14" spans="1:22" ht="12.75">
      <c r="A14" s="3" t="s">
        <v>47</v>
      </c>
      <c r="B14" s="37">
        <v>1573612.545</v>
      </c>
      <c r="C14" s="37">
        <v>1198279.916</v>
      </c>
      <c r="D14" s="37">
        <v>1389146.331</v>
      </c>
      <c r="E14" s="38">
        <f t="shared" si="1"/>
        <v>0.15928366356763676</v>
      </c>
      <c r="F14" s="38">
        <f t="shared" si="0"/>
        <v>0.14016288768578608</v>
      </c>
      <c r="I14" s="37"/>
      <c r="J14" s="37"/>
      <c r="K14" s="37"/>
      <c r="O14">
        <v>6</v>
      </c>
      <c r="P14" s="67" t="s">
        <v>286</v>
      </c>
      <c r="Q14" s="51">
        <v>341961.495</v>
      </c>
      <c r="S14" t="str">
        <f t="shared" si="2"/>
        <v>Región Metropolitana de Santiago</v>
      </c>
      <c r="T14" s="51">
        <f t="shared" si="3"/>
        <v>1389146.331</v>
      </c>
      <c r="U14" s="37"/>
      <c r="V14" s="37"/>
    </row>
    <row r="15" spans="1:21" ht="12.75">
      <c r="A15" s="3" t="s">
        <v>48</v>
      </c>
      <c r="B15" s="37">
        <v>1645240.934</v>
      </c>
      <c r="C15" s="37">
        <v>1363509.35</v>
      </c>
      <c r="D15" s="37">
        <v>1581153.23</v>
      </c>
      <c r="E15" s="38">
        <f t="shared" si="1"/>
        <v>0.15962037957422137</v>
      </c>
      <c r="F15" s="38">
        <f t="shared" si="0"/>
        <v>0.1595361105197404</v>
      </c>
      <c r="I15" s="37"/>
      <c r="J15" s="37"/>
      <c r="K15" s="37"/>
      <c r="O15">
        <v>7</v>
      </c>
      <c r="P15" s="67" t="s">
        <v>287</v>
      </c>
      <c r="Q15" s="51">
        <v>322096.444</v>
      </c>
      <c r="S15" t="str">
        <f t="shared" si="2"/>
        <v>Región del Libertador Bernardo O'Higgins</v>
      </c>
      <c r="T15" s="51">
        <f t="shared" si="3"/>
        <v>1581153.23</v>
      </c>
      <c r="U15" s="37"/>
    </row>
    <row r="16" spans="1:21" ht="12.75">
      <c r="A16" s="3" t="s">
        <v>49</v>
      </c>
      <c r="B16" s="37">
        <v>1212230.633</v>
      </c>
      <c r="C16" s="37">
        <v>986517.89</v>
      </c>
      <c r="D16" s="37">
        <v>1055273.687</v>
      </c>
      <c r="E16" s="38">
        <f t="shared" si="1"/>
        <v>0.06969543856928931</v>
      </c>
      <c r="F16" s="38">
        <f t="shared" si="0"/>
        <v>0.10647561309273354</v>
      </c>
      <c r="I16" s="37"/>
      <c r="J16" s="37"/>
      <c r="K16" s="37"/>
      <c r="O16">
        <v>8</v>
      </c>
      <c r="P16" s="47" t="s">
        <v>280</v>
      </c>
      <c r="Q16" s="37">
        <v>586907.8119999999</v>
      </c>
      <c r="S16" t="str">
        <f t="shared" si="2"/>
        <v>Región del Maule</v>
      </c>
      <c r="T16" s="51">
        <f t="shared" si="3"/>
        <v>1055273.687</v>
      </c>
      <c r="U16" s="37"/>
    </row>
    <row r="17" spans="1:22" ht="12.75">
      <c r="A17" s="3" t="s">
        <v>50</v>
      </c>
      <c r="B17" s="37">
        <v>4072226.662</v>
      </c>
      <c r="C17" s="37">
        <v>3056124.332</v>
      </c>
      <c r="D17" s="37">
        <v>3579853.592</v>
      </c>
      <c r="E17" s="38">
        <f t="shared" si="1"/>
        <v>0.1713704035258472</v>
      </c>
      <c r="F17" s="38">
        <f t="shared" si="0"/>
        <v>0.3612021323814401</v>
      </c>
      <c r="I17" s="37"/>
      <c r="J17" s="37"/>
      <c r="K17" s="37"/>
      <c r="O17">
        <v>9</v>
      </c>
      <c r="P17" s="67"/>
      <c r="Q17" s="51"/>
      <c r="S17" t="str">
        <f t="shared" si="2"/>
        <v>Región del Bio Bio</v>
      </c>
      <c r="T17" s="51">
        <f t="shared" si="3"/>
        <v>3579853.592</v>
      </c>
      <c r="V17" s="37"/>
    </row>
    <row r="18" spans="1:21" ht="12.75">
      <c r="A18" s="3" t="s">
        <v>51</v>
      </c>
      <c r="B18" s="37">
        <v>403112.65</v>
      </c>
      <c r="C18" s="37">
        <v>297791.821</v>
      </c>
      <c r="D18" s="37">
        <v>341961.495</v>
      </c>
      <c r="E18" s="38">
        <f t="shared" si="1"/>
        <v>0.14832399980521963</v>
      </c>
      <c r="F18" s="38">
        <f t="shared" si="0"/>
        <v>0.034503428146439453</v>
      </c>
      <c r="I18" s="37"/>
      <c r="J18" s="37"/>
      <c r="K18" s="37"/>
      <c r="O18">
        <v>10</v>
      </c>
      <c r="Q18" s="37"/>
      <c r="S18" t="str">
        <f t="shared" si="2"/>
        <v>Región de La Araucanía</v>
      </c>
      <c r="T18" s="51">
        <f t="shared" si="3"/>
        <v>341961.495</v>
      </c>
      <c r="U18" s="46"/>
    </row>
    <row r="19" spans="1:21" ht="12.75">
      <c r="A19" s="3" t="s">
        <v>52</v>
      </c>
      <c r="B19" s="37">
        <v>279.506</v>
      </c>
      <c r="C19" s="37">
        <v>0</v>
      </c>
      <c r="D19" s="37">
        <v>3594.838</v>
      </c>
      <c r="E19" s="38"/>
      <c r="F19" s="38">
        <f t="shared" si="0"/>
        <v>0.0003627140378219779</v>
      </c>
      <c r="I19" s="37"/>
      <c r="J19" s="37"/>
      <c r="K19" s="37"/>
      <c r="P19" s="3"/>
      <c r="Q19" s="37">
        <f>SUM(Q9:Q18)</f>
        <v>9910942.575</v>
      </c>
      <c r="S19" t="str">
        <f t="shared" si="2"/>
        <v>Región de Los Ríos</v>
      </c>
      <c r="T19" s="51">
        <f t="shared" si="3"/>
        <v>3594.838</v>
      </c>
      <c r="U19" s="46"/>
    </row>
    <row r="20" spans="1:21" ht="12.75">
      <c r="A20" s="3" t="s">
        <v>53</v>
      </c>
      <c r="B20" s="37">
        <v>319631.362</v>
      </c>
      <c r="C20" s="37">
        <v>233835.107</v>
      </c>
      <c r="D20" s="37">
        <v>277525.269</v>
      </c>
      <c r="E20" s="38">
        <f>+(D20-C20)/C20</f>
        <v>0.1868417559729386</v>
      </c>
      <c r="F20" s="38">
        <f t="shared" si="0"/>
        <v>0.028001904652343326</v>
      </c>
      <c r="I20" s="37"/>
      <c r="J20" s="37"/>
      <c r="K20" s="37"/>
      <c r="P20" s="3"/>
      <c r="Q20" s="37"/>
      <c r="S20" t="str">
        <f t="shared" si="2"/>
        <v>Región de Los Lagos</v>
      </c>
      <c r="T20" s="51">
        <f t="shared" si="3"/>
        <v>277525.269</v>
      </c>
      <c r="U20" s="37"/>
    </row>
    <row r="21" spans="1:21" ht="12.75">
      <c r="A21" s="3" t="s">
        <v>54</v>
      </c>
      <c r="B21" s="37">
        <v>3639.25</v>
      </c>
      <c r="C21" s="37">
        <v>3024.078</v>
      </c>
      <c r="D21" s="37">
        <v>2948.497</v>
      </c>
      <c r="E21" s="38">
        <f>+(D21-C21)/C21</f>
        <v>-0.024993072268638616</v>
      </c>
      <c r="F21" s="38">
        <f t="shared" si="0"/>
        <v>0.000297499150831272</v>
      </c>
      <c r="I21" s="37"/>
      <c r="J21" s="37"/>
      <c r="K21" s="37"/>
      <c r="P21" s="3"/>
      <c r="Q21" s="37"/>
      <c r="S21" t="str">
        <f t="shared" si="2"/>
        <v>Región Aysén del Gral. Carlos Ibañez Del Campo</v>
      </c>
      <c r="T21" s="51">
        <f t="shared" si="3"/>
        <v>2948.497</v>
      </c>
      <c r="U21" s="37"/>
    </row>
    <row r="22" spans="1:21" ht="12.75">
      <c r="A22" s="3" t="s">
        <v>55</v>
      </c>
      <c r="B22" s="37">
        <v>46914.074</v>
      </c>
      <c r="C22" s="37">
        <v>40014.122</v>
      </c>
      <c r="D22" s="37">
        <v>48159.169</v>
      </c>
      <c r="E22" s="38">
        <f>+(D22-C22)/C22</f>
        <v>0.20355431015080122</v>
      </c>
      <c r="F22" s="38">
        <f t="shared" si="0"/>
        <v>0.004859191609229964</v>
      </c>
      <c r="I22" s="37"/>
      <c r="J22" s="37"/>
      <c r="K22" s="37"/>
      <c r="P22" s="97"/>
      <c r="Q22" s="37"/>
      <c r="S22" t="str">
        <f t="shared" si="2"/>
        <v>Región de Magallanes</v>
      </c>
      <c r="T22" s="51">
        <f t="shared" si="3"/>
        <v>48159.169</v>
      </c>
      <c r="U22" s="37"/>
    </row>
    <row r="23" spans="1:21" ht="12.75">
      <c r="A23" s="3" t="s">
        <v>56</v>
      </c>
      <c r="B23" s="37">
        <v>10818.529</v>
      </c>
      <c r="C23" s="37">
        <v>7080.189000000119</v>
      </c>
      <c r="D23" s="37">
        <v>11494.636</v>
      </c>
      <c r="E23" s="38">
        <f>+(D23-C23)/C23</f>
        <v>0.6234928191888389</v>
      </c>
      <c r="F23" s="38">
        <f t="shared" si="0"/>
        <v>0.0011597924125798906</v>
      </c>
      <c r="I23" s="37"/>
      <c r="J23" s="37"/>
      <c r="K23" s="37"/>
      <c r="Q23" s="37"/>
      <c r="S23" t="str">
        <f t="shared" si="2"/>
        <v>Otras operaciones</v>
      </c>
      <c r="T23" s="51">
        <f t="shared" si="3"/>
        <v>11494.636</v>
      </c>
      <c r="U23" s="37"/>
    </row>
    <row r="24" spans="1:21" s="2" customFormat="1" ht="12.75">
      <c r="A24" s="39" t="s">
        <v>57</v>
      </c>
      <c r="B24" s="40">
        <f>SUM(B8:B23)</f>
        <v>10979807.627999997</v>
      </c>
      <c r="C24" s="40">
        <f>SUM(C8:C23)</f>
        <v>8551087</v>
      </c>
      <c r="D24" s="40">
        <f>SUM(D8:D23)</f>
        <v>9910942.574999997</v>
      </c>
      <c r="E24" s="41">
        <f>+(D24-C24)/C24</f>
        <v>0.1590272178262246</v>
      </c>
      <c r="F24" s="41">
        <f t="shared" si="0"/>
        <v>1</v>
      </c>
      <c r="H24"/>
      <c r="I24" s="37"/>
      <c r="J24" s="37"/>
      <c r="K24" s="37"/>
      <c r="P24" s="3"/>
      <c r="Q24" s="37"/>
      <c r="R24" s="2" t="s">
        <v>289</v>
      </c>
      <c r="S24"/>
      <c r="U24" s="40"/>
    </row>
    <row r="25" spans="1:20" s="44" customFormat="1" ht="12.75">
      <c r="A25" s="42"/>
      <c r="B25" s="43"/>
      <c r="C25" s="43"/>
      <c r="D25" s="43"/>
      <c r="E25" s="43"/>
      <c r="F25" s="43"/>
      <c r="H25"/>
      <c r="I25" s="37"/>
      <c r="J25" s="37"/>
      <c r="K25" s="37"/>
      <c r="P25" s="3"/>
      <c r="Q25" s="37"/>
      <c r="R25" s="44">
        <v>1</v>
      </c>
      <c r="S25" s="77" t="s">
        <v>50</v>
      </c>
      <c r="T25" s="123">
        <v>3579853.592</v>
      </c>
    </row>
    <row r="26" spans="1:20" s="44" customFormat="1" ht="12.75">
      <c r="A26" s="45" t="s">
        <v>58</v>
      </c>
      <c r="B26" s="45"/>
      <c r="C26" s="45"/>
      <c r="D26" s="45"/>
      <c r="E26" s="45"/>
      <c r="F26" s="45"/>
      <c r="R26" s="44">
        <v>2</v>
      </c>
      <c r="S26" s="77" t="s">
        <v>48</v>
      </c>
      <c r="T26" s="123">
        <v>1581153.23</v>
      </c>
    </row>
    <row r="27" spans="2:20" ht="12.75">
      <c r="B27" s="119"/>
      <c r="C27" s="119"/>
      <c r="D27" s="119"/>
      <c r="E27" s="37"/>
      <c r="F27" s="37"/>
      <c r="G27" s="37"/>
      <c r="H27" s="112"/>
      <c r="I27" s="44"/>
      <c r="J27" s="44"/>
      <c r="R27" s="44">
        <v>3</v>
      </c>
      <c r="S27" s="67" t="s">
        <v>47</v>
      </c>
      <c r="T27" s="124">
        <v>1389146.331</v>
      </c>
    </row>
    <row r="28" spans="2:20" ht="12.75">
      <c r="B28" s="37"/>
      <c r="H28" s="44"/>
      <c r="I28" s="44"/>
      <c r="J28" s="44"/>
      <c r="Q28" s="47"/>
      <c r="R28" s="44">
        <v>4</v>
      </c>
      <c r="S28" s="77" t="s">
        <v>49</v>
      </c>
      <c r="T28" s="123">
        <v>1055273.687</v>
      </c>
    </row>
    <row r="29" spans="8:20" ht="12.75">
      <c r="H29" s="44"/>
      <c r="I29" s="44"/>
      <c r="J29" s="44"/>
      <c r="R29" s="44">
        <v>5</v>
      </c>
      <c r="S29" s="77" t="s">
        <v>46</v>
      </c>
      <c r="T29" s="123">
        <v>1054549.984</v>
      </c>
    </row>
    <row r="30" spans="8:20" ht="12.75">
      <c r="H30" s="44"/>
      <c r="I30" s="44"/>
      <c r="J30" s="44"/>
      <c r="R30" s="44">
        <v>6</v>
      </c>
      <c r="S30" s="77" t="s">
        <v>51</v>
      </c>
      <c r="T30" s="123">
        <v>341961.495</v>
      </c>
    </row>
    <row r="31" spans="18:20" ht="12.75">
      <c r="R31" s="44">
        <v>7</v>
      </c>
      <c r="S31" s="77" t="s">
        <v>45</v>
      </c>
      <c r="T31" s="123">
        <v>322096.444</v>
      </c>
    </row>
    <row r="32" spans="18:20" ht="12.75">
      <c r="R32" s="44">
        <v>8</v>
      </c>
      <c r="S32" s="67" t="s">
        <v>53</v>
      </c>
      <c r="T32" s="123">
        <v>277525.269</v>
      </c>
    </row>
    <row r="33" spans="18:20" ht="12.75">
      <c r="R33" s="44">
        <v>9</v>
      </c>
      <c r="S33" s="67" t="s">
        <v>44</v>
      </c>
      <c r="T33" s="124">
        <v>224688.826</v>
      </c>
    </row>
    <row r="34" spans="18:20" ht="12.75">
      <c r="R34" s="44">
        <v>10</v>
      </c>
      <c r="S34" s="67" t="s">
        <v>55</v>
      </c>
      <c r="T34" s="118">
        <v>48159.169</v>
      </c>
    </row>
    <row r="35" spans="18:20" ht="12.75">
      <c r="R35" s="44">
        <v>11</v>
      </c>
      <c r="S35" s="77" t="s">
        <v>42</v>
      </c>
      <c r="T35" s="118">
        <v>12096.621</v>
      </c>
    </row>
    <row r="36" spans="18:20" ht="12.75">
      <c r="R36" s="44">
        <v>12</v>
      </c>
      <c r="S36" s="67" t="s">
        <v>41</v>
      </c>
      <c r="T36" s="125">
        <v>4685.523</v>
      </c>
    </row>
    <row r="37" spans="18:20" ht="12.75">
      <c r="R37" s="44">
        <v>13</v>
      </c>
      <c r="S37" s="67" t="s">
        <v>52</v>
      </c>
      <c r="T37" s="118">
        <v>3594.838</v>
      </c>
    </row>
    <row r="38" spans="18:20" ht="12.75">
      <c r="R38" s="44">
        <v>14</v>
      </c>
      <c r="S38" s="67" t="s">
        <v>54</v>
      </c>
      <c r="T38" s="118">
        <v>2948.497</v>
      </c>
    </row>
    <row r="39" spans="18:20" ht="12.75">
      <c r="R39" s="44">
        <v>15</v>
      </c>
      <c r="S39" s="77" t="s">
        <v>43</v>
      </c>
      <c r="T39" s="118">
        <v>1714.433</v>
      </c>
    </row>
    <row r="40" spans="18:20" ht="12.75">
      <c r="R40" s="44">
        <v>16</v>
      </c>
      <c r="S40" s="77" t="s">
        <v>56</v>
      </c>
      <c r="T40" s="98">
        <v>11494.636</v>
      </c>
    </row>
    <row r="41" ht="12.75">
      <c r="T41" s="37">
        <f>SUM(T34:T40)</f>
        <v>84693.717</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45">
      <selection activeCell="E77" sqref="E77"/>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6"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40" t="s">
        <v>222</v>
      </c>
      <c r="B1" s="140"/>
      <c r="C1" s="140"/>
      <c r="D1" s="140"/>
      <c r="E1" s="140"/>
      <c r="F1" s="140"/>
      <c r="G1" s="140"/>
      <c r="H1" s="25"/>
      <c r="M1" s="25"/>
      <c r="N1" s="25"/>
      <c r="O1" s="25"/>
      <c r="P1" s="25"/>
      <c r="Q1" s="25"/>
      <c r="T1" s="26"/>
      <c r="U1" s="26"/>
      <c r="V1" s="26"/>
      <c r="W1" s="25"/>
    </row>
    <row r="2" spans="1:23" s="7" customFormat="1" ht="15.75" customHeight="1">
      <c r="A2" s="141" t="s">
        <v>299</v>
      </c>
      <c r="B2" s="141"/>
      <c r="C2" s="141"/>
      <c r="D2" s="141"/>
      <c r="E2" s="141"/>
      <c r="F2" s="141"/>
      <c r="G2" s="141"/>
      <c r="H2" s="25"/>
      <c r="M2" s="25"/>
      <c r="N2" s="25"/>
      <c r="O2" s="25"/>
      <c r="P2" s="25"/>
      <c r="Q2" s="25"/>
      <c r="T2" s="26"/>
      <c r="W2" s="25"/>
    </row>
    <row r="3" spans="1:23" s="7" customFormat="1" ht="15.75" customHeight="1">
      <c r="A3" s="141" t="s">
        <v>34</v>
      </c>
      <c r="B3" s="141"/>
      <c r="C3" s="141"/>
      <c r="D3" s="141"/>
      <c r="E3" s="141"/>
      <c r="F3" s="141"/>
      <c r="G3" s="141"/>
      <c r="H3" s="25"/>
      <c r="M3" s="25"/>
      <c r="N3" s="25"/>
      <c r="O3" s="25"/>
      <c r="P3" s="25"/>
      <c r="Q3" s="25"/>
      <c r="S3" s="2"/>
      <c r="T3" s="26"/>
      <c r="U3" s="26"/>
      <c r="V3" s="26"/>
      <c r="W3" s="25"/>
    </row>
    <row r="4" spans="1:23" s="7" customFormat="1" ht="15.75" customHeight="1">
      <c r="A4" s="142"/>
      <c r="B4" s="142"/>
      <c r="C4" s="142"/>
      <c r="D4" s="142"/>
      <c r="E4" s="142"/>
      <c r="F4" s="142"/>
      <c r="G4" s="142"/>
      <c r="H4" s="25"/>
      <c r="M4" s="25"/>
      <c r="N4" s="25"/>
      <c r="O4" s="25"/>
      <c r="P4" s="25"/>
      <c r="Q4" s="25"/>
      <c r="W4" s="25"/>
    </row>
    <row r="5" spans="1:23" s="7" customFormat="1" ht="12.75">
      <c r="A5" s="27" t="s">
        <v>35</v>
      </c>
      <c r="B5" s="2" t="s">
        <v>225</v>
      </c>
      <c r="C5" s="28">
        <v>2007</v>
      </c>
      <c r="D5" s="29">
        <v>2007</v>
      </c>
      <c r="E5" s="29">
        <v>2008</v>
      </c>
      <c r="F5" s="114" t="s">
        <v>36</v>
      </c>
      <c r="G5" s="30" t="s">
        <v>37</v>
      </c>
      <c r="M5" s="25"/>
      <c r="N5" s="25"/>
      <c r="O5" s="25"/>
      <c r="P5" s="25"/>
      <c r="Q5" s="25"/>
      <c r="W5" s="25"/>
    </row>
    <row r="6" spans="1:23" s="7" customFormat="1" ht="12.75">
      <c r="A6" s="31"/>
      <c r="B6" s="31"/>
      <c r="C6" s="31" t="s">
        <v>38</v>
      </c>
      <c r="D6" s="29" t="str">
        <f>+'Exportacion_regional '!C6</f>
        <v>ene- sep</v>
      </c>
      <c r="E6" s="29" t="str">
        <f>+D6</f>
        <v>ene- sep</v>
      </c>
      <c r="F6" s="114" t="s">
        <v>39</v>
      </c>
      <c r="G6" s="32">
        <v>2008</v>
      </c>
      <c r="M6" s="25"/>
      <c r="N6" s="25"/>
      <c r="O6" s="25"/>
      <c r="P6" s="25"/>
      <c r="Q6" s="25"/>
      <c r="T6" s="33"/>
      <c r="U6" s="34"/>
      <c r="V6" s="35"/>
      <c r="W6" s="25"/>
    </row>
    <row r="7" spans="1:7" ht="12.75">
      <c r="A7" s="91" t="s">
        <v>226</v>
      </c>
      <c r="B7" s="91" t="s">
        <v>227</v>
      </c>
      <c r="C7" s="92">
        <v>332.014</v>
      </c>
      <c r="D7" s="92">
        <v>0</v>
      </c>
      <c r="E7" s="92">
        <v>3970.727</v>
      </c>
      <c r="F7" s="110"/>
      <c r="G7" s="110">
        <f>+E7/$E$10</f>
        <v>0.8474458454264336</v>
      </c>
    </row>
    <row r="8" spans="1:7" ht="12.75">
      <c r="A8" s="3"/>
      <c r="B8" s="3" t="s">
        <v>228</v>
      </c>
      <c r="C8" s="51"/>
      <c r="D8" s="51"/>
      <c r="E8" s="51"/>
      <c r="F8" s="52"/>
      <c r="G8" s="52">
        <f>+E8/$E$10</f>
        <v>0</v>
      </c>
    </row>
    <row r="9" spans="1:7" ht="12.75">
      <c r="A9" s="3"/>
      <c r="B9" s="3" t="s">
        <v>229</v>
      </c>
      <c r="C9" s="51">
        <v>146.443</v>
      </c>
      <c r="D9" s="51">
        <v>0</v>
      </c>
      <c r="E9" s="51">
        <v>714.796</v>
      </c>
      <c r="F9" s="52"/>
      <c r="G9" s="52">
        <f>+E9/$E$10</f>
        <v>0.15255415457356628</v>
      </c>
    </row>
    <row r="10" spans="1:7" ht="12.75">
      <c r="A10" s="48"/>
      <c r="B10" s="48" t="s">
        <v>230</v>
      </c>
      <c r="C10" s="49">
        <v>478.457</v>
      </c>
      <c r="D10" s="49">
        <v>0</v>
      </c>
      <c r="E10" s="49">
        <v>4685.523</v>
      </c>
      <c r="F10" s="50"/>
      <c r="G10" s="50">
        <f>+E10/$E$10</f>
        <v>1</v>
      </c>
    </row>
    <row r="11" spans="1:7" ht="12.75">
      <c r="A11" s="91" t="s">
        <v>231</v>
      </c>
      <c r="B11" s="91" t="s">
        <v>227</v>
      </c>
      <c r="C11" s="92">
        <v>6456.203</v>
      </c>
      <c r="D11" s="92">
        <v>5174.204</v>
      </c>
      <c r="E11" s="92">
        <v>3091.569</v>
      </c>
      <c r="F11" s="110">
        <f aca="true" t="shared" si="0" ref="F11:F17">+(E11-D11)/D11</f>
        <v>-0.40250345753665684</v>
      </c>
      <c r="G11" s="110">
        <f>+E11/$E$14</f>
        <v>0.25557294057571944</v>
      </c>
    </row>
    <row r="12" spans="1:7" ht="12.75">
      <c r="A12" s="3"/>
      <c r="B12" s="3" t="s">
        <v>228</v>
      </c>
      <c r="C12" s="51">
        <v>466.501</v>
      </c>
      <c r="D12" s="51">
        <v>388.689</v>
      </c>
      <c r="E12" s="51">
        <v>194.136</v>
      </c>
      <c r="F12" s="52">
        <f t="shared" si="0"/>
        <v>-0.5005364185762912</v>
      </c>
      <c r="G12" s="52">
        <f>+E12/$E$14</f>
        <v>0.016048779241740318</v>
      </c>
    </row>
    <row r="13" spans="1:7" ht="12.75">
      <c r="A13" s="3"/>
      <c r="B13" s="3" t="s">
        <v>229</v>
      </c>
      <c r="C13" s="51">
        <v>9718.752</v>
      </c>
      <c r="D13" s="51">
        <v>7228.162</v>
      </c>
      <c r="E13" s="51">
        <v>8810.916</v>
      </c>
      <c r="F13" s="52">
        <f t="shared" si="0"/>
        <v>0.21897046579752902</v>
      </c>
      <c r="G13" s="52">
        <f>+E13/$E$14</f>
        <v>0.7283782801825402</v>
      </c>
    </row>
    <row r="14" spans="1:7" ht="12.75">
      <c r="A14" s="48"/>
      <c r="B14" s="48" t="s">
        <v>230</v>
      </c>
      <c r="C14" s="49">
        <v>16641.456</v>
      </c>
      <c r="D14" s="49">
        <v>12791.055</v>
      </c>
      <c r="E14" s="49">
        <v>12096.621</v>
      </c>
      <c r="F14" s="50">
        <f t="shared" si="0"/>
        <v>-0.054290596045439656</v>
      </c>
      <c r="G14" s="50">
        <f>+E14/$E$14</f>
        <v>1</v>
      </c>
    </row>
    <row r="15" spans="1:7" ht="12.75">
      <c r="A15" s="91" t="s">
        <v>232</v>
      </c>
      <c r="B15" s="91" t="s">
        <v>227</v>
      </c>
      <c r="C15" s="92">
        <v>2225.27</v>
      </c>
      <c r="D15" s="92">
        <v>1891.841</v>
      </c>
      <c r="E15" s="92">
        <v>1448.844</v>
      </c>
      <c r="F15" s="110">
        <f t="shared" si="0"/>
        <v>-0.23416185609678608</v>
      </c>
      <c r="G15" s="110">
        <f>+E15/$E$18</f>
        <v>0.8450863929940686</v>
      </c>
    </row>
    <row r="16" spans="1:7" ht="12.75">
      <c r="A16" s="3"/>
      <c r="B16" s="3" t="s">
        <v>228</v>
      </c>
      <c r="C16" s="51">
        <v>192.896</v>
      </c>
      <c r="D16" s="51">
        <v>119.812</v>
      </c>
      <c r="E16" s="51">
        <v>10.587</v>
      </c>
      <c r="F16" s="52">
        <f t="shared" si="0"/>
        <v>-0.9116365639501885</v>
      </c>
      <c r="G16" s="52">
        <f>+E16/$E$18</f>
        <v>0.006175219445729288</v>
      </c>
    </row>
    <row r="17" spans="1:7" ht="12.75">
      <c r="A17" s="3"/>
      <c r="B17" s="3" t="s">
        <v>229</v>
      </c>
      <c r="C17" s="51">
        <v>445.476</v>
      </c>
      <c r="D17" s="51">
        <v>240.705</v>
      </c>
      <c r="E17" s="51">
        <v>255.002</v>
      </c>
      <c r="F17" s="52">
        <f t="shared" si="0"/>
        <v>0.05939635653600879</v>
      </c>
      <c r="G17" s="52">
        <f>+E17/$E$18</f>
        <v>0.14873838756020213</v>
      </c>
    </row>
    <row r="18" spans="1:7" ht="12.75">
      <c r="A18" s="48"/>
      <c r="B18" s="48" t="s">
        <v>230</v>
      </c>
      <c r="C18" s="49">
        <v>2863.642</v>
      </c>
      <c r="D18" s="49">
        <v>2252.358</v>
      </c>
      <c r="E18" s="49">
        <v>1714.433</v>
      </c>
      <c r="F18" s="50">
        <f aca="true" t="shared" si="1" ref="F18:F25">+(E18-D18)/D18</f>
        <v>-0.23882748657185054</v>
      </c>
      <c r="G18" s="50">
        <f>+E18/$E$18</f>
        <v>1</v>
      </c>
    </row>
    <row r="19" spans="1:7" ht="12.75">
      <c r="A19" s="91" t="s">
        <v>233</v>
      </c>
      <c r="B19" s="91" t="s">
        <v>227</v>
      </c>
      <c r="C19" s="92">
        <v>170977.158</v>
      </c>
      <c r="D19" s="92">
        <v>119869.853</v>
      </c>
      <c r="E19" s="92">
        <v>224435.903</v>
      </c>
      <c r="F19" s="110">
        <f t="shared" si="1"/>
        <v>0.8723298426002073</v>
      </c>
      <c r="G19" s="110">
        <f>+E19/$E$22</f>
        <v>0.9988743409963786</v>
      </c>
    </row>
    <row r="20" spans="1:7" ht="12.75">
      <c r="A20" s="3"/>
      <c r="B20" s="3" t="s">
        <v>228</v>
      </c>
      <c r="C20" s="51">
        <v>154.564</v>
      </c>
      <c r="D20" s="51">
        <v>154.564</v>
      </c>
      <c r="E20" s="51">
        <v>0</v>
      </c>
      <c r="F20" s="52">
        <f t="shared" si="1"/>
        <v>-1</v>
      </c>
      <c r="G20" s="52">
        <f>+E20/$E$22</f>
        <v>0</v>
      </c>
    </row>
    <row r="21" spans="1:7" ht="12.75">
      <c r="A21" s="3"/>
      <c r="B21" s="3" t="s">
        <v>229</v>
      </c>
      <c r="C21" s="51">
        <v>34.503</v>
      </c>
      <c r="D21" s="51">
        <v>34.503</v>
      </c>
      <c r="E21" s="51">
        <v>252.923</v>
      </c>
      <c r="F21" s="52">
        <f t="shared" si="1"/>
        <v>6.330464017621656</v>
      </c>
      <c r="G21" s="52">
        <f>+E21/$E$22</f>
        <v>0.0011256590036213016</v>
      </c>
    </row>
    <row r="22" spans="1:7" ht="12.75">
      <c r="A22" s="48"/>
      <c r="B22" s="48" t="s">
        <v>230</v>
      </c>
      <c r="C22" s="49">
        <v>171166.225</v>
      </c>
      <c r="D22" s="49">
        <v>120058.92</v>
      </c>
      <c r="E22" s="49">
        <v>224688.826</v>
      </c>
      <c r="F22" s="50">
        <f t="shared" si="1"/>
        <v>0.8714879827338111</v>
      </c>
      <c r="G22" s="50">
        <f>+E22/$E$22</f>
        <v>1</v>
      </c>
    </row>
    <row r="23" spans="1:7" ht="12.75">
      <c r="A23" s="91" t="s">
        <v>234</v>
      </c>
      <c r="B23" s="91" t="s">
        <v>227</v>
      </c>
      <c r="C23" s="92">
        <v>400893.619</v>
      </c>
      <c r="D23" s="92">
        <v>352001.812</v>
      </c>
      <c r="E23" s="92">
        <v>321960.371</v>
      </c>
      <c r="F23" s="110">
        <f t="shared" si="1"/>
        <v>-0.08534456351037191</v>
      </c>
      <c r="G23" s="110">
        <f>+E23/$E$26</f>
        <v>0.9995775395769348</v>
      </c>
    </row>
    <row r="24" spans="1:7" ht="12.75">
      <c r="A24" s="3"/>
      <c r="B24" s="3" t="s">
        <v>228</v>
      </c>
      <c r="C24" s="51">
        <v>252.056</v>
      </c>
      <c r="D24" s="51">
        <v>233.146</v>
      </c>
      <c r="E24" s="51">
        <v>109.827</v>
      </c>
      <c r="F24" s="52">
        <f t="shared" si="1"/>
        <v>-0.528934658969058</v>
      </c>
      <c r="G24" s="52">
        <f>+E24/$E$26</f>
        <v>0.0003409755122909708</v>
      </c>
    </row>
    <row r="25" spans="1:7" ht="12.75">
      <c r="A25" s="3"/>
      <c r="B25" s="3" t="s">
        <v>229</v>
      </c>
      <c r="C25" s="51">
        <v>230.149</v>
      </c>
      <c r="D25" s="51">
        <v>152.382</v>
      </c>
      <c r="E25" s="51">
        <v>26.246</v>
      </c>
      <c r="F25" s="52">
        <f t="shared" si="1"/>
        <v>-0.8277618091375623</v>
      </c>
      <c r="G25" s="52">
        <f>+E25/$E$26</f>
        <v>8.148491077411583E-05</v>
      </c>
    </row>
    <row r="26" spans="1:7" ht="12.75">
      <c r="A26" s="48"/>
      <c r="B26" s="48" t="s">
        <v>230</v>
      </c>
      <c r="C26" s="49">
        <v>401375.824</v>
      </c>
      <c r="D26" s="49">
        <v>352387.34</v>
      </c>
      <c r="E26" s="49">
        <v>322096.444</v>
      </c>
      <c r="F26" s="50">
        <f aca="true" t="shared" si="2" ref="F26:F50">+(E26-D26)/D26</f>
        <v>-0.08595909262801554</v>
      </c>
      <c r="G26" s="50">
        <f>+E26/$E$26</f>
        <v>1</v>
      </c>
    </row>
    <row r="27" spans="1:7" ht="12.75">
      <c r="A27" s="91" t="s">
        <v>235</v>
      </c>
      <c r="B27" s="91" t="s">
        <v>227</v>
      </c>
      <c r="C27" s="92">
        <v>1001689.515</v>
      </c>
      <c r="D27" s="92">
        <v>805999.502</v>
      </c>
      <c r="E27" s="92">
        <v>966365.992</v>
      </c>
      <c r="F27" s="110">
        <f t="shared" si="2"/>
        <v>0.1989659914206746</v>
      </c>
      <c r="G27" s="110">
        <f>+E27/$E$30</f>
        <v>0.916377608138108</v>
      </c>
    </row>
    <row r="28" spans="1:7" ht="12.75">
      <c r="A28" s="3"/>
      <c r="B28" s="3" t="s">
        <v>228</v>
      </c>
      <c r="C28" s="51">
        <v>51797.109</v>
      </c>
      <c r="D28" s="51">
        <v>38192.603</v>
      </c>
      <c r="E28" s="51">
        <v>37527.386</v>
      </c>
      <c r="F28" s="52">
        <f t="shared" si="2"/>
        <v>-0.01741743028093697</v>
      </c>
      <c r="G28" s="52">
        <f>+E28/$E$30</f>
        <v>0.0355861614616458</v>
      </c>
    </row>
    <row r="29" spans="1:7" ht="12.75">
      <c r="A29" s="3"/>
      <c r="B29" s="3" t="s">
        <v>229</v>
      </c>
      <c r="C29" s="51">
        <v>46089.255</v>
      </c>
      <c r="D29" s="51">
        <v>33228.417</v>
      </c>
      <c r="E29" s="51">
        <v>50656.606</v>
      </c>
      <c r="F29" s="52">
        <f t="shared" si="2"/>
        <v>0.5244965175440045</v>
      </c>
      <c r="G29" s="52">
        <f>+E29/$E$30</f>
        <v>0.04803623040024626</v>
      </c>
    </row>
    <row r="30" spans="1:7" ht="12.75">
      <c r="A30" s="48"/>
      <c r="B30" s="48" t="s">
        <v>230</v>
      </c>
      <c r="C30" s="49">
        <v>1099575.879</v>
      </c>
      <c r="D30" s="49">
        <v>877420.522</v>
      </c>
      <c r="E30" s="49">
        <v>1054549.984</v>
      </c>
      <c r="F30" s="50">
        <f t="shared" si="2"/>
        <v>0.20187522124083615</v>
      </c>
      <c r="G30" s="50">
        <f>+E30/$E$30</f>
        <v>1</v>
      </c>
    </row>
    <row r="31" spans="1:7" ht="12.75">
      <c r="A31" s="91" t="s">
        <v>236</v>
      </c>
      <c r="B31" s="91" t="s">
        <v>227</v>
      </c>
      <c r="C31" s="92">
        <v>1338172.57</v>
      </c>
      <c r="D31" s="92">
        <v>1019094.765</v>
      </c>
      <c r="E31" s="92">
        <v>1199039.673</v>
      </c>
      <c r="F31" s="110">
        <f t="shared" si="2"/>
        <v>0.17657328266228503</v>
      </c>
      <c r="G31" s="110">
        <f>+E31/$E$34</f>
        <v>0.8631485727906371</v>
      </c>
    </row>
    <row r="32" spans="1:7" ht="12.75">
      <c r="A32" s="3"/>
      <c r="B32" s="3" t="s">
        <v>228</v>
      </c>
      <c r="C32" s="51">
        <v>58639.543</v>
      </c>
      <c r="D32" s="51">
        <v>46535.181</v>
      </c>
      <c r="E32" s="51">
        <v>42418.921</v>
      </c>
      <c r="F32" s="52">
        <f t="shared" si="2"/>
        <v>-0.08845479724254204</v>
      </c>
      <c r="G32" s="52">
        <f>+E32/$E$34</f>
        <v>0.03053596302519407</v>
      </c>
    </row>
    <row r="33" spans="1:7" ht="12.75">
      <c r="A33" s="3"/>
      <c r="B33" s="3" t="s">
        <v>229</v>
      </c>
      <c r="C33" s="51">
        <v>176800.432</v>
      </c>
      <c r="D33" s="51">
        <v>132649.97</v>
      </c>
      <c r="E33" s="51">
        <v>147687.737</v>
      </c>
      <c r="F33" s="52">
        <f t="shared" si="2"/>
        <v>0.11336426989014768</v>
      </c>
      <c r="G33" s="52">
        <f>+E33/$E$34</f>
        <v>0.1063154641841688</v>
      </c>
    </row>
    <row r="34" spans="1:7" ht="12.75">
      <c r="A34" s="48"/>
      <c r="B34" s="48" t="s">
        <v>230</v>
      </c>
      <c r="C34" s="49">
        <v>1573612.545</v>
      </c>
      <c r="D34" s="49">
        <v>1198279.916</v>
      </c>
      <c r="E34" s="49">
        <v>1389146.331</v>
      </c>
      <c r="F34" s="50">
        <f t="shared" si="2"/>
        <v>0.15928366356763676</v>
      </c>
      <c r="G34" s="50">
        <f>+E34/$E$34</f>
        <v>1</v>
      </c>
    </row>
    <row r="35" spans="1:7" ht="12.75">
      <c r="A35" s="91" t="s">
        <v>237</v>
      </c>
      <c r="B35" s="91" t="s">
        <v>227</v>
      </c>
      <c r="C35" s="92">
        <v>1255136.312</v>
      </c>
      <c r="D35" s="92">
        <v>1077969.665</v>
      </c>
      <c r="E35" s="92">
        <v>1210050.583</v>
      </c>
      <c r="F35" s="110">
        <f t="shared" si="2"/>
        <v>0.1225274906042927</v>
      </c>
      <c r="G35" s="110">
        <f>+E35/$E$38</f>
        <v>0.7652962154717922</v>
      </c>
    </row>
    <row r="36" spans="1:7" ht="12.75">
      <c r="A36" s="3"/>
      <c r="B36" s="3" t="s">
        <v>228</v>
      </c>
      <c r="C36" s="51">
        <v>2619.283</v>
      </c>
      <c r="D36" s="51">
        <v>2058.859</v>
      </c>
      <c r="E36" s="51">
        <v>1111.277</v>
      </c>
      <c r="F36" s="52">
        <f t="shared" si="2"/>
        <v>-0.4602461849014429</v>
      </c>
      <c r="G36" s="52">
        <f>+E36/$E$38</f>
        <v>0.0007028268854119851</v>
      </c>
    </row>
    <row r="37" spans="1:7" ht="12.75">
      <c r="A37" s="3"/>
      <c r="B37" s="3" t="s">
        <v>229</v>
      </c>
      <c r="C37" s="51">
        <v>387485.339</v>
      </c>
      <c r="D37" s="51">
        <v>283480.826</v>
      </c>
      <c r="E37" s="51">
        <v>369991.37</v>
      </c>
      <c r="F37" s="52">
        <f t="shared" si="2"/>
        <v>0.3051724704654275</v>
      </c>
      <c r="G37" s="52">
        <f>+E37/$E$38</f>
        <v>0.23400095764279594</v>
      </c>
    </row>
    <row r="38" spans="1:7" ht="12.75">
      <c r="A38" s="48"/>
      <c r="B38" s="48" t="s">
        <v>230</v>
      </c>
      <c r="C38" s="49">
        <v>1645240.934</v>
      </c>
      <c r="D38" s="49">
        <v>1363509.35</v>
      </c>
      <c r="E38" s="49">
        <v>1581153.23</v>
      </c>
      <c r="F38" s="50">
        <f t="shared" si="2"/>
        <v>0.15962037957422137</v>
      </c>
      <c r="G38" s="50">
        <f>+E38/$E$38</f>
        <v>1</v>
      </c>
    </row>
    <row r="39" spans="1:7" ht="12.75">
      <c r="A39" s="91" t="s">
        <v>238</v>
      </c>
      <c r="B39" s="91" t="s">
        <v>227</v>
      </c>
      <c r="C39" s="92">
        <v>966441.014</v>
      </c>
      <c r="D39" s="92">
        <v>799391.929</v>
      </c>
      <c r="E39" s="92">
        <v>875616.061</v>
      </c>
      <c r="F39" s="110">
        <f t="shared" si="2"/>
        <v>0.09535264147006416</v>
      </c>
      <c r="G39" s="110">
        <f>+E39/$E$42</f>
        <v>0.8297525767834293</v>
      </c>
    </row>
    <row r="40" spans="1:7" ht="12.75">
      <c r="A40" s="3"/>
      <c r="B40" s="3" t="s">
        <v>228</v>
      </c>
      <c r="C40" s="51">
        <v>215817.679</v>
      </c>
      <c r="D40" s="51">
        <v>162406.461</v>
      </c>
      <c r="E40" s="51">
        <v>156591.311</v>
      </c>
      <c r="F40" s="52">
        <f t="shared" si="2"/>
        <v>-0.035806149362493794</v>
      </c>
      <c r="G40" s="52">
        <f>+E40/$E$42</f>
        <v>0.14838928794402886</v>
      </c>
    </row>
    <row r="41" spans="1:7" ht="12.75">
      <c r="A41" s="3"/>
      <c r="B41" s="3" t="s">
        <v>229</v>
      </c>
      <c r="C41" s="51">
        <v>29971.94</v>
      </c>
      <c r="D41" s="51">
        <v>24719.5</v>
      </c>
      <c r="E41" s="51">
        <v>23066.315</v>
      </c>
      <c r="F41" s="52">
        <f t="shared" si="2"/>
        <v>-0.06687776856328005</v>
      </c>
      <c r="G41" s="52">
        <f>+E41/$E$42</f>
        <v>0.02185813527254186</v>
      </c>
    </row>
    <row r="42" spans="1:7" ht="12.75">
      <c r="A42" s="48"/>
      <c r="B42" s="48" t="s">
        <v>230</v>
      </c>
      <c r="C42" s="49">
        <v>1212230.633</v>
      </c>
      <c r="D42" s="49">
        <v>986517.89</v>
      </c>
      <c r="E42" s="49">
        <v>1055273.687</v>
      </c>
      <c r="F42" s="50">
        <f t="shared" si="2"/>
        <v>0.06969543856928931</v>
      </c>
      <c r="G42" s="50">
        <f>+E42/$E$42</f>
        <v>1</v>
      </c>
    </row>
    <row r="43" spans="1:7" ht="12.75">
      <c r="A43" s="91" t="s">
        <v>239</v>
      </c>
      <c r="B43" s="91" t="s">
        <v>227</v>
      </c>
      <c r="C43" s="92">
        <v>247266.397</v>
      </c>
      <c r="D43" s="92">
        <v>191961.769</v>
      </c>
      <c r="E43" s="92">
        <v>278085.167</v>
      </c>
      <c r="F43" s="110">
        <f t="shared" si="2"/>
        <v>0.44864869941889324</v>
      </c>
      <c r="G43" s="110">
        <f>+E43/$E$46</f>
        <v>0.0776805977823911</v>
      </c>
    </row>
    <row r="44" spans="1:7" ht="12.75">
      <c r="A44" s="3"/>
      <c r="B44" s="3" t="s">
        <v>228</v>
      </c>
      <c r="C44" s="51">
        <v>3743872.02</v>
      </c>
      <c r="D44" s="51">
        <v>2805064.605</v>
      </c>
      <c r="E44" s="51">
        <v>3230631.309</v>
      </c>
      <c r="F44" s="52">
        <f t="shared" si="2"/>
        <v>0.15171369074403188</v>
      </c>
      <c r="G44" s="52">
        <f>+E44/$E$46</f>
        <v>0.9024478867570402</v>
      </c>
    </row>
    <row r="45" spans="1:7" ht="12.75">
      <c r="A45" s="3"/>
      <c r="B45" s="3" t="s">
        <v>229</v>
      </c>
      <c r="C45" s="51">
        <v>81088.245</v>
      </c>
      <c r="D45" s="51">
        <v>59097.958</v>
      </c>
      <c r="E45" s="51">
        <v>71137.116</v>
      </c>
      <c r="F45" s="52">
        <f t="shared" si="2"/>
        <v>0.20371529588213516</v>
      </c>
      <c r="G45" s="52">
        <f>+E45/$E$46</f>
        <v>0.019871515460568586</v>
      </c>
    </row>
    <row r="46" spans="1:7" ht="12.75">
      <c r="A46" s="48"/>
      <c r="B46" s="48" t="s">
        <v>230</v>
      </c>
      <c r="C46" s="49">
        <v>4072226.662</v>
      </c>
      <c r="D46" s="49">
        <v>3056124.332</v>
      </c>
      <c r="E46" s="49">
        <v>3579853.592</v>
      </c>
      <c r="F46" s="50">
        <f t="shared" si="2"/>
        <v>0.1713704035258472</v>
      </c>
      <c r="G46" s="50">
        <f>+E46/$E$46</f>
        <v>1</v>
      </c>
    </row>
    <row r="47" spans="1:7" ht="12.75">
      <c r="A47" s="91" t="s">
        <v>240</v>
      </c>
      <c r="B47" s="91" t="s">
        <v>227</v>
      </c>
      <c r="C47" s="92">
        <v>47300.886</v>
      </c>
      <c r="D47" s="92">
        <v>42507.871</v>
      </c>
      <c r="E47" s="92">
        <v>53915.723</v>
      </c>
      <c r="F47" s="110">
        <f t="shared" si="2"/>
        <v>0.2683703448709534</v>
      </c>
      <c r="G47" s="110">
        <f>+E47/$E$50</f>
        <v>0.157666064128068</v>
      </c>
    </row>
    <row r="48" spans="1:7" ht="12.75">
      <c r="A48" s="3"/>
      <c r="B48" s="3" t="s">
        <v>228</v>
      </c>
      <c r="C48" s="51">
        <v>337686.762</v>
      </c>
      <c r="D48" s="51">
        <v>243660.223</v>
      </c>
      <c r="E48" s="51">
        <v>251686.449</v>
      </c>
      <c r="F48" s="52">
        <f t="shared" si="2"/>
        <v>0.03294023908038529</v>
      </c>
      <c r="G48" s="52">
        <f>+E48/$E$50</f>
        <v>0.7360081549532353</v>
      </c>
    </row>
    <row r="49" spans="1:7" ht="12.75">
      <c r="A49" s="3"/>
      <c r="B49" s="3" t="s">
        <v>229</v>
      </c>
      <c r="C49" s="51">
        <v>18125.002</v>
      </c>
      <c r="D49" s="51">
        <v>11623.727</v>
      </c>
      <c r="E49" s="51">
        <v>36359.323</v>
      </c>
      <c r="F49" s="52">
        <f t="shared" si="2"/>
        <v>2.1280262346147665</v>
      </c>
      <c r="G49" s="52">
        <f>+E49/$E$50</f>
        <v>0.1063257809186967</v>
      </c>
    </row>
    <row r="50" spans="1:7" ht="14.25" customHeight="1">
      <c r="A50" s="48"/>
      <c r="B50" s="48" t="s">
        <v>230</v>
      </c>
      <c r="C50" s="49">
        <v>403112.65</v>
      </c>
      <c r="D50" s="49">
        <v>297791.821</v>
      </c>
      <c r="E50" s="49">
        <v>341961.495</v>
      </c>
      <c r="F50" s="50">
        <f t="shared" si="2"/>
        <v>0.14832399980521963</v>
      </c>
      <c r="G50" s="50">
        <f>+E50/$E$50</f>
        <v>1</v>
      </c>
    </row>
    <row r="51" spans="1:7" ht="14.25" customHeight="1">
      <c r="A51" s="91" t="s">
        <v>241</v>
      </c>
      <c r="B51" s="91" t="s">
        <v>227</v>
      </c>
      <c r="C51" s="92">
        <v>0</v>
      </c>
      <c r="D51" s="92">
        <v>0</v>
      </c>
      <c r="E51" s="92">
        <v>255.767</v>
      </c>
      <c r="F51" s="110"/>
      <c r="G51" s="110">
        <f>+E51/$E$54</f>
        <v>0.07114840780029587</v>
      </c>
    </row>
    <row r="52" spans="1:7" ht="14.25" customHeight="1">
      <c r="A52" s="3"/>
      <c r="B52" s="3" t="s">
        <v>228</v>
      </c>
      <c r="C52" s="51">
        <v>216.559</v>
      </c>
      <c r="D52" s="51">
        <v>0</v>
      </c>
      <c r="E52" s="51">
        <v>2977.328</v>
      </c>
      <c r="F52" s="52"/>
      <c r="G52" s="52">
        <f>+E52/$E$54</f>
        <v>0.8282231355070798</v>
      </c>
    </row>
    <row r="53" spans="1:7" ht="14.25" customHeight="1">
      <c r="A53" s="3"/>
      <c r="B53" s="3" t="s">
        <v>229</v>
      </c>
      <c r="C53" s="51">
        <v>62.947</v>
      </c>
      <c r="D53" s="51">
        <v>0</v>
      </c>
      <c r="E53" s="51">
        <v>361.743</v>
      </c>
      <c r="F53" s="52"/>
      <c r="G53" s="52">
        <f>+E53/$E$54</f>
        <v>0.10062845669262425</v>
      </c>
    </row>
    <row r="54" spans="1:7" ht="14.25" customHeight="1">
      <c r="A54" s="48"/>
      <c r="B54" s="48" t="s">
        <v>230</v>
      </c>
      <c r="C54" s="49">
        <v>279.506</v>
      </c>
      <c r="D54" s="49">
        <v>0</v>
      </c>
      <c r="E54" s="49">
        <v>3594.838</v>
      </c>
      <c r="F54" s="50"/>
      <c r="G54" s="50">
        <f>+E54/$E$54</f>
        <v>1</v>
      </c>
    </row>
    <row r="55" spans="1:7" ht="12.75">
      <c r="A55" s="91" t="s">
        <v>242</v>
      </c>
      <c r="B55" s="91" t="s">
        <v>227</v>
      </c>
      <c r="C55" s="92">
        <v>116306.794</v>
      </c>
      <c r="D55" s="92">
        <v>87795.947</v>
      </c>
      <c r="E55" s="92">
        <v>124653.021</v>
      </c>
      <c r="F55" s="110">
        <f aca="true" t="shared" si="3" ref="F55:F68">+(E55-D55)/D55</f>
        <v>0.4198038207845744</v>
      </c>
      <c r="G55" s="110">
        <f>+E55/$E$58</f>
        <v>0.44915917548394485</v>
      </c>
    </row>
    <row r="56" spans="1:7" ht="12.75">
      <c r="A56" s="3"/>
      <c r="B56" s="3" t="s">
        <v>228</v>
      </c>
      <c r="C56" s="51">
        <v>83138.53</v>
      </c>
      <c r="D56" s="51">
        <v>62662.531</v>
      </c>
      <c r="E56" s="51">
        <v>54350.969</v>
      </c>
      <c r="F56" s="52">
        <f t="shared" si="3"/>
        <v>-0.13264006204920137</v>
      </c>
      <c r="G56" s="52">
        <f>+E56/$E$58</f>
        <v>0.19584151452529536</v>
      </c>
    </row>
    <row r="57" spans="1:7" ht="12.75">
      <c r="A57" s="3"/>
      <c r="B57" s="3" t="s">
        <v>229</v>
      </c>
      <c r="C57" s="51">
        <v>120186.038</v>
      </c>
      <c r="D57" s="51">
        <v>83376.629</v>
      </c>
      <c r="E57" s="51">
        <v>98521.279</v>
      </c>
      <c r="F57" s="52">
        <f t="shared" si="3"/>
        <v>0.18164142855907492</v>
      </c>
      <c r="G57" s="52">
        <f>+E57/$E$58</f>
        <v>0.3549993099907598</v>
      </c>
    </row>
    <row r="58" spans="1:7" ht="12.75">
      <c r="A58" s="48"/>
      <c r="B58" s="48" t="s">
        <v>230</v>
      </c>
      <c r="C58" s="49">
        <v>319631.362</v>
      </c>
      <c r="D58" s="49">
        <v>233835.107</v>
      </c>
      <c r="E58" s="49">
        <v>277525.269</v>
      </c>
      <c r="F58" s="50">
        <f t="shared" si="3"/>
        <v>0.1868417559729386</v>
      </c>
      <c r="G58" s="50">
        <f>+E58/$E$58</f>
        <v>1</v>
      </c>
    </row>
    <row r="59" spans="1:7" ht="12.75">
      <c r="A59" s="91" t="s">
        <v>243</v>
      </c>
      <c r="B59" s="91" t="s">
        <v>227</v>
      </c>
      <c r="C59" s="92">
        <v>410.094</v>
      </c>
      <c r="D59" s="92">
        <v>410.094</v>
      </c>
      <c r="E59" s="92">
        <v>854.533</v>
      </c>
      <c r="F59" s="110">
        <f t="shared" si="3"/>
        <v>1.0837490916716657</v>
      </c>
      <c r="G59" s="110">
        <f>+E59/$E$62</f>
        <v>0.2898198641545167</v>
      </c>
    </row>
    <row r="60" spans="1:7" ht="12.75">
      <c r="A60" s="3"/>
      <c r="B60" s="3" t="s">
        <v>228</v>
      </c>
      <c r="C60" s="51">
        <v>1118.569</v>
      </c>
      <c r="D60" s="51">
        <v>836.045</v>
      </c>
      <c r="E60" s="51">
        <v>627.296</v>
      </c>
      <c r="F60" s="52">
        <f t="shared" si="3"/>
        <v>-0.24968632071240174</v>
      </c>
      <c r="G60" s="52">
        <f>+E60/$E$62</f>
        <v>0.2127511067503206</v>
      </c>
    </row>
    <row r="61" spans="1:7" ht="12.75">
      <c r="A61" s="3"/>
      <c r="B61" s="3" t="s">
        <v>229</v>
      </c>
      <c r="C61" s="51">
        <v>2110.587</v>
      </c>
      <c r="D61" s="51">
        <v>1777.939</v>
      </c>
      <c r="E61" s="51">
        <v>1466.668</v>
      </c>
      <c r="F61" s="52">
        <f t="shared" si="3"/>
        <v>-0.17507406047114113</v>
      </c>
      <c r="G61" s="52">
        <f>+E61/$E$62</f>
        <v>0.49742902909516273</v>
      </c>
    </row>
    <row r="62" spans="1:7" ht="12.75">
      <c r="A62" s="48"/>
      <c r="B62" s="48" t="s">
        <v>230</v>
      </c>
      <c r="C62" s="49">
        <v>3639.25</v>
      </c>
      <c r="D62" s="49">
        <v>3024.078</v>
      </c>
      <c r="E62" s="49">
        <v>2948.497</v>
      </c>
      <c r="F62" s="50">
        <f t="shared" si="3"/>
        <v>-0.024993072268638616</v>
      </c>
      <c r="G62" s="50">
        <f>+E62/$E$62</f>
        <v>1</v>
      </c>
    </row>
    <row r="63" spans="1:7" ht="12.75">
      <c r="A63" s="91" t="s">
        <v>244</v>
      </c>
      <c r="B63" s="91" t="s">
        <v>227</v>
      </c>
      <c r="C63" s="92">
        <v>1345.253</v>
      </c>
      <c r="D63" s="92">
        <v>920.673</v>
      </c>
      <c r="E63" s="92">
        <v>986.124</v>
      </c>
      <c r="F63" s="110">
        <f t="shared" si="3"/>
        <v>0.07109038714071123</v>
      </c>
      <c r="G63" s="110">
        <f>+E63/$E$66</f>
        <v>0.02047634999681992</v>
      </c>
    </row>
    <row r="64" spans="1:7" ht="12.75">
      <c r="A64" s="3"/>
      <c r="B64" s="3" t="s">
        <v>228</v>
      </c>
      <c r="C64" s="51">
        <v>6199.892</v>
      </c>
      <c r="D64" s="51">
        <v>5028.901</v>
      </c>
      <c r="E64" s="51">
        <v>4459.244</v>
      </c>
      <c r="F64" s="52">
        <f t="shared" si="3"/>
        <v>-0.11327663837486564</v>
      </c>
      <c r="G64" s="52">
        <f>+E64/$E$66</f>
        <v>0.09259387345325663</v>
      </c>
    </row>
    <row r="65" spans="1:7" ht="12.75">
      <c r="A65" s="3"/>
      <c r="B65" s="3" t="s">
        <v>229</v>
      </c>
      <c r="C65" s="51">
        <v>39368.929</v>
      </c>
      <c r="D65" s="51">
        <v>34064.548</v>
      </c>
      <c r="E65" s="51">
        <v>42713.801</v>
      </c>
      <c r="F65" s="52">
        <f t="shared" si="3"/>
        <v>0.25390775770751445</v>
      </c>
      <c r="G65" s="52">
        <f>+E65/$E$66</f>
        <v>0.8869297765499234</v>
      </c>
    </row>
    <row r="66" spans="1:7" ht="12.75">
      <c r="A66" s="48"/>
      <c r="B66" s="48" t="s">
        <v>230</v>
      </c>
      <c r="C66" s="49">
        <v>46914.074</v>
      </c>
      <c r="D66" s="49">
        <v>40014.122</v>
      </c>
      <c r="E66" s="49">
        <v>48159.169</v>
      </c>
      <c r="F66" s="50">
        <f t="shared" si="3"/>
        <v>0.20355431015080122</v>
      </c>
      <c r="G66" s="50">
        <f>+E66/$E$66</f>
        <v>1</v>
      </c>
    </row>
    <row r="67" spans="1:7" ht="12.75">
      <c r="A67" s="99" t="s">
        <v>245</v>
      </c>
      <c r="B67" s="99" t="s">
        <v>230</v>
      </c>
      <c r="C67" s="37">
        <v>10818.529</v>
      </c>
      <c r="D67" s="37">
        <v>7080.189000000119</v>
      </c>
      <c r="E67" s="37">
        <v>11494.636</v>
      </c>
      <c r="F67" s="100">
        <f t="shared" si="3"/>
        <v>0.6234928191888389</v>
      </c>
      <c r="G67" s="100">
        <f>+E67/$E$67</f>
        <v>1</v>
      </c>
    </row>
    <row r="68" spans="1:16" ht="12.75">
      <c r="A68" s="101" t="s">
        <v>230</v>
      </c>
      <c r="B68" s="101"/>
      <c r="C68" s="102">
        <f>+C67+C66+C62+C58+C54+C50+C46+C42+C38+C34+C30+C26+C22+C18+C14+C10</f>
        <v>10979807.628000002</v>
      </c>
      <c r="D68" s="102">
        <f>+D67+D66+D62+D58+D54+D50+D46+D42+D38+D34+D30+D26+D22+D18+D14+D10</f>
        <v>8551087</v>
      </c>
      <c r="E68" s="102">
        <f>+E67+E66+E62+E58+E54+E50+E46+E42+E38+E34+E30+E26+E22+E18+E14+E10</f>
        <v>9910942.575</v>
      </c>
      <c r="F68" s="100">
        <f t="shared" si="3"/>
        <v>0.1590272178262248</v>
      </c>
      <c r="G68" s="101"/>
      <c r="H68"/>
      <c r="I68"/>
      <c r="J68"/>
      <c r="K68"/>
      <c r="L68"/>
      <c r="M68"/>
      <c r="N68"/>
      <c r="O68"/>
      <c r="P68"/>
    </row>
    <row r="69" spans="1:16" s="44" customFormat="1" ht="12.75">
      <c r="A69" s="45" t="s">
        <v>58</v>
      </c>
      <c r="B69" s="45"/>
      <c r="C69" s="45"/>
      <c r="D69" s="45"/>
      <c r="E69" s="45"/>
      <c r="F69" s="115"/>
      <c r="H69"/>
      <c r="I69"/>
      <c r="J69"/>
      <c r="K69"/>
      <c r="L69"/>
      <c r="M69"/>
      <c r="N69"/>
      <c r="O69"/>
      <c r="P69"/>
    </row>
    <row r="92" ht="12.75">
      <c r="I92" s="113"/>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89">
      <selection activeCell="E125" sqref="E125"/>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40" t="s">
        <v>223</v>
      </c>
      <c r="B1" s="140"/>
      <c r="C1" s="140"/>
      <c r="D1" s="140"/>
      <c r="F1" s="25"/>
      <c r="H1" s="25"/>
      <c r="I1" s="25"/>
      <c r="K1" s="25"/>
      <c r="M1" s="25"/>
      <c r="N1" s="25"/>
      <c r="P1" s="25"/>
      <c r="R1" s="25"/>
      <c r="S1" s="25"/>
      <c r="U1" s="25"/>
    </row>
    <row r="2" spans="1:21" s="7" customFormat="1" ht="15.75" customHeight="1">
      <c r="A2" s="141" t="s">
        <v>246</v>
      </c>
      <c r="B2" s="141"/>
      <c r="C2" s="141"/>
      <c r="D2" s="141"/>
      <c r="F2" s="25"/>
      <c r="H2" s="25"/>
      <c r="I2" s="25"/>
      <c r="K2" s="25"/>
      <c r="M2" s="25"/>
      <c r="N2" s="25"/>
      <c r="P2" s="25"/>
      <c r="R2" s="25"/>
      <c r="S2" s="25"/>
      <c r="U2" s="25"/>
    </row>
    <row r="3" spans="1:21" s="7" customFormat="1" ht="15.75" customHeight="1">
      <c r="A3" s="141" t="s">
        <v>34</v>
      </c>
      <c r="B3" s="141"/>
      <c r="C3" s="141"/>
      <c r="D3" s="141"/>
      <c r="F3" s="25"/>
      <c r="H3" s="25"/>
      <c r="I3" s="25"/>
      <c r="K3" s="25"/>
      <c r="M3" s="25"/>
      <c r="N3" s="25"/>
      <c r="O3" s="7" t="s">
        <v>224</v>
      </c>
      <c r="P3" s="25"/>
      <c r="R3" s="25"/>
      <c r="S3" s="25"/>
      <c r="U3" s="25"/>
    </row>
    <row r="4" spans="1:21" s="7" customFormat="1" ht="15.75" customHeight="1">
      <c r="A4" s="142"/>
      <c r="B4" s="142"/>
      <c r="C4" s="142"/>
      <c r="D4" s="142"/>
      <c r="F4" s="25"/>
      <c r="H4" s="25"/>
      <c r="I4" s="25"/>
      <c r="K4" s="25"/>
      <c r="M4" s="25"/>
      <c r="N4" s="25"/>
      <c r="P4" s="25"/>
      <c r="R4" s="25"/>
      <c r="S4" s="25"/>
      <c r="U4" s="25"/>
    </row>
    <row r="5" spans="1:4" s="7" customFormat="1" ht="12.75">
      <c r="A5" s="27" t="s">
        <v>35</v>
      </c>
      <c r="B5" s="2" t="s">
        <v>247</v>
      </c>
      <c r="C5" s="29">
        <v>2008</v>
      </c>
      <c r="D5" s="31" t="s">
        <v>37</v>
      </c>
    </row>
    <row r="6" spans="1:18" s="7" customFormat="1" ht="12.75">
      <c r="A6" s="31"/>
      <c r="B6" s="31"/>
      <c r="C6" s="29" t="str">
        <f>+Exportacion_region_sector!D6</f>
        <v>ene- sep</v>
      </c>
      <c r="D6" s="53">
        <v>2008</v>
      </c>
      <c r="P6" s="7">
        <v>2007</v>
      </c>
      <c r="Q6" s="7">
        <v>39083</v>
      </c>
      <c r="R6" s="7">
        <v>39448</v>
      </c>
    </row>
    <row r="7" spans="1:21" ht="12.75">
      <c r="A7" s="144" t="s">
        <v>226</v>
      </c>
      <c r="B7" t="s">
        <v>250</v>
      </c>
      <c r="C7" s="37">
        <v>1256.961</v>
      </c>
      <c r="D7" s="54">
        <f aca="true" t="shared" si="0" ref="D7:D12">+C7/$C$13</f>
        <v>0.2682648233719053</v>
      </c>
      <c r="F7" s="96"/>
      <c r="H7" s="96"/>
      <c r="I7" s="96"/>
      <c r="K7" s="96"/>
      <c r="M7" s="96"/>
      <c r="N7" s="96"/>
      <c r="P7" s="96"/>
      <c r="R7" s="96"/>
      <c r="S7" s="96"/>
      <c r="U7" s="96"/>
    </row>
    <row r="8" spans="1:4" ht="12.75">
      <c r="A8" s="144"/>
      <c r="B8" t="s">
        <v>249</v>
      </c>
      <c r="C8" s="37">
        <v>582.691</v>
      </c>
      <c r="D8" s="54">
        <f t="shared" si="0"/>
        <v>0.12435986334929953</v>
      </c>
    </row>
    <row r="9" spans="1:4" ht="12.75">
      <c r="A9" s="144"/>
      <c r="B9" t="s">
        <v>264</v>
      </c>
      <c r="C9" s="37">
        <v>465.26</v>
      </c>
      <c r="D9" s="54">
        <f t="shared" si="0"/>
        <v>0.09929734631544866</v>
      </c>
    </row>
    <row r="10" spans="1:4" ht="12.75">
      <c r="A10" s="144"/>
      <c r="B10" t="s">
        <v>248</v>
      </c>
      <c r="C10" s="37">
        <v>376.596</v>
      </c>
      <c r="D10" s="54">
        <f t="shared" si="0"/>
        <v>0.08037437869795964</v>
      </c>
    </row>
    <row r="11" spans="1:4" ht="12.75">
      <c r="A11" s="144"/>
      <c r="B11" t="s">
        <v>294</v>
      </c>
      <c r="C11" s="37">
        <v>348.23</v>
      </c>
      <c r="D11" s="54">
        <f t="shared" si="0"/>
        <v>0.0743204120436502</v>
      </c>
    </row>
    <row r="12" spans="1:21" ht="12.75">
      <c r="A12" s="144"/>
      <c r="B12" t="s">
        <v>288</v>
      </c>
      <c r="C12" s="37">
        <f>+C13-SUM(C7:C11)</f>
        <v>1655.7849999999999</v>
      </c>
      <c r="D12" s="54">
        <f t="shared" si="0"/>
        <v>0.3533831762217366</v>
      </c>
      <c r="E12" s="37"/>
      <c r="F12" s="96"/>
      <c r="H12" s="96"/>
      <c r="I12" s="96"/>
      <c r="K12" s="96"/>
      <c r="M12" s="96"/>
      <c r="N12" s="96"/>
      <c r="P12" s="96"/>
      <c r="R12" s="96"/>
      <c r="S12" s="96"/>
      <c r="U12" s="96"/>
    </row>
    <row r="13" spans="1:5" s="2" customFormat="1" ht="12.75">
      <c r="A13" s="145"/>
      <c r="B13" s="55" t="s">
        <v>291</v>
      </c>
      <c r="C13" s="56">
        <v>4685.523</v>
      </c>
      <c r="D13" s="58">
        <f>SUM(D7:D12)</f>
        <v>1</v>
      </c>
      <c r="E13" s="40"/>
    </row>
    <row r="14" spans="1:21" ht="12.75">
      <c r="A14" s="143" t="s">
        <v>231</v>
      </c>
      <c r="B14" t="s">
        <v>251</v>
      </c>
      <c r="C14" s="37">
        <v>6975.683</v>
      </c>
      <c r="D14" s="54">
        <f aca="true" t="shared" si="1" ref="D14:D19">+C14/$C$20</f>
        <v>0.5766637642032433</v>
      </c>
      <c r="F14" s="96"/>
      <c r="H14" s="96"/>
      <c r="I14" s="96"/>
      <c r="K14" s="96"/>
      <c r="M14" s="96"/>
      <c r="N14" s="96"/>
      <c r="P14" s="96"/>
      <c r="R14" s="96"/>
      <c r="S14" s="96"/>
      <c r="U14" s="96"/>
    </row>
    <row r="15" spans="1:4" ht="12.75">
      <c r="A15" s="144"/>
      <c r="B15" t="s">
        <v>253</v>
      </c>
      <c r="C15" s="37">
        <v>1111.167</v>
      </c>
      <c r="D15" s="54">
        <f t="shared" si="1"/>
        <v>0.09185763528509325</v>
      </c>
    </row>
    <row r="16" spans="1:4" ht="12.75">
      <c r="A16" s="144"/>
      <c r="B16" t="s">
        <v>252</v>
      </c>
      <c r="C16" s="37">
        <v>569.669</v>
      </c>
      <c r="D16" s="54">
        <f t="shared" si="1"/>
        <v>0.04709323372204519</v>
      </c>
    </row>
    <row r="17" spans="1:4" ht="12.75">
      <c r="A17" s="144"/>
      <c r="B17" t="s">
        <v>260</v>
      </c>
      <c r="C17" s="37">
        <v>543.758</v>
      </c>
      <c r="D17" s="54">
        <f t="shared" si="1"/>
        <v>0.0449512305957176</v>
      </c>
    </row>
    <row r="18" spans="1:4" ht="12.75">
      <c r="A18" s="148"/>
      <c r="B18" t="s">
        <v>250</v>
      </c>
      <c r="C18" s="37">
        <v>477.14</v>
      </c>
      <c r="D18" s="54">
        <f t="shared" si="1"/>
        <v>0.03944407285307194</v>
      </c>
    </row>
    <row r="19" spans="1:5" ht="12.75">
      <c r="A19" s="148"/>
      <c r="B19" s="7" t="s">
        <v>288</v>
      </c>
      <c r="C19" s="37">
        <f>+C20-SUM(C14:C18)</f>
        <v>2419.2039999999997</v>
      </c>
      <c r="D19" s="54">
        <f t="shared" si="1"/>
        <v>0.1999900633408288</v>
      </c>
      <c r="E19" s="37"/>
    </row>
    <row r="20" spans="1:5" s="2" customFormat="1" ht="12.75">
      <c r="A20" s="145"/>
      <c r="B20" s="55" t="s">
        <v>291</v>
      </c>
      <c r="C20" s="56">
        <v>12096.621</v>
      </c>
      <c r="D20" s="58">
        <f>SUM(D14:D19)</f>
        <v>1</v>
      </c>
      <c r="E20" s="40"/>
    </row>
    <row r="21" spans="1:4" ht="12.75">
      <c r="A21" s="143" t="s">
        <v>232</v>
      </c>
      <c r="B21" t="s">
        <v>279</v>
      </c>
      <c r="C21" s="37">
        <v>776.751</v>
      </c>
      <c r="D21" s="54">
        <f aca="true" t="shared" si="2" ref="D21:D26">+C21/$C$27</f>
        <v>0.4530658240946132</v>
      </c>
    </row>
    <row r="22" spans="1:4" ht="12.75">
      <c r="A22" s="144"/>
      <c r="B22" t="s">
        <v>250</v>
      </c>
      <c r="C22" s="37">
        <v>186.27</v>
      </c>
      <c r="D22" s="54">
        <f t="shared" si="2"/>
        <v>0.10864816531179697</v>
      </c>
    </row>
    <row r="23" spans="1:4" ht="12.75">
      <c r="A23" s="144"/>
      <c r="B23" t="s">
        <v>251</v>
      </c>
      <c r="C23" s="37">
        <v>131.773</v>
      </c>
      <c r="D23" s="54">
        <f t="shared" si="2"/>
        <v>0.07686097969416128</v>
      </c>
    </row>
    <row r="24" spans="1:4" ht="12.75">
      <c r="A24" s="144"/>
      <c r="B24" t="s">
        <v>263</v>
      </c>
      <c r="C24" s="37">
        <v>126.927</v>
      </c>
      <c r="D24" s="54">
        <f t="shared" si="2"/>
        <v>0.0740343892120602</v>
      </c>
    </row>
    <row r="25" spans="1:21" ht="12.75">
      <c r="A25" s="144"/>
      <c r="B25" t="s">
        <v>254</v>
      </c>
      <c r="C25" s="37">
        <v>91.794</v>
      </c>
      <c r="D25" s="54">
        <f t="shared" si="2"/>
        <v>0.05354189985843716</v>
      </c>
      <c r="E25" s="7"/>
      <c r="F25" s="7"/>
      <c r="G25" s="7"/>
      <c r="H25" s="7"/>
      <c r="I25" s="7"/>
      <c r="J25" s="7"/>
      <c r="K25" s="7"/>
      <c r="L25" s="7"/>
      <c r="M25" s="7"/>
      <c r="N25" s="7"/>
      <c r="O25" s="7"/>
      <c r="P25" s="7"/>
      <c r="Q25" s="7"/>
      <c r="R25" s="7"/>
      <c r="S25" s="7"/>
      <c r="T25" s="7"/>
      <c r="U25" s="7"/>
    </row>
    <row r="26" spans="1:21" ht="12.75">
      <c r="A26" s="144"/>
      <c r="B26" s="7" t="s">
        <v>288</v>
      </c>
      <c r="C26" s="37">
        <f>+C27-SUM(C21:C25)</f>
        <v>400.9180000000001</v>
      </c>
      <c r="D26" s="54">
        <f t="shared" si="2"/>
        <v>0.23384874182893126</v>
      </c>
      <c r="E26" s="37"/>
      <c r="F26" s="7"/>
      <c r="G26" s="7"/>
      <c r="H26" s="7"/>
      <c r="I26" s="7"/>
      <c r="J26" s="7"/>
      <c r="K26" s="7"/>
      <c r="L26" s="7"/>
      <c r="M26" s="7"/>
      <c r="N26" s="7"/>
      <c r="O26" s="7"/>
      <c r="P26" s="7"/>
      <c r="Q26" s="7"/>
      <c r="R26" s="7"/>
      <c r="S26" s="7"/>
      <c r="T26" s="7"/>
      <c r="U26" s="7"/>
    </row>
    <row r="27" spans="1:21" s="2" customFormat="1" ht="12.75">
      <c r="A27" s="145"/>
      <c r="B27" s="55" t="s">
        <v>291</v>
      </c>
      <c r="C27" s="56">
        <v>1714.433</v>
      </c>
      <c r="D27" s="58">
        <f>SUM(D21:D26)</f>
        <v>1</v>
      </c>
      <c r="E27"/>
      <c r="F27" s="96"/>
      <c r="G27"/>
      <c r="H27" s="96"/>
      <c r="I27" s="96"/>
      <c r="J27"/>
      <c r="K27" s="96"/>
      <c r="L27"/>
      <c r="M27" s="96"/>
      <c r="N27" s="96"/>
      <c r="O27"/>
      <c r="P27" s="96"/>
      <c r="Q27"/>
      <c r="R27" s="96"/>
      <c r="S27" s="96"/>
      <c r="T27"/>
      <c r="U27" s="96"/>
    </row>
    <row r="28" spans="1:4" ht="12.75">
      <c r="A28" s="143" t="s">
        <v>233</v>
      </c>
      <c r="B28" t="s">
        <v>279</v>
      </c>
      <c r="C28" s="37">
        <v>149840.021</v>
      </c>
      <c r="D28" s="54">
        <f aca="true" t="shared" si="3" ref="D28:D33">+C28/$C$34</f>
        <v>0.6668779381133978</v>
      </c>
    </row>
    <row r="29" spans="1:21" ht="12.75">
      <c r="A29" s="144"/>
      <c r="B29" t="s">
        <v>251</v>
      </c>
      <c r="C29" s="37">
        <v>12008.503</v>
      </c>
      <c r="D29" s="54">
        <f t="shared" si="3"/>
        <v>0.053445038695426716</v>
      </c>
      <c r="E29"/>
      <c r="F29"/>
      <c r="G29"/>
      <c r="H29"/>
      <c r="I29"/>
      <c r="J29"/>
      <c r="K29"/>
      <c r="L29"/>
      <c r="M29"/>
      <c r="N29"/>
      <c r="O29"/>
      <c r="P29"/>
      <c r="Q29"/>
      <c r="R29"/>
      <c r="S29"/>
      <c r="T29"/>
      <c r="U29"/>
    </row>
    <row r="30" spans="1:21" ht="12.75">
      <c r="A30" s="144"/>
      <c r="B30" t="s">
        <v>256</v>
      </c>
      <c r="C30" s="37">
        <v>10422.74</v>
      </c>
      <c r="D30" s="54">
        <f t="shared" si="3"/>
        <v>0.046387442515721716</v>
      </c>
      <c r="E30"/>
      <c r="F30"/>
      <c r="G30"/>
      <c r="H30"/>
      <c r="I30"/>
      <c r="J30"/>
      <c r="K30"/>
      <c r="L30"/>
      <c r="M30"/>
      <c r="N30"/>
      <c r="O30"/>
      <c r="P30"/>
      <c r="Q30"/>
      <c r="R30"/>
      <c r="S30"/>
      <c r="T30"/>
      <c r="U30"/>
    </row>
    <row r="31" spans="1:21" ht="12.75">
      <c r="A31" s="144"/>
      <c r="B31" t="s">
        <v>255</v>
      </c>
      <c r="C31" s="37">
        <v>10001.361</v>
      </c>
      <c r="D31" s="54">
        <f t="shared" si="3"/>
        <v>0.044512053305223113</v>
      </c>
      <c r="E31"/>
      <c r="F31"/>
      <c r="G31"/>
      <c r="H31"/>
      <c r="I31"/>
      <c r="J31"/>
      <c r="K31"/>
      <c r="L31"/>
      <c r="M31"/>
      <c r="N31"/>
      <c r="O31"/>
      <c r="P31"/>
      <c r="Q31"/>
      <c r="R31"/>
      <c r="S31"/>
      <c r="T31"/>
      <c r="U31"/>
    </row>
    <row r="32" spans="1:21" ht="12.75">
      <c r="A32" s="144"/>
      <c r="B32" t="s">
        <v>250</v>
      </c>
      <c r="C32" s="37">
        <v>9191.358</v>
      </c>
      <c r="D32" s="54">
        <f t="shared" si="3"/>
        <v>0.04090705427425216</v>
      </c>
      <c r="E32"/>
      <c r="F32" s="96"/>
      <c r="G32"/>
      <c r="H32" s="96"/>
      <c r="I32" s="96"/>
      <c r="J32"/>
      <c r="K32" s="96"/>
      <c r="L32"/>
      <c r="M32" s="96"/>
      <c r="N32" s="96"/>
      <c r="O32"/>
      <c r="P32" s="96"/>
      <c r="Q32"/>
      <c r="R32" s="96"/>
      <c r="S32" s="96"/>
      <c r="T32"/>
      <c r="U32" s="96"/>
    </row>
    <row r="33" spans="1:21" ht="12.75">
      <c r="A33" s="144"/>
      <c r="B33" s="7" t="s">
        <v>288</v>
      </c>
      <c r="C33" s="37">
        <f>+C34-SUM(C28:C32)</f>
        <v>33224.84299999999</v>
      </c>
      <c r="D33" s="54">
        <f t="shared" si="3"/>
        <v>0.1478704730959785</v>
      </c>
      <c r="E33" s="37"/>
      <c r="F33" s="2"/>
      <c r="G33" s="2"/>
      <c r="H33" s="2"/>
      <c r="I33" s="2"/>
      <c r="J33" s="2"/>
      <c r="K33" s="2"/>
      <c r="L33" s="2"/>
      <c r="M33" s="2"/>
      <c r="N33" s="2"/>
      <c r="O33" s="2"/>
      <c r="P33" s="2"/>
      <c r="Q33" s="2"/>
      <c r="R33" s="2"/>
      <c r="S33" s="2"/>
      <c r="T33" s="2"/>
      <c r="U33" s="2"/>
    </row>
    <row r="34" spans="1:21" s="59" customFormat="1" ht="12.75">
      <c r="A34" s="145"/>
      <c r="B34" s="55" t="s">
        <v>291</v>
      </c>
      <c r="C34" s="56">
        <v>224688.826</v>
      </c>
      <c r="D34" s="58">
        <f>SUM(D28:D33)</f>
        <v>1</v>
      </c>
      <c r="E34"/>
      <c r="F34" s="96"/>
      <c r="G34"/>
      <c r="H34" s="96"/>
      <c r="I34" s="96"/>
      <c r="J34"/>
      <c r="K34" s="96"/>
      <c r="L34"/>
      <c r="M34" s="96"/>
      <c r="N34" s="96"/>
      <c r="O34"/>
      <c r="P34" s="96"/>
      <c r="Q34"/>
      <c r="R34" s="96"/>
      <c r="S34" s="96"/>
      <c r="T34"/>
      <c r="U34" s="96"/>
    </row>
    <row r="35" spans="1:21" ht="12.75">
      <c r="A35" s="143" t="s">
        <v>257</v>
      </c>
      <c r="B35" t="s">
        <v>279</v>
      </c>
      <c r="C35" s="37">
        <v>155495.704</v>
      </c>
      <c r="D35" s="54">
        <f aca="true" t="shared" si="4" ref="D35:D40">+C35/$C$41</f>
        <v>0.48276131853228405</v>
      </c>
      <c r="E35"/>
      <c r="F35"/>
      <c r="G35"/>
      <c r="H35"/>
      <c r="I35"/>
      <c r="J35"/>
      <c r="K35"/>
      <c r="L35"/>
      <c r="M35"/>
      <c r="N35"/>
      <c r="O35"/>
      <c r="P35"/>
      <c r="Q35"/>
      <c r="R35"/>
      <c r="S35"/>
      <c r="T35"/>
      <c r="U35"/>
    </row>
    <row r="36" spans="1:21" ht="12.75">
      <c r="A36" s="144"/>
      <c r="B36" t="s">
        <v>250</v>
      </c>
      <c r="C36" s="37">
        <v>29799.541</v>
      </c>
      <c r="D36" s="54">
        <f t="shared" si="4"/>
        <v>0.09251744797281897</v>
      </c>
      <c r="E36"/>
      <c r="F36"/>
      <c r="G36"/>
      <c r="H36"/>
      <c r="I36"/>
      <c r="J36"/>
      <c r="K36"/>
      <c r="L36"/>
      <c r="M36"/>
      <c r="N36"/>
      <c r="O36"/>
      <c r="P36"/>
      <c r="Q36"/>
      <c r="R36"/>
      <c r="S36"/>
      <c r="T36"/>
      <c r="U36"/>
    </row>
    <row r="37" spans="1:21" ht="12.75">
      <c r="A37" s="144"/>
      <c r="B37" t="s">
        <v>248</v>
      </c>
      <c r="C37" s="37">
        <v>19190.783</v>
      </c>
      <c r="D37" s="54">
        <f t="shared" si="4"/>
        <v>0.05958085957633236</v>
      </c>
      <c r="E37" s="7"/>
      <c r="F37" s="7"/>
      <c r="G37" s="7"/>
      <c r="H37" s="7"/>
      <c r="I37" s="7"/>
      <c r="J37" s="7"/>
      <c r="K37" s="7"/>
      <c r="L37" s="7"/>
      <c r="M37" s="7"/>
      <c r="N37" s="7"/>
      <c r="O37" s="7"/>
      <c r="P37" s="7"/>
      <c r="Q37" s="7"/>
      <c r="R37" s="7"/>
      <c r="S37" s="7"/>
      <c r="T37" s="7"/>
      <c r="U37" s="7"/>
    </row>
    <row r="38" spans="1:21" ht="12.75">
      <c r="A38" s="144"/>
      <c r="B38" t="s">
        <v>256</v>
      </c>
      <c r="C38" s="37">
        <v>15963.954</v>
      </c>
      <c r="D38" s="54">
        <f t="shared" si="4"/>
        <v>0.049562652110496444</v>
      </c>
      <c r="E38" s="7"/>
      <c r="F38" s="7"/>
      <c r="G38" s="7"/>
      <c r="H38" s="7"/>
      <c r="I38" s="7"/>
      <c r="J38" s="7"/>
      <c r="K38" s="7"/>
      <c r="L38" s="7"/>
      <c r="M38" s="7"/>
      <c r="N38" s="7"/>
      <c r="O38" s="7"/>
      <c r="P38" s="7"/>
      <c r="Q38" s="7"/>
      <c r="R38" s="7"/>
      <c r="S38" s="7"/>
      <c r="T38" s="7"/>
      <c r="U38" s="7"/>
    </row>
    <row r="39" spans="1:21" ht="12.75">
      <c r="A39" s="144"/>
      <c r="B39" t="s">
        <v>251</v>
      </c>
      <c r="C39" s="37">
        <v>15938.9</v>
      </c>
      <c r="D39" s="54">
        <f t="shared" si="4"/>
        <v>0.0494848679546428</v>
      </c>
      <c r="E39"/>
      <c r="F39" s="96"/>
      <c r="G39"/>
      <c r="H39" s="96"/>
      <c r="I39" s="96"/>
      <c r="J39"/>
      <c r="K39" s="96"/>
      <c r="L39"/>
      <c r="M39" s="96"/>
      <c r="N39" s="96"/>
      <c r="O39"/>
      <c r="P39" s="96"/>
      <c r="Q39"/>
      <c r="R39" s="96"/>
      <c r="S39" s="96"/>
      <c r="T39"/>
      <c r="U39" s="96"/>
    </row>
    <row r="40" spans="1:21" ht="12.75">
      <c r="A40" s="144"/>
      <c r="B40" t="s">
        <v>288</v>
      </c>
      <c r="C40" s="37">
        <f>+C41-SUM(C35:C39)</f>
        <v>85707.56200000003</v>
      </c>
      <c r="D40" s="54">
        <f t="shared" si="4"/>
        <v>0.26609285385342546</v>
      </c>
      <c r="E40" s="37"/>
      <c r="F40" s="96"/>
      <c r="G40"/>
      <c r="H40" s="96"/>
      <c r="I40" s="96"/>
      <c r="J40"/>
      <c r="K40" s="96"/>
      <c r="L40"/>
      <c r="M40" s="96"/>
      <c r="N40" s="96"/>
      <c r="O40"/>
      <c r="P40" s="96"/>
      <c r="Q40"/>
      <c r="R40" s="96"/>
      <c r="S40" s="96"/>
      <c r="T40"/>
      <c r="U40" s="96"/>
    </row>
    <row r="41" spans="1:21" s="59" customFormat="1" ht="12.75">
      <c r="A41" s="145"/>
      <c r="B41" s="55" t="s">
        <v>291</v>
      </c>
      <c r="C41" s="56">
        <v>322096.444</v>
      </c>
      <c r="D41" s="58">
        <f>SUM(D35:D40)</f>
        <v>1.0000000000000002</v>
      </c>
      <c r="E41"/>
      <c r="F41"/>
      <c r="G41"/>
      <c r="H41"/>
      <c r="I41"/>
      <c r="J41"/>
      <c r="K41"/>
      <c r="L41"/>
      <c r="M41"/>
      <c r="N41"/>
      <c r="O41"/>
      <c r="P41"/>
      <c r="Q41"/>
      <c r="R41"/>
      <c r="S41"/>
      <c r="T41"/>
      <c r="U41"/>
    </row>
    <row r="42" spans="1:21" ht="12.75">
      <c r="A42" s="143" t="s">
        <v>258</v>
      </c>
      <c r="B42" t="s">
        <v>279</v>
      </c>
      <c r="C42" s="37">
        <v>307708.085</v>
      </c>
      <c r="D42" s="54">
        <f aca="true" t="shared" si="5" ref="D42:D47">+C42/$C$48</f>
        <v>0.29179089627675725</v>
      </c>
      <c r="E42"/>
      <c r="F42"/>
      <c r="G42"/>
      <c r="H42"/>
      <c r="I42"/>
      <c r="J42"/>
      <c r="K42"/>
      <c r="L42"/>
      <c r="M42"/>
      <c r="N42"/>
      <c r="O42"/>
      <c r="P42"/>
      <c r="Q42"/>
      <c r="R42"/>
      <c r="S42"/>
      <c r="T42"/>
      <c r="U42"/>
    </row>
    <row r="43" spans="1:21" ht="12.75">
      <c r="A43" s="144"/>
      <c r="B43" t="s">
        <v>259</v>
      </c>
      <c r="C43" s="37">
        <v>118394.204</v>
      </c>
      <c r="D43" s="54">
        <f t="shared" si="5"/>
        <v>0.11226988364356184</v>
      </c>
      <c r="E43"/>
      <c r="F43"/>
      <c r="G43"/>
      <c r="H43"/>
      <c r="I43"/>
      <c r="J43"/>
      <c r="K43"/>
      <c r="L43"/>
      <c r="M43"/>
      <c r="N43"/>
      <c r="O43"/>
      <c r="P43"/>
      <c r="Q43"/>
      <c r="R43"/>
      <c r="S43"/>
      <c r="T43"/>
      <c r="U43"/>
    </row>
    <row r="44" spans="1:21" ht="12.75">
      <c r="A44" s="144"/>
      <c r="B44" t="s">
        <v>250</v>
      </c>
      <c r="C44" s="37">
        <v>83521.807</v>
      </c>
      <c r="D44" s="54">
        <f t="shared" si="5"/>
        <v>0.07920137335092882</v>
      </c>
      <c r="E44"/>
      <c r="F44"/>
      <c r="G44"/>
      <c r="H44"/>
      <c r="I44"/>
      <c r="J44"/>
      <c r="K44"/>
      <c r="L44"/>
      <c r="M44"/>
      <c r="N44"/>
      <c r="O44"/>
      <c r="P44"/>
      <c r="Q44"/>
      <c r="R44"/>
      <c r="S44"/>
      <c r="T44"/>
      <c r="U44"/>
    </row>
    <row r="45" spans="1:21" ht="12.75">
      <c r="A45" s="144"/>
      <c r="B45" t="s">
        <v>248</v>
      </c>
      <c r="C45" s="37">
        <v>59084.616</v>
      </c>
      <c r="D45" s="54">
        <f t="shared" si="5"/>
        <v>0.05602827452131468</v>
      </c>
      <c r="E45"/>
      <c r="F45" s="96"/>
      <c r="G45"/>
      <c r="H45" s="96"/>
      <c r="I45" s="96"/>
      <c r="J45"/>
      <c r="K45" s="96"/>
      <c r="L45"/>
      <c r="M45" s="96"/>
      <c r="N45" s="96"/>
      <c r="O45"/>
      <c r="P45" s="96"/>
      <c r="Q45"/>
      <c r="R45" s="96"/>
      <c r="S45" s="96"/>
      <c r="T45"/>
      <c r="U45" s="96"/>
    </row>
    <row r="46" spans="1:21" ht="12.75">
      <c r="A46" s="144"/>
      <c r="B46" t="s">
        <v>260</v>
      </c>
      <c r="C46" s="37">
        <v>52298.508</v>
      </c>
      <c r="D46" s="54">
        <f t="shared" si="5"/>
        <v>0.04959319974727723</v>
      </c>
      <c r="E46" s="2"/>
      <c r="F46" s="2"/>
      <c r="G46" s="2"/>
      <c r="H46" s="2"/>
      <c r="I46" s="2"/>
      <c r="J46" s="2"/>
      <c r="K46" s="2"/>
      <c r="L46" s="2"/>
      <c r="M46" s="2"/>
      <c r="N46" s="2"/>
      <c r="O46" s="2"/>
      <c r="P46" s="2"/>
      <c r="Q46" s="2"/>
      <c r="R46" s="2"/>
      <c r="S46" s="2"/>
      <c r="T46" s="2"/>
      <c r="U46" s="2"/>
    </row>
    <row r="47" spans="1:21" ht="12.75">
      <c r="A47" s="144"/>
      <c r="B47" t="s">
        <v>288</v>
      </c>
      <c r="C47" s="37">
        <f>+C48-SUM(C42:C46)</f>
        <v>433542.76399999985</v>
      </c>
      <c r="D47" s="54">
        <f t="shared" si="5"/>
        <v>0.4111163724601601</v>
      </c>
      <c r="E47" s="37"/>
      <c r="F47" s="2"/>
      <c r="G47" s="2"/>
      <c r="H47" s="2"/>
      <c r="I47" s="2"/>
      <c r="J47" s="2"/>
      <c r="K47" s="2"/>
      <c r="L47" s="2"/>
      <c r="M47" s="2"/>
      <c r="N47" s="2"/>
      <c r="O47" s="2"/>
      <c r="P47" s="2"/>
      <c r="Q47" s="2"/>
      <c r="R47" s="2"/>
      <c r="S47" s="2"/>
      <c r="T47" s="2"/>
      <c r="U47" s="2"/>
    </row>
    <row r="48" spans="1:21" s="59" customFormat="1" ht="12.75">
      <c r="A48" s="145"/>
      <c r="B48" s="55" t="s">
        <v>291</v>
      </c>
      <c r="C48" s="56">
        <v>1054549.984</v>
      </c>
      <c r="D48" s="58">
        <f>SUM(D42:D47)</f>
        <v>0.9999999999999999</v>
      </c>
      <c r="E48"/>
      <c r="F48" s="96"/>
      <c r="G48"/>
      <c r="H48" s="96"/>
      <c r="I48" s="96"/>
      <c r="J48"/>
      <c r="K48" s="96"/>
      <c r="L48"/>
      <c r="M48" s="96"/>
      <c r="N48" s="96"/>
      <c r="O48"/>
      <c r="P48" s="96"/>
      <c r="Q48"/>
      <c r="R48" s="96"/>
      <c r="S48" s="96"/>
      <c r="T48"/>
      <c r="U48" s="96"/>
    </row>
    <row r="49" spans="1:21" ht="12.75">
      <c r="A49" s="143" t="s">
        <v>261</v>
      </c>
      <c r="B49" t="s">
        <v>279</v>
      </c>
      <c r="C49" s="37">
        <v>283525.437</v>
      </c>
      <c r="D49" s="54">
        <f aca="true" t="shared" si="6" ref="D49:D54">+C49/$C$55</f>
        <v>0.20410048291737523</v>
      </c>
      <c r="E49"/>
      <c r="F49"/>
      <c r="G49"/>
      <c r="H49"/>
      <c r="I49"/>
      <c r="J49"/>
      <c r="K49"/>
      <c r="L49"/>
      <c r="M49"/>
      <c r="N49"/>
      <c r="O49"/>
      <c r="P49"/>
      <c r="Q49"/>
      <c r="R49"/>
      <c r="S49"/>
      <c r="T49"/>
      <c r="U49"/>
    </row>
    <row r="50" spans="1:21" ht="12.75">
      <c r="A50" s="144"/>
      <c r="B50" t="s">
        <v>248</v>
      </c>
      <c r="C50" s="37">
        <v>134060.851</v>
      </c>
      <c r="D50" s="54">
        <f t="shared" si="6"/>
        <v>0.09650592454395648</v>
      </c>
      <c r="E50"/>
      <c r="F50"/>
      <c r="G50"/>
      <c r="H50"/>
      <c r="I50"/>
      <c r="J50"/>
      <c r="K50"/>
      <c r="L50"/>
      <c r="M50"/>
      <c r="N50"/>
      <c r="O50"/>
      <c r="P50"/>
      <c r="Q50"/>
      <c r="R50"/>
      <c r="S50"/>
      <c r="T50"/>
      <c r="U50"/>
    </row>
    <row r="51" spans="1:21" ht="12.75">
      <c r="A51" s="144"/>
      <c r="B51" t="s">
        <v>251</v>
      </c>
      <c r="C51" s="37">
        <v>85127.79</v>
      </c>
      <c r="D51" s="54">
        <f t="shared" si="6"/>
        <v>0.061280649921682</v>
      </c>
      <c r="E51" s="7"/>
      <c r="F51" s="7"/>
      <c r="G51" s="7"/>
      <c r="H51" s="7"/>
      <c r="I51" s="7"/>
      <c r="J51" s="7"/>
      <c r="K51" s="7"/>
      <c r="L51" s="7"/>
      <c r="M51" s="7"/>
      <c r="N51" s="7"/>
      <c r="O51" s="7"/>
      <c r="P51" s="7"/>
      <c r="Q51" s="7"/>
      <c r="R51" s="7"/>
      <c r="S51" s="7"/>
      <c r="T51" s="7"/>
      <c r="U51" s="7"/>
    </row>
    <row r="52" spans="1:21" ht="12.75">
      <c r="A52" s="144"/>
      <c r="B52" t="s">
        <v>250</v>
      </c>
      <c r="C52" s="37">
        <v>66182</v>
      </c>
      <c r="D52" s="54">
        <f t="shared" si="6"/>
        <v>0.0476422091201564</v>
      </c>
      <c r="E52" s="7"/>
      <c r="F52" s="7"/>
      <c r="G52" s="7"/>
      <c r="H52" s="7"/>
      <c r="I52" s="7"/>
      <c r="J52" s="7"/>
      <c r="K52" s="7"/>
      <c r="L52" s="7"/>
      <c r="M52" s="7"/>
      <c r="N52" s="7"/>
      <c r="O52" s="7"/>
      <c r="P52" s="7"/>
      <c r="Q52" s="7"/>
      <c r="R52" s="7"/>
      <c r="S52" s="7"/>
      <c r="T52" s="7"/>
      <c r="U52" s="7"/>
    </row>
    <row r="53" spans="1:21" ht="12.75">
      <c r="A53" s="144"/>
      <c r="B53" t="s">
        <v>259</v>
      </c>
      <c r="C53" s="37">
        <v>65041.032</v>
      </c>
      <c r="D53" s="54">
        <f t="shared" si="6"/>
        <v>0.04682086440323327</v>
      </c>
      <c r="E53"/>
      <c r="F53" s="96"/>
      <c r="G53"/>
      <c r="H53" s="96"/>
      <c r="I53" s="96"/>
      <c r="J53"/>
      <c r="K53" s="96"/>
      <c r="L53"/>
      <c r="M53" s="96"/>
      <c r="N53" s="96"/>
      <c r="O53"/>
      <c r="P53" s="96"/>
      <c r="Q53"/>
      <c r="R53" s="96"/>
      <c r="S53" s="96"/>
      <c r="T53"/>
      <c r="U53" s="96"/>
    </row>
    <row r="54" spans="1:21" ht="12.75">
      <c r="A54" s="144"/>
      <c r="B54" t="s">
        <v>288</v>
      </c>
      <c r="C54" s="37">
        <f>+C55-SUM(C49:C53)</f>
        <v>755209.221</v>
      </c>
      <c r="D54" s="54">
        <f t="shared" si="6"/>
        <v>0.5436498690935966</v>
      </c>
      <c r="E54" s="37"/>
      <c r="F54" s="96"/>
      <c r="G54"/>
      <c r="H54" s="96"/>
      <c r="I54" s="96"/>
      <c r="J54"/>
      <c r="K54" s="96"/>
      <c r="L54"/>
      <c r="M54" s="96"/>
      <c r="N54" s="96"/>
      <c r="O54"/>
      <c r="P54" s="96"/>
      <c r="Q54"/>
      <c r="R54" s="96"/>
      <c r="S54" s="96"/>
      <c r="T54"/>
      <c r="U54" s="96"/>
    </row>
    <row r="55" spans="1:21" s="59" customFormat="1" ht="12.75">
      <c r="A55" s="145"/>
      <c r="B55" s="55" t="s">
        <v>291</v>
      </c>
      <c r="C55" s="56">
        <v>1389146.331</v>
      </c>
      <c r="D55" s="58">
        <f>SUM(D49:D54)</f>
        <v>1</v>
      </c>
      <c r="E55"/>
      <c r="F55"/>
      <c r="G55"/>
      <c r="H55"/>
      <c r="I55"/>
      <c r="J55"/>
      <c r="K55"/>
      <c r="L55"/>
      <c r="M55"/>
      <c r="N55"/>
      <c r="O55"/>
      <c r="P55"/>
      <c r="Q55"/>
      <c r="R55"/>
      <c r="S55"/>
      <c r="T55"/>
      <c r="U55"/>
    </row>
    <row r="56" spans="1:21" ht="12.75">
      <c r="A56" s="143" t="s">
        <v>262</v>
      </c>
      <c r="B56" t="s">
        <v>279</v>
      </c>
      <c r="C56" s="37">
        <v>349854.709</v>
      </c>
      <c r="D56" s="54">
        <f aca="true" t="shared" si="7" ref="D56:D61">+C56/$C$62</f>
        <v>0.2212655309820921</v>
      </c>
      <c r="E56"/>
      <c r="F56"/>
      <c r="G56"/>
      <c r="H56"/>
      <c r="I56"/>
      <c r="J56"/>
      <c r="K56"/>
      <c r="L56"/>
      <c r="M56"/>
      <c r="N56"/>
      <c r="O56"/>
      <c r="P56"/>
      <c r="Q56"/>
      <c r="R56"/>
      <c r="S56"/>
      <c r="T56"/>
      <c r="U56"/>
    </row>
    <row r="57" spans="1:21" ht="12.75">
      <c r="A57" s="144"/>
      <c r="B57" t="s">
        <v>260</v>
      </c>
      <c r="C57" s="37">
        <v>133142.41</v>
      </c>
      <c r="D57" s="54">
        <f t="shared" si="7"/>
        <v>0.08420588686398219</v>
      </c>
      <c r="E57"/>
      <c r="F57"/>
      <c r="G57"/>
      <c r="H57"/>
      <c r="I57"/>
      <c r="J57"/>
      <c r="K57"/>
      <c r="L57"/>
      <c r="M57"/>
      <c r="N57"/>
      <c r="O57"/>
      <c r="P57"/>
      <c r="Q57"/>
      <c r="R57"/>
      <c r="S57"/>
      <c r="T57"/>
      <c r="U57"/>
    </row>
    <row r="58" spans="1:21" ht="12.75">
      <c r="A58" s="144"/>
      <c r="B58" t="s">
        <v>250</v>
      </c>
      <c r="C58" s="37">
        <v>131687.691</v>
      </c>
      <c r="D58" s="54">
        <f t="shared" si="7"/>
        <v>0.08328585016393382</v>
      </c>
      <c r="E58"/>
      <c r="F58"/>
      <c r="G58"/>
      <c r="H58"/>
      <c r="I58"/>
      <c r="J58"/>
      <c r="K58"/>
      <c r="L58"/>
      <c r="M58"/>
      <c r="N58"/>
      <c r="O58"/>
      <c r="P58"/>
      <c r="Q58"/>
      <c r="R58"/>
      <c r="S58"/>
      <c r="T58"/>
      <c r="U58"/>
    </row>
    <row r="59" spans="1:21" ht="12.75">
      <c r="A59" s="144"/>
      <c r="B59" t="s">
        <v>248</v>
      </c>
      <c r="C59" s="37">
        <v>112620.667</v>
      </c>
      <c r="D59" s="54">
        <f t="shared" si="7"/>
        <v>0.0712269151801309</v>
      </c>
      <c r="E59"/>
      <c r="F59" s="96"/>
      <c r="G59"/>
      <c r="H59" s="96"/>
      <c r="I59" s="96"/>
      <c r="J59"/>
      <c r="K59" s="96"/>
      <c r="L59"/>
      <c r="M59" s="96"/>
      <c r="N59" s="96"/>
      <c r="O59"/>
      <c r="P59" s="96"/>
      <c r="Q59"/>
      <c r="R59" s="96"/>
      <c r="S59" s="96"/>
      <c r="T59"/>
      <c r="U59" s="96"/>
    </row>
    <row r="60" spans="1:21" ht="12.75">
      <c r="A60" s="144"/>
      <c r="B60" t="s">
        <v>256</v>
      </c>
      <c r="C60" s="37">
        <v>101304.97</v>
      </c>
      <c r="D60" s="54">
        <f t="shared" si="7"/>
        <v>0.0640703051911041</v>
      </c>
      <c r="E60" s="2"/>
      <c r="F60" s="2"/>
      <c r="G60" s="2"/>
      <c r="H60" s="2"/>
      <c r="I60" s="2"/>
      <c r="J60" s="2"/>
      <c r="K60" s="2"/>
      <c r="L60" s="2"/>
      <c r="M60" s="2"/>
      <c r="N60" s="2"/>
      <c r="O60" s="2"/>
      <c r="P60" s="2"/>
      <c r="Q60" s="2"/>
      <c r="R60" s="2"/>
      <c r="S60" s="2"/>
      <c r="T60" s="2"/>
      <c r="U60" s="2"/>
    </row>
    <row r="61" spans="1:21" ht="12.75">
      <c r="A61" s="144"/>
      <c r="B61" t="s">
        <v>288</v>
      </c>
      <c r="C61" s="37">
        <f>+C62-SUM(C56:C60)</f>
        <v>752542.783</v>
      </c>
      <c r="D61" s="54">
        <f t="shared" si="7"/>
        <v>0.4759455116187569</v>
      </c>
      <c r="E61" s="37"/>
      <c r="F61" s="2"/>
      <c r="G61" s="2"/>
      <c r="H61" s="2"/>
      <c r="I61" s="2"/>
      <c r="J61" s="2"/>
      <c r="K61" s="2"/>
      <c r="L61" s="2"/>
      <c r="M61" s="2"/>
      <c r="N61" s="2"/>
      <c r="O61" s="2"/>
      <c r="P61" s="2"/>
      <c r="Q61" s="2"/>
      <c r="R61" s="2"/>
      <c r="S61" s="2"/>
      <c r="T61" s="2"/>
      <c r="U61" s="2"/>
    </row>
    <row r="62" spans="1:21" s="59" customFormat="1" ht="12.75">
      <c r="A62" s="145"/>
      <c r="B62" s="55" t="s">
        <v>291</v>
      </c>
      <c r="C62" s="56">
        <v>1581153.23</v>
      </c>
      <c r="D62" s="58">
        <f>SUM(D56:D61)</f>
        <v>1</v>
      </c>
      <c r="E62"/>
      <c r="F62" s="96"/>
      <c r="G62"/>
      <c r="H62" s="96"/>
      <c r="I62" s="96"/>
      <c r="J62"/>
      <c r="K62" s="96"/>
      <c r="L62"/>
      <c r="M62" s="96"/>
      <c r="N62" s="96"/>
      <c r="O62"/>
      <c r="P62" s="96"/>
      <c r="Q62"/>
      <c r="R62" s="96"/>
      <c r="S62" s="96"/>
      <c r="T62"/>
      <c r="U62" s="96"/>
    </row>
    <row r="63" spans="1:21" s="7" customFormat="1" ht="15.75" customHeight="1">
      <c r="A63" s="140" t="s">
        <v>337</v>
      </c>
      <c r="B63" s="140"/>
      <c r="C63" s="140"/>
      <c r="D63" s="140"/>
      <c r="E63"/>
      <c r="F63"/>
      <c r="G63"/>
      <c r="H63"/>
      <c r="I63"/>
      <c r="J63"/>
      <c r="K63"/>
      <c r="L63"/>
      <c r="M63"/>
      <c r="N63"/>
      <c r="O63"/>
      <c r="P63"/>
      <c r="Q63"/>
      <c r="R63"/>
      <c r="S63"/>
      <c r="T63"/>
      <c r="U63"/>
    </row>
    <row r="64" spans="1:21" s="7" customFormat="1" ht="15.75" customHeight="1">
      <c r="A64" s="141" t="s">
        <v>246</v>
      </c>
      <c r="B64" s="141"/>
      <c r="C64" s="141"/>
      <c r="D64" s="141"/>
      <c r="E64"/>
      <c r="F64"/>
      <c r="G64"/>
      <c r="H64"/>
      <c r="I64"/>
      <c r="J64"/>
      <c r="K64"/>
      <c r="L64"/>
      <c r="M64"/>
      <c r="N64"/>
      <c r="O64"/>
      <c r="P64"/>
      <c r="Q64"/>
      <c r="R64"/>
      <c r="S64"/>
      <c r="T64"/>
      <c r="U64"/>
    </row>
    <row r="65" spans="1:21" s="7" customFormat="1" ht="15.75" customHeight="1">
      <c r="A65" s="141" t="s">
        <v>34</v>
      </c>
      <c r="B65" s="141"/>
      <c r="C65" s="141"/>
      <c r="D65" s="141"/>
      <c r="E65"/>
      <c r="F65"/>
      <c r="G65"/>
      <c r="H65"/>
      <c r="I65"/>
      <c r="J65"/>
      <c r="K65"/>
      <c r="L65"/>
      <c r="M65"/>
      <c r="N65"/>
      <c r="O65" t="s">
        <v>224</v>
      </c>
      <c r="P65"/>
      <c r="Q65"/>
      <c r="R65"/>
      <c r="S65"/>
      <c r="T65"/>
      <c r="U65"/>
    </row>
    <row r="66" spans="1:21" s="7" customFormat="1" ht="15.75" customHeight="1">
      <c r="A66" s="142"/>
      <c r="B66" s="142"/>
      <c r="C66" s="142"/>
      <c r="D66" s="142"/>
      <c r="E66"/>
      <c r="F66" s="96"/>
      <c r="G66"/>
      <c r="H66" s="96"/>
      <c r="I66" s="96"/>
      <c r="J66"/>
      <c r="K66" s="96"/>
      <c r="L66"/>
      <c r="M66" s="96"/>
      <c r="N66" s="96"/>
      <c r="O66"/>
      <c r="P66" s="96"/>
      <c r="Q66"/>
      <c r="R66" s="96"/>
      <c r="S66" s="96"/>
      <c r="T66"/>
      <c r="U66" s="96"/>
    </row>
    <row r="67" spans="1:21" s="7" customFormat="1" ht="12.75">
      <c r="A67" s="27" t="s">
        <v>35</v>
      </c>
      <c r="B67" s="2" t="s">
        <v>247</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sep</v>
      </c>
      <c r="D68" s="53">
        <v>2008</v>
      </c>
      <c r="E68"/>
      <c r="F68" s="96"/>
      <c r="G68"/>
      <c r="H68" s="96"/>
      <c r="I68" s="96"/>
      <c r="J68"/>
      <c r="K68" s="96"/>
      <c r="L68"/>
      <c r="M68" s="96"/>
      <c r="N68" s="96"/>
      <c r="O68"/>
      <c r="P68" s="96">
        <v>2007</v>
      </c>
      <c r="Q68">
        <v>39083</v>
      </c>
      <c r="R68" s="96">
        <v>39448</v>
      </c>
      <c r="S68" s="96"/>
      <c r="T68"/>
      <c r="U68" s="96"/>
    </row>
    <row r="69" spans="1:21" ht="12.75">
      <c r="A69" s="143" t="s">
        <v>238</v>
      </c>
      <c r="B69" t="s">
        <v>279</v>
      </c>
      <c r="C69" s="92">
        <v>198804.626</v>
      </c>
      <c r="D69" s="93">
        <f aca="true" t="shared" si="8" ref="D69:D74">+C69/$C$75</f>
        <v>0.18839153145680587</v>
      </c>
      <c r="E69"/>
      <c r="F69"/>
      <c r="G69"/>
      <c r="H69"/>
      <c r="I69"/>
      <c r="J69"/>
      <c r="K69"/>
      <c r="L69"/>
      <c r="M69"/>
      <c r="N69"/>
      <c r="O69"/>
      <c r="P69"/>
      <c r="Q69"/>
      <c r="R69"/>
      <c r="S69"/>
      <c r="T69"/>
      <c r="U69"/>
    </row>
    <row r="70" spans="1:21" ht="12.75">
      <c r="A70" s="144"/>
      <c r="B70" s="3" t="s">
        <v>263</v>
      </c>
      <c r="C70" s="51">
        <v>73157.247</v>
      </c>
      <c r="D70" s="94">
        <f t="shared" si="8"/>
        <v>0.06932537776808985</v>
      </c>
      <c r="E70"/>
      <c r="F70"/>
      <c r="G70"/>
      <c r="H70"/>
      <c r="I70"/>
      <c r="J70"/>
      <c r="K70"/>
      <c r="L70"/>
      <c r="M70"/>
      <c r="N70"/>
      <c r="O70"/>
      <c r="P70"/>
      <c r="Q70"/>
      <c r="R70"/>
      <c r="S70"/>
      <c r="T70"/>
      <c r="U70"/>
    </row>
    <row r="71" spans="1:21" ht="12.75">
      <c r="A71" s="144"/>
      <c r="B71" s="3" t="s">
        <v>250</v>
      </c>
      <c r="C71" s="51">
        <v>67007.677</v>
      </c>
      <c r="D71" s="94">
        <f t="shared" si="8"/>
        <v>0.06349791321954946</v>
      </c>
      <c r="E71" s="7"/>
      <c r="F71" s="7"/>
      <c r="G71" s="7"/>
      <c r="H71" s="7"/>
      <c r="I71" s="7"/>
      <c r="J71" s="7"/>
      <c r="K71" s="7"/>
      <c r="L71" s="7"/>
      <c r="M71" s="7"/>
      <c r="N71" s="7"/>
      <c r="O71" s="7"/>
      <c r="P71" s="7"/>
      <c r="Q71" s="7"/>
      <c r="R71" s="7"/>
      <c r="S71" s="7"/>
      <c r="T71" s="7"/>
      <c r="U71" s="7"/>
    </row>
    <row r="72" spans="1:21" ht="12.75">
      <c r="A72" s="144"/>
      <c r="B72" s="3" t="s">
        <v>254</v>
      </c>
      <c r="C72" s="51">
        <v>53552.816</v>
      </c>
      <c r="D72" s="94">
        <f t="shared" si="8"/>
        <v>0.050747798092306645</v>
      </c>
      <c r="E72" s="7"/>
      <c r="F72" s="7"/>
      <c r="G72" s="7"/>
      <c r="H72" s="7"/>
      <c r="I72" s="7"/>
      <c r="J72" s="7"/>
      <c r="K72" s="7"/>
      <c r="L72" s="7"/>
      <c r="M72" s="7"/>
      <c r="N72" s="7"/>
      <c r="O72" s="7"/>
      <c r="P72" s="7"/>
      <c r="Q72" s="7"/>
      <c r="R72" s="7"/>
      <c r="S72" s="7"/>
      <c r="T72" s="7"/>
      <c r="U72" s="7"/>
    </row>
    <row r="73" spans="1:21" ht="12.75">
      <c r="A73" s="144"/>
      <c r="B73" s="3" t="s">
        <v>248</v>
      </c>
      <c r="C73" s="51">
        <v>51927.773</v>
      </c>
      <c r="D73" s="94">
        <f t="shared" si="8"/>
        <v>0.04920787245972523</v>
      </c>
      <c r="E73"/>
      <c r="F73" s="96"/>
      <c r="G73"/>
      <c r="H73" s="96"/>
      <c r="I73" s="96"/>
      <c r="J73"/>
      <c r="K73" s="96"/>
      <c r="L73"/>
      <c r="M73" s="96"/>
      <c r="N73" s="96"/>
      <c r="O73"/>
      <c r="P73" s="96"/>
      <c r="Q73"/>
      <c r="R73" s="96"/>
      <c r="S73" s="96"/>
      <c r="T73"/>
      <c r="U73" s="96"/>
    </row>
    <row r="74" spans="1:21" ht="12.75">
      <c r="A74" s="144"/>
      <c r="B74" s="97" t="s">
        <v>288</v>
      </c>
      <c r="C74" s="37">
        <f>+C75-SUM(C69:C73)</f>
        <v>610823.548</v>
      </c>
      <c r="D74" s="94">
        <f t="shared" si="8"/>
        <v>0.578829507003523</v>
      </c>
      <c r="E74" s="37"/>
      <c r="F74" s="96"/>
      <c r="G74"/>
      <c r="H74" s="96"/>
      <c r="I74" s="96"/>
      <c r="J74"/>
      <c r="K74" s="96"/>
      <c r="L74"/>
      <c r="M74" s="96"/>
      <c r="N74" s="96"/>
      <c r="O74"/>
      <c r="P74" s="96"/>
      <c r="Q74"/>
      <c r="R74" s="96"/>
      <c r="S74" s="96"/>
      <c r="T74"/>
      <c r="U74" s="96"/>
    </row>
    <row r="75" spans="1:21" s="59" customFormat="1" ht="12.75">
      <c r="A75" s="145"/>
      <c r="B75" s="55" t="s">
        <v>291</v>
      </c>
      <c r="C75" s="56">
        <v>1055273.687</v>
      </c>
      <c r="D75" s="58">
        <f>SUM(D69:D74)</f>
        <v>1</v>
      </c>
      <c r="E75"/>
      <c r="F75"/>
      <c r="G75"/>
      <c r="H75"/>
      <c r="I75"/>
      <c r="J75"/>
      <c r="K75"/>
      <c r="L75"/>
      <c r="M75"/>
      <c r="N75"/>
      <c r="O75"/>
      <c r="P75"/>
      <c r="Q75"/>
      <c r="R75"/>
      <c r="S75"/>
      <c r="T75"/>
      <c r="U75"/>
    </row>
    <row r="76" spans="1:21" ht="12.75">
      <c r="A76" s="143" t="s">
        <v>265</v>
      </c>
      <c r="B76" t="s">
        <v>279</v>
      </c>
      <c r="C76" s="37">
        <v>592213.84</v>
      </c>
      <c r="D76" s="54">
        <f aca="true" t="shared" si="9" ref="D76:D81">+C76/$C$82</f>
        <v>0.1654296257599576</v>
      </c>
      <c r="E76"/>
      <c r="F76"/>
      <c r="G76"/>
      <c r="H76"/>
      <c r="I76"/>
      <c r="J76"/>
      <c r="K76"/>
      <c r="L76"/>
      <c r="M76"/>
      <c r="N76"/>
      <c r="O76"/>
      <c r="P76"/>
      <c r="Q76"/>
      <c r="R76"/>
      <c r="S76"/>
      <c r="T76"/>
      <c r="U76"/>
    </row>
    <row r="77" spans="1:21" ht="12.75">
      <c r="A77" s="144"/>
      <c r="B77" t="s">
        <v>263</v>
      </c>
      <c r="C77" s="37">
        <v>532920.046</v>
      </c>
      <c r="D77" s="54">
        <f t="shared" si="9"/>
        <v>0.14886643609976996</v>
      </c>
      <c r="E77"/>
      <c r="F77"/>
      <c r="G77"/>
      <c r="H77"/>
      <c r="I77"/>
      <c r="J77"/>
      <c r="K77"/>
      <c r="L77"/>
      <c r="M77"/>
      <c r="N77"/>
      <c r="O77"/>
      <c r="P77"/>
      <c r="Q77"/>
      <c r="R77"/>
      <c r="S77"/>
      <c r="T77"/>
      <c r="U77"/>
    </row>
    <row r="78" spans="1:21" ht="12.75">
      <c r="A78" s="144"/>
      <c r="B78" t="s">
        <v>260</v>
      </c>
      <c r="C78" s="37">
        <v>270754.899</v>
      </c>
      <c r="D78" s="54">
        <f t="shared" si="9"/>
        <v>0.07563295314787834</v>
      </c>
      <c r="E78" s="7"/>
      <c r="F78" s="7"/>
      <c r="G78" s="7"/>
      <c r="H78" s="7"/>
      <c r="I78" s="7"/>
      <c r="J78" s="7"/>
      <c r="K78" s="7"/>
      <c r="L78" s="7"/>
      <c r="M78" s="7"/>
      <c r="N78" s="7"/>
      <c r="O78" s="7"/>
      <c r="P78" s="7"/>
      <c r="Q78" s="7"/>
      <c r="R78" s="7"/>
      <c r="S78" s="7"/>
      <c r="T78" s="7"/>
      <c r="U78" s="7"/>
    </row>
    <row r="79" spans="1:21" ht="12.75">
      <c r="A79" s="144"/>
      <c r="B79" t="s">
        <v>251</v>
      </c>
      <c r="C79" s="37">
        <v>265935.558</v>
      </c>
      <c r="D79" s="54">
        <f t="shared" si="9"/>
        <v>0.07428671345506803</v>
      </c>
      <c r="E79" s="7"/>
      <c r="F79" s="7"/>
      <c r="G79" s="7"/>
      <c r="H79" s="7"/>
      <c r="I79" s="7"/>
      <c r="J79" s="7"/>
      <c r="K79" s="7"/>
      <c r="L79" s="7"/>
      <c r="M79" s="7"/>
      <c r="N79" s="7"/>
      <c r="O79" s="7"/>
      <c r="P79" s="7"/>
      <c r="Q79" s="7"/>
      <c r="R79" s="7"/>
      <c r="S79" s="7"/>
      <c r="T79" s="7"/>
      <c r="U79" s="7"/>
    </row>
    <row r="80" spans="1:21" ht="12.75">
      <c r="A80" s="144"/>
      <c r="B80" t="s">
        <v>266</v>
      </c>
      <c r="C80" s="37">
        <v>224500.92</v>
      </c>
      <c r="D80" s="54">
        <f t="shared" si="9"/>
        <v>0.06271231887854256</v>
      </c>
      <c r="E80"/>
      <c r="F80" s="96"/>
      <c r="G80"/>
      <c r="H80" s="96"/>
      <c r="I80" s="96"/>
      <c r="J80"/>
      <c r="K80" s="96"/>
      <c r="L80"/>
      <c r="M80" s="96"/>
      <c r="N80" s="96"/>
      <c r="O80"/>
      <c r="P80" s="96"/>
      <c r="Q80"/>
      <c r="R80" s="96"/>
      <c r="S80" s="96"/>
      <c r="T80"/>
      <c r="U80" s="96"/>
    </row>
    <row r="81" spans="1:21" ht="12.75">
      <c r="A81" s="144"/>
      <c r="B81" t="s">
        <v>288</v>
      </c>
      <c r="C81" s="37">
        <f>+C82-SUM(C76:C80)</f>
        <v>1693528.3290000004</v>
      </c>
      <c r="D81" s="54">
        <f t="shared" si="9"/>
        <v>0.47307195265878355</v>
      </c>
      <c r="E81" s="37"/>
      <c r="F81" s="96"/>
      <c r="G81"/>
      <c r="H81" s="96"/>
      <c r="I81" s="96"/>
      <c r="J81"/>
      <c r="K81" s="96"/>
      <c r="L81"/>
      <c r="M81" s="96"/>
      <c r="N81" s="96"/>
      <c r="O81"/>
      <c r="P81" s="96"/>
      <c r="Q81"/>
      <c r="R81" s="96"/>
      <c r="S81" s="96"/>
      <c r="T81"/>
      <c r="U81" s="96"/>
    </row>
    <row r="82" spans="1:21" s="59" customFormat="1" ht="12.75">
      <c r="A82" s="145"/>
      <c r="B82" s="55" t="s">
        <v>291</v>
      </c>
      <c r="C82" s="56">
        <v>3579853.592</v>
      </c>
      <c r="D82" s="58">
        <f>SUM(D76:D81)</f>
        <v>1</v>
      </c>
      <c r="E82"/>
      <c r="F82"/>
      <c r="G82"/>
      <c r="H82"/>
      <c r="I82"/>
      <c r="J82"/>
      <c r="K82"/>
      <c r="L82"/>
      <c r="M82"/>
      <c r="N82"/>
      <c r="O82"/>
      <c r="P82"/>
      <c r="Q82"/>
      <c r="R82"/>
      <c r="S82"/>
      <c r="T82"/>
      <c r="U82"/>
    </row>
    <row r="83" spans="1:21" ht="12.75">
      <c r="A83" s="143" t="s">
        <v>240</v>
      </c>
      <c r="B83" t="s">
        <v>263</v>
      </c>
      <c r="C83" s="37">
        <v>54326.595</v>
      </c>
      <c r="D83" s="54">
        <f aca="true" t="shared" si="10" ref="D83:D88">+C83/$C$89</f>
        <v>0.15886757952090483</v>
      </c>
      <c r="E83"/>
      <c r="F83"/>
      <c r="G83"/>
      <c r="H83"/>
      <c r="I83"/>
      <c r="J83"/>
      <c r="K83"/>
      <c r="L83"/>
      <c r="M83"/>
      <c r="N83"/>
      <c r="O83"/>
      <c r="P83"/>
      <c r="Q83"/>
      <c r="R83"/>
      <c r="S83"/>
      <c r="T83"/>
      <c r="U83"/>
    </row>
    <row r="84" spans="1:21" ht="12.75">
      <c r="A84" s="144"/>
      <c r="B84" t="s">
        <v>256</v>
      </c>
      <c r="C84" s="37">
        <v>40909.217</v>
      </c>
      <c r="D84" s="54">
        <f t="shared" si="10"/>
        <v>0.11963106255574184</v>
      </c>
      <c r="E84"/>
      <c r="F84"/>
      <c r="G84"/>
      <c r="H84"/>
      <c r="I84"/>
      <c r="J84"/>
      <c r="K84"/>
      <c r="L84"/>
      <c r="M84"/>
      <c r="N84"/>
      <c r="O84"/>
      <c r="P84"/>
      <c r="Q84"/>
      <c r="R84"/>
      <c r="S84"/>
      <c r="T84"/>
      <c r="U84"/>
    </row>
    <row r="85" spans="1:21" ht="12.75">
      <c r="A85" s="144"/>
      <c r="B85" t="s">
        <v>266</v>
      </c>
      <c r="C85" s="37">
        <v>40852.023</v>
      </c>
      <c r="D85" s="54">
        <f t="shared" si="10"/>
        <v>0.11946380980700766</v>
      </c>
      <c r="E85"/>
      <c r="F85"/>
      <c r="G85"/>
      <c r="H85"/>
      <c r="I85"/>
      <c r="J85"/>
      <c r="K85"/>
      <c r="L85"/>
      <c r="M85"/>
      <c r="N85"/>
      <c r="O85"/>
      <c r="P85"/>
      <c r="Q85"/>
      <c r="R85"/>
      <c r="S85"/>
      <c r="T85"/>
      <c r="U85"/>
    </row>
    <row r="86" spans="1:21" ht="12.75">
      <c r="A86" s="144"/>
      <c r="B86" t="s">
        <v>259</v>
      </c>
      <c r="C86" s="37">
        <v>32971.521</v>
      </c>
      <c r="D86" s="54">
        <f t="shared" si="10"/>
        <v>0.09641881171445926</v>
      </c>
      <c r="E86"/>
      <c r="F86" s="96"/>
      <c r="G86"/>
      <c r="H86" s="96"/>
      <c r="I86" s="96"/>
      <c r="J86"/>
      <c r="K86" s="96"/>
      <c r="L86"/>
      <c r="M86" s="96"/>
      <c r="N86" s="96"/>
      <c r="O86"/>
      <c r="P86" s="96"/>
      <c r="Q86"/>
      <c r="R86" s="96"/>
      <c r="S86" s="96"/>
      <c r="T86"/>
      <c r="U86" s="96"/>
    </row>
    <row r="87" spans="1:21" ht="12.75">
      <c r="A87" s="144"/>
      <c r="B87" t="s">
        <v>335</v>
      </c>
      <c r="C87" s="37">
        <v>19788.589</v>
      </c>
      <c r="D87" s="54">
        <f t="shared" si="10"/>
        <v>0.05786788655839746</v>
      </c>
      <c r="E87" s="2"/>
      <c r="F87" s="2"/>
      <c r="G87" s="2"/>
      <c r="H87" s="2"/>
      <c r="I87" s="2"/>
      <c r="J87" s="2"/>
      <c r="K87" s="2"/>
      <c r="L87" s="2"/>
      <c r="M87" s="2"/>
      <c r="N87" s="2"/>
      <c r="O87" s="2"/>
      <c r="P87" s="2"/>
      <c r="Q87" s="2"/>
      <c r="R87" s="2"/>
      <c r="S87" s="2"/>
      <c r="T87" s="2"/>
      <c r="U87" s="2"/>
    </row>
    <row r="88" spans="1:21" ht="12.75">
      <c r="A88" s="144"/>
      <c r="B88" t="s">
        <v>288</v>
      </c>
      <c r="C88" s="37">
        <f>+C89-SUM(C83:C87)</f>
        <v>153113.54999999996</v>
      </c>
      <c r="D88" s="54">
        <f t="shared" si="10"/>
        <v>0.44775084984348884</v>
      </c>
      <c r="E88" s="37"/>
      <c r="F88" s="2"/>
      <c r="G88" s="2"/>
      <c r="H88" s="2"/>
      <c r="I88" s="2"/>
      <c r="J88" s="2"/>
      <c r="K88" s="2"/>
      <c r="L88" s="2"/>
      <c r="M88" s="2"/>
      <c r="N88" s="2"/>
      <c r="O88" s="2"/>
      <c r="P88" s="2"/>
      <c r="Q88" s="2"/>
      <c r="R88" s="2"/>
      <c r="S88" s="2"/>
      <c r="T88" s="2"/>
      <c r="U88" s="2"/>
    </row>
    <row r="89" spans="1:21" s="59" customFormat="1" ht="12.75">
      <c r="A89" s="145"/>
      <c r="B89" s="55" t="s">
        <v>291</v>
      </c>
      <c r="C89" s="56">
        <v>341961.495</v>
      </c>
      <c r="D89" s="58">
        <f>SUM(D83:D88)</f>
        <v>0.9999999999999998</v>
      </c>
      <c r="E89"/>
      <c r="F89" s="96"/>
      <c r="G89"/>
      <c r="H89" s="96"/>
      <c r="I89" s="96"/>
      <c r="J89"/>
      <c r="K89" s="96"/>
      <c r="L89"/>
      <c r="M89" s="96"/>
      <c r="N89" s="96"/>
      <c r="O89"/>
      <c r="P89" s="96"/>
      <c r="Q89"/>
      <c r="R89" s="96"/>
      <c r="S89" s="96"/>
      <c r="T89"/>
      <c r="U89" s="96"/>
    </row>
    <row r="90" spans="1:21" ht="12.75">
      <c r="A90" s="143" t="s">
        <v>241</v>
      </c>
      <c r="B90" t="s">
        <v>253</v>
      </c>
      <c r="C90" s="37">
        <v>1478.461</v>
      </c>
      <c r="D90" s="54">
        <f aca="true" t="shared" si="11" ref="D90:D95">+C90/$C$96</f>
        <v>0.41127333137126065</v>
      </c>
      <c r="E90"/>
      <c r="F90"/>
      <c r="G90"/>
      <c r="H90"/>
      <c r="I90"/>
      <c r="J90"/>
      <c r="K90"/>
      <c r="L90"/>
      <c r="M90"/>
      <c r="N90"/>
      <c r="O90"/>
      <c r="P90"/>
      <c r="Q90"/>
      <c r="R90"/>
      <c r="S90"/>
      <c r="T90"/>
      <c r="U90"/>
    </row>
    <row r="91" spans="1:21" ht="12.75">
      <c r="A91" s="144"/>
      <c r="B91" t="s">
        <v>249</v>
      </c>
      <c r="C91" s="37">
        <v>736.898</v>
      </c>
      <c r="D91" s="54">
        <f t="shared" si="11"/>
        <v>0.20498781864440066</v>
      </c>
      <c r="E91"/>
      <c r="F91"/>
      <c r="G91"/>
      <c r="H91"/>
      <c r="I91"/>
      <c r="J91"/>
      <c r="K91"/>
      <c r="L91"/>
      <c r="M91"/>
      <c r="N91"/>
      <c r="O91"/>
      <c r="P91"/>
      <c r="Q91"/>
      <c r="R91"/>
      <c r="S91"/>
      <c r="T91"/>
      <c r="U91"/>
    </row>
    <row r="92" spans="1:21" ht="12.75">
      <c r="A92" s="144"/>
      <c r="B92" t="s">
        <v>295</v>
      </c>
      <c r="C92" s="37">
        <v>229.33</v>
      </c>
      <c r="D92" s="54">
        <f t="shared" si="11"/>
        <v>0.06379425164638852</v>
      </c>
      <c r="E92" s="7"/>
      <c r="F92" s="7"/>
      <c r="G92" s="7"/>
      <c r="H92" s="7"/>
      <c r="I92" s="7"/>
      <c r="J92" s="7"/>
      <c r="K92" s="7"/>
      <c r="L92" s="7"/>
      <c r="M92" s="7"/>
      <c r="N92" s="7"/>
      <c r="O92" s="7"/>
      <c r="P92" s="7"/>
      <c r="Q92" s="7"/>
      <c r="R92" s="7"/>
      <c r="S92" s="7"/>
      <c r="T92" s="7"/>
      <c r="U92" s="7"/>
    </row>
    <row r="93" spans="1:21" ht="12.75">
      <c r="A93" s="144"/>
      <c r="B93" t="s">
        <v>251</v>
      </c>
      <c r="C93" s="37">
        <v>211.777</v>
      </c>
      <c r="D93" s="54">
        <f t="shared" si="11"/>
        <v>0.058911416870523786</v>
      </c>
      <c r="E93" s="7"/>
      <c r="F93" s="7"/>
      <c r="G93" s="7"/>
      <c r="H93" s="7"/>
      <c r="I93" s="7"/>
      <c r="J93" s="7"/>
      <c r="K93" s="7"/>
      <c r="L93" s="7"/>
      <c r="M93" s="7"/>
      <c r="N93" s="7"/>
      <c r="O93" s="7"/>
      <c r="P93" s="7"/>
      <c r="Q93" s="7"/>
      <c r="R93" s="7"/>
      <c r="S93" s="7"/>
      <c r="T93" s="7"/>
      <c r="U93" s="7"/>
    </row>
    <row r="94" spans="1:21" ht="12.75">
      <c r="A94" s="144"/>
      <c r="B94" t="s">
        <v>260</v>
      </c>
      <c r="C94" s="37">
        <v>190.012</v>
      </c>
      <c r="D94" s="54">
        <f t="shared" si="11"/>
        <v>0.052856902035641105</v>
      </c>
      <c r="E94"/>
      <c r="F94" s="96"/>
      <c r="G94"/>
      <c r="H94" s="96"/>
      <c r="I94" s="96"/>
      <c r="J94"/>
      <c r="K94" s="96"/>
      <c r="L94"/>
      <c r="M94" s="96"/>
      <c r="N94" s="96"/>
      <c r="O94"/>
      <c r="P94" s="96"/>
      <c r="Q94"/>
      <c r="R94" s="96"/>
      <c r="S94" s="96"/>
      <c r="T94"/>
      <c r="U94" s="96"/>
    </row>
    <row r="95" spans="1:21" ht="12.75">
      <c r="A95" s="144"/>
      <c r="B95" t="s">
        <v>288</v>
      </c>
      <c r="C95" s="37">
        <f>+C96-SUM(C90:C94)</f>
        <v>748.3600000000001</v>
      </c>
      <c r="D95" s="54">
        <f t="shared" si="11"/>
        <v>0.20817627943178527</v>
      </c>
      <c r="E95" s="37"/>
      <c r="F95" s="96"/>
      <c r="G95"/>
      <c r="H95" s="96"/>
      <c r="I95" s="96"/>
      <c r="J95"/>
      <c r="K95" s="96"/>
      <c r="L95"/>
      <c r="M95" s="96"/>
      <c r="N95" s="96"/>
      <c r="O95"/>
      <c r="P95" s="96"/>
      <c r="Q95"/>
      <c r="R95" s="96"/>
      <c r="S95" s="96"/>
      <c r="T95"/>
      <c r="U95" s="96"/>
    </row>
    <row r="96" spans="1:21" s="59" customFormat="1" ht="12.75">
      <c r="A96" s="145"/>
      <c r="B96" s="55" t="s">
        <v>291</v>
      </c>
      <c r="C96" s="56">
        <v>3594.838</v>
      </c>
      <c r="D96" s="58">
        <f>SUM(D90:D95)</f>
        <v>1</v>
      </c>
      <c r="E96" s="37"/>
      <c r="F96"/>
      <c r="G96"/>
      <c r="H96"/>
      <c r="I96"/>
      <c r="J96"/>
      <c r="K96"/>
      <c r="L96"/>
      <c r="M96"/>
      <c r="N96"/>
      <c r="O96"/>
      <c r="P96"/>
      <c r="Q96"/>
      <c r="R96"/>
      <c r="S96"/>
      <c r="T96"/>
      <c r="U96"/>
    </row>
    <row r="97" spans="1:21" ht="12.75">
      <c r="A97" s="143" t="s">
        <v>267</v>
      </c>
      <c r="B97" t="s">
        <v>279</v>
      </c>
      <c r="C97" s="37">
        <v>50887.941</v>
      </c>
      <c r="D97" s="54">
        <f aca="true" t="shared" si="12" ref="D97:D102">+C97/$C$103</f>
        <v>0.18336327060726137</v>
      </c>
      <c r="E97"/>
      <c r="F97"/>
      <c r="G97"/>
      <c r="H97"/>
      <c r="I97"/>
      <c r="J97"/>
      <c r="K97"/>
      <c r="L97"/>
      <c r="M97"/>
      <c r="N97"/>
      <c r="O97"/>
      <c r="P97"/>
      <c r="Q97"/>
      <c r="R97"/>
      <c r="S97"/>
      <c r="T97"/>
      <c r="U97"/>
    </row>
    <row r="98" spans="1:21" ht="12.75">
      <c r="A98" s="144"/>
      <c r="B98" t="s">
        <v>260</v>
      </c>
      <c r="C98" s="37">
        <v>48151.117</v>
      </c>
      <c r="D98" s="54">
        <f t="shared" si="12"/>
        <v>0.17350173976410055</v>
      </c>
      <c r="E98"/>
      <c r="F98"/>
      <c r="G98"/>
      <c r="H98"/>
      <c r="I98"/>
      <c r="J98"/>
      <c r="K98"/>
      <c r="L98"/>
      <c r="M98"/>
      <c r="N98"/>
      <c r="O98"/>
      <c r="P98"/>
      <c r="Q98"/>
      <c r="R98"/>
      <c r="S98"/>
      <c r="T98"/>
      <c r="U98"/>
    </row>
    <row r="99" spans="1:21" ht="12.75">
      <c r="A99" s="144"/>
      <c r="B99" t="s">
        <v>251</v>
      </c>
      <c r="C99" s="37">
        <v>47225.874</v>
      </c>
      <c r="D99" s="54">
        <f t="shared" si="12"/>
        <v>0.1701678343387175</v>
      </c>
      <c r="E99"/>
      <c r="F99"/>
      <c r="G99"/>
      <c r="H99"/>
      <c r="I99"/>
      <c r="J99"/>
      <c r="K99"/>
      <c r="L99"/>
      <c r="M99"/>
      <c r="N99"/>
      <c r="O99"/>
      <c r="P99"/>
      <c r="Q99"/>
      <c r="R99"/>
      <c r="S99"/>
      <c r="T99"/>
      <c r="U99"/>
    </row>
    <row r="100" spans="1:21" ht="12.75">
      <c r="A100" s="144"/>
      <c r="B100" t="s">
        <v>259</v>
      </c>
      <c r="C100" s="37">
        <v>30949.339</v>
      </c>
      <c r="D100" s="54">
        <f t="shared" si="12"/>
        <v>0.11151899469017361</v>
      </c>
      <c r="E100"/>
      <c r="F100" s="96"/>
      <c r="G100"/>
      <c r="H100" s="96"/>
      <c r="I100" s="96"/>
      <c r="J100"/>
      <c r="K100" s="96"/>
      <c r="L100"/>
      <c r="M100" s="96"/>
      <c r="N100" s="96"/>
      <c r="O100"/>
      <c r="P100" s="96"/>
      <c r="Q100"/>
      <c r="R100" s="96"/>
      <c r="S100" s="96"/>
      <c r="T100"/>
      <c r="U100" s="96"/>
    </row>
    <row r="101" spans="1:21" ht="12.75">
      <c r="A101" s="144"/>
      <c r="B101" t="s">
        <v>249</v>
      </c>
      <c r="C101" s="37">
        <v>22315.873</v>
      </c>
      <c r="D101" s="54">
        <f t="shared" si="12"/>
        <v>0.08041023824753055</v>
      </c>
      <c r="E101" s="2"/>
      <c r="F101" s="2"/>
      <c r="G101" s="2"/>
      <c r="H101" s="2"/>
      <c r="I101" s="2"/>
      <c r="J101" s="2"/>
      <c r="K101" s="2"/>
      <c r="L101" s="2"/>
      <c r="M101" s="2"/>
      <c r="N101" s="2"/>
      <c r="O101" s="2"/>
      <c r="P101" s="2"/>
      <c r="Q101" s="2"/>
      <c r="R101" s="2"/>
      <c r="S101" s="2"/>
      <c r="T101" s="2"/>
      <c r="U101" s="2"/>
    </row>
    <row r="102" spans="1:21" ht="12.75">
      <c r="A102" s="144"/>
      <c r="B102" t="s">
        <v>288</v>
      </c>
      <c r="C102" s="37">
        <f>+C103-SUM(C97:C101)</f>
        <v>77995.12499999997</v>
      </c>
      <c r="D102" s="54">
        <f t="shared" si="12"/>
        <v>0.2810379223522164</v>
      </c>
      <c r="E102" s="37"/>
      <c r="F102" s="2"/>
      <c r="G102" s="2"/>
      <c r="H102" s="2"/>
      <c r="I102" s="2"/>
      <c r="J102" s="2"/>
      <c r="K102" s="2"/>
      <c r="L102" s="2"/>
      <c r="M102" s="2"/>
      <c r="N102" s="2"/>
      <c r="O102" s="2"/>
      <c r="P102" s="2"/>
      <c r="Q102" s="2"/>
      <c r="R102" s="2"/>
      <c r="S102" s="2"/>
      <c r="T102" s="2"/>
      <c r="U102" s="2"/>
    </row>
    <row r="103" spans="1:21" s="59" customFormat="1" ht="12.75">
      <c r="A103" s="145"/>
      <c r="B103" s="55" t="s">
        <v>291</v>
      </c>
      <c r="C103" s="56">
        <v>277525.269</v>
      </c>
      <c r="D103" s="58">
        <f>SUM(D97:D102)</f>
        <v>1</v>
      </c>
      <c r="E103" s="37"/>
      <c r="F103" s="96"/>
      <c r="G103"/>
      <c r="H103" s="96"/>
      <c r="I103" s="96"/>
      <c r="J103"/>
      <c r="K103" s="96"/>
      <c r="L103"/>
      <c r="M103" s="96"/>
      <c r="N103" s="96"/>
      <c r="O103"/>
      <c r="P103" s="96"/>
      <c r="Q103"/>
      <c r="R103" s="96"/>
      <c r="S103" s="96"/>
      <c r="T103"/>
      <c r="U103" s="96"/>
    </row>
    <row r="104" spans="1:21" ht="12.75">
      <c r="A104" s="146" t="s">
        <v>268</v>
      </c>
      <c r="B104" t="s">
        <v>270</v>
      </c>
      <c r="C104" s="37">
        <v>649.815</v>
      </c>
      <c r="D104" s="54">
        <f aca="true" t="shared" si="13" ref="D104:D109">+C104/$C$110</f>
        <v>0.22038855728867965</v>
      </c>
      <c r="E104"/>
      <c r="F104"/>
      <c r="G104"/>
      <c r="H104"/>
      <c r="I104"/>
      <c r="J104"/>
      <c r="K104"/>
      <c r="L104"/>
      <c r="M104"/>
      <c r="N104"/>
      <c r="O104"/>
      <c r="P104"/>
      <c r="Q104"/>
      <c r="R104"/>
      <c r="S104"/>
      <c r="T104"/>
      <c r="U104"/>
    </row>
    <row r="105" spans="1:21" ht="12.75">
      <c r="A105" s="128"/>
      <c r="B105" t="s">
        <v>250</v>
      </c>
      <c r="C105" s="37">
        <v>586.376</v>
      </c>
      <c r="D105" s="54">
        <f t="shared" si="13"/>
        <v>0.1988728494551631</v>
      </c>
      <c r="E105"/>
      <c r="F105"/>
      <c r="G105"/>
      <c r="H105"/>
      <c r="I105"/>
      <c r="J105"/>
      <c r="K105"/>
      <c r="L105"/>
      <c r="M105"/>
      <c r="N105"/>
      <c r="O105"/>
      <c r="P105"/>
      <c r="Q105"/>
      <c r="R105"/>
      <c r="S105"/>
      <c r="T105"/>
      <c r="U105"/>
    </row>
    <row r="106" spans="1:21" ht="12.75">
      <c r="A106" s="128"/>
      <c r="B106" t="s">
        <v>269</v>
      </c>
      <c r="C106" s="37">
        <v>303.563</v>
      </c>
      <c r="D106" s="54">
        <f t="shared" si="13"/>
        <v>0.10295516664931319</v>
      </c>
      <c r="E106" s="7"/>
      <c r="F106" s="7"/>
      <c r="G106" s="7"/>
      <c r="H106" s="7"/>
      <c r="I106" s="7"/>
      <c r="J106" s="7"/>
      <c r="K106" s="7"/>
      <c r="L106" s="7"/>
      <c r="M106" s="7"/>
      <c r="N106" s="7"/>
      <c r="O106" s="7"/>
      <c r="P106" s="7"/>
      <c r="Q106" s="7"/>
      <c r="R106" s="7"/>
      <c r="S106" s="7"/>
      <c r="T106" s="7"/>
      <c r="U106" s="7"/>
    </row>
    <row r="107" spans="1:21" ht="12.75">
      <c r="A107" s="128"/>
      <c r="B107" t="s">
        <v>263</v>
      </c>
      <c r="C107" s="37">
        <v>292.678</v>
      </c>
      <c r="D107" s="54">
        <f t="shared" si="13"/>
        <v>0.09926345524516389</v>
      </c>
      <c r="E107" s="7"/>
      <c r="F107" s="7"/>
      <c r="G107" s="7"/>
      <c r="H107" s="7"/>
      <c r="I107" s="7"/>
      <c r="J107" s="7"/>
      <c r="K107" s="7"/>
      <c r="L107" s="7"/>
      <c r="M107" s="7"/>
      <c r="N107" s="7"/>
      <c r="O107" s="7"/>
      <c r="P107" s="7"/>
      <c r="Q107" s="7"/>
      <c r="R107" s="7"/>
      <c r="S107" s="7"/>
      <c r="T107" s="7"/>
      <c r="U107" s="7"/>
    </row>
    <row r="108" spans="1:21" ht="12.75">
      <c r="A108" s="128"/>
      <c r="B108" t="s">
        <v>290</v>
      </c>
      <c r="C108" s="37">
        <v>232.305</v>
      </c>
      <c r="D108" s="54">
        <f t="shared" si="13"/>
        <v>0.07878759924124054</v>
      </c>
      <c r="E108"/>
      <c r="F108" s="96"/>
      <c r="G108"/>
      <c r="H108" s="96"/>
      <c r="I108" s="96"/>
      <c r="J108"/>
      <c r="K108" s="96"/>
      <c r="L108"/>
      <c r="M108" s="96"/>
      <c r="N108" s="96"/>
      <c r="O108"/>
      <c r="P108" s="96"/>
      <c r="Q108"/>
      <c r="R108" s="96"/>
      <c r="S108" s="96"/>
      <c r="T108"/>
      <c r="U108" s="96"/>
    </row>
    <row r="109" spans="1:21" ht="12.75">
      <c r="A109" s="128"/>
      <c r="B109" t="s">
        <v>288</v>
      </c>
      <c r="C109" s="37">
        <f>+C110-SUM(C104:C108)</f>
        <v>883.7600000000002</v>
      </c>
      <c r="D109" s="54">
        <f t="shared" si="13"/>
        <v>0.29973237212043974</v>
      </c>
      <c r="E109" s="37"/>
      <c r="F109" s="96"/>
      <c r="G109"/>
      <c r="H109" s="96"/>
      <c r="I109" s="96"/>
      <c r="J109"/>
      <c r="K109" s="96"/>
      <c r="L109"/>
      <c r="M109" s="96"/>
      <c r="N109" s="96"/>
      <c r="O109"/>
      <c r="P109" s="96"/>
      <c r="Q109"/>
      <c r="R109" s="96"/>
      <c r="S109" s="96"/>
      <c r="T109"/>
      <c r="U109" s="96"/>
    </row>
    <row r="110" spans="1:21" s="59" customFormat="1" ht="12.75">
      <c r="A110" s="147"/>
      <c r="B110" s="55" t="s">
        <v>291</v>
      </c>
      <c r="C110" s="56">
        <v>2948.497</v>
      </c>
      <c r="D110" s="58">
        <f>SUM(D104:D109)</f>
        <v>1</v>
      </c>
      <c r="E110" s="37"/>
      <c r="F110"/>
      <c r="G110"/>
      <c r="H110"/>
      <c r="I110"/>
      <c r="J110"/>
      <c r="K110"/>
      <c r="L110"/>
      <c r="M110"/>
      <c r="N110"/>
      <c r="O110"/>
      <c r="P110"/>
      <c r="Q110"/>
      <c r="R110"/>
      <c r="S110"/>
      <c r="T110"/>
      <c r="U110"/>
    </row>
    <row r="111" spans="1:21" ht="12.75">
      <c r="A111" s="143" t="s">
        <v>244</v>
      </c>
      <c r="B111" t="s">
        <v>266</v>
      </c>
      <c r="C111" s="37">
        <v>8455.746</v>
      </c>
      <c r="D111" s="54">
        <f aca="true" t="shared" si="14" ref="D111:D116">+C111/$C$117</f>
        <v>0.17557915087779025</v>
      </c>
      <c r="E111"/>
      <c r="F111"/>
      <c r="G111"/>
      <c r="H111"/>
      <c r="I111"/>
      <c r="J111"/>
      <c r="K111"/>
      <c r="L111"/>
      <c r="M111"/>
      <c r="N111"/>
      <c r="O111"/>
      <c r="P111"/>
      <c r="Q111"/>
      <c r="R111"/>
      <c r="S111"/>
      <c r="T111"/>
      <c r="U111"/>
    </row>
    <row r="112" spans="1:21" ht="12.75">
      <c r="A112" s="144"/>
      <c r="B112" t="s">
        <v>290</v>
      </c>
      <c r="C112" s="37">
        <v>7474.243</v>
      </c>
      <c r="D112" s="54">
        <f t="shared" si="14"/>
        <v>0.15519875353330953</v>
      </c>
      <c r="E112"/>
      <c r="F112"/>
      <c r="G112"/>
      <c r="H112"/>
      <c r="I112"/>
      <c r="J112"/>
      <c r="K112"/>
      <c r="L112"/>
      <c r="M112"/>
      <c r="N112"/>
      <c r="O112"/>
      <c r="P112"/>
      <c r="Q112"/>
      <c r="R112"/>
      <c r="S112"/>
      <c r="T112"/>
      <c r="U112"/>
    </row>
    <row r="113" spans="1:21" ht="12.75">
      <c r="A113" s="144"/>
      <c r="B113" t="s">
        <v>263</v>
      </c>
      <c r="C113" s="37">
        <v>5124.494</v>
      </c>
      <c r="D113" s="54">
        <f t="shared" si="14"/>
        <v>0.10640744237094289</v>
      </c>
      <c r="E113"/>
      <c r="F113"/>
      <c r="G113"/>
      <c r="H113"/>
      <c r="I113"/>
      <c r="J113"/>
      <c r="K113"/>
      <c r="L113"/>
      <c r="M113"/>
      <c r="N113"/>
      <c r="O113"/>
      <c r="P113"/>
      <c r="Q113"/>
      <c r="R113"/>
      <c r="S113"/>
      <c r="T113"/>
      <c r="U113"/>
    </row>
    <row r="114" spans="1:21" ht="12.75">
      <c r="A114" s="144"/>
      <c r="B114" t="s">
        <v>250</v>
      </c>
      <c r="C114" s="37">
        <v>3053.256</v>
      </c>
      <c r="D114" s="54">
        <f t="shared" si="14"/>
        <v>0.06339926671076902</v>
      </c>
      <c r="E114"/>
      <c r="F114" s="96"/>
      <c r="G114"/>
      <c r="H114" s="96"/>
      <c r="I114" s="96"/>
      <c r="J114"/>
      <c r="K114" s="96"/>
      <c r="L114"/>
      <c r="M114" s="96"/>
      <c r="N114" s="96"/>
      <c r="O114"/>
      <c r="P114" s="96"/>
      <c r="Q114"/>
      <c r="R114" s="96"/>
      <c r="S114" s="96"/>
      <c r="T114"/>
      <c r="U114" s="96"/>
    </row>
    <row r="115" spans="1:21" ht="12.75">
      <c r="A115" s="144"/>
      <c r="B115" t="s">
        <v>264</v>
      </c>
      <c r="C115" s="37">
        <v>2824.859</v>
      </c>
      <c r="D115" s="54">
        <f t="shared" si="14"/>
        <v>0.058656722253658485</v>
      </c>
      <c r="E115" s="2"/>
      <c r="F115" s="2"/>
      <c r="G115" s="2"/>
      <c r="H115" s="2"/>
      <c r="I115" s="2"/>
      <c r="J115" s="2"/>
      <c r="K115" s="2"/>
      <c r="L115" s="2"/>
      <c r="M115" s="2"/>
      <c r="N115" s="2"/>
      <c r="O115" s="2"/>
      <c r="P115" s="2"/>
      <c r="Q115" s="2"/>
      <c r="R115" s="2"/>
      <c r="S115" s="2"/>
      <c r="T115" s="2"/>
      <c r="U115" s="2"/>
    </row>
    <row r="116" spans="1:21" ht="12.75">
      <c r="A116" s="144"/>
      <c r="B116" t="s">
        <v>288</v>
      </c>
      <c r="C116" s="37">
        <f>+C117-SUM(C111:C115)</f>
        <v>21226.571</v>
      </c>
      <c r="D116" s="54">
        <f t="shared" si="14"/>
        <v>0.4407586642535298</v>
      </c>
      <c r="E116" s="37"/>
      <c r="F116" s="2"/>
      <c r="G116" s="2"/>
      <c r="H116" s="2"/>
      <c r="I116" s="2"/>
      <c r="J116" s="2"/>
      <c r="K116" s="2"/>
      <c r="L116" s="2"/>
      <c r="M116" s="2"/>
      <c r="N116" s="2"/>
      <c r="O116" s="2"/>
      <c r="P116" s="2"/>
      <c r="Q116" s="2"/>
      <c r="R116" s="2"/>
      <c r="S116" s="2"/>
      <c r="T116" s="2"/>
      <c r="U116" s="2"/>
    </row>
    <row r="117" spans="1:21" s="59" customFormat="1" ht="12.75">
      <c r="A117" s="145"/>
      <c r="B117" s="55" t="s">
        <v>291</v>
      </c>
      <c r="C117" s="56">
        <v>48159.169</v>
      </c>
      <c r="D117" s="58">
        <f>SUM(D111:D116)</f>
        <v>1</v>
      </c>
      <c r="E117"/>
      <c r="F117" s="96"/>
      <c r="G117"/>
      <c r="H117" s="96"/>
      <c r="I117" s="96"/>
      <c r="J117"/>
      <c r="K117" s="96"/>
      <c r="L117"/>
      <c r="M117" s="96"/>
      <c r="N117" s="96"/>
      <c r="O117"/>
      <c r="P117" s="96"/>
      <c r="Q117"/>
      <c r="R117" s="96"/>
      <c r="S117" s="96"/>
      <c r="T117"/>
      <c r="U117" s="96"/>
    </row>
    <row r="118" spans="1:21" s="59" customFormat="1" ht="12.75">
      <c r="A118" s="61" t="s">
        <v>56</v>
      </c>
      <c r="B118" s="62"/>
      <c r="C118" s="40">
        <v>11494.636</v>
      </c>
      <c r="D118" s="58"/>
      <c r="E118"/>
      <c r="F118"/>
      <c r="G118"/>
      <c r="H118"/>
      <c r="I118"/>
      <c r="J118"/>
      <c r="K118"/>
      <c r="L118"/>
      <c r="M118"/>
      <c r="N118"/>
      <c r="O118"/>
      <c r="P118"/>
      <c r="Q118"/>
      <c r="R118"/>
      <c r="S118"/>
      <c r="T118"/>
      <c r="U118"/>
    </row>
    <row r="119" spans="1:21" s="59" customFormat="1" ht="12.75">
      <c r="A119" s="55" t="s">
        <v>271</v>
      </c>
      <c r="B119" s="55"/>
      <c r="C119" s="56">
        <f>+C118+C117+C110+C103+C96+C89+C82+C75+C62+C55+C48+C41+C34+C27+C20+C13</f>
        <v>9910942.575</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6"/>
      <c r="B121"/>
      <c r="C121"/>
      <c r="D121" s="96"/>
      <c r="E121" s="7"/>
      <c r="F121" s="7"/>
      <c r="G121" s="7"/>
      <c r="H121" s="7"/>
      <c r="I121" s="7"/>
      <c r="J121" s="7"/>
      <c r="K121" s="7"/>
      <c r="L121" s="7"/>
      <c r="M121" s="7"/>
      <c r="N121" s="7"/>
      <c r="O121" s="7"/>
      <c r="P121" s="7"/>
      <c r="Q121" s="7"/>
      <c r="R121" s="7"/>
      <c r="S121" s="7"/>
      <c r="T121" s="7"/>
      <c r="U121" s="7"/>
    </row>
    <row r="122" spans="1:21" ht="12.75">
      <c r="A122"/>
      <c r="B122"/>
      <c r="C122"/>
      <c r="D122"/>
      <c r="E122"/>
      <c r="F122" s="96"/>
      <c r="G122"/>
      <c r="H122" s="96"/>
      <c r="I122" s="96"/>
      <c r="J122"/>
      <c r="K122" s="96"/>
      <c r="L122"/>
      <c r="M122" s="96"/>
      <c r="N122" s="96"/>
      <c r="O122"/>
      <c r="P122" s="96"/>
      <c r="Q122"/>
      <c r="R122" s="96"/>
      <c r="S122" s="96"/>
      <c r="T122"/>
      <c r="U122" s="9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6"/>
      <c r="B126"/>
      <c r="C126"/>
      <c r="D126" s="96"/>
      <c r="E126"/>
      <c r="F126"/>
      <c r="G126"/>
      <c r="H126"/>
      <c r="I126"/>
      <c r="J126"/>
      <c r="K126"/>
      <c r="L126"/>
      <c r="M126"/>
      <c r="N126"/>
      <c r="O126"/>
      <c r="P126"/>
      <c r="Q126"/>
      <c r="R126"/>
      <c r="S126"/>
      <c r="T126"/>
      <c r="U126"/>
    </row>
    <row r="127" spans="1:21" ht="12.75">
      <c r="A127" s="2"/>
      <c r="B127" s="2"/>
      <c r="C127" s="2"/>
      <c r="D127" s="2"/>
      <c r="E127"/>
      <c r="F127" s="96"/>
      <c r="G127"/>
      <c r="H127" s="96"/>
      <c r="I127" s="96"/>
      <c r="J127"/>
      <c r="K127" s="96"/>
      <c r="L127"/>
      <c r="M127" s="96"/>
      <c r="N127" s="96"/>
      <c r="O127"/>
      <c r="P127" s="96"/>
      <c r="Q127"/>
      <c r="R127" s="96"/>
      <c r="S127" s="96"/>
      <c r="T127"/>
      <c r="U127" s="96"/>
    </row>
    <row r="128" spans="1:21" ht="12.75">
      <c r="A128" s="96"/>
      <c r="B128"/>
      <c r="C128"/>
      <c r="D128" s="96"/>
      <c r="E128" s="2"/>
      <c r="F128" s="2"/>
      <c r="G128" s="2"/>
      <c r="H128" s="2"/>
      <c r="I128" s="2"/>
      <c r="J128" s="2"/>
      <c r="K128" s="2"/>
      <c r="L128" s="2"/>
      <c r="M128" s="2"/>
      <c r="N128" s="2"/>
      <c r="O128" s="2"/>
      <c r="P128" s="2"/>
      <c r="Q128" s="2"/>
      <c r="R128" s="2"/>
      <c r="S128" s="2"/>
      <c r="T128" s="2"/>
      <c r="U128" s="2"/>
    </row>
    <row r="129" spans="1:21" ht="12.75">
      <c r="A129"/>
      <c r="B129"/>
      <c r="C129"/>
      <c r="D129"/>
      <c r="E129"/>
      <c r="F129" s="96"/>
      <c r="G129"/>
      <c r="H129" s="96"/>
      <c r="I129" s="96"/>
      <c r="J129"/>
      <c r="K129" s="96"/>
      <c r="L129"/>
      <c r="M129" s="96"/>
      <c r="N129" s="96"/>
      <c r="O129"/>
      <c r="P129" s="96"/>
      <c r="Q129"/>
      <c r="R129" s="96"/>
      <c r="S129" s="96"/>
      <c r="T129"/>
      <c r="U129" s="9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6"/>
      <c r="G134"/>
      <c r="H134" s="96"/>
      <c r="I134" s="96"/>
      <c r="J134"/>
      <c r="K134" s="96"/>
      <c r="L134"/>
      <c r="M134" s="96"/>
      <c r="N134" s="96"/>
      <c r="O134"/>
      <c r="P134" s="96"/>
      <c r="Q134"/>
      <c r="R134" s="96"/>
      <c r="S134" s="96"/>
      <c r="T134"/>
      <c r="U134" s="9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6"/>
      <c r="G139"/>
      <c r="H139" s="96"/>
      <c r="I139" s="96"/>
      <c r="J139"/>
      <c r="K139" s="96"/>
      <c r="L139"/>
      <c r="M139" s="96"/>
      <c r="N139" s="96"/>
      <c r="O139"/>
      <c r="P139" s="96"/>
      <c r="Q139"/>
      <c r="R139" s="96"/>
      <c r="S139" s="96"/>
      <c r="T139"/>
      <c r="U139" s="96"/>
    </row>
    <row r="140" spans="5:21" ht="12.75">
      <c r="E140" s="2"/>
      <c r="F140" s="2"/>
      <c r="G140" s="2"/>
      <c r="H140" s="2"/>
      <c r="I140" s="2"/>
      <c r="J140" s="2"/>
      <c r="K140" s="2"/>
      <c r="L140" s="2"/>
      <c r="M140" s="2"/>
      <c r="N140" s="2"/>
      <c r="O140" s="2"/>
      <c r="P140" s="2"/>
      <c r="Q140" s="2"/>
      <c r="R140" s="2"/>
      <c r="S140" s="2"/>
      <c r="T140" s="2"/>
      <c r="U140" s="2"/>
    </row>
    <row r="141" spans="5:21" ht="12.75">
      <c r="E141"/>
      <c r="F141" s="96"/>
      <c r="G141"/>
      <c r="H141" s="96"/>
      <c r="I141" s="96"/>
      <c r="J141"/>
      <c r="K141" s="96"/>
      <c r="L141"/>
      <c r="M141" s="96"/>
      <c r="N141" s="96"/>
      <c r="O141"/>
      <c r="P141" s="96"/>
      <c r="Q141"/>
      <c r="R141" s="96"/>
      <c r="S141" s="96"/>
      <c r="T141"/>
      <c r="U141" s="9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6"/>
      <c r="G146"/>
      <c r="H146" s="96"/>
      <c r="I146" s="96"/>
      <c r="J146"/>
      <c r="K146" s="96"/>
      <c r="L146"/>
      <c r="M146" s="96"/>
      <c r="N146" s="96"/>
      <c r="O146"/>
      <c r="P146" s="96"/>
      <c r="Q146"/>
      <c r="R146" s="96"/>
      <c r="S146" s="96"/>
      <c r="T146"/>
      <c r="U146" s="9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6"/>
      <c r="G151"/>
      <c r="H151" s="96"/>
      <c r="I151" s="96"/>
      <c r="J151"/>
      <c r="K151" s="96"/>
      <c r="L151"/>
      <c r="M151" s="96"/>
      <c r="N151" s="96"/>
      <c r="O151"/>
      <c r="P151" s="96"/>
      <c r="Q151"/>
      <c r="R151" s="96"/>
      <c r="S151" s="96"/>
      <c r="T151"/>
      <c r="U151" s="96"/>
    </row>
    <row r="152" spans="5:21" ht="12.75">
      <c r="E152" s="2"/>
      <c r="F152" s="2"/>
      <c r="G152" s="2"/>
      <c r="H152" s="2"/>
      <c r="I152" s="2"/>
      <c r="J152" s="2"/>
      <c r="K152" s="2"/>
      <c r="L152" s="2"/>
      <c r="M152" s="2"/>
      <c r="N152" s="2"/>
      <c r="O152" s="2"/>
      <c r="P152" s="2"/>
      <c r="Q152" s="2"/>
      <c r="R152" s="2"/>
      <c r="S152" s="2"/>
      <c r="T152" s="2"/>
      <c r="U152" s="2"/>
    </row>
    <row r="153" spans="5:21" ht="12.75">
      <c r="E153"/>
      <c r="F153" s="96"/>
      <c r="G153"/>
      <c r="H153" s="96"/>
      <c r="I153" s="96"/>
      <c r="J153"/>
      <c r="K153" s="96"/>
      <c r="L153"/>
      <c r="M153" s="96"/>
      <c r="N153" s="96"/>
      <c r="O153"/>
      <c r="P153" s="96"/>
      <c r="Q153"/>
      <c r="R153" s="96"/>
      <c r="S153" s="96"/>
      <c r="T153"/>
      <c r="U153" s="9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6"/>
      <c r="G158"/>
      <c r="H158" s="96"/>
      <c r="I158" s="96"/>
      <c r="J158"/>
      <c r="K158" s="96"/>
      <c r="L158"/>
      <c r="M158" s="96"/>
      <c r="N158" s="96"/>
      <c r="O158"/>
      <c r="P158" s="96"/>
      <c r="Q158"/>
      <c r="R158" s="96"/>
      <c r="S158" s="96"/>
      <c r="T158"/>
      <c r="U158" s="9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6"/>
      <c r="G163"/>
      <c r="H163" s="96"/>
      <c r="I163" s="96"/>
      <c r="J163"/>
      <c r="K163" s="96"/>
      <c r="L163"/>
      <c r="M163" s="96"/>
      <c r="N163" s="96"/>
      <c r="O163"/>
      <c r="P163" s="96"/>
      <c r="Q163"/>
      <c r="R163" s="96"/>
      <c r="S163" s="96"/>
      <c r="T163"/>
      <c r="U163" s="96"/>
    </row>
    <row r="164" spans="5:21" ht="12.75">
      <c r="E164" s="2"/>
      <c r="F164" s="2"/>
      <c r="G164" s="2"/>
      <c r="H164" s="2"/>
      <c r="I164" s="2"/>
      <c r="J164" s="2"/>
      <c r="K164" s="2"/>
      <c r="L164" s="2"/>
      <c r="M164" s="2"/>
      <c r="N164" s="2"/>
      <c r="O164" s="2"/>
      <c r="P164" s="2"/>
      <c r="Q164" s="2"/>
      <c r="R164" s="2"/>
      <c r="S164" s="2"/>
      <c r="T164" s="2"/>
      <c r="U164" s="2"/>
    </row>
    <row r="165" spans="5:21" ht="12.75">
      <c r="E165"/>
      <c r="F165" s="96"/>
      <c r="G165"/>
      <c r="H165" s="96"/>
      <c r="I165" s="96"/>
      <c r="J165"/>
      <c r="K165" s="96"/>
      <c r="L165"/>
      <c r="M165" s="96"/>
      <c r="N165" s="96"/>
      <c r="O165"/>
      <c r="P165" s="96"/>
      <c r="Q165"/>
      <c r="R165" s="96"/>
      <c r="S165" s="96"/>
      <c r="T165"/>
      <c r="U165" s="9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6"/>
      <c r="G170"/>
      <c r="H170" s="96"/>
      <c r="I170" s="96"/>
      <c r="J170"/>
      <c r="K170" s="96"/>
      <c r="L170"/>
      <c r="M170" s="96"/>
      <c r="N170" s="96"/>
      <c r="O170"/>
      <c r="P170" s="96"/>
      <c r="Q170"/>
      <c r="R170" s="96"/>
      <c r="S170" s="96"/>
      <c r="T170"/>
      <c r="U170" s="9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6"/>
      <c r="G175"/>
      <c r="H175" s="96"/>
      <c r="I175" s="96"/>
      <c r="J175"/>
      <c r="K175" s="96"/>
      <c r="L175"/>
      <c r="M175" s="96"/>
      <c r="N175" s="96"/>
      <c r="O175"/>
      <c r="P175" s="96"/>
      <c r="Q175"/>
      <c r="R175" s="96"/>
      <c r="S175" s="96"/>
      <c r="T175"/>
      <c r="U175" s="96"/>
    </row>
    <row r="176" spans="5:21" ht="12.75">
      <c r="E176" s="2"/>
      <c r="F176" s="2"/>
      <c r="G176" s="2"/>
      <c r="H176" s="2"/>
      <c r="I176" s="2"/>
      <c r="J176" s="2"/>
      <c r="K176" s="2"/>
      <c r="L176" s="2"/>
      <c r="M176" s="2"/>
      <c r="N176" s="2"/>
      <c r="O176" s="2"/>
      <c r="P176" s="2"/>
      <c r="Q176" s="2"/>
      <c r="R176" s="2"/>
      <c r="S176" s="2"/>
      <c r="T176" s="2"/>
      <c r="U176" s="2"/>
    </row>
    <row r="177" spans="5:21" ht="12.75">
      <c r="E177"/>
      <c r="F177" s="96"/>
      <c r="G177"/>
      <c r="H177" s="96"/>
      <c r="I177" s="96"/>
      <c r="J177"/>
      <c r="K177" s="96"/>
      <c r="L177"/>
      <c r="M177" s="96"/>
      <c r="N177" s="96"/>
      <c r="O177"/>
      <c r="P177" s="96"/>
      <c r="Q177"/>
      <c r="R177" s="96"/>
      <c r="S177" s="96"/>
      <c r="T177"/>
      <c r="U177" s="9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6"/>
      <c r="G182"/>
      <c r="H182" s="96"/>
      <c r="I182" s="96"/>
      <c r="J182"/>
      <c r="K182" s="96"/>
      <c r="L182"/>
      <c r="M182" s="96"/>
      <c r="N182" s="96"/>
      <c r="O182"/>
      <c r="P182" s="96"/>
      <c r="Q182"/>
      <c r="R182" s="96"/>
      <c r="S182" s="96"/>
      <c r="T182"/>
      <c r="U182" s="9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6"/>
      <c r="G187"/>
      <c r="H187" s="96"/>
      <c r="I187" s="96"/>
      <c r="J187"/>
      <c r="K187" s="96"/>
      <c r="L187"/>
      <c r="M187" s="96"/>
      <c r="N187" s="96"/>
      <c r="O187"/>
      <c r="P187" s="96"/>
      <c r="Q187"/>
      <c r="R187" s="96"/>
      <c r="S187" s="96"/>
      <c r="T187"/>
      <c r="U187" s="96"/>
    </row>
    <row r="188" spans="5:21" ht="12.75">
      <c r="E188" s="2"/>
      <c r="F188" s="2"/>
      <c r="G188" s="2"/>
      <c r="H188" s="2"/>
      <c r="I188" s="2"/>
      <c r="J188" s="2"/>
      <c r="K188" s="2"/>
      <c r="L188" s="2"/>
      <c r="M188" s="2"/>
      <c r="N188" s="2"/>
      <c r="O188" s="2"/>
      <c r="P188" s="2"/>
      <c r="Q188" s="2"/>
      <c r="R188" s="2"/>
      <c r="S188" s="2"/>
      <c r="T188" s="2"/>
      <c r="U188" s="2"/>
    </row>
    <row r="189" spans="5:21" ht="12.75">
      <c r="E189"/>
      <c r="F189" s="96"/>
      <c r="G189"/>
      <c r="H189" s="96"/>
      <c r="I189" s="96"/>
      <c r="J189"/>
      <c r="K189" s="96"/>
      <c r="L189"/>
      <c r="M189" s="96"/>
      <c r="N189" s="96"/>
      <c r="O189"/>
      <c r="P189" s="96"/>
      <c r="Q189"/>
      <c r="R189" s="96"/>
      <c r="S189" s="96"/>
      <c r="T189"/>
      <c r="U189" s="9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6"/>
      <c r="G194"/>
      <c r="H194" s="96"/>
      <c r="I194" s="96"/>
      <c r="J194"/>
      <c r="K194" s="96"/>
      <c r="L194"/>
      <c r="M194" s="96"/>
      <c r="N194" s="96"/>
      <c r="O194"/>
      <c r="P194" s="96"/>
      <c r="Q194"/>
      <c r="R194" s="96"/>
      <c r="S194" s="96"/>
      <c r="T194"/>
      <c r="U194" s="9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6"/>
      <c r="G199"/>
      <c r="H199" s="96"/>
      <c r="I199" s="96"/>
      <c r="J199"/>
      <c r="K199" s="96"/>
      <c r="L199"/>
      <c r="M199" s="96"/>
      <c r="N199" s="96"/>
      <c r="O199"/>
      <c r="P199" s="96"/>
      <c r="Q199"/>
      <c r="R199" s="96"/>
      <c r="S199" s="96"/>
      <c r="T199"/>
      <c r="U199" s="96"/>
    </row>
    <row r="200" spans="5:21" ht="12.75">
      <c r="E200" s="2"/>
      <c r="F200" s="2"/>
      <c r="G200" s="2"/>
      <c r="H200" s="2"/>
      <c r="I200" s="2"/>
      <c r="J200" s="2"/>
      <c r="K200" s="2"/>
      <c r="L200" s="2"/>
      <c r="M200" s="2"/>
      <c r="N200" s="2"/>
      <c r="O200" s="2"/>
      <c r="P200" s="2"/>
      <c r="Q200" s="2"/>
      <c r="R200" s="2"/>
      <c r="S200" s="2"/>
      <c r="T200" s="2"/>
      <c r="U200" s="2"/>
    </row>
    <row r="201" spans="5:21" ht="12.75">
      <c r="E201"/>
      <c r="F201" s="96"/>
      <c r="G201"/>
      <c r="H201" s="96"/>
      <c r="I201" s="96"/>
      <c r="J201"/>
      <c r="K201" s="96"/>
      <c r="L201"/>
      <c r="M201" s="96"/>
      <c r="N201" s="96"/>
      <c r="O201"/>
      <c r="P201" s="96"/>
      <c r="Q201"/>
      <c r="R201" s="96"/>
      <c r="S201" s="96"/>
      <c r="T201"/>
      <c r="U201" s="9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6"/>
      <c r="G206"/>
      <c r="H206" s="96"/>
      <c r="I206" s="96"/>
      <c r="J206"/>
      <c r="K206" s="96"/>
      <c r="L206"/>
      <c r="M206" s="96"/>
      <c r="N206" s="96"/>
      <c r="O206"/>
      <c r="P206" s="96"/>
      <c r="Q206"/>
      <c r="R206" s="96"/>
      <c r="S206" s="96"/>
      <c r="T206"/>
      <c r="U206" s="9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6"/>
      <c r="G211"/>
      <c r="H211" s="96"/>
      <c r="I211" s="96"/>
      <c r="J211"/>
      <c r="K211" s="96"/>
      <c r="L211"/>
      <c r="M211" s="96"/>
      <c r="N211" s="96"/>
      <c r="O211"/>
      <c r="P211" s="96"/>
      <c r="Q211"/>
      <c r="R211" s="96"/>
      <c r="S211" s="96"/>
      <c r="T211"/>
      <c r="U211" s="96"/>
    </row>
    <row r="212" spans="5:21" ht="12.75">
      <c r="E212" s="2"/>
      <c r="F212" s="2"/>
      <c r="G212" s="2"/>
      <c r="H212" s="2"/>
      <c r="I212" s="2"/>
      <c r="J212" s="2"/>
      <c r="K212" s="2"/>
      <c r="L212" s="2"/>
      <c r="M212" s="2"/>
      <c r="N212" s="2"/>
      <c r="O212" s="2"/>
      <c r="P212" s="2"/>
      <c r="Q212" s="2"/>
      <c r="R212" s="2"/>
      <c r="S212" s="2"/>
      <c r="T212" s="2"/>
      <c r="U212" s="2"/>
    </row>
    <row r="213" spans="5:21" ht="12.75">
      <c r="E213"/>
      <c r="F213" s="96"/>
      <c r="G213"/>
      <c r="H213" s="96"/>
      <c r="I213" s="96"/>
      <c r="J213"/>
      <c r="K213" s="96"/>
      <c r="L213"/>
      <c r="M213" s="96"/>
      <c r="N213" s="96"/>
      <c r="O213"/>
      <c r="P213" s="96"/>
      <c r="Q213"/>
      <c r="R213" s="96"/>
      <c r="S213" s="96"/>
      <c r="T213"/>
      <c r="U213" s="9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6"/>
      <c r="G218"/>
      <c r="H218" s="96"/>
      <c r="I218" s="96"/>
      <c r="J218"/>
      <c r="K218" s="96"/>
      <c r="L218"/>
      <c r="M218" s="96"/>
      <c r="N218" s="96"/>
      <c r="O218"/>
      <c r="P218" s="96"/>
      <c r="Q218"/>
      <c r="R218" s="96"/>
      <c r="S218" s="96"/>
      <c r="T218"/>
      <c r="U218" s="9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6"/>
      <c r="G223"/>
      <c r="H223" s="96"/>
      <c r="I223" s="96"/>
      <c r="J223"/>
      <c r="K223" s="96"/>
      <c r="L223"/>
      <c r="M223" s="96"/>
      <c r="N223" s="96"/>
      <c r="O223"/>
      <c r="P223" s="96"/>
      <c r="Q223"/>
      <c r="R223" s="96"/>
      <c r="S223" s="96"/>
      <c r="T223"/>
      <c r="U223" s="96"/>
    </row>
    <row r="224" spans="5:21" ht="12.75">
      <c r="E224" s="2"/>
      <c r="F224" s="2"/>
      <c r="G224" s="2"/>
      <c r="H224" s="2"/>
      <c r="I224" s="2"/>
      <c r="J224" s="2"/>
      <c r="K224" s="2"/>
      <c r="L224" s="2"/>
      <c r="M224" s="2"/>
      <c r="N224" s="2"/>
      <c r="O224" s="2"/>
      <c r="P224" s="2"/>
      <c r="Q224" s="2"/>
      <c r="R224" s="2"/>
      <c r="S224" s="2"/>
      <c r="T224" s="2"/>
      <c r="U224" s="2"/>
    </row>
    <row r="225" spans="5:21" ht="12.75">
      <c r="E225"/>
      <c r="F225" s="96"/>
      <c r="G225"/>
      <c r="H225" s="96"/>
      <c r="I225" s="96"/>
      <c r="J225"/>
      <c r="K225" s="96"/>
      <c r="L225"/>
      <c r="M225" s="96"/>
      <c r="N225" s="96"/>
      <c r="O225"/>
      <c r="P225" s="96"/>
      <c r="Q225"/>
      <c r="R225" s="96"/>
      <c r="S225" s="96"/>
      <c r="T225"/>
      <c r="U225" s="9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6"/>
      <c r="G230"/>
      <c r="H230" s="96"/>
      <c r="I230" s="96"/>
      <c r="J230"/>
      <c r="K230" s="96"/>
      <c r="L230"/>
      <c r="M230" s="96"/>
      <c r="N230" s="96"/>
      <c r="O230"/>
      <c r="P230" s="96"/>
      <c r="Q230"/>
      <c r="R230" s="96"/>
      <c r="S230" s="96"/>
      <c r="T230"/>
      <c r="U230" s="9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6"/>
      <c r="G235"/>
      <c r="H235" s="96"/>
      <c r="I235" s="96"/>
      <c r="J235"/>
      <c r="K235" s="96"/>
      <c r="L235"/>
      <c r="M235" s="96"/>
      <c r="N235" s="96"/>
      <c r="O235"/>
      <c r="P235" s="96"/>
      <c r="Q235"/>
      <c r="R235" s="96"/>
      <c r="S235" s="96"/>
      <c r="T235"/>
      <c r="U235" s="96"/>
    </row>
    <row r="236" spans="5:21" ht="12.75">
      <c r="E236" s="2"/>
      <c r="F236" s="2"/>
      <c r="G236" s="2"/>
      <c r="H236" s="2"/>
      <c r="I236" s="2"/>
      <c r="J236" s="2"/>
      <c r="K236" s="2"/>
      <c r="L236" s="2"/>
      <c r="M236" s="2"/>
      <c r="N236" s="2"/>
      <c r="O236" s="2"/>
      <c r="P236" s="2"/>
      <c r="Q236" s="2"/>
      <c r="R236" s="2"/>
      <c r="S236" s="2"/>
      <c r="T236" s="2"/>
      <c r="U236" s="2"/>
    </row>
    <row r="237" spans="5:21" ht="12.75">
      <c r="E237"/>
      <c r="F237" s="96"/>
      <c r="G237"/>
      <c r="H237" s="96"/>
      <c r="I237" s="96"/>
      <c r="J237"/>
      <c r="K237" s="96"/>
      <c r="L237"/>
      <c r="M237" s="96"/>
      <c r="N237" s="96"/>
      <c r="O237"/>
      <c r="P237" s="96"/>
      <c r="Q237"/>
      <c r="R237" s="96"/>
      <c r="S237" s="96"/>
      <c r="T237"/>
      <c r="U237" s="9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6"/>
      <c r="G242"/>
      <c r="H242" s="96"/>
      <c r="I242" s="96"/>
      <c r="J242"/>
      <c r="K242" s="96"/>
      <c r="L242"/>
      <c r="M242" s="96"/>
      <c r="N242" s="96"/>
      <c r="O242"/>
      <c r="P242" s="96"/>
      <c r="Q242"/>
      <c r="R242" s="96"/>
      <c r="S242" s="96"/>
      <c r="T242"/>
      <c r="U242" s="9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6"/>
      <c r="G247"/>
      <c r="H247" s="96"/>
      <c r="I247" s="96"/>
      <c r="J247"/>
      <c r="K247" s="96"/>
      <c r="L247"/>
      <c r="M247" s="96"/>
      <c r="N247" s="96"/>
      <c r="O247"/>
      <c r="P247" s="96"/>
      <c r="Q247"/>
      <c r="R247" s="96"/>
      <c r="S247" s="96"/>
      <c r="T247"/>
      <c r="U247" s="96"/>
    </row>
    <row r="248" spans="5:21" ht="12.75">
      <c r="E248" s="2"/>
      <c r="F248" s="2"/>
      <c r="G248" s="2"/>
      <c r="H248" s="2"/>
      <c r="I248" s="2"/>
      <c r="J248" s="2"/>
      <c r="K248" s="2"/>
      <c r="L248" s="2"/>
      <c r="M248" s="2"/>
      <c r="N248" s="2"/>
      <c r="O248" s="2"/>
      <c r="P248" s="2"/>
      <c r="Q248" s="2"/>
      <c r="R248" s="2"/>
      <c r="S248" s="2"/>
      <c r="T248" s="2"/>
      <c r="U248" s="2"/>
    </row>
    <row r="249" spans="5:21" ht="12.75">
      <c r="E249"/>
      <c r="F249" s="96"/>
      <c r="G249"/>
      <c r="H249" s="96"/>
      <c r="I249" s="96"/>
      <c r="J249"/>
      <c r="K249" s="96"/>
      <c r="L249"/>
      <c r="M249" s="96"/>
      <c r="N249" s="96"/>
      <c r="O249"/>
      <c r="P249" s="96"/>
      <c r="Q249"/>
      <c r="R249" s="96"/>
      <c r="S249" s="96"/>
      <c r="T249"/>
      <c r="U249" s="9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6"/>
      <c r="G254"/>
      <c r="H254" s="96"/>
      <c r="I254" s="96"/>
      <c r="J254"/>
      <c r="K254" s="96"/>
      <c r="L254"/>
      <c r="M254" s="96"/>
      <c r="N254" s="96"/>
      <c r="O254"/>
      <c r="P254" s="96"/>
      <c r="Q254"/>
      <c r="R254" s="96"/>
      <c r="S254" s="96"/>
      <c r="T254"/>
      <c r="U254" s="9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6"/>
      <c r="G259"/>
      <c r="H259" s="96"/>
      <c r="I259" s="96"/>
      <c r="J259"/>
      <c r="K259" s="96"/>
      <c r="L259"/>
      <c r="M259" s="96"/>
      <c r="N259" s="96"/>
      <c r="O259"/>
      <c r="P259" s="96"/>
      <c r="Q259"/>
      <c r="R259" s="96"/>
      <c r="S259" s="96"/>
      <c r="T259"/>
      <c r="U259" s="96"/>
    </row>
    <row r="260" spans="5:21" ht="12.75">
      <c r="E260" s="2"/>
      <c r="F260" s="2"/>
      <c r="G260" s="2"/>
      <c r="H260" s="2"/>
      <c r="I260" s="2"/>
      <c r="J260" s="2"/>
      <c r="K260" s="2"/>
      <c r="L260" s="2"/>
      <c r="M260" s="2"/>
      <c r="N260" s="2"/>
      <c r="O260" s="2"/>
      <c r="P260" s="2"/>
      <c r="Q260" s="2"/>
      <c r="R260" s="2"/>
      <c r="S260" s="2"/>
      <c r="T260" s="2"/>
      <c r="U260" s="2"/>
    </row>
    <row r="261" spans="5:21" ht="12.75">
      <c r="E261"/>
      <c r="F261" s="96"/>
      <c r="G261"/>
      <c r="H261" s="96"/>
      <c r="I261" s="96"/>
      <c r="J261"/>
      <c r="K261" s="96"/>
      <c r="L261"/>
      <c r="M261" s="96"/>
      <c r="N261" s="96"/>
      <c r="O261"/>
      <c r="P261" s="96"/>
      <c r="Q261"/>
      <c r="R261" s="96"/>
      <c r="S261" s="96"/>
      <c r="T261"/>
      <c r="U261" s="9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6"/>
      <c r="G266"/>
      <c r="H266" s="96"/>
      <c r="I266" s="96"/>
      <c r="J266"/>
      <c r="K266" s="96"/>
      <c r="L266"/>
      <c r="M266" s="96"/>
      <c r="N266" s="96"/>
      <c r="O266"/>
      <c r="P266" s="96"/>
      <c r="Q266"/>
      <c r="R266" s="96"/>
      <c r="S266" s="96"/>
      <c r="T266"/>
      <c r="U266" s="9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6"/>
      <c r="G271"/>
      <c r="H271" s="96"/>
      <c r="I271" s="96"/>
      <c r="J271"/>
      <c r="K271" s="96"/>
      <c r="L271"/>
      <c r="M271" s="96"/>
      <c r="N271" s="96"/>
      <c r="O271"/>
      <c r="P271" s="96"/>
      <c r="Q271"/>
      <c r="R271" s="96"/>
      <c r="S271" s="96"/>
      <c r="T271"/>
      <c r="U271" s="96"/>
    </row>
    <row r="272" spans="5:21" ht="12.75">
      <c r="E272" s="2"/>
      <c r="F272" s="2"/>
      <c r="G272" s="2"/>
      <c r="H272" s="2"/>
      <c r="I272" s="2"/>
      <c r="J272" s="2"/>
      <c r="K272" s="2"/>
      <c r="L272" s="2"/>
      <c r="M272" s="2"/>
      <c r="N272" s="2"/>
      <c r="O272" s="2"/>
      <c r="P272" s="2"/>
      <c r="Q272" s="2"/>
      <c r="R272" s="2"/>
      <c r="S272" s="2"/>
      <c r="T272" s="2"/>
      <c r="U272" s="2"/>
    </row>
    <row r="273" spans="5:21" ht="12.75">
      <c r="E273"/>
      <c r="F273" s="96"/>
      <c r="G273"/>
      <c r="H273" s="96"/>
      <c r="I273" s="96"/>
      <c r="J273"/>
      <c r="K273" s="96"/>
      <c r="L273"/>
      <c r="M273" s="96"/>
      <c r="N273" s="96"/>
      <c r="O273"/>
      <c r="P273" s="96"/>
      <c r="Q273"/>
      <c r="R273" s="96"/>
      <c r="S273" s="96"/>
      <c r="T273"/>
      <c r="U273" s="9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6"/>
      <c r="G278"/>
      <c r="H278" s="96"/>
      <c r="I278" s="96"/>
      <c r="J278"/>
      <c r="K278" s="96"/>
      <c r="L278"/>
      <c r="M278" s="96"/>
      <c r="N278" s="96"/>
      <c r="O278"/>
      <c r="P278" s="96"/>
      <c r="Q278"/>
      <c r="R278" s="96"/>
      <c r="S278" s="96"/>
      <c r="T278"/>
      <c r="U278" s="9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6"/>
      <c r="G283"/>
      <c r="H283" s="96"/>
      <c r="I283" s="96"/>
      <c r="J283"/>
      <c r="K283" s="96"/>
      <c r="L283"/>
      <c r="M283" s="96"/>
      <c r="N283" s="96"/>
      <c r="O283"/>
      <c r="P283" s="96"/>
      <c r="Q283"/>
      <c r="R283" s="96"/>
      <c r="S283" s="96"/>
      <c r="T283"/>
      <c r="U283" s="96"/>
    </row>
    <row r="284" spans="5:21" ht="12.75">
      <c r="E284" s="2"/>
      <c r="F284" s="2"/>
      <c r="G284" s="2"/>
      <c r="H284" s="2"/>
      <c r="I284" s="2"/>
      <c r="J284" s="2"/>
      <c r="K284" s="2"/>
      <c r="L284" s="2"/>
      <c r="M284" s="2"/>
      <c r="N284" s="2"/>
      <c r="O284" s="2"/>
      <c r="P284" s="2"/>
      <c r="Q284" s="2"/>
      <c r="R284" s="2"/>
      <c r="S284" s="2"/>
      <c r="T284" s="2"/>
      <c r="U284" s="2"/>
    </row>
    <row r="285" spans="5:21" ht="12.75">
      <c r="E285"/>
      <c r="F285" s="96"/>
      <c r="G285"/>
      <c r="H285" s="96"/>
      <c r="I285" s="96"/>
      <c r="J285"/>
      <c r="K285" s="96"/>
      <c r="L285"/>
      <c r="M285" s="96"/>
      <c r="N285" s="96"/>
      <c r="O285"/>
      <c r="P285" s="96"/>
      <c r="Q285"/>
      <c r="R285" s="96"/>
      <c r="S285" s="96"/>
      <c r="T285"/>
      <c r="U285" s="9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6"/>
      <c r="G290"/>
      <c r="H290" s="96"/>
      <c r="I290" s="96"/>
      <c r="J290"/>
      <c r="K290" s="96"/>
      <c r="L290"/>
      <c r="M290" s="96"/>
      <c r="N290" s="96"/>
      <c r="O290"/>
      <c r="P290" s="96"/>
      <c r="Q290"/>
      <c r="R290" s="96"/>
      <c r="S290" s="96"/>
      <c r="T290"/>
      <c r="U290" s="9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6"/>
      <c r="G295"/>
      <c r="H295" s="96"/>
      <c r="I295" s="96"/>
      <c r="J295"/>
      <c r="K295" s="96"/>
      <c r="L295"/>
      <c r="M295" s="96"/>
      <c r="N295" s="96"/>
      <c r="O295"/>
      <c r="P295" s="96"/>
      <c r="Q295"/>
      <c r="R295" s="96"/>
      <c r="S295" s="96"/>
      <c r="T295"/>
      <c r="U295" s="96"/>
    </row>
    <row r="296" spans="5:21" ht="12.75">
      <c r="E296" s="2"/>
      <c r="F296" s="2"/>
      <c r="G296" s="2"/>
      <c r="H296" s="2"/>
      <c r="I296" s="2"/>
      <c r="J296" s="2"/>
      <c r="K296" s="2"/>
      <c r="L296" s="2"/>
      <c r="M296" s="2"/>
      <c r="N296" s="2"/>
      <c r="O296" s="2"/>
      <c r="P296" s="2"/>
      <c r="Q296" s="2"/>
      <c r="R296" s="2"/>
      <c r="S296" s="2"/>
      <c r="T296" s="2"/>
      <c r="U296" s="2"/>
    </row>
    <row r="297" spans="5:21" ht="12.75">
      <c r="E297"/>
      <c r="F297" s="96"/>
      <c r="G297"/>
      <c r="H297" s="96"/>
      <c r="I297" s="96"/>
      <c r="J297"/>
      <c r="K297" s="96"/>
      <c r="L297"/>
      <c r="M297" s="96"/>
      <c r="N297" s="96"/>
      <c r="O297"/>
      <c r="P297" s="96"/>
      <c r="Q297"/>
      <c r="R297" s="96"/>
      <c r="S297" s="96"/>
      <c r="T297"/>
      <c r="U297" s="9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6"/>
      <c r="G302"/>
      <c r="H302" s="96"/>
      <c r="I302" s="96"/>
      <c r="J302"/>
      <c r="K302" s="96"/>
      <c r="L302"/>
      <c r="M302" s="96"/>
      <c r="N302" s="96"/>
      <c r="O302"/>
      <c r="P302" s="96"/>
      <c r="Q302"/>
      <c r="R302" s="96"/>
      <c r="S302" s="96"/>
      <c r="T302"/>
      <c r="U302" s="9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6"/>
      <c r="G307"/>
      <c r="H307" s="96"/>
      <c r="I307" s="96"/>
      <c r="J307"/>
      <c r="K307" s="96"/>
      <c r="L307"/>
      <c r="M307" s="96"/>
      <c r="N307" s="96"/>
      <c r="O307"/>
      <c r="P307" s="96"/>
      <c r="Q307"/>
      <c r="R307" s="96"/>
      <c r="S307" s="96"/>
      <c r="T307"/>
      <c r="U307" s="96"/>
    </row>
    <row r="308" spans="5:21" ht="12.75">
      <c r="E308" s="2"/>
      <c r="F308" s="2"/>
      <c r="G308" s="2"/>
      <c r="H308" s="2"/>
      <c r="I308" s="2"/>
      <c r="J308" s="2"/>
      <c r="K308" s="2"/>
      <c r="L308" s="2"/>
      <c r="M308" s="2"/>
      <c r="N308" s="2"/>
      <c r="O308" s="2"/>
      <c r="P308" s="2"/>
      <c r="Q308" s="2"/>
      <c r="R308" s="2"/>
      <c r="S308" s="2"/>
      <c r="T308" s="2"/>
      <c r="U308" s="2"/>
    </row>
    <row r="309" spans="5:21" ht="12.75">
      <c r="E309"/>
      <c r="F309" s="96"/>
      <c r="G309"/>
      <c r="H309" s="96"/>
      <c r="I309" s="96"/>
      <c r="J309"/>
      <c r="K309" s="96"/>
      <c r="L309"/>
      <c r="M309" s="96"/>
      <c r="N309" s="96"/>
      <c r="O309"/>
      <c r="P309" s="96"/>
      <c r="Q309"/>
      <c r="R309" s="96"/>
      <c r="S309" s="96"/>
      <c r="T309"/>
      <c r="U309" s="9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6"/>
      <c r="G314"/>
      <c r="H314" s="96"/>
      <c r="I314" s="96"/>
      <c r="J314"/>
      <c r="K314" s="96"/>
      <c r="L314"/>
      <c r="M314" s="96"/>
      <c r="N314" s="96"/>
      <c r="O314"/>
      <c r="P314" s="96"/>
      <c r="Q314"/>
      <c r="R314" s="96"/>
      <c r="S314" s="96"/>
      <c r="T314"/>
      <c r="U314" s="96"/>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11"/>
  <sheetViews>
    <sheetView zoomScale="75" zoomScaleNormal="75" workbookViewId="0" topLeftCell="A1">
      <selection activeCell="A1" sqref="A1:D1"/>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40" t="s">
        <v>329</v>
      </c>
      <c r="B1" s="140"/>
      <c r="C1" s="140"/>
      <c r="D1" s="140"/>
      <c r="F1" s="25"/>
      <c r="H1" s="25"/>
      <c r="I1" s="25"/>
      <c r="K1" s="25"/>
      <c r="M1" s="25"/>
      <c r="N1" s="25"/>
      <c r="P1" s="25"/>
      <c r="R1" s="25"/>
      <c r="S1" s="25"/>
      <c r="U1" s="25"/>
    </row>
    <row r="2" spans="1:21" s="7" customFormat="1" ht="15.75" customHeight="1">
      <c r="A2" s="141" t="s">
        <v>333</v>
      </c>
      <c r="B2" s="141"/>
      <c r="C2" s="141"/>
      <c r="D2" s="141"/>
      <c r="F2" s="25"/>
      <c r="H2" s="25"/>
      <c r="I2" s="25"/>
      <c r="K2" s="25"/>
      <c r="M2" s="25"/>
      <c r="N2" s="25"/>
      <c r="P2" s="25"/>
      <c r="R2" s="25"/>
      <c r="S2" s="25"/>
      <c r="U2" s="25"/>
    </row>
    <row r="3" spans="1:21" s="7" customFormat="1" ht="15.75" customHeight="1">
      <c r="A3" s="141" t="s">
        <v>34</v>
      </c>
      <c r="B3" s="141"/>
      <c r="C3" s="141"/>
      <c r="D3" s="141"/>
      <c r="F3" s="25"/>
      <c r="H3" s="25"/>
      <c r="I3" s="25"/>
      <c r="K3" s="25"/>
      <c r="M3" s="25"/>
      <c r="N3" s="25"/>
      <c r="P3" s="25"/>
      <c r="R3" s="25"/>
      <c r="S3" s="25"/>
      <c r="U3" s="25"/>
    </row>
    <row r="4" spans="1:21" s="7" customFormat="1" ht="15.75" customHeight="1">
      <c r="A4" s="142"/>
      <c r="B4" s="142"/>
      <c r="C4" s="142"/>
      <c r="D4" s="142"/>
      <c r="F4" s="25"/>
      <c r="H4" s="25"/>
      <c r="I4" s="25"/>
      <c r="K4" s="25"/>
      <c r="M4" s="25"/>
      <c r="N4" s="25"/>
      <c r="P4" s="25"/>
      <c r="R4" s="25"/>
      <c r="S4" s="25"/>
      <c r="U4" s="25"/>
    </row>
    <row r="5" spans="1:4" s="7" customFormat="1" ht="12.75">
      <c r="A5" s="27" t="s">
        <v>35</v>
      </c>
      <c r="B5" s="2" t="s">
        <v>318</v>
      </c>
      <c r="C5" s="29">
        <v>2008</v>
      </c>
      <c r="D5" s="31" t="s">
        <v>37</v>
      </c>
    </row>
    <row r="6" spans="1:4" s="7" customFormat="1" ht="12.75">
      <c r="A6" s="31"/>
      <c r="B6" s="31"/>
      <c r="C6" s="29" t="str">
        <f>+Exportacion_region_sector!D6</f>
        <v>ene- sep</v>
      </c>
      <c r="D6" s="53">
        <v>2008</v>
      </c>
    </row>
    <row r="7" spans="1:21" ht="12.75">
      <c r="A7" s="144" t="s">
        <v>226</v>
      </c>
      <c r="B7" t="s">
        <v>314</v>
      </c>
      <c r="C7" s="37">
        <v>3253.052</v>
      </c>
      <c r="D7" s="120">
        <f aca="true" t="shared" si="0" ref="D7:D12">+C7/$C$13</f>
        <v>0.6942781340885116</v>
      </c>
      <c r="F7" s="96"/>
      <c r="H7" s="96"/>
      <c r="I7" s="96"/>
      <c r="K7" s="96"/>
      <c r="M7" s="96"/>
      <c r="N7" s="96"/>
      <c r="P7" s="96"/>
      <c r="R7" s="96"/>
      <c r="S7" s="96"/>
      <c r="U7" s="96"/>
    </row>
    <row r="8" spans="1:4" ht="12.75">
      <c r="A8" s="144"/>
      <c r="B8" t="s">
        <v>347</v>
      </c>
      <c r="C8" s="37">
        <v>653.221</v>
      </c>
      <c r="D8" s="120">
        <f t="shared" si="0"/>
        <v>0.13941279052023503</v>
      </c>
    </row>
    <row r="9" spans="1:4" ht="12.75">
      <c r="A9" s="144"/>
      <c r="B9" t="s">
        <v>315</v>
      </c>
      <c r="C9" s="37">
        <v>173.22</v>
      </c>
      <c r="D9" s="120">
        <f t="shared" si="0"/>
        <v>0.036969239467064145</v>
      </c>
    </row>
    <row r="10" spans="1:4" ht="12.75">
      <c r="A10" s="144"/>
      <c r="B10" t="s">
        <v>316</v>
      </c>
      <c r="C10" s="37">
        <v>87.42</v>
      </c>
      <c r="D10" s="120">
        <f t="shared" si="0"/>
        <v>0.01865749286578194</v>
      </c>
    </row>
    <row r="11" spans="1:4" ht="12.75">
      <c r="A11" s="144"/>
      <c r="B11" t="s">
        <v>317</v>
      </c>
      <c r="C11" s="37">
        <v>50.936</v>
      </c>
      <c r="D11" s="120">
        <f t="shared" si="0"/>
        <v>0.010870945511455834</v>
      </c>
    </row>
    <row r="12" spans="1:5" ht="12.75">
      <c r="A12" s="144"/>
      <c r="B12" t="s">
        <v>288</v>
      </c>
      <c r="C12" s="37">
        <f>+C13-(SUM(C7:C11))</f>
        <v>467.6680000000006</v>
      </c>
      <c r="D12" s="120">
        <f t="shared" si="0"/>
        <v>0.09981139754695172</v>
      </c>
      <c r="E12" s="37"/>
    </row>
    <row r="13" spans="1:5" s="2" customFormat="1" ht="12.75">
      <c r="A13" s="145"/>
      <c r="B13" s="55" t="s">
        <v>291</v>
      </c>
      <c r="C13" s="56">
        <v>4685.517</v>
      </c>
      <c r="D13" s="117">
        <f>SUM(D7:D12)</f>
        <v>1.0000000000000002</v>
      </c>
      <c r="E13" s="40"/>
    </row>
    <row r="14" spans="1:21" ht="12.75">
      <c r="A14" s="143" t="s">
        <v>231</v>
      </c>
      <c r="B14" t="s">
        <v>315</v>
      </c>
      <c r="C14" s="37">
        <v>8520.69</v>
      </c>
      <c r="D14" s="120">
        <f aca="true" t="shared" si="1" ref="D14:D19">+C14/$C$20</f>
        <v>0.7043864261839244</v>
      </c>
      <c r="F14" s="96"/>
      <c r="H14" s="96"/>
      <c r="I14" s="96"/>
      <c r="K14" s="96"/>
      <c r="M14" s="96"/>
      <c r="N14" s="96"/>
      <c r="P14" s="96"/>
      <c r="R14" s="96"/>
      <c r="S14" s="96"/>
      <c r="U14" s="96"/>
    </row>
    <row r="15" spans="1:4" ht="12.75">
      <c r="A15" s="144"/>
      <c r="B15" t="s">
        <v>347</v>
      </c>
      <c r="C15" s="37">
        <v>1869.094</v>
      </c>
      <c r="D15" s="120">
        <f t="shared" si="1"/>
        <v>0.15451382961495091</v>
      </c>
    </row>
    <row r="16" spans="1:4" ht="12.75">
      <c r="A16" s="144"/>
      <c r="B16" t="s">
        <v>314</v>
      </c>
      <c r="C16" s="37">
        <v>1105.474</v>
      </c>
      <c r="D16" s="120">
        <f t="shared" si="1"/>
        <v>0.09138706842981585</v>
      </c>
    </row>
    <row r="17" spans="1:4" ht="12.75">
      <c r="A17" s="144"/>
      <c r="B17" t="s">
        <v>316</v>
      </c>
      <c r="C17" s="37">
        <v>283.92</v>
      </c>
      <c r="D17" s="120">
        <f t="shared" si="1"/>
        <v>0.023471032759335198</v>
      </c>
    </row>
    <row r="18" spans="1:4" ht="12.75">
      <c r="A18" s="148"/>
      <c r="B18" t="s">
        <v>328</v>
      </c>
      <c r="C18" s="37">
        <v>117.266</v>
      </c>
      <c r="D18" s="120">
        <f t="shared" si="1"/>
        <v>0.009694118510693862</v>
      </c>
    </row>
    <row r="19" spans="1:5" ht="12.75">
      <c r="A19" s="148"/>
      <c r="B19" s="7" t="s">
        <v>288</v>
      </c>
      <c r="C19" s="37">
        <f>+C20-(SUM(C14:C18))</f>
        <v>200.16899999999987</v>
      </c>
      <c r="D19" s="120">
        <f t="shared" si="1"/>
        <v>0.01654752450127981</v>
      </c>
      <c r="E19" s="37"/>
    </row>
    <row r="20" spans="1:5" s="2" customFormat="1" ht="12.75">
      <c r="A20" s="145"/>
      <c r="B20" s="55" t="s">
        <v>291</v>
      </c>
      <c r="C20" s="56">
        <v>12096.613</v>
      </c>
      <c r="D20" s="117">
        <f>SUM(D14:D19)</f>
        <v>1</v>
      </c>
      <c r="E20" s="40"/>
    </row>
    <row r="21" spans="1:4" ht="12.75">
      <c r="A21" s="143" t="s">
        <v>232</v>
      </c>
      <c r="B21" t="s">
        <v>314</v>
      </c>
      <c r="C21" s="37">
        <v>760.517</v>
      </c>
      <c r="D21" s="120">
        <f aca="true" t="shared" si="2" ref="D21:D26">+C21/$C$27</f>
        <v>0.44359680430789655</v>
      </c>
    </row>
    <row r="22" spans="1:4" ht="12.75">
      <c r="A22" s="144"/>
      <c r="B22" t="s">
        <v>319</v>
      </c>
      <c r="C22" s="37">
        <v>374.293</v>
      </c>
      <c r="D22" s="120">
        <f t="shared" si="2"/>
        <v>0.2183188261075236</v>
      </c>
    </row>
    <row r="23" spans="1:4" ht="12.75">
      <c r="A23" s="144"/>
      <c r="B23" t="s">
        <v>320</v>
      </c>
      <c r="C23" s="37">
        <v>224.045</v>
      </c>
      <c r="D23" s="120">
        <f t="shared" si="2"/>
        <v>0.1306816889315593</v>
      </c>
    </row>
    <row r="24" spans="1:4" ht="12.75">
      <c r="A24" s="144"/>
      <c r="B24" t="s">
        <v>315</v>
      </c>
      <c r="C24" s="37">
        <v>117.656</v>
      </c>
      <c r="D24" s="120">
        <f t="shared" si="2"/>
        <v>0.06862677048330265</v>
      </c>
    </row>
    <row r="25" spans="1:21" ht="12.75">
      <c r="A25" s="144"/>
      <c r="B25" t="s">
        <v>317</v>
      </c>
      <c r="C25" s="37">
        <v>105</v>
      </c>
      <c r="D25" s="120">
        <f t="shared" si="2"/>
        <v>0.061244738056255334</v>
      </c>
      <c r="E25" s="7"/>
      <c r="F25" s="7"/>
      <c r="G25" s="7"/>
      <c r="H25" s="7"/>
      <c r="I25" s="7"/>
      <c r="J25" s="7"/>
      <c r="K25" s="7"/>
      <c r="L25" s="7"/>
      <c r="M25" s="7"/>
      <c r="N25" s="7"/>
      <c r="O25" s="7"/>
      <c r="P25" s="7"/>
      <c r="Q25" s="7"/>
      <c r="R25" s="7"/>
      <c r="S25" s="7"/>
      <c r="T25" s="7"/>
      <c r="U25" s="7"/>
    </row>
    <row r="26" spans="1:21" ht="12.75">
      <c r="A26" s="144"/>
      <c r="B26" s="7" t="s">
        <v>288</v>
      </c>
      <c r="C26" s="37">
        <f>+C27-(SUM(C21:C25))</f>
        <v>132.92200000000003</v>
      </c>
      <c r="D26" s="120">
        <f t="shared" si="2"/>
        <v>0.0775311721134626</v>
      </c>
      <c r="E26" s="37"/>
      <c r="F26" s="7"/>
      <c r="G26" s="7"/>
      <c r="H26" s="7"/>
      <c r="I26" s="7"/>
      <c r="J26" s="7"/>
      <c r="K26" s="7"/>
      <c r="L26" s="7"/>
      <c r="M26" s="7"/>
      <c r="N26" s="7"/>
      <c r="O26" s="7"/>
      <c r="P26" s="7"/>
      <c r="Q26" s="7"/>
      <c r="R26" s="7"/>
      <c r="S26" s="7"/>
      <c r="T26" s="7"/>
      <c r="U26" s="7"/>
    </row>
    <row r="27" spans="1:21" s="2" customFormat="1" ht="12.75">
      <c r="A27" s="145"/>
      <c r="B27" s="55" t="s">
        <v>291</v>
      </c>
      <c r="C27" s="56">
        <v>1714.433</v>
      </c>
      <c r="D27" s="117">
        <f>SUM(D21:D26)</f>
        <v>1</v>
      </c>
      <c r="E27"/>
      <c r="F27" s="96"/>
      <c r="G27"/>
      <c r="H27" s="96"/>
      <c r="I27" s="96"/>
      <c r="J27"/>
      <c r="K27" s="96"/>
      <c r="L27"/>
      <c r="M27" s="96"/>
      <c r="N27" s="96"/>
      <c r="O27"/>
      <c r="P27" s="96"/>
      <c r="Q27"/>
      <c r="R27" s="96"/>
      <c r="S27" s="96"/>
      <c r="T27"/>
      <c r="U27" s="96"/>
    </row>
    <row r="28" spans="1:4" ht="12.75">
      <c r="A28" s="143" t="s">
        <v>233</v>
      </c>
      <c r="B28" t="s">
        <v>314</v>
      </c>
      <c r="C28" s="37">
        <v>224300.667</v>
      </c>
      <c r="D28" s="120">
        <f>+C28/$C$31</f>
        <v>0.9982724152792353</v>
      </c>
    </row>
    <row r="29" spans="1:21" ht="12.75">
      <c r="A29" s="144"/>
      <c r="B29" t="s">
        <v>321</v>
      </c>
      <c r="C29" s="37">
        <v>252.923</v>
      </c>
      <c r="D29" s="120">
        <f>+C29/$C$31</f>
        <v>0.0011256589535227285</v>
      </c>
      <c r="E29"/>
      <c r="F29"/>
      <c r="G29"/>
      <c r="H29"/>
      <c r="I29"/>
      <c r="J29"/>
      <c r="K29"/>
      <c r="L29"/>
      <c r="M29"/>
      <c r="N29"/>
      <c r="O29"/>
      <c r="P29"/>
      <c r="Q29"/>
      <c r="R29"/>
      <c r="S29"/>
      <c r="T29"/>
      <c r="U29"/>
    </row>
    <row r="30" spans="1:21" ht="12.75">
      <c r="A30" s="144"/>
      <c r="B30" s="7" t="s">
        <v>288</v>
      </c>
      <c r="C30" s="37">
        <f>+C31-C28-C29</f>
        <v>135.2460000000235</v>
      </c>
      <c r="D30" s="120">
        <f>+C30/$C$31</f>
        <v>0.0006019257672420516</v>
      </c>
      <c r="E30" s="37"/>
      <c r="F30" s="2"/>
      <c r="G30" s="2"/>
      <c r="H30" s="2"/>
      <c r="I30" s="2"/>
      <c r="J30" s="2"/>
      <c r="K30" s="2"/>
      <c r="L30" s="2"/>
      <c r="M30" s="2"/>
      <c r="N30" s="2"/>
      <c r="O30" s="2"/>
      <c r="P30" s="2"/>
      <c r="Q30" s="2"/>
      <c r="R30" s="2"/>
      <c r="S30" s="2"/>
      <c r="T30" s="2"/>
      <c r="U30" s="2"/>
    </row>
    <row r="31" spans="1:21" s="59" customFormat="1" ht="12.75">
      <c r="A31" s="145"/>
      <c r="B31" s="55" t="s">
        <v>291</v>
      </c>
      <c r="C31" s="56">
        <v>224688.836</v>
      </c>
      <c r="D31" s="117">
        <f>SUM(D28:D30)</f>
        <v>1</v>
      </c>
      <c r="E31"/>
      <c r="F31" s="96"/>
      <c r="G31"/>
      <c r="H31" s="96"/>
      <c r="I31" s="96"/>
      <c r="J31"/>
      <c r="K31" s="96"/>
      <c r="L31"/>
      <c r="M31" s="96"/>
      <c r="N31" s="96"/>
      <c r="O31"/>
      <c r="P31" s="96"/>
      <c r="Q31"/>
      <c r="R31" s="96"/>
      <c r="S31" s="96"/>
      <c r="T31"/>
      <c r="U31" s="96"/>
    </row>
    <row r="32" spans="1:21" ht="12.75">
      <c r="A32" s="143" t="s">
        <v>257</v>
      </c>
      <c r="B32" t="s">
        <v>314</v>
      </c>
      <c r="C32" s="37">
        <v>298943.145</v>
      </c>
      <c r="D32" s="120">
        <f>+C32/$C$37</f>
        <v>0.9281168633067324</v>
      </c>
      <c r="E32"/>
      <c r="F32"/>
      <c r="G32"/>
      <c r="H32"/>
      <c r="I32"/>
      <c r="J32"/>
      <c r="K32"/>
      <c r="L32"/>
      <c r="M32"/>
      <c r="N32"/>
      <c r="O32"/>
      <c r="P32"/>
      <c r="Q32"/>
      <c r="R32"/>
      <c r="S32"/>
      <c r="T32"/>
      <c r="U32"/>
    </row>
    <row r="33" spans="1:21" ht="12.75">
      <c r="A33" s="144"/>
      <c r="B33" t="s">
        <v>347</v>
      </c>
      <c r="C33" s="37">
        <v>10057.699</v>
      </c>
      <c r="D33" s="120">
        <f>+C33/$C$37</f>
        <v>0.03122573708108697</v>
      </c>
      <c r="E33"/>
      <c r="F33"/>
      <c r="G33"/>
      <c r="H33"/>
      <c r="I33"/>
      <c r="J33"/>
      <c r="K33"/>
      <c r="L33"/>
      <c r="M33"/>
      <c r="N33"/>
      <c r="O33"/>
      <c r="P33"/>
      <c r="Q33"/>
      <c r="R33"/>
      <c r="S33"/>
      <c r="T33"/>
      <c r="U33"/>
    </row>
    <row r="34" spans="1:21" ht="12.75">
      <c r="A34" s="144"/>
      <c r="B34" t="s">
        <v>319</v>
      </c>
      <c r="C34" s="37">
        <v>9436.105</v>
      </c>
      <c r="D34" s="120">
        <f>+C34/$C$37</f>
        <v>0.02929589897247175</v>
      </c>
      <c r="E34" s="7"/>
      <c r="F34" s="7"/>
      <c r="G34" s="7"/>
      <c r="H34" s="7"/>
      <c r="I34" s="7"/>
      <c r="J34" s="7"/>
      <c r="K34" s="7"/>
      <c r="L34" s="7"/>
      <c r="M34" s="7"/>
      <c r="N34" s="7"/>
      <c r="O34" s="7"/>
      <c r="P34" s="7"/>
      <c r="Q34" s="7"/>
      <c r="R34" s="7"/>
      <c r="S34" s="7"/>
      <c r="T34" s="7"/>
      <c r="U34" s="7"/>
    </row>
    <row r="35" spans="1:21" ht="12.75">
      <c r="A35" s="144"/>
      <c r="B35" t="s">
        <v>328</v>
      </c>
      <c r="C35" s="37">
        <v>352.37</v>
      </c>
      <c r="D35" s="120">
        <f>+C35/$C$37</f>
        <v>0.0010939890898765826</v>
      </c>
      <c r="E35" s="7"/>
      <c r="F35" s="7"/>
      <c r="G35" s="7"/>
      <c r="H35" s="7"/>
      <c r="I35" s="7"/>
      <c r="J35" s="7"/>
      <c r="K35" s="7"/>
      <c r="L35" s="7"/>
      <c r="M35" s="7"/>
      <c r="N35" s="7"/>
      <c r="O35" s="7"/>
      <c r="P35" s="7"/>
      <c r="Q35" s="7"/>
      <c r="R35" s="7"/>
      <c r="S35" s="7"/>
      <c r="T35" s="7"/>
      <c r="U35" s="7"/>
    </row>
    <row r="36" spans="1:21" ht="12.75">
      <c r="A36" s="144"/>
      <c r="B36" t="s">
        <v>288</v>
      </c>
      <c r="C36" s="37">
        <f>+C37-(SUM(C32:C35))</f>
        <v>3307.128999999957</v>
      </c>
      <c r="D36" s="120">
        <f>+C36/$C$37</f>
        <v>0.010267511549832296</v>
      </c>
      <c r="E36" s="37"/>
      <c r="F36" s="96"/>
      <c r="G36"/>
      <c r="H36" s="96"/>
      <c r="I36" s="96"/>
      <c r="J36"/>
      <c r="K36" s="96"/>
      <c r="L36"/>
      <c r="M36" s="96"/>
      <c r="N36" s="96"/>
      <c r="O36"/>
      <c r="P36" s="96"/>
      <c r="Q36"/>
      <c r="R36" s="96"/>
      <c r="S36" s="96"/>
      <c r="T36"/>
      <c r="U36" s="96"/>
    </row>
    <row r="37" spans="1:21" s="59" customFormat="1" ht="12.75">
      <c r="A37" s="145"/>
      <c r="B37" s="55" t="s">
        <v>291</v>
      </c>
      <c r="C37" s="56">
        <v>322096.448</v>
      </c>
      <c r="D37" s="117">
        <f>SUM(D32:D36)</f>
        <v>1</v>
      </c>
      <c r="E37"/>
      <c r="F37"/>
      <c r="G37"/>
      <c r="H37"/>
      <c r="I37"/>
      <c r="J37"/>
      <c r="K37"/>
      <c r="L37"/>
      <c r="M37"/>
      <c r="N37"/>
      <c r="O37"/>
      <c r="P37"/>
      <c r="Q37"/>
      <c r="R37"/>
      <c r="S37"/>
      <c r="T37"/>
      <c r="U37"/>
    </row>
    <row r="38" spans="1:21" ht="12.75">
      <c r="A38" s="143" t="s">
        <v>258</v>
      </c>
      <c r="B38" s="103" t="s">
        <v>314</v>
      </c>
      <c r="C38" s="105">
        <v>797049.305</v>
      </c>
      <c r="D38" s="120">
        <f aca="true" t="shared" si="3" ref="D38:D43">+C38/$C$44</f>
        <v>0.7558193704358352</v>
      </c>
      <c r="E38"/>
      <c r="F38"/>
      <c r="G38"/>
      <c r="H38"/>
      <c r="I38"/>
      <c r="J38"/>
      <c r="K38"/>
      <c r="L38"/>
      <c r="M38"/>
      <c r="N38"/>
      <c r="O38"/>
      <c r="P38"/>
      <c r="Q38"/>
      <c r="R38"/>
      <c r="S38"/>
      <c r="T38"/>
      <c r="U38"/>
    </row>
    <row r="39" spans="1:21" ht="12.75">
      <c r="A39" s="144"/>
      <c r="B39" s="103" t="s">
        <v>319</v>
      </c>
      <c r="C39" s="105">
        <v>70249.621</v>
      </c>
      <c r="D39" s="120">
        <f t="shared" si="3"/>
        <v>0.06661573378773102</v>
      </c>
      <c r="E39"/>
      <c r="F39"/>
      <c r="G39"/>
      <c r="H39"/>
      <c r="I39"/>
      <c r="J39"/>
      <c r="K39"/>
      <c r="L39"/>
      <c r="M39"/>
      <c r="N39"/>
      <c r="O39"/>
      <c r="P39"/>
      <c r="Q39"/>
      <c r="R39"/>
      <c r="S39"/>
      <c r="T39"/>
      <c r="U39"/>
    </row>
    <row r="40" spans="1:21" ht="12.75">
      <c r="A40" s="144"/>
      <c r="B40" s="103" t="s">
        <v>347</v>
      </c>
      <c r="C40" s="105">
        <v>49618.091</v>
      </c>
      <c r="D40" s="120">
        <f t="shared" si="3"/>
        <v>0.047051435923211773</v>
      </c>
      <c r="E40"/>
      <c r="F40"/>
      <c r="G40"/>
      <c r="H40"/>
      <c r="I40"/>
      <c r="J40"/>
      <c r="K40"/>
      <c r="L40"/>
      <c r="M40"/>
      <c r="N40"/>
      <c r="O40"/>
      <c r="P40"/>
      <c r="Q40"/>
      <c r="R40"/>
      <c r="S40"/>
      <c r="T40"/>
      <c r="U40"/>
    </row>
    <row r="41" spans="1:21" ht="12.75">
      <c r="A41" s="144"/>
      <c r="B41" s="103" t="s">
        <v>315</v>
      </c>
      <c r="C41" s="105">
        <v>44135.764</v>
      </c>
      <c r="D41" s="120">
        <f t="shared" si="3"/>
        <v>0.041852699890610405</v>
      </c>
      <c r="E41"/>
      <c r="F41" s="96"/>
      <c r="G41"/>
      <c r="H41" s="96"/>
      <c r="I41" s="96"/>
      <c r="J41"/>
      <c r="K41" s="96"/>
      <c r="L41"/>
      <c r="M41" s="96"/>
      <c r="N41" s="96"/>
      <c r="O41"/>
      <c r="P41" s="96"/>
      <c r="Q41"/>
      <c r="R41" s="96"/>
      <c r="S41" s="96"/>
      <c r="T41"/>
      <c r="U41" s="96"/>
    </row>
    <row r="42" spans="1:21" ht="12.75">
      <c r="A42" s="144"/>
      <c r="B42" s="103" t="s">
        <v>322</v>
      </c>
      <c r="C42" s="105">
        <v>31454.271</v>
      </c>
      <c r="D42" s="120">
        <f t="shared" si="3"/>
        <v>0.02982719783531854</v>
      </c>
      <c r="E42" s="2"/>
      <c r="F42" s="2"/>
      <c r="G42" s="2"/>
      <c r="H42" s="2"/>
      <c r="I42" s="2"/>
      <c r="J42" s="2"/>
      <c r="K42" s="2"/>
      <c r="L42" s="2"/>
      <c r="M42" s="2"/>
      <c r="N42" s="2"/>
      <c r="O42" s="2"/>
      <c r="P42" s="2"/>
      <c r="Q42" s="2"/>
      <c r="R42" s="2"/>
      <c r="S42" s="2"/>
      <c r="T42" s="2"/>
      <c r="U42" s="2"/>
    </row>
    <row r="43" spans="1:21" ht="12.75">
      <c r="A43" s="144"/>
      <c r="B43" s="103" t="s">
        <v>288</v>
      </c>
      <c r="C43" s="105">
        <f>+C44-(SUM(C38:C42))</f>
        <v>62042.93199999991</v>
      </c>
      <c r="D43" s="120">
        <f t="shared" si="3"/>
        <v>0.05883356212729307</v>
      </c>
      <c r="E43" s="37"/>
      <c r="F43" s="2"/>
      <c r="G43" s="2"/>
      <c r="H43" s="2"/>
      <c r="I43" s="2"/>
      <c r="J43" s="2"/>
      <c r="K43" s="2"/>
      <c r="L43" s="2"/>
      <c r="M43" s="2"/>
      <c r="N43" s="2"/>
      <c r="O43" s="2"/>
      <c r="P43" s="2"/>
      <c r="Q43" s="2"/>
      <c r="R43" s="2"/>
      <c r="S43" s="2"/>
      <c r="T43" s="2"/>
      <c r="U43" s="2"/>
    </row>
    <row r="44" spans="1:21" s="59" customFormat="1" ht="12.75">
      <c r="A44" s="145"/>
      <c r="B44" s="126" t="s">
        <v>291</v>
      </c>
      <c r="C44" s="127">
        <v>1054549.984</v>
      </c>
      <c r="D44" s="117">
        <f>SUM(D38:D43)</f>
        <v>1</v>
      </c>
      <c r="E44"/>
      <c r="F44" s="96"/>
      <c r="G44"/>
      <c r="H44" s="96"/>
      <c r="I44" s="96"/>
      <c r="J44"/>
      <c r="K44" s="96"/>
      <c r="L44"/>
      <c r="M44" s="96"/>
      <c r="N44" s="96"/>
      <c r="O44"/>
      <c r="P44" s="96"/>
      <c r="Q44"/>
      <c r="R44" s="96"/>
      <c r="S44" s="96"/>
      <c r="T44"/>
      <c r="U44" s="96"/>
    </row>
    <row r="45" spans="1:21" ht="12.75">
      <c r="A45" s="143" t="s">
        <v>261</v>
      </c>
      <c r="B45" t="s">
        <v>319</v>
      </c>
      <c r="C45" s="37">
        <v>567890.067</v>
      </c>
      <c r="D45" s="120">
        <f aca="true" t="shared" si="4" ref="D45:D50">+C45/$C$51</f>
        <v>0.40880509488987893</v>
      </c>
      <c r="E45"/>
      <c r="F45"/>
      <c r="G45"/>
      <c r="H45"/>
      <c r="I45"/>
      <c r="J45"/>
      <c r="K45"/>
      <c r="L45"/>
      <c r="M45"/>
      <c r="N45"/>
      <c r="O45"/>
      <c r="P45"/>
      <c r="Q45"/>
      <c r="R45"/>
      <c r="S45"/>
      <c r="T45"/>
      <c r="U45"/>
    </row>
    <row r="46" spans="1:21" ht="12.75">
      <c r="A46" s="144"/>
      <c r="B46" t="s">
        <v>314</v>
      </c>
      <c r="C46" s="37">
        <v>386241.087</v>
      </c>
      <c r="D46" s="120">
        <f t="shared" si="4"/>
        <v>0.27804206024509487</v>
      </c>
      <c r="E46"/>
      <c r="F46"/>
      <c r="G46"/>
      <c r="H46"/>
      <c r="I46"/>
      <c r="J46"/>
      <c r="K46"/>
      <c r="L46"/>
      <c r="M46"/>
      <c r="N46"/>
      <c r="O46"/>
      <c r="P46"/>
      <c r="Q46"/>
      <c r="R46"/>
      <c r="S46"/>
      <c r="T46"/>
      <c r="U46"/>
    </row>
    <row r="47" spans="1:21" ht="12.75">
      <c r="A47" s="144"/>
      <c r="B47" t="s">
        <v>320</v>
      </c>
      <c r="C47" s="37">
        <v>105912.504</v>
      </c>
      <c r="D47" s="120">
        <f t="shared" si="4"/>
        <v>0.07624287474594035</v>
      </c>
      <c r="E47" s="7"/>
      <c r="F47" s="7"/>
      <c r="G47" s="7"/>
      <c r="H47" s="7"/>
      <c r="I47" s="7"/>
      <c r="J47" s="7"/>
      <c r="K47" s="7"/>
      <c r="L47" s="7"/>
      <c r="M47" s="7"/>
      <c r="N47" s="7"/>
      <c r="O47" s="7"/>
      <c r="P47" s="7"/>
      <c r="Q47" s="7"/>
      <c r="R47" s="7"/>
      <c r="S47" s="7"/>
      <c r="T47" s="7"/>
      <c r="U47" s="7"/>
    </row>
    <row r="48" spans="1:21" ht="12.75">
      <c r="A48" s="144"/>
      <c r="B48" t="s">
        <v>347</v>
      </c>
      <c r="C48" s="37">
        <v>73968.919</v>
      </c>
      <c r="D48" s="120">
        <f t="shared" si="4"/>
        <v>0.05324775464103471</v>
      </c>
      <c r="E48" s="7"/>
      <c r="F48" s="7"/>
      <c r="G48" s="7"/>
      <c r="H48" s="7"/>
      <c r="I48" s="7"/>
      <c r="J48" s="7"/>
      <c r="K48" s="7"/>
      <c r="L48" s="7"/>
      <c r="M48" s="7"/>
      <c r="N48" s="7"/>
      <c r="O48" s="7"/>
      <c r="P48" s="7"/>
      <c r="Q48" s="7"/>
      <c r="R48" s="7"/>
      <c r="S48" s="7"/>
      <c r="T48" s="7"/>
      <c r="U48" s="7"/>
    </row>
    <row r="49" spans="1:21" ht="12.75">
      <c r="A49" s="144"/>
      <c r="B49" t="s">
        <v>315</v>
      </c>
      <c r="C49" s="37">
        <v>59539.545</v>
      </c>
      <c r="D49" s="120">
        <f t="shared" si="4"/>
        <v>0.04286053015860412</v>
      </c>
      <c r="E49"/>
      <c r="F49" s="96"/>
      <c r="G49"/>
      <c r="H49" s="96"/>
      <c r="I49" s="96"/>
      <c r="J49"/>
      <c r="K49" s="96"/>
      <c r="L49"/>
      <c r="M49" s="96"/>
      <c r="N49" s="96"/>
      <c r="O49"/>
      <c r="P49" s="96"/>
      <c r="Q49"/>
      <c r="R49" s="96"/>
      <c r="S49" s="96"/>
      <c r="T49"/>
      <c r="U49" s="96"/>
    </row>
    <row r="50" spans="1:21" ht="12.75">
      <c r="A50" s="144"/>
      <c r="B50" t="s">
        <v>288</v>
      </c>
      <c r="C50" s="105">
        <f>+C51-(SUM(C45:C49))</f>
        <v>195594.13400000008</v>
      </c>
      <c r="D50" s="120">
        <f t="shared" si="4"/>
        <v>0.1408016853194471</v>
      </c>
      <c r="E50" s="37"/>
      <c r="F50" s="96"/>
      <c r="G50"/>
      <c r="H50" s="96"/>
      <c r="I50" s="96"/>
      <c r="J50"/>
      <c r="K50" s="96"/>
      <c r="L50"/>
      <c r="M50" s="96"/>
      <c r="N50" s="96"/>
      <c r="O50"/>
      <c r="P50" s="96"/>
      <c r="Q50"/>
      <c r="R50" s="96"/>
      <c r="S50" s="96"/>
      <c r="T50"/>
      <c r="U50" s="96"/>
    </row>
    <row r="51" spans="1:21" s="59" customFormat="1" ht="12.75">
      <c r="A51" s="145"/>
      <c r="B51" s="55" t="s">
        <v>291</v>
      </c>
      <c r="C51" s="56">
        <v>1389146.256</v>
      </c>
      <c r="D51" s="117">
        <f>SUM(D45:D50)</f>
        <v>1</v>
      </c>
      <c r="E51"/>
      <c r="F51"/>
      <c r="G51"/>
      <c r="H51"/>
      <c r="I51"/>
      <c r="J51"/>
      <c r="K51"/>
      <c r="L51"/>
      <c r="M51"/>
      <c r="N51"/>
      <c r="O51"/>
      <c r="P51"/>
      <c r="Q51"/>
      <c r="R51"/>
      <c r="S51"/>
      <c r="T51"/>
      <c r="U51"/>
    </row>
    <row r="52" spans="1:21" ht="12.75">
      <c r="A52" s="143" t="s">
        <v>262</v>
      </c>
      <c r="B52" t="s">
        <v>314</v>
      </c>
      <c r="C52" s="37">
        <v>873742.609</v>
      </c>
      <c r="D52" s="120">
        <f aca="true" t="shared" si="5" ref="D52:D57">+C52/$C$58</f>
        <v>0.5525983184967963</v>
      </c>
      <c r="E52"/>
      <c r="F52"/>
      <c r="G52"/>
      <c r="H52"/>
      <c r="I52"/>
      <c r="J52"/>
      <c r="K52"/>
      <c r="L52"/>
      <c r="M52"/>
      <c r="N52"/>
      <c r="O52"/>
      <c r="P52"/>
      <c r="Q52"/>
      <c r="R52"/>
      <c r="S52"/>
      <c r="T52"/>
      <c r="U52"/>
    </row>
    <row r="53" spans="1:21" ht="12.75">
      <c r="A53" s="144"/>
      <c r="B53" t="s">
        <v>323</v>
      </c>
      <c r="C53" s="37">
        <v>250509.072</v>
      </c>
      <c r="D53" s="120">
        <f t="shared" si="5"/>
        <v>0.15843440680296828</v>
      </c>
      <c r="E53"/>
      <c r="F53"/>
      <c r="G53"/>
      <c r="H53"/>
      <c r="I53"/>
      <c r="J53"/>
      <c r="K53"/>
      <c r="L53"/>
      <c r="M53"/>
      <c r="N53"/>
      <c r="O53"/>
      <c r="P53"/>
      <c r="Q53"/>
      <c r="R53"/>
      <c r="S53"/>
      <c r="T53"/>
      <c r="U53"/>
    </row>
    <row r="54" spans="1:21" ht="12.75">
      <c r="A54" s="144"/>
      <c r="B54" t="s">
        <v>319</v>
      </c>
      <c r="C54" s="37">
        <v>175609.054</v>
      </c>
      <c r="D54" s="120">
        <f t="shared" si="5"/>
        <v>0.1110639070976257</v>
      </c>
      <c r="E54"/>
      <c r="F54"/>
      <c r="G54"/>
      <c r="H54"/>
      <c r="I54"/>
      <c r="J54"/>
      <c r="K54"/>
      <c r="L54"/>
      <c r="M54"/>
      <c r="N54"/>
      <c r="O54"/>
      <c r="P54"/>
      <c r="Q54"/>
      <c r="R54"/>
      <c r="S54"/>
      <c r="T54"/>
      <c r="U54"/>
    </row>
    <row r="55" spans="1:21" ht="12.75">
      <c r="A55" s="144"/>
      <c r="B55" t="s">
        <v>315</v>
      </c>
      <c r="C55" s="37">
        <v>73776.388</v>
      </c>
      <c r="D55" s="120">
        <f t="shared" si="5"/>
        <v>0.046659860162052855</v>
      </c>
      <c r="E55"/>
      <c r="F55" s="96"/>
      <c r="G55"/>
      <c r="H55" s="96"/>
      <c r="I55" s="96"/>
      <c r="J55"/>
      <c r="K55" s="96"/>
      <c r="L55"/>
      <c r="M55" s="96"/>
      <c r="N55" s="96"/>
      <c r="O55"/>
      <c r="P55" s="96"/>
      <c r="Q55"/>
      <c r="R55" s="96"/>
      <c r="S55" s="96"/>
      <c r="T55"/>
      <c r="U55" s="96"/>
    </row>
    <row r="56" spans="1:21" ht="12.75">
      <c r="A56" s="144"/>
      <c r="B56" t="s">
        <v>347</v>
      </c>
      <c r="C56" s="37">
        <v>57290.735</v>
      </c>
      <c r="D56" s="120">
        <f t="shared" si="5"/>
        <v>0.036233512593232764</v>
      </c>
      <c r="E56" s="2"/>
      <c r="F56" s="2"/>
      <c r="G56" s="2"/>
      <c r="H56" s="2"/>
      <c r="I56" s="2"/>
      <c r="J56" s="2"/>
      <c r="K56" s="2"/>
      <c r="L56" s="2"/>
      <c r="M56" s="2"/>
      <c r="N56" s="2"/>
      <c r="O56" s="2"/>
      <c r="P56" s="2"/>
      <c r="Q56" s="2"/>
      <c r="R56" s="2"/>
      <c r="S56" s="2"/>
      <c r="T56" s="2"/>
      <c r="U56" s="2"/>
    </row>
    <row r="57" spans="1:21" ht="12.75">
      <c r="A57" s="144"/>
      <c r="B57" t="s">
        <v>288</v>
      </c>
      <c r="C57" s="37">
        <f>+C58-(SUM(C52:C56))</f>
        <v>150225.3589999997</v>
      </c>
      <c r="D57" s="120">
        <f t="shared" si="5"/>
        <v>0.09500999484732396</v>
      </c>
      <c r="E57" s="37"/>
      <c r="F57" s="2"/>
      <c r="G57" s="2"/>
      <c r="H57" s="2"/>
      <c r="I57" s="2"/>
      <c r="J57" s="2"/>
      <c r="K57" s="2"/>
      <c r="L57" s="2"/>
      <c r="M57" s="2"/>
      <c r="N57" s="2"/>
      <c r="O57" s="2"/>
      <c r="P57" s="2"/>
      <c r="Q57" s="2"/>
      <c r="R57" s="2"/>
      <c r="S57" s="2"/>
      <c r="T57" s="2"/>
      <c r="U57" s="2"/>
    </row>
    <row r="58" spans="1:21" s="59" customFormat="1" ht="12.75">
      <c r="A58" s="145"/>
      <c r="B58" s="55" t="s">
        <v>291</v>
      </c>
      <c r="C58" s="56">
        <v>1581153.217</v>
      </c>
      <c r="D58" s="117">
        <f>SUM(D52:D57)</f>
        <v>0.9999999999999998</v>
      </c>
      <c r="E58"/>
      <c r="F58" s="96"/>
      <c r="G58"/>
      <c r="H58" s="96"/>
      <c r="I58" s="96"/>
      <c r="J58"/>
      <c r="K58" s="96"/>
      <c r="L58"/>
      <c r="M58" s="96"/>
      <c r="N58" s="96"/>
      <c r="O58"/>
      <c r="P58" s="96"/>
      <c r="Q58"/>
      <c r="R58" s="96"/>
      <c r="S58" s="96"/>
      <c r="T58"/>
      <c r="U58" s="96"/>
    </row>
    <row r="59" spans="1:21" s="7" customFormat="1" ht="15.75" customHeight="1">
      <c r="A59" s="140" t="s">
        <v>336</v>
      </c>
      <c r="B59" s="140"/>
      <c r="C59" s="140"/>
      <c r="D59" s="140"/>
      <c r="E59"/>
      <c r="F59"/>
      <c r="G59"/>
      <c r="H59"/>
      <c r="I59"/>
      <c r="J59"/>
      <c r="K59"/>
      <c r="L59"/>
      <c r="M59"/>
      <c r="N59"/>
      <c r="O59"/>
      <c r="P59"/>
      <c r="Q59"/>
      <c r="R59"/>
      <c r="S59"/>
      <c r="T59"/>
      <c r="U59"/>
    </row>
    <row r="60" spans="1:21" s="7" customFormat="1" ht="15.75" customHeight="1">
      <c r="A60" s="141" t="s">
        <v>333</v>
      </c>
      <c r="B60" s="141"/>
      <c r="C60" s="141"/>
      <c r="D60" s="141"/>
      <c r="E60"/>
      <c r="F60"/>
      <c r="G60"/>
      <c r="H60"/>
      <c r="I60"/>
      <c r="J60"/>
      <c r="K60"/>
      <c r="L60"/>
      <c r="M60"/>
      <c r="N60"/>
      <c r="O60"/>
      <c r="P60"/>
      <c r="Q60"/>
      <c r="R60"/>
      <c r="S60"/>
      <c r="T60"/>
      <c r="U60"/>
    </row>
    <row r="61" spans="1:21" s="7" customFormat="1" ht="15.75" customHeight="1">
      <c r="A61" s="141" t="s">
        <v>34</v>
      </c>
      <c r="B61" s="141"/>
      <c r="C61" s="141"/>
      <c r="D61" s="141"/>
      <c r="E61"/>
      <c r="F61"/>
      <c r="G61"/>
      <c r="H61"/>
      <c r="I61"/>
      <c r="J61"/>
      <c r="K61"/>
      <c r="L61"/>
      <c r="M61"/>
      <c r="N61"/>
      <c r="O61"/>
      <c r="P61"/>
      <c r="Q61"/>
      <c r="R61"/>
      <c r="S61"/>
      <c r="T61"/>
      <c r="U61"/>
    </row>
    <row r="62" spans="1:21" s="7" customFormat="1" ht="15.75" customHeight="1">
      <c r="A62" s="142"/>
      <c r="B62" s="142"/>
      <c r="C62" s="142"/>
      <c r="D62" s="142"/>
      <c r="E62"/>
      <c r="F62" s="96"/>
      <c r="G62"/>
      <c r="H62" s="96"/>
      <c r="I62" s="96"/>
      <c r="J62"/>
      <c r="K62" s="96"/>
      <c r="L62"/>
      <c r="M62" s="96"/>
      <c r="N62" s="96"/>
      <c r="O62"/>
      <c r="P62" s="96"/>
      <c r="Q62"/>
      <c r="R62" s="96"/>
      <c r="S62" s="96"/>
      <c r="T62"/>
      <c r="U62" s="96"/>
    </row>
    <row r="63" spans="1:21" s="7" customFormat="1" ht="12.75">
      <c r="A63" s="27" t="s">
        <v>35</v>
      </c>
      <c r="B63" s="2" t="s">
        <v>318</v>
      </c>
      <c r="C63" s="29">
        <v>2008</v>
      </c>
      <c r="D63" s="31" t="s">
        <v>37</v>
      </c>
      <c r="E63" s="2"/>
      <c r="F63" s="2"/>
      <c r="G63" s="2"/>
      <c r="H63" s="2"/>
      <c r="I63" s="2"/>
      <c r="J63" s="2"/>
      <c r="K63" s="2"/>
      <c r="L63" s="2"/>
      <c r="M63" s="2"/>
      <c r="N63" s="2"/>
      <c r="O63" s="2"/>
      <c r="P63" s="2"/>
      <c r="Q63" s="2"/>
      <c r="R63" s="2"/>
      <c r="S63" s="2"/>
      <c r="T63" s="2"/>
      <c r="U63" s="2"/>
    </row>
    <row r="64" spans="1:21" s="7" customFormat="1" ht="12.75">
      <c r="A64" s="31"/>
      <c r="B64" s="31"/>
      <c r="C64" s="29" t="str">
        <f>+C6</f>
        <v>ene- sep</v>
      </c>
      <c r="D64" s="53">
        <v>2008</v>
      </c>
      <c r="E64"/>
      <c r="F64" s="96"/>
      <c r="G64"/>
      <c r="H64" s="96"/>
      <c r="I64" s="96"/>
      <c r="J64"/>
      <c r="K64" s="96"/>
      <c r="L64"/>
      <c r="M64" s="96"/>
      <c r="N64" s="96"/>
      <c r="O64"/>
      <c r="P64" s="96"/>
      <c r="Q64"/>
      <c r="R64" s="96"/>
      <c r="S64" s="96"/>
      <c r="T64"/>
      <c r="U64" s="96"/>
    </row>
    <row r="65" spans="1:21" ht="12.75">
      <c r="A65" s="143" t="s">
        <v>238</v>
      </c>
      <c r="B65" s="91" t="s">
        <v>314</v>
      </c>
      <c r="C65" s="92">
        <v>605392.931</v>
      </c>
      <c r="D65" s="121">
        <f aca="true" t="shared" si="6" ref="D65:D70">+C65/$C$71</f>
        <v>0.5736833410137895</v>
      </c>
      <c r="E65"/>
      <c r="F65"/>
      <c r="G65"/>
      <c r="H65"/>
      <c r="I65"/>
      <c r="J65"/>
      <c r="K65"/>
      <c r="L65"/>
      <c r="M65"/>
      <c r="N65"/>
      <c r="O65"/>
      <c r="P65"/>
      <c r="Q65"/>
      <c r="R65"/>
      <c r="S65"/>
      <c r="T65"/>
      <c r="U65"/>
    </row>
    <row r="66" spans="1:21" ht="12.75">
      <c r="A66" s="144"/>
      <c r="B66" s="3" t="s">
        <v>319</v>
      </c>
      <c r="C66" s="51">
        <v>198621.165</v>
      </c>
      <c r="D66" s="122">
        <f t="shared" si="6"/>
        <v>0.18821768094489225</v>
      </c>
      <c r="E66"/>
      <c r="F66"/>
      <c r="G66"/>
      <c r="H66"/>
      <c r="I66"/>
      <c r="J66"/>
      <c r="K66"/>
      <c r="L66"/>
      <c r="M66"/>
      <c r="N66"/>
      <c r="O66"/>
      <c r="P66"/>
      <c r="Q66"/>
      <c r="R66"/>
      <c r="S66"/>
      <c r="T66"/>
      <c r="U66"/>
    </row>
    <row r="67" spans="1:21" ht="12.75">
      <c r="A67" s="144"/>
      <c r="B67" s="3" t="s">
        <v>324</v>
      </c>
      <c r="C67" s="51">
        <v>142565.098</v>
      </c>
      <c r="D67" s="122">
        <f t="shared" si="6"/>
        <v>0.1350977481641561</v>
      </c>
      <c r="E67" s="7"/>
      <c r="F67" s="7"/>
      <c r="G67" s="7"/>
      <c r="H67" s="7"/>
      <c r="I67" s="7"/>
      <c r="J67" s="7"/>
      <c r="K67" s="7"/>
      <c r="L67" s="7"/>
      <c r="M67" s="7"/>
      <c r="N67" s="7"/>
      <c r="O67" s="7"/>
      <c r="P67" s="7"/>
      <c r="Q67" s="7"/>
      <c r="R67" s="7"/>
      <c r="S67" s="7"/>
      <c r="T67" s="7"/>
      <c r="U67" s="7"/>
    </row>
    <row r="68" spans="1:21" ht="12.75">
      <c r="A68" s="144"/>
      <c r="B68" s="3" t="s">
        <v>348</v>
      </c>
      <c r="C68" s="51">
        <v>37708.527</v>
      </c>
      <c r="D68" s="122">
        <f t="shared" si="6"/>
        <v>0.035733409900137555</v>
      </c>
      <c r="E68" s="7"/>
      <c r="F68" s="7"/>
      <c r="G68" s="7"/>
      <c r="H68" s="7"/>
      <c r="I68" s="7"/>
      <c r="J68" s="7"/>
      <c r="K68" s="7"/>
      <c r="L68" s="7"/>
      <c r="M68" s="7"/>
      <c r="N68" s="7"/>
      <c r="O68" s="7"/>
      <c r="P68" s="7"/>
      <c r="Q68" s="7"/>
      <c r="R68" s="7"/>
      <c r="S68" s="7"/>
      <c r="T68" s="7"/>
      <c r="U68" s="7"/>
    </row>
    <row r="69" spans="1:21" ht="12.75">
      <c r="A69" s="144"/>
      <c r="B69" s="3" t="s">
        <v>320</v>
      </c>
      <c r="C69" s="51">
        <v>19053.626</v>
      </c>
      <c r="D69" s="122">
        <f t="shared" si="6"/>
        <v>0.01805562513597835</v>
      </c>
      <c r="E69"/>
      <c r="F69" s="96"/>
      <c r="G69"/>
      <c r="H69" s="96"/>
      <c r="I69" s="96"/>
      <c r="J69"/>
      <c r="K69" s="96"/>
      <c r="L69"/>
      <c r="M69" s="96"/>
      <c r="N69" s="96"/>
      <c r="O69"/>
      <c r="P69" s="96"/>
      <c r="Q69"/>
      <c r="R69" s="96"/>
      <c r="S69" s="96"/>
      <c r="T69"/>
      <c r="U69" s="96"/>
    </row>
    <row r="70" spans="1:21" ht="12.75">
      <c r="A70" s="144"/>
      <c r="B70" s="97" t="s">
        <v>288</v>
      </c>
      <c r="C70" s="37">
        <f>+C71-(SUM(C65:C69))</f>
        <v>51932.33400000003</v>
      </c>
      <c r="D70" s="122">
        <f t="shared" si="6"/>
        <v>0.04921219484104619</v>
      </c>
      <c r="E70" s="37"/>
      <c r="F70" s="96"/>
      <c r="G70"/>
      <c r="H70" s="96"/>
      <c r="I70" s="96"/>
      <c r="J70"/>
      <c r="K70" s="96"/>
      <c r="L70"/>
      <c r="M70" s="96"/>
      <c r="N70" s="96"/>
      <c r="O70"/>
      <c r="P70" s="96"/>
      <c r="Q70"/>
      <c r="R70" s="96"/>
      <c r="S70" s="96"/>
      <c r="T70"/>
      <c r="U70" s="96"/>
    </row>
    <row r="71" spans="1:21" s="59" customFormat="1" ht="12.75">
      <c r="A71" s="145"/>
      <c r="B71" s="55" t="s">
        <v>291</v>
      </c>
      <c r="C71" s="56">
        <v>1055273.681</v>
      </c>
      <c r="D71" s="117">
        <f>SUM(D65:D70)</f>
        <v>0.9999999999999999</v>
      </c>
      <c r="E71"/>
      <c r="F71"/>
      <c r="G71"/>
      <c r="H71"/>
      <c r="I71"/>
      <c r="J71"/>
      <c r="K71"/>
      <c r="L71"/>
      <c r="M71"/>
      <c r="N71"/>
      <c r="O71"/>
      <c r="P71"/>
      <c r="Q71"/>
      <c r="R71"/>
      <c r="S71"/>
      <c r="T71"/>
      <c r="U71"/>
    </row>
    <row r="72" spans="1:21" ht="12.75">
      <c r="A72" s="143" t="s">
        <v>265</v>
      </c>
      <c r="B72" t="s">
        <v>325</v>
      </c>
      <c r="C72" s="37">
        <v>1708556.782</v>
      </c>
      <c r="D72" s="120">
        <f aca="true" t="shared" si="7" ref="D72:D77">+C72/$C$78</f>
        <v>0.47727001610928727</v>
      </c>
      <c r="E72"/>
      <c r="F72"/>
      <c r="G72"/>
      <c r="H72"/>
      <c r="I72"/>
      <c r="J72"/>
      <c r="K72"/>
      <c r="L72"/>
      <c r="M72"/>
      <c r="N72"/>
      <c r="O72"/>
      <c r="P72"/>
      <c r="Q72"/>
      <c r="R72"/>
      <c r="S72"/>
      <c r="T72"/>
      <c r="U72"/>
    </row>
    <row r="73" spans="1:21" ht="12.75">
      <c r="A73" s="144"/>
      <c r="B73" t="s">
        <v>322</v>
      </c>
      <c r="C73" s="37">
        <v>1114912.17</v>
      </c>
      <c r="D73" s="120">
        <f t="shared" si="7"/>
        <v>0.3114407170673362</v>
      </c>
      <c r="E73"/>
      <c r="F73"/>
      <c r="G73"/>
      <c r="H73"/>
      <c r="I73"/>
      <c r="J73"/>
      <c r="K73"/>
      <c r="L73"/>
      <c r="M73"/>
      <c r="N73"/>
      <c r="O73"/>
      <c r="P73"/>
      <c r="Q73"/>
      <c r="R73"/>
      <c r="S73"/>
      <c r="T73"/>
      <c r="U73"/>
    </row>
    <row r="74" spans="1:21" ht="12.75">
      <c r="A74" s="144"/>
      <c r="B74" t="s">
        <v>314</v>
      </c>
      <c r="C74" s="37">
        <v>190422.688</v>
      </c>
      <c r="D74" s="120">
        <f t="shared" si="7"/>
        <v>0.05319287033758869</v>
      </c>
      <c r="E74" s="7"/>
      <c r="F74" s="7"/>
      <c r="G74" s="7"/>
      <c r="H74" s="7"/>
      <c r="I74" s="7"/>
      <c r="J74" s="7"/>
      <c r="K74" s="7"/>
      <c r="L74" s="7"/>
      <c r="M74" s="7"/>
      <c r="N74" s="7"/>
      <c r="O74" s="7"/>
      <c r="P74" s="7"/>
      <c r="Q74" s="7"/>
      <c r="R74" s="7"/>
      <c r="S74" s="7"/>
      <c r="T74" s="7"/>
      <c r="U74" s="7"/>
    </row>
    <row r="75" spans="1:21" ht="12.75">
      <c r="A75" s="144"/>
      <c r="B75" t="s">
        <v>326</v>
      </c>
      <c r="C75" s="37">
        <v>55166.391</v>
      </c>
      <c r="D75" s="120">
        <f t="shared" si="7"/>
        <v>0.0154102366386915</v>
      </c>
      <c r="E75" s="7"/>
      <c r="F75" s="7"/>
      <c r="G75" s="7"/>
      <c r="H75" s="7"/>
      <c r="I75" s="7"/>
      <c r="J75" s="7"/>
      <c r="K75" s="7"/>
      <c r="L75" s="7"/>
      <c r="M75" s="7"/>
      <c r="N75" s="7"/>
      <c r="O75" s="7"/>
      <c r="P75" s="7"/>
      <c r="Q75" s="7"/>
      <c r="R75" s="7"/>
      <c r="S75" s="7"/>
      <c r="T75" s="7"/>
      <c r="U75" s="7"/>
    </row>
    <row r="76" spans="1:21" ht="12.75">
      <c r="A76" s="144"/>
      <c r="B76" t="s">
        <v>317</v>
      </c>
      <c r="C76" s="37">
        <v>11846.592</v>
      </c>
      <c r="D76" s="120">
        <f t="shared" si="7"/>
        <v>0.003309239244634103</v>
      </c>
      <c r="E76"/>
      <c r="F76" s="96"/>
      <c r="G76"/>
      <c r="H76" s="96"/>
      <c r="I76" s="96"/>
      <c r="J76"/>
      <c r="K76" s="96"/>
      <c r="L76"/>
      <c r="M76" s="96"/>
      <c r="N76" s="96"/>
      <c r="O76"/>
      <c r="P76" s="96"/>
      <c r="Q76"/>
      <c r="R76" s="96"/>
      <c r="S76" s="96"/>
      <c r="T76"/>
      <c r="U76" s="96"/>
    </row>
    <row r="77" spans="1:21" ht="12.75">
      <c r="A77" s="144"/>
      <c r="B77" t="s">
        <v>288</v>
      </c>
      <c r="C77" s="37">
        <f>+C78-(SUM(C72:C76))</f>
        <v>498948.9700000002</v>
      </c>
      <c r="D77" s="120">
        <f t="shared" si="7"/>
        <v>0.13937692060246226</v>
      </c>
      <c r="E77" s="37"/>
      <c r="F77" s="96"/>
      <c r="G77"/>
      <c r="H77" s="96"/>
      <c r="I77" s="96"/>
      <c r="J77"/>
      <c r="K77" s="96"/>
      <c r="L77"/>
      <c r="M77" s="96"/>
      <c r="N77" s="96"/>
      <c r="O77"/>
      <c r="P77" s="96"/>
      <c r="Q77"/>
      <c r="R77" s="96"/>
      <c r="S77" s="96"/>
      <c r="T77"/>
      <c r="U77" s="96"/>
    </row>
    <row r="78" spans="1:21" s="59" customFormat="1" ht="12.75">
      <c r="A78" s="145"/>
      <c r="B78" s="55" t="s">
        <v>291</v>
      </c>
      <c r="C78" s="56">
        <v>3579853.593</v>
      </c>
      <c r="D78" s="117">
        <f>SUM(D72:D77)</f>
        <v>1</v>
      </c>
      <c r="E78"/>
      <c r="F78"/>
      <c r="G78"/>
      <c r="H78"/>
      <c r="I78"/>
      <c r="J78"/>
      <c r="K78"/>
      <c r="L78"/>
      <c r="M78"/>
      <c r="N78"/>
      <c r="O78"/>
      <c r="P78"/>
      <c r="Q78"/>
      <c r="R78"/>
      <c r="S78"/>
      <c r="T78"/>
      <c r="U78"/>
    </row>
    <row r="79" spans="1:21" ht="12.75">
      <c r="A79" s="143" t="s">
        <v>240</v>
      </c>
      <c r="B79" t="s">
        <v>325</v>
      </c>
      <c r="C79" s="37">
        <v>248589.913</v>
      </c>
      <c r="D79" s="120">
        <f aca="true" t="shared" si="8" ref="D79:D84">+C79/$C$85</f>
        <v>0.7269529302389475</v>
      </c>
      <c r="E79"/>
      <c r="F79"/>
      <c r="G79"/>
      <c r="H79"/>
      <c r="I79"/>
      <c r="J79"/>
      <c r="K79"/>
      <c r="L79"/>
      <c r="M79"/>
      <c r="N79"/>
      <c r="O79"/>
      <c r="P79"/>
      <c r="Q79"/>
      <c r="R79"/>
      <c r="S79"/>
      <c r="T79"/>
      <c r="U79"/>
    </row>
    <row r="80" spans="1:21" ht="12.75">
      <c r="A80" s="144"/>
      <c r="B80" t="s">
        <v>314</v>
      </c>
      <c r="C80" s="37">
        <v>31009.834</v>
      </c>
      <c r="D80" s="120">
        <f t="shared" si="8"/>
        <v>0.09068223815068209</v>
      </c>
      <c r="E80"/>
      <c r="F80"/>
      <c r="G80"/>
      <c r="H80"/>
      <c r="I80"/>
      <c r="J80"/>
      <c r="K80"/>
      <c r="L80"/>
      <c r="M80"/>
      <c r="N80"/>
      <c r="O80"/>
      <c r="P80"/>
      <c r="Q80"/>
      <c r="R80"/>
      <c r="S80"/>
      <c r="T80"/>
      <c r="U80"/>
    </row>
    <row r="81" spans="1:21" ht="12.75">
      <c r="A81" s="144"/>
      <c r="B81" t="s">
        <v>326</v>
      </c>
      <c r="C81" s="37">
        <v>26607.932</v>
      </c>
      <c r="D81" s="120">
        <f t="shared" si="8"/>
        <v>0.07780973049778837</v>
      </c>
      <c r="E81"/>
      <c r="F81"/>
      <c r="G81"/>
      <c r="H81"/>
      <c r="I81"/>
      <c r="J81"/>
      <c r="K81"/>
      <c r="L81"/>
      <c r="M81"/>
      <c r="N81"/>
      <c r="O81"/>
      <c r="P81"/>
      <c r="Q81"/>
      <c r="R81"/>
      <c r="S81"/>
      <c r="T81"/>
      <c r="U81"/>
    </row>
    <row r="82" spans="1:21" ht="12.75">
      <c r="A82" s="144"/>
      <c r="B82" t="s">
        <v>320</v>
      </c>
      <c r="C82" s="37">
        <v>9834.551</v>
      </c>
      <c r="D82" s="120">
        <f t="shared" si="8"/>
        <v>0.028759234760399835</v>
      </c>
      <c r="E82"/>
      <c r="F82" s="96"/>
      <c r="G82"/>
      <c r="H82" s="96"/>
      <c r="I82" s="96"/>
      <c r="J82"/>
      <c r="K82" s="96"/>
      <c r="L82"/>
      <c r="M82" s="96"/>
      <c r="N82" s="96"/>
      <c r="O82"/>
      <c r="P82" s="96"/>
      <c r="Q82"/>
      <c r="R82" s="96"/>
      <c r="S82" s="96"/>
      <c r="T82"/>
      <c r="U82" s="96"/>
    </row>
    <row r="83" spans="1:21" ht="12.75">
      <c r="A83" s="144"/>
      <c r="B83" t="s">
        <v>317</v>
      </c>
      <c r="C83" s="37">
        <v>8808.678</v>
      </c>
      <c r="D83" s="120">
        <f t="shared" si="8"/>
        <v>0.025759268372370973</v>
      </c>
      <c r="E83" s="2"/>
      <c r="F83" s="2"/>
      <c r="G83" s="2"/>
      <c r="H83" s="2"/>
      <c r="I83" s="2"/>
      <c r="J83" s="2"/>
      <c r="K83" s="2"/>
      <c r="L83" s="2"/>
      <c r="M83" s="2"/>
      <c r="N83" s="2"/>
      <c r="O83" s="2"/>
      <c r="P83" s="2"/>
      <c r="Q83" s="2"/>
      <c r="R83" s="2"/>
      <c r="S83" s="2"/>
      <c r="T83" s="2"/>
      <c r="U83" s="2"/>
    </row>
    <row r="84" spans="1:21" ht="12.75">
      <c r="A84" s="144"/>
      <c r="B84" t="s">
        <v>288</v>
      </c>
      <c r="C84" s="37">
        <f>+C85-(SUM(C79:C83))</f>
        <v>17110.590000000026</v>
      </c>
      <c r="D84" s="120">
        <f t="shared" si="8"/>
        <v>0.050036597979811234</v>
      </c>
      <c r="E84" s="37"/>
      <c r="F84" s="2"/>
      <c r="G84" s="2"/>
      <c r="H84" s="2"/>
      <c r="I84" s="2"/>
      <c r="J84" s="2"/>
      <c r="K84" s="2"/>
      <c r="L84" s="2"/>
      <c r="M84" s="2"/>
      <c r="N84" s="2"/>
      <c r="O84" s="2"/>
      <c r="P84" s="2"/>
      <c r="Q84" s="2"/>
      <c r="R84" s="2"/>
      <c r="S84" s="2"/>
      <c r="T84" s="2"/>
      <c r="U84" s="2"/>
    </row>
    <row r="85" spans="1:21" s="59" customFormat="1" ht="12.75">
      <c r="A85" s="145"/>
      <c r="B85" s="55" t="s">
        <v>291</v>
      </c>
      <c r="C85" s="56">
        <v>341961.498</v>
      </c>
      <c r="D85" s="117">
        <f>SUM(D79:D84)</f>
        <v>1</v>
      </c>
      <c r="E85"/>
      <c r="F85" s="96"/>
      <c r="G85"/>
      <c r="H85" s="96"/>
      <c r="I85" s="96"/>
      <c r="J85"/>
      <c r="K85" s="96"/>
      <c r="L85"/>
      <c r="M85" s="96"/>
      <c r="N85" s="96"/>
      <c r="O85"/>
      <c r="P85" s="96"/>
      <c r="Q85"/>
      <c r="R85" s="96"/>
      <c r="S85" s="96"/>
      <c r="T85"/>
      <c r="U85" s="96"/>
    </row>
    <row r="86" spans="1:21" ht="12.75">
      <c r="A86" s="143" t="s">
        <v>241</v>
      </c>
      <c r="B86" t="s">
        <v>322</v>
      </c>
      <c r="C86" s="37">
        <v>718.982</v>
      </c>
      <c r="D86" s="120">
        <f aca="true" t="shared" si="9" ref="D86:D91">+C86/$C$92</f>
        <v>0.2000036162894367</v>
      </c>
      <c r="E86"/>
      <c r="F86"/>
      <c r="G86"/>
      <c r="H86"/>
      <c r="I86"/>
      <c r="J86"/>
      <c r="K86"/>
      <c r="L86"/>
      <c r="M86"/>
      <c r="N86"/>
      <c r="O86"/>
      <c r="P86"/>
      <c r="Q86"/>
      <c r="R86"/>
      <c r="S86"/>
      <c r="T86"/>
      <c r="U86"/>
    </row>
    <row r="87" spans="1:21" ht="12.75">
      <c r="A87" s="144"/>
      <c r="B87" t="s">
        <v>325</v>
      </c>
      <c r="C87" s="37">
        <v>339.437</v>
      </c>
      <c r="D87" s="120">
        <f t="shared" si="9"/>
        <v>0.0944232644244745</v>
      </c>
      <c r="E87"/>
      <c r="F87"/>
      <c r="G87"/>
      <c r="H87"/>
      <c r="I87"/>
      <c r="J87"/>
      <c r="K87"/>
      <c r="L87"/>
      <c r="M87"/>
      <c r="N87"/>
      <c r="O87"/>
      <c r="P87"/>
      <c r="Q87"/>
      <c r="R87"/>
      <c r="S87"/>
      <c r="T87"/>
      <c r="U87"/>
    </row>
    <row r="88" spans="1:21" ht="12.75">
      <c r="A88" s="144"/>
      <c r="B88" t="s">
        <v>317</v>
      </c>
      <c r="C88" s="37">
        <v>328.043</v>
      </c>
      <c r="D88" s="120">
        <f t="shared" si="9"/>
        <v>0.0912537258212802</v>
      </c>
      <c r="E88" s="7"/>
      <c r="F88" s="7"/>
      <c r="G88" s="7"/>
      <c r="H88" s="7"/>
      <c r="I88" s="7"/>
      <c r="J88" s="7"/>
      <c r="K88" s="7"/>
      <c r="L88" s="7"/>
      <c r="M88" s="7"/>
      <c r="N88" s="7"/>
      <c r="O88" s="7"/>
      <c r="P88" s="7"/>
      <c r="Q88" s="7"/>
      <c r="R88" s="7"/>
      <c r="S88" s="7"/>
      <c r="T88" s="7"/>
      <c r="U88" s="7"/>
    </row>
    <row r="89" spans="1:21" ht="12.75">
      <c r="A89" s="144"/>
      <c r="B89" t="s">
        <v>328</v>
      </c>
      <c r="C89" s="37">
        <v>172.139</v>
      </c>
      <c r="D89" s="120">
        <f t="shared" si="9"/>
        <v>0.04788495748773591</v>
      </c>
      <c r="E89" s="7"/>
      <c r="F89" s="7"/>
      <c r="G89" s="7"/>
      <c r="H89" s="7"/>
      <c r="I89" s="7"/>
      <c r="J89" s="7"/>
      <c r="K89" s="7"/>
      <c r="L89" s="7"/>
      <c r="M89" s="7"/>
      <c r="N89" s="7"/>
      <c r="O89" s="7"/>
      <c r="P89" s="7"/>
      <c r="Q89" s="7"/>
      <c r="R89" s="7"/>
      <c r="S89" s="7"/>
      <c r="T89" s="7"/>
      <c r="U89" s="7"/>
    </row>
    <row r="90" spans="1:21" ht="12.75">
      <c r="A90" s="144"/>
      <c r="B90" t="s">
        <v>314</v>
      </c>
      <c r="C90" s="37">
        <v>83.643</v>
      </c>
      <c r="D90" s="120">
        <f t="shared" si="9"/>
        <v>0.02326748441170621</v>
      </c>
      <c r="E90"/>
      <c r="F90" s="96"/>
      <c r="G90"/>
      <c r="H90" s="96"/>
      <c r="I90" s="96"/>
      <c r="J90"/>
      <c r="K90" s="96"/>
      <c r="L90"/>
      <c r="M90" s="96"/>
      <c r="N90" s="96"/>
      <c r="O90"/>
      <c r="P90" s="96"/>
      <c r="Q90"/>
      <c r="R90" s="96"/>
      <c r="S90" s="96"/>
      <c r="T90"/>
      <c r="U90" s="96"/>
    </row>
    <row r="91" spans="1:21" ht="12.75">
      <c r="A91" s="144"/>
      <c r="B91" t="s">
        <v>288</v>
      </c>
      <c r="C91" s="37">
        <f>+C92-(SUM(C86:C90))</f>
        <v>1952.6009999999997</v>
      </c>
      <c r="D91" s="120">
        <f t="shared" si="9"/>
        <v>0.5431669515653664</v>
      </c>
      <c r="E91" s="37"/>
      <c r="F91" s="96"/>
      <c r="G91"/>
      <c r="H91" s="96"/>
      <c r="I91" s="96"/>
      <c r="J91"/>
      <c r="K91" s="96"/>
      <c r="L91"/>
      <c r="M91" s="96"/>
      <c r="N91" s="96"/>
      <c r="O91"/>
      <c r="P91" s="96"/>
      <c r="Q91"/>
      <c r="R91" s="96"/>
      <c r="S91" s="96"/>
      <c r="T91"/>
      <c r="U91" s="96"/>
    </row>
    <row r="92" spans="1:21" s="59" customFormat="1" ht="12.75">
      <c r="A92" s="145"/>
      <c r="B92" s="55" t="s">
        <v>291</v>
      </c>
      <c r="C92" s="56">
        <v>3594.845</v>
      </c>
      <c r="D92" s="117">
        <f>SUM(D86:D91)</f>
        <v>1</v>
      </c>
      <c r="E92" s="37"/>
      <c r="F92"/>
      <c r="G92"/>
      <c r="H92"/>
      <c r="I92"/>
      <c r="J92"/>
      <c r="K92"/>
      <c r="L92"/>
      <c r="M92"/>
      <c r="N92"/>
      <c r="O92"/>
      <c r="P92"/>
      <c r="Q92"/>
      <c r="R92"/>
      <c r="S92"/>
      <c r="T92"/>
      <c r="U92"/>
    </row>
    <row r="93" spans="1:21" ht="12.75">
      <c r="A93" s="143" t="s">
        <v>267</v>
      </c>
      <c r="B93" t="s">
        <v>326</v>
      </c>
      <c r="C93" s="37">
        <v>84368.02</v>
      </c>
      <c r="D93" s="120">
        <f aca="true" t="shared" si="10" ref="D93:D98">+C93/$C$99</f>
        <v>0.30400122419125053</v>
      </c>
      <c r="E93"/>
      <c r="F93"/>
      <c r="G93"/>
      <c r="H93"/>
      <c r="I93"/>
      <c r="J93"/>
      <c r="K93"/>
      <c r="L93"/>
      <c r="M93"/>
      <c r="N93"/>
      <c r="O93"/>
      <c r="P93"/>
      <c r="Q93"/>
      <c r="R93"/>
      <c r="S93"/>
      <c r="T93"/>
      <c r="U93"/>
    </row>
    <row r="94" spans="1:21" ht="12.75">
      <c r="A94" s="144"/>
      <c r="B94" t="s">
        <v>322</v>
      </c>
      <c r="C94" s="37">
        <v>41459.781</v>
      </c>
      <c r="D94" s="120">
        <f t="shared" si="10"/>
        <v>0.1493910154428319</v>
      </c>
      <c r="E94"/>
      <c r="F94"/>
      <c r="G94"/>
      <c r="H94"/>
      <c r="I94"/>
      <c r="J94"/>
      <c r="K94"/>
      <c r="L94"/>
      <c r="M94"/>
      <c r="N94"/>
      <c r="O94"/>
      <c r="P94"/>
      <c r="Q94"/>
      <c r="R94"/>
      <c r="S94"/>
      <c r="T94"/>
      <c r="U94"/>
    </row>
    <row r="95" spans="1:21" ht="12.75">
      <c r="A95" s="144"/>
      <c r="B95" t="s">
        <v>314</v>
      </c>
      <c r="C95" s="37">
        <v>25004.442</v>
      </c>
      <c r="D95" s="120">
        <f t="shared" si="10"/>
        <v>0.09009789465509704</v>
      </c>
      <c r="E95"/>
      <c r="F95"/>
      <c r="G95"/>
      <c r="H95"/>
      <c r="I95"/>
      <c r="J95"/>
      <c r="K95"/>
      <c r="L95"/>
      <c r="M95"/>
      <c r="N95"/>
      <c r="O95"/>
      <c r="P95"/>
      <c r="Q95"/>
      <c r="R95"/>
      <c r="S95"/>
      <c r="T95"/>
      <c r="U95"/>
    </row>
    <row r="96" spans="1:21" ht="12.75">
      <c r="A96" s="144"/>
      <c r="B96" t="s">
        <v>328</v>
      </c>
      <c r="C96" s="37">
        <v>24026.411</v>
      </c>
      <c r="D96" s="120">
        <f t="shared" si="10"/>
        <v>0.08657377945958822</v>
      </c>
      <c r="E96"/>
      <c r="F96" s="96"/>
      <c r="G96"/>
      <c r="H96" s="96"/>
      <c r="I96" s="96"/>
      <c r="J96"/>
      <c r="K96" s="96"/>
      <c r="L96"/>
      <c r="M96" s="96"/>
      <c r="N96" s="96"/>
      <c r="O96"/>
      <c r="P96" s="96"/>
      <c r="Q96"/>
      <c r="R96" s="96"/>
      <c r="S96" s="96"/>
      <c r="T96"/>
      <c r="U96" s="96"/>
    </row>
    <row r="97" spans="1:21" ht="12.75">
      <c r="A97" s="144"/>
      <c r="B97" t="s">
        <v>320</v>
      </c>
      <c r="C97" s="37">
        <v>17070.283</v>
      </c>
      <c r="D97" s="120">
        <f t="shared" si="10"/>
        <v>0.061508933471368564</v>
      </c>
      <c r="E97" s="2"/>
      <c r="F97" s="2"/>
      <c r="G97" s="2"/>
      <c r="H97" s="2"/>
      <c r="I97" s="2"/>
      <c r="J97" s="2"/>
      <c r="K97" s="2"/>
      <c r="L97" s="2"/>
      <c r="M97" s="2"/>
      <c r="N97" s="2"/>
      <c r="O97" s="2"/>
      <c r="P97" s="2"/>
      <c r="Q97" s="2"/>
      <c r="R97" s="2"/>
      <c r="S97" s="2"/>
      <c r="T97" s="2"/>
      <c r="U97" s="2"/>
    </row>
    <row r="98" spans="1:21" ht="12.75">
      <c r="A98" s="144"/>
      <c r="B98" t="s">
        <v>288</v>
      </c>
      <c r="C98" s="37">
        <f>+C99-(SUM(C93:C97))</f>
        <v>85596.32700000002</v>
      </c>
      <c r="D98" s="120">
        <f t="shared" si="10"/>
        <v>0.3084271527798637</v>
      </c>
      <c r="E98" s="37"/>
      <c r="F98" s="2"/>
      <c r="G98" s="2"/>
      <c r="H98" s="2"/>
      <c r="I98" s="2"/>
      <c r="J98" s="2"/>
      <c r="K98" s="2"/>
      <c r="L98" s="2"/>
      <c r="M98" s="2"/>
      <c r="N98" s="2"/>
      <c r="O98" s="2"/>
      <c r="P98" s="2"/>
      <c r="Q98" s="2"/>
      <c r="R98" s="2"/>
      <c r="S98" s="2"/>
      <c r="T98" s="2"/>
      <c r="U98" s="2"/>
    </row>
    <row r="99" spans="1:21" s="59" customFormat="1" ht="12.75">
      <c r="A99" s="145"/>
      <c r="B99" s="55" t="s">
        <v>291</v>
      </c>
      <c r="C99" s="56">
        <v>277525.264</v>
      </c>
      <c r="D99" s="117">
        <f>SUM(D93:D98)</f>
        <v>1</v>
      </c>
      <c r="E99" s="37"/>
      <c r="F99" s="96"/>
      <c r="G99"/>
      <c r="H99" s="96"/>
      <c r="I99" s="96"/>
      <c r="J99"/>
      <c r="K99" s="96"/>
      <c r="L99"/>
      <c r="M99" s="96"/>
      <c r="N99" s="96"/>
      <c r="O99"/>
      <c r="P99" s="96"/>
      <c r="Q99"/>
      <c r="R99" s="96"/>
      <c r="S99" s="96"/>
      <c r="T99"/>
      <c r="U99" s="96"/>
    </row>
    <row r="100" spans="1:21" ht="12.75">
      <c r="A100" s="146" t="s">
        <v>268</v>
      </c>
      <c r="B100" t="s">
        <v>327</v>
      </c>
      <c r="C100" s="37">
        <v>1019.962</v>
      </c>
      <c r="D100" s="120">
        <f aca="true" t="shared" si="11" ref="D100:D105">+C100/$C$106</f>
        <v>0.34592560762231384</v>
      </c>
      <c r="E100"/>
      <c r="F100"/>
      <c r="G100"/>
      <c r="H100"/>
      <c r="I100"/>
      <c r="J100"/>
      <c r="K100"/>
      <c r="L100"/>
      <c r="M100"/>
      <c r="N100"/>
      <c r="O100"/>
      <c r="P100"/>
      <c r="Q100"/>
      <c r="R100"/>
      <c r="S100"/>
      <c r="T100"/>
      <c r="U100"/>
    </row>
    <row r="101" spans="1:21" ht="12.75">
      <c r="A101" s="128"/>
      <c r="B101" t="s">
        <v>322</v>
      </c>
      <c r="C101" s="37">
        <v>627.048</v>
      </c>
      <c r="D101" s="120">
        <f t="shared" si="11"/>
        <v>0.2126667075914168</v>
      </c>
      <c r="E101"/>
      <c r="F101"/>
      <c r="G101"/>
      <c r="H101"/>
      <c r="I101"/>
      <c r="J101"/>
      <c r="K101"/>
      <c r="L101"/>
      <c r="M101"/>
      <c r="N101"/>
      <c r="O101"/>
      <c r="P101"/>
      <c r="Q101"/>
      <c r="R101"/>
      <c r="S101"/>
      <c r="T101"/>
      <c r="U101"/>
    </row>
    <row r="102" spans="1:21" ht="12.75">
      <c r="A102" s="128"/>
      <c r="B102" t="s">
        <v>314</v>
      </c>
      <c r="C102" s="37">
        <v>502.033</v>
      </c>
      <c r="D102" s="120">
        <f t="shared" si="11"/>
        <v>0.17026719678914812</v>
      </c>
      <c r="E102" s="7"/>
      <c r="F102" s="7"/>
      <c r="G102" s="7"/>
      <c r="H102" s="7"/>
      <c r="I102" s="7"/>
      <c r="J102" s="7"/>
      <c r="K102" s="7"/>
      <c r="L102" s="7"/>
      <c r="M102" s="7"/>
      <c r="N102" s="7"/>
      <c r="O102" s="7"/>
      <c r="P102" s="7"/>
      <c r="Q102" s="7"/>
      <c r="R102" s="7"/>
      <c r="S102" s="7"/>
      <c r="T102" s="7"/>
      <c r="U102" s="7"/>
    </row>
    <row r="103" spans="1:21" ht="12.75">
      <c r="A103" s="128"/>
      <c r="B103" t="s">
        <v>349</v>
      </c>
      <c r="C103" s="37">
        <v>441.176</v>
      </c>
      <c r="D103" s="120">
        <f t="shared" si="11"/>
        <v>0.1496272173555308</v>
      </c>
      <c r="E103" s="7"/>
      <c r="F103" s="7"/>
      <c r="G103" s="7"/>
      <c r="H103" s="7"/>
      <c r="I103" s="7"/>
      <c r="J103" s="7"/>
      <c r="K103" s="7"/>
      <c r="L103" s="7"/>
      <c r="M103" s="7"/>
      <c r="N103" s="7"/>
      <c r="O103" s="7"/>
      <c r="P103" s="7"/>
      <c r="Q103" s="7"/>
      <c r="R103" s="7"/>
      <c r="S103" s="7"/>
      <c r="T103" s="7"/>
      <c r="U103" s="7"/>
    </row>
    <row r="104" spans="1:21" ht="12.75">
      <c r="A104" s="128"/>
      <c r="B104" t="s">
        <v>328</v>
      </c>
      <c r="C104" s="37">
        <v>209.843</v>
      </c>
      <c r="D104" s="120">
        <f t="shared" si="11"/>
        <v>0.07116938403615938</v>
      </c>
      <c r="E104" s="7"/>
      <c r="F104" s="7"/>
      <c r="G104" s="7"/>
      <c r="H104" s="7"/>
      <c r="I104" s="7"/>
      <c r="J104" s="7"/>
      <c r="K104" s="7"/>
      <c r="L104" s="7"/>
      <c r="M104" s="7"/>
      <c r="N104" s="7"/>
      <c r="O104" s="7"/>
      <c r="P104" s="7"/>
      <c r="Q104" s="7"/>
      <c r="R104" s="7"/>
      <c r="S104" s="7"/>
      <c r="T104" s="7"/>
      <c r="U104" s="7"/>
    </row>
    <row r="105" spans="1:21" ht="12.75">
      <c r="A105" s="128"/>
      <c r="B105" t="s">
        <v>288</v>
      </c>
      <c r="C105" s="37">
        <f>+C106-(SUM(C100:C104))</f>
        <v>148.4390000000003</v>
      </c>
      <c r="D105" s="120">
        <f t="shared" si="11"/>
        <v>0.05034388660543113</v>
      </c>
      <c r="E105" s="37"/>
      <c r="F105" s="96"/>
      <c r="G105"/>
      <c r="H105" s="96"/>
      <c r="I105" s="96"/>
      <c r="J105"/>
      <c r="K105" s="96"/>
      <c r="L105"/>
      <c r="M105" s="96"/>
      <c r="N105" s="96"/>
      <c r="O105"/>
      <c r="P105" s="96"/>
      <c r="Q105"/>
      <c r="R105" s="96"/>
      <c r="S105" s="96"/>
      <c r="T105"/>
      <c r="U105" s="96"/>
    </row>
    <row r="106" spans="1:21" s="59" customFormat="1" ht="12.75">
      <c r="A106" s="147"/>
      <c r="B106" s="55" t="s">
        <v>291</v>
      </c>
      <c r="C106" s="56">
        <v>2948.501</v>
      </c>
      <c r="D106" s="117">
        <f>SUM(D100:D105)</f>
        <v>1</v>
      </c>
      <c r="E106" s="37"/>
      <c r="F106"/>
      <c r="G106"/>
      <c r="H106"/>
      <c r="I106"/>
      <c r="J106"/>
      <c r="K106"/>
      <c r="L106"/>
      <c r="M106"/>
      <c r="N106"/>
      <c r="O106"/>
      <c r="P106"/>
      <c r="Q106"/>
      <c r="R106"/>
      <c r="S106"/>
      <c r="T106"/>
      <c r="U106"/>
    </row>
    <row r="107" spans="1:21" ht="12.75">
      <c r="A107" s="143" t="s">
        <v>244</v>
      </c>
      <c r="B107" t="s">
        <v>327</v>
      </c>
      <c r="C107" s="37">
        <v>39318.447</v>
      </c>
      <c r="D107" s="120">
        <f aca="true" t="shared" si="12" ref="D107:D112">+C107/$C$113</f>
        <v>0.8164283796979631</v>
      </c>
      <c r="E107"/>
      <c r="F107"/>
      <c r="G107"/>
      <c r="H107"/>
      <c r="I107"/>
      <c r="J107"/>
      <c r="K107"/>
      <c r="L107"/>
      <c r="M107"/>
      <c r="N107"/>
      <c r="O107"/>
      <c r="P107"/>
      <c r="Q107"/>
      <c r="R107"/>
      <c r="S107"/>
      <c r="T107"/>
      <c r="U107"/>
    </row>
    <row r="108" spans="1:21" ht="12.75">
      <c r="A108" s="144"/>
      <c r="B108" t="s">
        <v>322</v>
      </c>
      <c r="C108" s="37">
        <v>4019.249</v>
      </c>
      <c r="D108" s="120">
        <f t="shared" si="12"/>
        <v>0.08345774563966524</v>
      </c>
      <c r="E108"/>
      <c r="F108"/>
      <c r="G108"/>
      <c r="H108"/>
      <c r="I108"/>
      <c r="J108"/>
      <c r="K108"/>
      <c r="L108"/>
      <c r="M108"/>
      <c r="N108"/>
      <c r="O108"/>
      <c r="P108"/>
      <c r="Q108"/>
      <c r="R108"/>
      <c r="S108"/>
      <c r="T108"/>
      <c r="U108"/>
    </row>
    <row r="109" spans="1:21" ht="12.75">
      <c r="A109" s="144"/>
      <c r="B109" t="s">
        <v>319</v>
      </c>
      <c r="C109" s="37">
        <v>791.861</v>
      </c>
      <c r="D109" s="120">
        <f t="shared" si="12"/>
        <v>0.016442607541849473</v>
      </c>
      <c r="E109"/>
      <c r="F109" s="96"/>
      <c r="G109"/>
      <c r="H109" s="96"/>
      <c r="I109" s="96"/>
      <c r="J109"/>
      <c r="K109" s="96"/>
      <c r="L109"/>
      <c r="M109" s="96"/>
      <c r="N109" s="96"/>
      <c r="O109"/>
      <c r="P109" s="96"/>
      <c r="Q109"/>
      <c r="R109" s="96"/>
      <c r="S109" s="96"/>
      <c r="T109"/>
      <c r="U109" s="96"/>
    </row>
    <row r="110" spans="1:21" ht="12.75">
      <c r="A110" s="144"/>
      <c r="B110" t="s">
        <v>349</v>
      </c>
      <c r="C110" s="37">
        <v>522.376</v>
      </c>
      <c r="D110" s="120">
        <f t="shared" si="12"/>
        <v>0.010846882921726364</v>
      </c>
      <c r="E110"/>
      <c r="F110" s="96"/>
      <c r="G110"/>
      <c r="H110" s="96"/>
      <c r="I110" s="96"/>
      <c r="J110"/>
      <c r="K110" s="96"/>
      <c r="L110"/>
      <c r="M110" s="96"/>
      <c r="N110" s="96"/>
      <c r="O110"/>
      <c r="P110" s="96"/>
      <c r="Q110"/>
      <c r="R110" s="96"/>
      <c r="S110" s="96"/>
      <c r="T110"/>
      <c r="U110" s="96"/>
    </row>
    <row r="111" spans="1:21" ht="12.75">
      <c r="A111" s="144"/>
      <c r="B111" t="s">
        <v>326</v>
      </c>
      <c r="C111" s="37">
        <v>302.773</v>
      </c>
      <c r="D111" s="120">
        <f t="shared" si="12"/>
        <v>0.0062869337084013365</v>
      </c>
      <c r="E111"/>
      <c r="F111" s="96"/>
      <c r="G111"/>
      <c r="H111" s="96"/>
      <c r="I111" s="96"/>
      <c r="J111"/>
      <c r="K111" s="96"/>
      <c r="L111"/>
      <c r="M111" s="96"/>
      <c r="N111" s="96"/>
      <c r="O111"/>
      <c r="P111" s="96"/>
      <c r="Q111"/>
      <c r="R111" s="96"/>
      <c r="S111" s="96"/>
      <c r="T111"/>
      <c r="U111" s="96"/>
    </row>
    <row r="112" spans="1:21" ht="12.75">
      <c r="A112" s="144"/>
      <c r="B112" t="s">
        <v>288</v>
      </c>
      <c r="C112" s="37">
        <f>+C113-(SUM(C107:C111))</f>
        <v>3204.383000000009</v>
      </c>
      <c r="D112" s="120">
        <f t="shared" si="12"/>
        <v>0.06653745049039464</v>
      </c>
      <c r="E112" s="37"/>
      <c r="F112" s="2"/>
      <c r="G112" s="2"/>
      <c r="H112" s="2"/>
      <c r="I112" s="2"/>
      <c r="J112" s="2"/>
      <c r="K112" s="2"/>
      <c r="L112" s="2"/>
      <c r="M112" s="2"/>
      <c r="N112" s="2"/>
      <c r="O112" s="2"/>
      <c r="P112" s="2"/>
      <c r="Q112" s="2"/>
      <c r="R112" s="2"/>
      <c r="S112" s="2"/>
      <c r="T112" s="2"/>
      <c r="U112" s="2"/>
    </row>
    <row r="113" spans="1:21" s="59" customFormat="1" ht="12.75">
      <c r="A113" s="145"/>
      <c r="B113" s="55" t="s">
        <v>291</v>
      </c>
      <c r="C113" s="56">
        <v>48159.089</v>
      </c>
      <c r="D113" s="117">
        <f>SUM(D107:D112)</f>
        <v>1.0000000000000002</v>
      </c>
      <c r="E113"/>
      <c r="F113" s="96"/>
      <c r="G113"/>
      <c r="H113" s="96"/>
      <c r="I113" s="96"/>
      <c r="J113"/>
      <c r="K113" s="96"/>
      <c r="L113"/>
      <c r="M113" s="96"/>
      <c r="N113" s="96"/>
      <c r="O113"/>
      <c r="P113" s="96"/>
      <c r="Q113"/>
      <c r="R113" s="96"/>
      <c r="S113" s="96"/>
      <c r="T113"/>
      <c r="U113" s="96"/>
    </row>
    <row r="114" spans="1:21" s="59" customFormat="1" ht="12.75">
      <c r="A114" s="61" t="s">
        <v>56</v>
      </c>
      <c r="B114" s="62"/>
      <c r="C114" s="40">
        <v>11494.613</v>
      </c>
      <c r="D114" s="58"/>
      <c r="E114"/>
      <c r="F114"/>
      <c r="G114"/>
      <c r="H114"/>
      <c r="I114"/>
      <c r="J114"/>
      <c r="K114"/>
      <c r="L114"/>
      <c r="M114"/>
      <c r="N114"/>
      <c r="O114"/>
      <c r="P114"/>
      <c r="Q114"/>
      <c r="R114"/>
      <c r="S114"/>
      <c r="T114"/>
      <c r="U114"/>
    </row>
    <row r="115" spans="1:21" s="59" customFormat="1" ht="12.75">
      <c r="A115" s="55" t="s">
        <v>271</v>
      </c>
      <c r="B115" s="55"/>
      <c r="C115" s="56">
        <f>+C114+C113+C106+C99+C92+C85+C78+C71+C58+C51+C44+C37+C31+C27+C20+C13</f>
        <v>9910942.388</v>
      </c>
      <c r="D115" s="58"/>
      <c r="E115"/>
      <c r="F115"/>
      <c r="G115"/>
      <c r="H115"/>
      <c r="I115"/>
      <c r="J115"/>
      <c r="K115"/>
      <c r="L115"/>
      <c r="M115"/>
      <c r="N115"/>
      <c r="O115"/>
      <c r="P115"/>
      <c r="Q115"/>
      <c r="R115"/>
      <c r="S115"/>
      <c r="T115"/>
      <c r="U115"/>
    </row>
    <row r="116" spans="1:21" s="44" customFormat="1" ht="12.75">
      <c r="A116" s="45" t="s">
        <v>58</v>
      </c>
      <c r="B116" s="45"/>
      <c r="C116" s="45"/>
      <c r="D116" s="45"/>
      <c r="E116" s="7"/>
      <c r="F116" s="7"/>
      <c r="G116" s="7"/>
      <c r="H116" s="7"/>
      <c r="I116" s="7"/>
      <c r="J116" s="7"/>
      <c r="K116" s="7"/>
      <c r="L116" s="7"/>
      <c r="M116" s="7"/>
      <c r="N116" s="7"/>
      <c r="O116" s="7"/>
      <c r="P116" s="7"/>
      <c r="Q116" s="7"/>
      <c r="R116" s="7"/>
      <c r="S116" s="7"/>
      <c r="T116" s="7"/>
      <c r="U116" s="7"/>
    </row>
    <row r="117" spans="1:21" ht="12.75">
      <c r="A117" s="96"/>
      <c r="B117"/>
      <c r="C117"/>
      <c r="D117" s="96"/>
      <c r="E117" s="7"/>
      <c r="F117" s="7"/>
      <c r="G117" s="7"/>
      <c r="H117" s="7"/>
      <c r="I117" s="7"/>
      <c r="J117" s="7"/>
      <c r="K117" s="7"/>
      <c r="L117" s="7"/>
      <c r="M117" s="7"/>
      <c r="N117" s="7"/>
      <c r="O117" s="7"/>
      <c r="P117" s="7"/>
      <c r="Q117" s="7"/>
      <c r="R117" s="7"/>
      <c r="S117" s="7"/>
      <c r="T117" s="7"/>
      <c r="U117" s="7"/>
    </row>
    <row r="118" spans="1:21" ht="12.75">
      <c r="A118"/>
      <c r="B118"/>
      <c r="C118"/>
      <c r="D118"/>
      <c r="E118"/>
      <c r="F118" s="96"/>
      <c r="G118"/>
      <c r="H118" s="96"/>
      <c r="I118" s="96"/>
      <c r="J118"/>
      <c r="K118" s="96"/>
      <c r="L118"/>
      <c r="M118" s="96"/>
      <c r="N118" s="96"/>
      <c r="O118"/>
      <c r="P118" s="96"/>
      <c r="Q118"/>
      <c r="R118" s="96"/>
      <c r="S118" s="96"/>
      <c r="T118"/>
      <c r="U118" s="96"/>
    </row>
    <row r="119" spans="1:21" ht="12.75">
      <c r="A119"/>
      <c r="B119"/>
      <c r="C119"/>
      <c r="D119"/>
      <c r="E119"/>
      <c r="F119"/>
      <c r="G119"/>
      <c r="H119"/>
      <c r="I119"/>
      <c r="J119"/>
      <c r="K119"/>
      <c r="L119"/>
      <c r="M119"/>
      <c r="N119"/>
      <c r="O119"/>
      <c r="P119"/>
      <c r="Q119"/>
      <c r="R119"/>
      <c r="S119"/>
      <c r="T119"/>
      <c r="U119"/>
    </row>
    <row r="120" spans="1:21" ht="12.75">
      <c r="A120"/>
      <c r="B120"/>
      <c r="C120"/>
      <c r="D120"/>
      <c r="E120"/>
      <c r="F120"/>
      <c r="G120"/>
      <c r="H120"/>
      <c r="I120"/>
      <c r="J120"/>
      <c r="K120"/>
      <c r="L120"/>
      <c r="M120"/>
      <c r="N120"/>
      <c r="O120"/>
      <c r="P120"/>
      <c r="Q120"/>
      <c r="R120"/>
      <c r="S120"/>
      <c r="T120"/>
      <c r="U120"/>
    </row>
    <row r="121" spans="1:21" ht="12.75">
      <c r="A121"/>
      <c r="B121"/>
      <c r="C121"/>
      <c r="D121"/>
      <c r="E121"/>
      <c r="F121"/>
      <c r="G121"/>
      <c r="H121"/>
      <c r="I121"/>
      <c r="J121"/>
      <c r="K121"/>
      <c r="L121"/>
      <c r="M121"/>
      <c r="N121"/>
      <c r="O121"/>
      <c r="P121"/>
      <c r="Q121"/>
      <c r="R121"/>
      <c r="S121"/>
      <c r="T121"/>
      <c r="U121"/>
    </row>
    <row r="122" spans="1:21" ht="12.75">
      <c r="A122" s="96"/>
      <c r="B122"/>
      <c r="C122"/>
      <c r="D122" s="96"/>
      <c r="E122"/>
      <c r="F122"/>
      <c r="G122"/>
      <c r="H122"/>
      <c r="I122"/>
      <c r="J122"/>
      <c r="K122"/>
      <c r="L122"/>
      <c r="M122"/>
      <c r="N122"/>
      <c r="O122"/>
      <c r="P122"/>
      <c r="Q122"/>
      <c r="R122"/>
      <c r="S122"/>
      <c r="T122"/>
      <c r="U122"/>
    </row>
    <row r="123" spans="1:21" ht="12.75">
      <c r="A123" s="2"/>
      <c r="B123" s="2"/>
      <c r="C123" s="2"/>
      <c r="D123" s="2"/>
      <c r="E123"/>
      <c r="F123" s="96"/>
      <c r="G123"/>
      <c r="H123" s="96"/>
      <c r="I123" s="96"/>
      <c r="J123"/>
      <c r="K123" s="96"/>
      <c r="L123"/>
      <c r="M123" s="96"/>
      <c r="N123" s="96"/>
      <c r="O123"/>
      <c r="P123" s="96"/>
      <c r="Q123"/>
      <c r="R123" s="96"/>
      <c r="S123" s="96"/>
      <c r="T123"/>
      <c r="U123" s="96"/>
    </row>
    <row r="124" spans="1:21" ht="12.75">
      <c r="A124" s="96"/>
      <c r="B124"/>
      <c r="C124"/>
      <c r="D124" s="96"/>
      <c r="E124" s="2"/>
      <c r="F124" s="2"/>
      <c r="G124" s="2"/>
      <c r="H124" s="2"/>
      <c r="I124" s="2"/>
      <c r="J124" s="2"/>
      <c r="K124" s="2"/>
      <c r="L124" s="2"/>
      <c r="M124" s="2"/>
      <c r="N124" s="2"/>
      <c r="O124" s="2"/>
      <c r="P124" s="2"/>
      <c r="Q124" s="2"/>
      <c r="R124" s="2"/>
      <c r="S124" s="2"/>
      <c r="T124" s="2"/>
      <c r="U124" s="2"/>
    </row>
    <row r="125" spans="1:21" ht="12.75">
      <c r="A125"/>
      <c r="B125"/>
      <c r="C125"/>
      <c r="D125"/>
      <c r="E125"/>
      <c r="F125" s="96"/>
      <c r="G125"/>
      <c r="H125" s="96"/>
      <c r="I125" s="96"/>
      <c r="J125"/>
      <c r="K125" s="96"/>
      <c r="L125"/>
      <c r="M125" s="96"/>
      <c r="N125" s="96"/>
      <c r="O125"/>
      <c r="P125" s="96"/>
      <c r="Q125"/>
      <c r="R125" s="96"/>
      <c r="S125" s="96"/>
      <c r="T125"/>
      <c r="U125" s="96"/>
    </row>
    <row r="126" spans="1:21" ht="12.75">
      <c r="A126"/>
      <c r="B126"/>
      <c r="C126"/>
      <c r="D126"/>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s="7"/>
      <c r="F128" s="7"/>
      <c r="G128" s="7"/>
      <c r="H128" s="7"/>
      <c r="I128" s="7"/>
      <c r="J128" s="7"/>
      <c r="K128" s="7"/>
      <c r="L128" s="7"/>
      <c r="M128" s="7"/>
      <c r="N128" s="7"/>
      <c r="O128" s="7"/>
      <c r="P128" s="7"/>
      <c r="Q128" s="7"/>
      <c r="R128" s="7"/>
      <c r="S128" s="7"/>
      <c r="T128" s="7"/>
      <c r="U128" s="7"/>
    </row>
    <row r="129" spans="5:21" ht="12.75">
      <c r="E129" s="7"/>
      <c r="F129" s="7"/>
      <c r="G129" s="7"/>
      <c r="H129" s="7"/>
      <c r="I129" s="7"/>
      <c r="J129" s="7"/>
      <c r="K129" s="7"/>
      <c r="L129" s="7"/>
      <c r="M129" s="7"/>
      <c r="N129" s="7"/>
      <c r="O129" s="7"/>
      <c r="P129" s="7"/>
      <c r="Q129" s="7"/>
      <c r="R129" s="7"/>
      <c r="S129" s="7"/>
      <c r="T129" s="7"/>
      <c r="U129" s="7"/>
    </row>
    <row r="130" spans="5:21" ht="12.75">
      <c r="E130"/>
      <c r="F130" s="96"/>
      <c r="G130"/>
      <c r="H130" s="96"/>
      <c r="I130" s="96"/>
      <c r="J130"/>
      <c r="K130" s="96"/>
      <c r="L130"/>
      <c r="M130" s="96"/>
      <c r="N130" s="96"/>
      <c r="O130"/>
      <c r="P130" s="96"/>
      <c r="Q130"/>
      <c r="R130" s="96"/>
      <c r="S130" s="96"/>
      <c r="T130"/>
      <c r="U130" s="96"/>
    </row>
    <row r="131" spans="5:21" ht="12.75">
      <c r="E131"/>
      <c r="F131"/>
      <c r="G131"/>
      <c r="H131"/>
      <c r="I131"/>
      <c r="J131"/>
      <c r="K131"/>
      <c r="L131"/>
      <c r="M131"/>
      <c r="N131"/>
      <c r="O131"/>
      <c r="P131"/>
      <c r="Q131"/>
      <c r="R131"/>
      <c r="S131"/>
      <c r="T131"/>
      <c r="U131"/>
    </row>
    <row r="132" spans="5:21" ht="12.75">
      <c r="E132"/>
      <c r="F132"/>
      <c r="G132"/>
      <c r="H132"/>
      <c r="I132"/>
      <c r="J132"/>
      <c r="K132"/>
      <c r="L132"/>
      <c r="M132"/>
      <c r="N132"/>
      <c r="O132"/>
      <c r="P132"/>
      <c r="Q132"/>
      <c r="R132"/>
      <c r="S132"/>
      <c r="T132"/>
      <c r="U132"/>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c r="F135" s="96"/>
      <c r="G135"/>
      <c r="H135" s="96"/>
      <c r="I135" s="96"/>
      <c r="J135"/>
      <c r="K135" s="96"/>
      <c r="L135"/>
      <c r="M135" s="96"/>
      <c r="N135" s="96"/>
      <c r="O135"/>
      <c r="P135" s="96"/>
      <c r="Q135"/>
      <c r="R135" s="96"/>
      <c r="S135" s="96"/>
      <c r="T135"/>
      <c r="U135" s="96"/>
    </row>
    <row r="136" spans="5:21" ht="12.75">
      <c r="E136" s="2"/>
      <c r="F136" s="2"/>
      <c r="G136" s="2"/>
      <c r="H136" s="2"/>
      <c r="I136" s="2"/>
      <c r="J136" s="2"/>
      <c r="K136" s="2"/>
      <c r="L136" s="2"/>
      <c r="M136" s="2"/>
      <c r="N136" s="2"/>
      <c r="O136" s="2"/>
      <c r="P136" s="2"/>
      <c r="Q136" s="2"/>
      <c r="R136" s="2"/>
      <c r="S136" s="2"/>
      <c r="T136" s="2"/>
      <c r="U136" s="2"/>
    </row>
    <row r="137" spans="5:21" ht="12.75">
      <c r="E137"/>
      <c r="F137" s="96"/>
      <c r="G137"/>
      <c r="H137" s="96"/>
      <c r="I137" s="96"/>
      <c r="J137"/>
      <c r="K137" s="96"/>
      <c r="L137"/>
      <c r="M137" s="96"/>
      <c r="N137" s="96"/>
      <c r="O137"/>
      <c r="P137" s="96"/>
      <c r="Q137"/>
      <c r="R137" s="96"/>
      <c r="S137" s="96"/>
      <c r="T137"/>
      <c r="U137" s="96"/>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s="7"/>
      <c r="F140" s="7"/>
      <c r="G140" s="7"/>
      <c r="H140" s="7"/>
      <c r="I140" s="7"/>
      <c r="J140" s="7"/>
      <c r="K140" s="7"/>
      <c r="L140" s="7"/>
      <c r="M140" s="7"/>
      <c r="N140" s="7"/>
      <c r="O140" s="7"/>
      <c r="P140" s="7"/>
      <c r="Q140" s="7"/>
      <c r="R140" s="7"/>
      <c r="S140" s="7"/>
      <c r="T140" s="7"/>
      <c r="U140" s="7"/>
    </row>
    <row r="141" spans="5:21" ht="12.75">
      <c r="E141" s="7"/>
      <c r="F141" s="7"/>
      <c r="G141" s="7"/>
      <c r="H141" s="7"/>
      <c r="I141" s="7"/>
      <c r="J141" s="7"/>
      <c r="K141" s="7"/>
      <c r="L141" s="7"/>
      <c r="M141" s="7"/>
      <c r="N141" s="7"/>
      <c r="O141" s="7"/>
      <c r="P141" s="7"/>
      <c r="Q141" s="7"/>
      <c r="R141" s="7"/>
      <c r="S141" s="7"/>
      <c r="T141" s="7"/>
      <c r="U141" s="7"/>
    </row>
    <row r="142" spans="5:21" ht="12.75">
      <c r="E142"/>
      <c r="F142" s="96"/>
      <c r="G142"/>
      <c r="H142" s="96"/>
      <c r="I142" s="96"/>
      <c r="J142"/>
      <c r="K142" s="96"/>
      <c r="L142"/>
      <c r="M142" s="96"/>
      <c r="N142" s="96"/>
      <c r="O142"/>
      <c r="P142" s="96"/>
      <c r="Q142"/>
      <c r="R142" s="96"/>
      <c r="S142" s="96"/>
      <c r="T142"/>
      <c r="U142" s="96"/>
    </row>
    <row r="143" spans="5:21" ht="12.75">
      <c r="E143"/>
      <c r="F143"/>
      <c r="G143"/>
      <c r="H143"/>
      <c r="I143"/>
      <c r="J143"/>
      <c r="K143"/>
      <c r="L143"/>
      <c r="M143"/>
      <c r="N143"/>
      <c r="O143"/>
      <c r="P143"/>
      <c r="Q143"/>
      <c r="R143"/>
      <c r="S143"/>
      <c r="T143"/>
      <c r="U143"/>
    </row>
    <row r="144" spans="5:21" ht="12.75">
      <c r="E144"/>
      <c r="F144"/>
      <c r="G144"/>
      <c r="H144"/>
      <c r="I144"/>
      <c r="J144"/>
      <c r="K144"/>
      <c r="L144"/>
      <c r="M144"/>
      <c r="N144"/>
      <c r="O144"/>
      <c r="P144"/>
      <c r="Q144"/>
      <c r="R144"/>
      <c r="S144"/>
      <c r="T144"/>
      <c r="U144"/>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c r="F147" s="96"/>
      <c r="G147"/>
      <c r="H147" s="96"/>
      <c r="I147" s="96"/>
      <c r="J147"/>
      <c r="K147" s="96"/>
      <c r="L147"/>
      <c r="M147" s="96"/>
      <c r="N147" s="96"/>
      <c r="O147"/>
      <c r="P147" s="96"/>
      <c r="Q147"/>
      <c r="R147" s="96"/>
      <c r="S147" s="96"/>
      <c r="T147"/>
      <c r="U147" s="96"/>
    </row>
    <row r="148" spans="5:21" ht="12.75">
      <c r="E148" s="2"/>
      <c r="F148" s="2"/>
      <c r="G148" s="2"/>
      <c r="H148" s="2"/>
      <c r="I148" s="2"/>
      <c r="J148" s="2"/>
      <c r="K148" s="2"/>
      <c r="L148" s="2"/>
      <c r="M148" s="2"/>
      <c r="N148" s="2"/>
      <c r="O148" s="2"/>
      <c r="P148" s="2"/>
      <c r="Q148" s="2"/>
      <c r="R148" s="2"/>
      <c r="S148" s="2"/>
      <c r="T148" s="2"/>
      <c r="U148" s="2"/>
    </row>
    <row r="149" spans="5:21" ht="12.75">
      <c r="E149"/>
      <c r="F149" s="96"/>
      <c r="G149"/>
      <c r="H149" s="96"/>
      <c r="I149" s="96"/>
      <c r="J149"/>
      <c r="K149" s="96"/>
      <c r="L149"/>
      <c r="M149" s="96"/>
      <c r="N149" s="96"/>
      <c r="O149"/>
      <c r="P149" s="96"/>
      <c r="Q149"/>
      <c r="R149" s="96"/>
      <c r="S149" s="96"/>
      <c r="T149"/>
      <c r="U149" s="96"/>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s="7"/>
      <c r="F152" s="7"/>
      <c r="G152" s="7"/>
      <c r="H152" s="7"/>
      <c r="I152" s="7"/>
      <c r="J152" s="7"/>
      <c r="K152" s="7"/>
      <c r="L152" s="7"/>
      <c r="M152" s="7"/>
      <c r="N152" s="7"/>
      <c r="O152" s="7"/>
      <c r="P152" s="7"/>
      <c r="Q152" s="7"/>
      <c r="R152" s="7"/>
      <c r="S152" s="7"/>
      <c r="T152" s="7"/>
      <c r="U152" s="7"/>
    </row>
    <row r="153" spans="5:21" ht="12.75">
      <c r="E153" s="7"/>
      <c r="F153" s="7"/>
      <c r="G153" s="7"/>
      <c r="H153" s="7"/>
      <c r="I153" s="7"/>
      <c r="J153" s="7"/>
      <c r="K153" s="7"/>
      <c r="L153" s="7"/>
      <c r="M153" s="7"/>
      <c r="N153" s="7"/>
      <c r="O153" s="7"/>
      <c r="P153" s="7"/>
      <c r="Q153" s="7"/>
      <c r="R153" s="7"/>
      <c r="S153" s="7"/>
      <c r="T153" s="7"/>
      <c r="U153" s="7"/>
    </row>
    <row r="154" spans="5:21" ht="12.75">
      <c r="E154"/>
      <c r="F154" s="96"/>
      <c r="G154"/>
      <c r="H154" s="96"/>
      <c r="I154" s="96"/>
      <c r="J154"/>
      <c r="K154" s="96"/>
      <c r="L154"/>
      <c r="M154" s="96"/>
      <c r="N154" s="96"/>
      <c r="O154"/>
      <c r="P154" s="96"/>
      <c r="Q154"/>
      <c r="R154" s="96"/>
      <c r="S154" s="96"/>
      <c r="T154"/>
      <c r="U154" s="96"/>
    </row>
    <row r="155" spans="5:21" ht="12.75">
      <c r="E155"/>
      <c r="F155"/>
      <c r="G155"/>
      <c r="H155"/>
      <c r="I155"/>
      <c r="J155"/>
      <c r="K155"/>
      <c r="L155"/>
      <c r="M155"/>
      <c r="N155"/>
      <c r="O155"/>
      <c r="P155"/>
      <c r="Q155"/>
      <c r="R155"/>
      <c r="S155"/>
      <c r="T155"/>
      <c r="U155"/>
    </row>
    <row r="156" spans="5:21" ht="12.75">
      <c r="E156"/>
      <c r="F156"/>
      <c r="G156"/>
      <c r="H156"/>
      <c r="I156"/>
      <c r="J156"/>
      <c r="K156"/>
      <c r="L156"/>
      <c r="M156"/>
      <c r="N156"/>
      <c r="O156"/>
      <c r="P156"/>
      <c r="Q156"/>
      <c r="R156"/>
      <c r="S156"/>
      <c r="T156"/>
      <c r="U15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c r="F159" s="96"/>
      <c r="G159"/>
      <c r="H159" s="96"/>
      <c r="I159" s="96"/>
      <c r="J159"/>
      <c r="K159" s="96"/>
      <c r="L159"/>
      <c r="M159" s="96"/>
      <c r="N159" s="96"/>
      <c r="O159"/>
      <c r="P159" s="96"/>
      <c r="Q159"/>
      <c r="R159" s="96"/>
      <c r="S159" s="96"/>
      <c r="T159"/>
      <c r="U159" s="96"/>
    </row>
    <row r="160" spans="5:21" ht="12.75">
      <c r="E160" s="2"/>
      <c r="F160" s="2"/>
      <c r="G160" s="2"/>
      <c r="H160" s="2"/>
      <c r="I160" s="2"/>
      <c r="J160" s="2"/>
      <c r="K160" s="2"/>
      <c r="L160" s="2"/>
      <c r="M160" s="2"/>
      <c r="N160" s="2"/>
      <c r="O160" s="2"/>
      <c r="P160" s="2"/>
      <c r="Q160" s="2"/>
      <c r="R160" s="2"/>
      <c r="S160" s="2"/>
      <c r="T160" s="2"/>
      <c r="U160" s="2"/>
    </row>
    <row r="161" spans="5:21" ht="12.75">
      <c r="E161"/>
      <c r="F161" s="96"/>
      <c r="G161"/>
      <c r="H161" s="96"/>
      <c r="I161" s="96"/>
      <c r="J161"/>
      <c r="K161" s="96"/>
      <c r="L161"/>
      <c r="M161" s="96"/>
      <c r="N161" s="96"/>
      <c r="O161"/>
      <c r="P161" s="96"/>
      <c r="Q161"/>
      <c r="R161" s="96"/>
      <c r="S161" s="96"/>
      <c r="T161"/>
      <c r="U161" s="96"/>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s="7"/>
      <c r="F164" s="7"/>
      <c r="G164" s="7"/>
      <c r="H164" s="7"/>
      <c r="I164" s="7"/>
      <c r="J164" s="7"/>
      <c r="K164" s="7"/>
      <c r="L164" s="7"/>
      <c r="M164" s="7"/>
      <c r="N164" s="7"/>
      <c r="O164" s="7"/>
      <c r="P164" s="7"/>
      <c r="Q164" s="7"/>
      <c r="R164" s="7"/>
      <c r="S164" s="7"/>
      <c r="T164" s="7"/>
      <c r="U164" s="7"/>
    </row>
    <row r="165" spans="5:21" ht="12.75">
      <c r="E165" s="7"/>
      <c r="F165" s="7"/>
      <c r="G165" s="7"/>
      <c r="H165" s="7"/>
      <c r="I165" s="7"/>
      <c r="J165" s="7"/>
      <c r="K165" s="7"/>
      <c r="L165" s="7"/>
      <c r="M165" s="7"/>
      <c r="N165" s="7"/>
      <c r="O165" s="7"/>
      <c r="P165" s="7"/>
      <c r="Q165" s="7"/>
      <c r="R165" s="7"/>
      <c r="S165" s="7"/>
      <c r="T165" s="7"/>
      <c r="U165" s="7"/>
    </row>
    <row r="166" spans="5:21" ht="12.75">
      <c r="E166"/>
      <c r="F166" s="96"/>
      <c r="G166"/>
      <c r="H166" s="96"/>
      <c r="I166" s="96"/>
      <c r="J166"/>
      <c r="K166" s="96"/>
      <c r="L166"/>
      <c r="M166" s="96"/>
      <c r="N166" s="96"/>
      <c r="O166"/>
      <c r="P166" s="96"/>
      <c r="Q166"/>
      <c r="R166" s="96"/>
      <c r="S166" s="96"/>
      <c r="T166"/>
      <c r="U166" s="96"/>
    </row>
    <row r="167" spans="5:21" ht="12.75">
      <c r="E167"/>
      <c r="F167"/>
      <c r="G167"/>
      <c r="H167"/>
      <c r="I167"/>
      <c r="J167"/>
      <c r="K167"/>
      <c r="L167"/>
      <c r="M167"/>
      <c r="N167"/>
      <c r="O167"/>
      <c r="P167"/>
      <c r="Q167"/>
      <c r="R167"/>
      <c r="S167"/>
      <c r="T167"/>
      <c r="U167"/>
    </row>
    <row r="168" spans="5:21" ht="12.75">
      <c r="E168"/>
      <c r="F168"/>
      <c r="G168"/>
      <c r="H168"/>
      <c r="I168"/>
      <c r="J168"/>
      <c r="K168"/>
      <c r="L168"/>
      <c r="M168"/>
      <c r="N168"/>
      <c r="O168"/>
      <c r="P168"/>
      <c r="Q168"/>
      <c r="R168"/>
      <c r="S168"/>
      <c r="T168"/>
      <c r="U168"/>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c r="F171" s="96"/>
      <c r="G171"/>
      <c r="H171" s="96"/>
      <c r="I171" s="96"/>
      <c r="J171"/>
      <c r="K171" s="96"/>
      <c r="L171"/>
      <c r="M171" s="96"/>
      <c r="N171" s="96"/>
      <c r="O171"/>
      <c r="P171" s="96"/>
      <c r="Q171"/>
      <c r="R171" s="96"/>
      <c r="S171" s="96"/>
      <c r="T171"/>
      <c r="U171" s="96"/>
    </row>
    <row r="172" spans="5:21" ht="12.75">
      <c r="E172" s="2"/>
      <c r="F172" s="2"/>
      <c r="G172" s="2"/>
      <c r="H172" s="2"/>
      <c r="I172" s="2"/>
      <c r="J172" s="2"/>
      <c r="K172" s="2"/>
      <c r="L172" s="2"/>
      <c r="M172" s="2"/>
      <c r="N172" s="2"/>
      <c r="O172" s="2"/>
      <c r="P172" s="2"/>
      <c r="Q172" s="2"/>
      <c r="R172" s="2"/>
      <c r="S172" s="2"/>
      <c r="T172" s="2"/>
      <c r="U172" s="2"/>
    </row>
    <row r="173" spans="5:21" ht="12.75">
      <c r="E173"/>
      <c r="F173" s="96"/>
      <c r="G173"/>
      <c r="H173" s="96"/>
      <c r="I173" s="96"/>
      <c r="J173"/>
      <c r="K173" s="96"/>
      <c r="L173"/>
      <c r="M173" s="96"/>
      <c r="N173" s="96"/>
      <c r="O173"/>
      <c r="P173" s="96"/>
      <c r="Q173"/>
      <c r="R173" s="96"/>
      <c r="S173" s="96"/>
      <c r="T173"/>
      <c r="U173" s="96"/>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s="7"/>
      <c r="F176" s="7"/>
      <c r="G176" s="7"/>
      <c r="H176" s="7"/>
      <c r="I176" s="7"/>
      <c r="J176" s="7"/>
      <c r="K176" s="7"/>
      <c r="L176" s="7"/>
      <c r="M176" s="7"/>
      <c r="N176" s="7"/>
      <c r="O176" s="7"/>
      <c r="P176" s="7"/>
      <c r="Q176" s="7"/>
      <c r="R176" s="7"/>
      <c r="S176" s="7"/>
      <c r="T176" s="7"/>
      <c r="U176" s="7"/>
    </row>
    <row r="177" spans="5:21" ht="12.75">
      <c r="E177" s="7"/>
      <c r="F177" s="7"/>
      <c r="G177" s="7"/>
      <c r="H177" s="7"/>
      <c r="I177" s="7"/>
      <c r="J177" s="7"/>
      <c r="K177" s="7"/>
      <c r="L177" s="7"/>
      <c r="M177" s="7"/>
      <c r="N177" s="7"/>
      <c r="O177" s="7"/>
      <c r="P177" s="7"/>
      <c r="Q177" s="7"/>
      <c r="R177" s="7"/>
      <c r="S177" s="7"/>
      <c r="T177" s="7"/>
      <c r="U177" s="7"/>
    </row>
    <row r="178" spans="5:21" ht="12.75">
      <c r="E178"/>
      <c r="F178" s="96"/>
      <c r="G178"/>
      <c r="H178" s="96"/>
      <c r="I178" s="96"/>
      <c r="J178"/>
      <c r="K178" s="96"/>
      <c r="L178"/>
      <c r="M178" s="96"/>
      <c r="N178" s="96"/>
      <c r="O178"/>
      <c r="P178" s="96"/>
      <c r="Q178"/>
      <c r="R178" s="96"/>
      <c r="S178" s="96"/>
      <c r="T178"/>
      <c r="U178" s="96"/>
    </row>
    <row r="179" spans="5:21" ht="12.75">
      <c r="E179"/>
      <c r="F179"/>
      <c r="G179"/>
      <c r="H179"/>
      <c r="I179"/>
      <c r="J179"/>
      <c r="K179"/>
      <c r="L179"/>
      <c r="M179"/>
      <c r="N179"/>
      <c r="O179"/>
      <c r="P179"/>
      <c r="Q179"/>
      <c r="R179"/>
      <c r="S179"/>
      <c r="T179"/>
      <c r="U179"/>
    </row>
    <row r="180" spans="5:21" ht="12.75">
      <c r="E180"/>
      <c r="F180"/>
      <c r="G180"/>
      <c r="H180"/>
      <c r="I180"/>
      <c r="J180"/>
      <c r="K180"/>
      <c r="L180"/>
      <c r="M180"/>
      <c r="N180"/>
      <c r="O180"/>
      <c r="P180"/>
      <c r="Q180"/>
      <c r="R180"/>
      <c r="S180"/>
      <c r="T180"/>
      <c r="U180"/>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c r="F183" s="96"/>
      <c r="G183"/>
      <c r="H183" s="96"/>
      <c r="I183" s="96"/>
      <c r="J183"/>
      <c r="K183" s="96"/>
      <c r="L183"/>
      <c r="M183" s="96"/>
      <c r="N183" s="96"/>
      <c r="O183"/>
      <c r="P183" s="96"/>
      <c r="Q183"/>
      <c r="R183" s="96"/>
      <c r="S183" s="96"/>
      <c r="T183"/>
      <c r="U183" s="96"/>
    </row>
    <row r="184" spans="5:21" ht="12.75">
      <c r="E184" s="2"/>
      <c r="F184" s="2"/>
      <c r="G184" s="2"/>
      <c r="H184" s="2"/>
      <c r="I184" s="2"/>
      <c r="J184" s="2"/>
      <c r="K184" s="2"/>
      <c r="L184" s="2"/>
      <c r="M184" s="2"/>
      <c r="N184" s="2"/>
      <c r="O184" s="2"/>
      <c r="P184" s="2"/>
      <c r="Q184" s="2"/>
      <c r="R184" s="2"/>
      <c r="S184" s="2"/>
      <c r="T184" s="2"/>
      <c r="U184" s="2"/>
    </row>
    <row r="185" spans="5:21" ht="12.75">
      <c r="E185"/>
      <c r="F185" s="96"/>
      <c r="G185"/>
      <c r="H185" s="96"/>
      <c r="I185" s="96"/>
      <c r="J185"/>
      <c r="K185" s="96"/>
      <c r="L185"/>
      <c r="M185" s="96"/>
      <c r="N185" s="96"/>
      <c r="O185"/>
      <c r="P185" s="96"/>
      <c r="Q185"/>
      <c r="R185" s="96"/>
      <c r="S185" s="96"/>
      <c r="T185"/>
      <c r="U185" s="96"/>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s="7"/>
      <c r="F188" s="7"/>
      <c r="G188" s="7"/>
      <c r="H188" s="7"/>
      <c r="I188" s="7"/>
      <c r="J188" s="7"/>
      <c r="K188" s="7"/>
      <c r="L188" s="7"/>
      <c r="M188" s="7"/>
      <c r="N188" s="7"/>
      <c r="O188" s="7"/>
      <c r="P188" s="7"/>
      <c r="Q188" s="7"/>
      <c r="R188" s="7"/>
      <c r="S188" s="7"/>
      <c r="T188" s="7"/>
      <c r="U188" s="7"/>
    </row>
    <row r="189" spans="5:21" ht="12.75">
      <c r="E189" s="7"/>
      <c r="F189" s="7"/>
      <c r="G189" s="7"/>
      <c r="H189" s="7"/>
      <c r="I189" s="7"/>
      <c r="J189" s="7"/>
      <c r="K189" s="7"/>
      <c r="L189" s="7"/>
      <c r="M189" s="7"/>
      <c r="N189" s="7"/>
      <c r="O189" s="7"/>
      <c r="P189" s="7"/>
      <c r="Q189" s="7"/>
      <c r="R189" s="7"/>
      <c r="S189" s="7"/>
      <c r="T189" s="7"/>
      <c r="U189" s="7"/>
    </row>
    <row r="190" spans="5:21" ht="12.75">
      <c r="E190"/>
      <c r="F190" s="96"/>
      <c r="G190"/>
      <c r="H190" s="96"/>
      <c r="I190" s="96"/>
      <c r="J190"/>
      <c r="K190" s="96"/>
      <c r="L190"/>
      <c r="M190" s="96"/>
      <c r="N190" s="96"/>
      <c r="O190"/>
      <c r="P190" s="96"/>
      <c r="Q190"/>
      <c r="R190" s="96"/>
      <c r="S190" s="96"/>
      <c r="T190"/>
      <c r="U190" s="96"/>
    </row>
    <row r="191" spans="5:21" ht="12.75">
      <c r="E191"/>
      <c r="F191"/>
      <c r="G191"/>
      <c r="H191"/>
      <c r="I191"/>
      <c r="J191"/>
      <c r="K191"/>
      <c r="L191"/>
      <c r="M191"/>
      <c r="N191"/>
      <c r="O191"/>
      <c r="P191"/>
      <c r="Q191"/>
      <c r="R191"/>
      <c r="S191"/>
      <c r="T191"/>
      <c r="U191"/>
    </row>
    <row r="192" spans="5:21" ht="12.75">
      <c r="E192"/>
      <c r="F192"/>
      <c r="G192"/>
      <c r="H192"/>
      <c r="I192"/>
      <c r="J192"/>
      <c r="K192"/>
      <c r="L192"/>
      <c r="M192"/>
      <c r="N192"/>
      <c r="O192"/>
      <c r="P192"/>
      <c r="Q192"/>
      <c r="R192"/>
      <c r="S192"/>
      <c r="T192"/>
      <c r="U192"/>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c r="F195" s="96"/>
      <c r="G195"/>
      <c r="H195" s="96"/>
      <c r="I195" s="96"/>
      <c r="J195"/>
      <c r="K195" s="96"/>
      <c r="L195"/>
      <c r="M195" s="96"/>
      <c r="N195" s="96"/>
      <c r="O195"/>
      <c r="P195" s="96"/>
      <c r="Q195"/>
      <c r="R195" s="96"/>
      <c r="S195" s="96"/>
      <c r="T195"/>
      <c r="U195" s="96"/>
    </row>
    <row r="196" spans="5:21" ht="12.75">
      <c r="E196" s="2"/>
      <c r="F196" s="2"/>
      <c r="G196" s="2"/>
      <c r="H196" s="2"/>
      <c r="I196" s="2"/>
      <c r="J196" s="2"/>
      <c r="K196" s="2"/>
      <c r="L196" s="2"/>
      <c r="M196" s="2"/>
      <c r="N196" s="2"/>
      <c r="O196" s="2"/>
      <c r="P196" s="2"/>
      <c r="Q196" s="2"/>
      <c r="R196" s="2"/>
      <c r="S196" s="2"/>
      <c r="T196" s="2"/>
      <c r="U196" s="2"/>
    </row>
    <row r="197" spans="5:21" ht="12.75">
      <c r="E197"/>
      <c r="F197" s="96"/>
      <c r="G197"/>
      <c r="H197" s="96"/>
      <c r="I197" s="96"/>
      <c r="J197"/>
      <c r="K197" s="96"/>
      <c r="L197"/>
      <c r="M197" s="96"/>
      <c r="N197" s="96"/>
      <c r="O197"/>
      <c r="P197" s="96"/>
      <c r="Q197"/>
      <c r="R197" s="96"/>
      <c r="S197" s="96"/>
      <c r="T197"/>
      <c r="U197" s="96"/>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s="7"/>
      <c r="F200" s="7"/>
      <c r="G200" s="7"/>
      <c r="H200" s="7"/>
      <c r="I200" s="7"/>
      <c r="J200" s="7"/>
      <c r="K200" s="7"/>
      <c r="L200" s="7"/>
      <c r="M200" s="7"/>
      <c r="N200" s="7"/>
      <c r="O200" s="7"/>
      <c r="P200" s="7"/>
      <c r="Q200" s="7"/>
      <c r="R200" s="7"/>
      <c r="S200" s="7"/>
      <c r="T200" s="7"/>
      <c r="U200" s="7"/>
    </row>
    <row r="201" spans="5:21" ht="12.75">
      <c r="E201" s="7"/>
      <c r="F201" s="7"/>
      <c r="G201" s="7"/>
      <c r="H201" s="7"/>
      <c r="I201" s="7"/>
      <c r="J201" s="7"/>
      <c r="K201" s="7"/>
      <c r="L201" s="7"/>
      <c r="M201" s="7"/>
      <c r="N201" s="7"/>
      <c r="O201" s="7"/>
      <c r="P201" s="7"/>
      <c r="Q201" s="7"/>
      <c r="R201" s="7"/>
      <c r="S201" s="7"/>
      <c r="T201" s="7"/>
      <c r="U201" s="7"/>
    </row>
    <row r="202" spans="5:21" ht="12.75">
      <c r="E202"/>
      <c r="F202" s="96"/>
      <c r="G202"/>
      <c r="H202" s="96"/>
      <c r="I202" s="96"/>
      <c r="J202"/>
      <c r="K202" s="96"/>
      <c r="L202"/>
      <c r="M202" s="96"/>
      <c r="N202" s="96"/>
      <c r="O202"/>
      <c r="P202" s="96"/>
      <c r="Q202"/>
      <c r="R202" s="96"/>
      <c r="S202" s="96"/>
      <c r="T202"/>
      <c r="U202" s="96"/>
    </row>
    <row r="203" spans="5:21" ht="12.75">
      <c r="E203"/>
      <c r="F203"/>
      <c r="G203"/>
      <c r="H203"/>
      <c r="I203"/>
      <c r="J203"/>
      <c r="K203"/>
      <c r="L203"/>
      <c r="M203"/>
      <c r="N203"/>
      <c r="O203"/>
      <c r="P203"/>
      <c r="Q203"/>
      <c r="R203"/>
      <c r="S203"/>
      <c r="T203"/>
      <c r="U203"/>
    </row>
    <row r="204" spans="5:21" ht="12.75">
      <c r="E204"/>
      <c r="F204"/>
      <c r="G204"/>
      <c r="H204"/>
      <c r="I204"/>
      <c r="J204"/>
      <c r="K204"/>
      <c r="L204"/>
      <c r="M204"/>
      <c r="N204"/>
      <c r="O204"/>
      <c r="P204"/>
      <c r="Q204"/>
      <c r="R204"/>
      <c r="S204"/>
      <c r="T204"/>
      <c r="U204"/>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c r="F207" s="96"/>
      <c r="G207"/>
      <c r="H207" s="96"/>
      <c r="I207" s="96"/>
      <c r="J207"/>
      <c r="K207" s="96"/>
      <c r="L207"/>
      <c r="M207" s="96"/>
      <c r="N207" s="96"/>
      <c r="O207"/>
      <c r="P207" s="96"/>
      <c r="Q207"/>
      <c r="R207" s="96"/>
      <c r="S207" s="96"/>
      <c r="T207"/>
      <c r="U207" s="96"/>
    </row>
    <row r="208" spans="5:21" ht="12.75">
      <c r="E208" s="2"/>
      <c r="F208" s="2"/>
      <c r="G208" s="2"/>
      <c r="H208" s="2"/>
      <c r="I208" s="2"/>
      <c r="J208" s="2"/>
      <c r="K208" s="2"/>
      <c r="L208" s="2"/>
      <c r="M208" s="2"/>
      <c r="N208" s="2"/>
      <c r="O208" s="2"/>
      <c r="P208" s="2"/>
      <c r="Q208" s="2"/>
      <c r="R208" s="2"/>
      <c r="S208" s="2"/>
      <c r="T208" s="2"/>
      <c r="U208" s="2"/>
    </row>
    <row r="209" spans="5:21" ht="12.75">
      <c r="E209"/>
      <c r="F209" s="96"/>
      <c r="G209"/>
      <c r="H209" s="96"/>
      <c r="I209" s="96"/>
      <c r="J209"/>
      <c r="K209" s="96"/>
      <c r="L209"/>
      <c r="M209" s="96"/>
      <c r="N209" s="96"/>
      <c r="O209"/>
      <c r="P209" s="96"/>
      <c r="Q209"/>
      <c r="R209" s="96"/>
      <c r="S209" s="96"/>
      <c r="T209"/>
      <c r="U209" s="96"/>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s="7"/>
      <c r="F212" s="7"/>
      <c r="G212" s="7"/>
      <c r="H212" s="7"/>
      <c r="I212" s="7"/>
      <c r="J212" s="7"/>
      <c r="K212" s="7"/>
      <c r="L212" s="7"/>
      <c r="M212" s="7"/>
      <c r="N212" s="7"/>
      <c r="O212" s="7"/>
      <c r="P212" s="7"/>
      <c r="Q212" s="7"/>
      <c r="R212" s="7"/>
      <c r="S212" s="7"/>
      <c r="T212" s="7"/>
      <c r="U212" s="7"/>
    </row>
    <row r="213" spans="5:21" ht="12.75">
      <c r="E213" s="7"/>
      <c r="F213" s="7"/>
      <c r="G213" s="7"/>
      <c r="H213" s="7"/>
      <c r="I213" s="7"/>
      <c r="J213" s="7"/>
      <c r="K213" s="7"/>
      <c r="L213" s="7"/>
      <c r="M213" s="7"/>
      <c r="N213" s="7"/>
      <c r="O213" s="7"/>
      <c r="P213" s="7"/>
      <c r="Q213" s="7"/>
      <c r="R213" s="7"/>
      <c r="S213" s="7"/>
      <c r="T213" s="7"/>
      <c r="U213" s="7"/>
    </row>
    <row r="214" spans="5:21" ht="12.75">
      <c r="E214"/>
      <c r="F214" s="96"/>
      <c r="G214"/>
      <c r="H214" s="96"/>
      <c r="I214" s="96"/>
      <c r="J214"/>
      <c r="K214" s="96"/>
      <c r="L214"/>
      <c r="M214" s="96"/>
      <c r="N214" s="96"/>
      <c r="O214"/>
      <c r="P214" s="96"/>
      <c r="Q214"/>
      <c r="R214" s="96"/>
      <c r="S214" s="96"/>
      <c r="T214"/>
      <c r="U214" s="96"/>
    </row>
    <row r="215" spans="5:21" ht="12.75">
      <c r="E215"/>
      <c r="F215"/>
      <c r="G215"/>
      <c r="H215"/>
      <c r="I215"/>
      <c r="J215"/>
      <c r="K215"/>
      <c r="L215"/>
      <c r="M215"/>
      <c r="N215"/>
      <c r="O215"/>
      <c r="P215"/>
      <c r="Q215"/>
      <c r="R215"/>
      <c r="S215"/>
      <c r="T215"/>
      <c r="U215"/>
    </row>
    <row r="216" spans="5:21" ht="12.75">
      <c r="E216"/>
      <c r="F216"/>
      <c r="G216"/>
      <c r="H216"/>
      <c r="I216"/>
      <c r="J216"/>
      <c r="K216"/>
      <c r="L216"/>
      <c r="M216"/>
      <c r="N216"/>
      <c r="O216"/>
      <c r="P216"/>
      <c r="Q216"/>
      <c r="R216"/>
      <c r="S216"/>
      <c r="T216"/>
      <c r="U21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c r="F219" s="96"/>
      <c r="G219"/>
      <c r="H219" s="96"/>
      <c r="I219" s="96"/>
      <c r="J219"/>
      <c r="K219" s="96"/>
      <c r="L219"/>
      <c r="M219" s="96"/>
      <c r="N219" s="96"/>
      <c r="O219"/>
      <c r="P219" s="96"/>
      <c r="Q219"/>
      <c r="R219" s="96"/>
      <c r="S219" s="96"/>
      <c r="T219"/>
      <c r="U219" s="96"/>
    </row>
    <row r="220" spans="5:21" ht="12.75">
      <c r="E220" s="2"/>
      <c r="F220" s="2"/>
      <c r="G220" s="2"/>
      <c r="H220" s="2"/>
      <c r="I220" s="2"/>
      <c r="J220" s="2"/>
      <c r="K220" s="2"/>
      <c r="L220" s="2"/>
      <c r="M220" s="2"/>
      <c r="N220" s="2"/>
      <c r="O220" s="2"/>
      <c r="P220" s="2"/>
      <c r="Q220" s="2"/>
      <c r="R220" s="2"/>
      <c r="S220" s="2"/>
      <c r="T220" s="2"/>
      <c r="U220" s="2"/>
    </row>
    <row r="221" spans="5:21" ht="12.75">
      <c r="E221"/>
      <c r="F221" s="96"/>
      <c r="G221"/>
      <c r="H221" s="96"/>
      <c r="I221" s="96"/>
      <c r="J221"/>
      <c r="K221" s="96"/>
      <c r="L221"/>
      <c r="M221" s="96"/>
      <c r="N221" s="96"/>
      <c r="O221"/>
      <c r="P221" s="96"/>
      <c r="Q221"/>
      <c r="R221" s="96"/>
      <c r="S221" s="96"/>
      <c r="T221"/>
      <c r="U221" s="96"/>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s="7"/>
      <c r="F224" s="7"/>
      <c r="G224" s="7"/>
      <c r="H224" s="7"/>
      <c r="I224" s="7"/>
      <c r="J224" s="7"/>
      <c r="K224" s="7"/>
      <c r="L224" s="7"/>
      <c r="M224" s="7"/>
      <c r="N224" s="7"/>
      <c r="O224" s="7"/>
      <c r="P224" s="7"/>
      <c r="Q224" s="7"/>
      <c r="R224" s="7"/>
      <c r="S224" s="7"/>
      <c r="T224" s="7"/>
      <c r="U224" s="7"/>
    </row>
    <row r="225" spans="5:21" ht="12.75">
      <c r="E225" s="7"/>
      <c r="F225" s="7"/>
      <c r="G225" s="7"/>
      <c r="H225" s="7"/>
      <c r="I225" s="7"/>
      <c r="J225" s="7"/>
      <c r="K225" s="7"/>
      <c r="L225" s="7"/>
      <c r="M225" s="7"/>
      <c r="N225" s="7"/>
      <c r="O225" s="7"/>
      <c r="P225" s="7"/>
      <c r="Q225" s="7"/>
      <c r="R225" s="7"/>
      <c r="S225" s="7"/>
      <c r="T225" s="7"/>
      <c r="U225" s="7"/>
    </row>
    <row r="226" spans="5:21" ht="12.75">
      <c r="E226"/>
      <c r="F226" s="96"/>
      <c r="G226"/>
      <c r="H226" s="96"/>
      <c r="I226" s="96"/>
      <c r="J226"/>
      <c r="K226" s="96"/>
      <c r="L226"/>
      <c r="M226" s="96"/>
      <c r="N226" s="96"/>
      <c r="O226"/>
      <c r="P226" s="96"/>
      <c r="Q226"/>
      <c r="R226" s="96"/>
      <c r="S226" s="96"/>
      <c r="T226"/>
      <c r="U226" s="96"/>
    </row>
    <row r="227" spans="5:21" ht="12.75">
      <c r="E227"/>
      <c r="F227"/>
      <c r="G227"/>
      <c r="H227"/>
      <c r="I227"/>
      <c r="J227"/>
      <c r="K227"/>
      <c r="L227"/>
      <c r="M227"/>
      <c r="N227"/>
      <c r="O227"/>
      <c r="P227"/>
      <c r="Q227"/>
      <c r="R227"/>
      <c r="S227"/>
      <c r="T227"/>
      <c r="U227"/>
    </row>
    <row r="228" spans="5:21" ht="12.75">
      <c r="E228"/>
      <c r="F228"/>
      <c r="G228"/>
      <c r="H228"/>
      <c r="I228"/>
      <c r="J228"/>
      <c r="K228"/>
      <c r="L228"/>
      <c r="M228"/>
      <c r="N228"/>
      <c r="O228"/>
      <c r="P228"/>
      <c r="Q228"/>
      <c r="R228"/>
      <c r="S228"/>
      <c r="T228"/>
      <c r="U228"/>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c r="F231" s="96"/>
      <c r="G231"/>
      <c r="H231" s="96"/>
      <c r="I231" s="96"/>
      <c r="J231"/>
      <c r="K231" s="96"/>
      <c r="L231"/>
      <c r="M231" s="96"/>
      <c r="N231" s="96"/>
      <c r="O231"/>
      <c r="P231" s="96"/>
      <c r="Q231"/>
      <c r="R231" s="96"/>
      <c r="S231" s="96"/>
      <c r="T231"/>
      <c r="U231" s="96"/>
    </row>
    <row r="232" spans="5:21" ht="12.75">
      <c r="E232" s="2"/>
      <c r="F232" s="2"/>
      <c r="G232" s="2"/>
      <c r="H232" s="2"/>
      <c r="I232" s="2"/>
      <c r="J232" s="2"/>
      <c r="K232" s="2"/>
      <c r="L232" s="2"/>
      <c r="M232" s="2"/>
      <c r="N232" s="2"/>
      <c r="O232" s="2"/>
      <c r="P232" s="2"/>
      <c r="Q232" s="2"/>
      <c r="R232" s="2"/>
      <c r="S232" s="2"/>
      <c r="T232" s="2"/>
      <c r="U232" s="2"/>
    </row>
    <row r="233" spans="5:21" ht="12.75">
      <c r="E233"/>
      <c r="F233" s="96"/>
      <c r="G233"/>
      <c r="H233" s="96"/>
      <c r="I233" s="96"/>
      <c r="J233"/>
      <c r="K233" s="96"/>
      <c r="L233"/>
      <c r="M233" s="96"/>
      <c r="N233" s="96"/>
      <c r="O233"/>
      <c r="P233" s="96"/>
      <c r="Q233"/>
      <c r="R233" s="96"/>
      <c r="S233" s="96"/>
      <c r="T233"/>
      <c r="U233" s="96"/>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s="7"/>
      <c r="F236" s="7"/>
      <c r="G236" s="7"/>
      <c r="H236" s="7"/>
      <c r="I236" s="7"/>
      <c r="J236" s="7"/>
      <c r="K236" s="7"/>
      <c r="L236" s="7"/>
      <c r="M236" s="7"/>
      <c r="N236" s="7"/>
      <c r="O236" s="7"/>
      <c r="P236" s="7"/>
      <c r="Q236" s="7"/>
      <c r="R236" s="7"/>
      <c r="S236" s="7"/>
      <c r="T236" s="7"/>
      <c r="U236" s="7"/>
    </row>
    <row r="237" spans="5:21" ht="12.75">
      <c r="E237" s="7"/>
      <c r="F237" s="7"/>
      <c r="G237" s="7"/>
      <c r="H237" s="7"/>
      <c r="I237" s="7"/>
      <c r="J237" s="7"/>
      <c r="K237" s="7"/>
      <c r="L237" s="7"/>
      <c r="M237" s="7"/>
      <c r="N237" s="7"/>
      <c r="O237" s="7"/>
      <c r="P237" s="7"/>
      <c r="Q237" s="7"/>
      <c r="R237" s="7"/>
      <c r="S237" s="7"/>
      <c r="T237" s="7"/>
      <c r="U237" s="7"/>
    </row>
    <row r="238" spans="5:21" ht="12.75">
      <c r="E238"/>
      <c r="F238" s="96"/>
      <c r="G238"/>
      <c r="H238" s="96"/>
      <c r="I238" s="96"/>
      <c r="J238"/>
      <c r="K238" s="96"/>
      <c r="L238"/>
      <c r="M238" s="96"/>
      <c r="N238" s="96"/>
      <c r="O238"/>
      <c r="P238" s="96"/>
      <c r="Q238"/>
      <c r="R238" s="96"/>
      <c r="S238" s="96"/>
      <c r="T238"/>
      <c r="U238" s="96"/>
    </row>
    <row r="239" spans="5:21" ht="12.75">
      <c r="E239"/>
      <c r="F239"/>
      <c r="G239"/>
      <c r="H239"/>
      <c r="I239"/>
      <c r="J239"/>
      <c r="K239"/>
      <c r="L239"/>
      <c r="M239"/>
      <c r="N239"/>
      <c r="O239"/>
      <c r="P239"/>
      <c r="Q239"/>
      <c r="R239"/>
      <c r="S239"/>
      <c r="T239"/>
      <c r="U239"/>
    </row>
    <row r="240" spans="5:21" ht="12.75">
      <c r="E240"/>
      <c r="F240"/>
      <c r="G240"/>
      <c r="H240"/>
      <c r="I240"/>
      <c r="J240"/>
      <c r="K240"/>
      <c r="L240"/>
      <c r="M240"/>
      <c r="N240"/>
      <c r="O240"/>
      <c r="P240"/>
      <c r="Q240"/>
      <c r="R240"/>
      <c r="S240"/>
      <c r="T240"/>
      <c r="U240"/>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c r="F243" s="96"/>
      <c r="G243"/>
      <c r="H243" s="96"/>
      <c r="I243" s="96"/>
      <c r="J243"/>
      <c r="K243" s="96"/>
      <c r="L243"/>
      <c r="M243" s="96"/>
      <c r="N243" s="96"/>
      <c r="O243"/>
      <c r="P243" s="96"/>
      <c r="Q243"/>
      <c r="R243" s="96"/>
      <c r="S243" s="96"/>
      <c r="T243"/>
      <c r="U243" s="96"/>
    </row>
    <row r="244" spans="5:21" ht="12.75">
      <c r="E244" s="2"/>
      <c r="F244" s="2"/>
      <c r="G244" s="2"/>
      <c r="H244" s="2"/>
      <c r="I244" s="2"/>
      <c r="J244" s="2"/>
      <c r="K244" s="2"/>
      <c r="L244" s="2"/>
      <c r="M244" s="2"/>
      <c r="N244" s="2"/>
      <c r="O244" s="2"/>
      <c r="P244" s="2"/>
      <c r="Q244" s="2"/>
      <c r="R244" s="2"/>
      <c r="S244" s="2"/>
      <c r="T244" s="2"/>
      <c r="U244" s="2"/>
    </row>
    <row r="245" spans="5:21" ht="12.75">
      <c r="E245"/>
      <c r="F245" s="96"/>
      <c r="G245"/>
      <c r="H245" s="96"/>
      <c r="I245" s="96"/>
      <c r="J245"/>
      <c r="K245" s="96"/>
      <c r="L245"/>
      <c r="M245" s="96"/>
      <c r="N245" s="96"/>
      <c r="O245"/>
      <c r="P245" s="96"/>
      <c r="Q245"/>
      <c r="R245" s="96"/>
      <c r="S245" s="96"/>
      <c r="T245"/>
      <c r="U245" s="96"/>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s="7"/>
      <c r="F248" s="7"/>
      <c r="G248" s="7"/>
      <c r="H248" s="7"/>
      <c r="I248" s="7"/>
      <c r="J248" s="7"/>
      <c r="K248" s="7"/>
      <c r="L248" s="7"/>
      <c r="M248" s="7"/>
      <c r="N248" s="7"/>
      <c r="O248" s="7"/>
      <c r="P248" s="7"/>
      <c r="Q248" s="7"/>
      <c r="R248" s="7"/>
      <c r="S248" s="7"/>
      <c r="T248" s="7"/>
      <c r="U248" s="7"/>
    </row>
    <row r="249" spans="5:21" ht="12.75">
      <c r="E249" s="7"/>
      <c r="F249" s="7"/>
      <c r="G249" s="7"/>
      <c r="H249" s="7"/>
      <c r="I249" s="7"/>
      <c r="J249" s="7"/>
      <c r="K249" s="7"/>
      <c r="L249" s="7"/>
      <c r="M249" s="7"/>
      <c r="N249" s="7"/>
      <c r="O249" s="7"/>
      <c r="P249" s="7"/>
      <c r="Q249" s="7"/>
      <c r="R249" s="7"/>
      <c r="S249" s="7"/>
      <c r="T249" s="7"/>
      <c r="U249" s="7"/>
    </row>
    <row r="250" spans="5:21" ht="12.75">
      <c r="E250"/>
      <c r="F250" s="96"/>
      <c r="G250"/>
      <c r="H250" s="96"/>
      <c r="I250" s="96"/>
      <c r="J250"/>
      <c r="K250" s="96"/>
      <c r="L250"/>
      <c r="M250" s="96"/>
      <c r="N250" s="96"/>
      <c r="O250"/>
      <c r="P250" s="96"/>
      <c r="Q250"/>
      <c r="R250" s="96"/>
      <c r="S250" s="96"/>
      <c r="T250"/>
      <c r="U250" s="96"/>
    </row>
    <row r="251" spans="5:21" ht="12.75">
      <c r="E251"/>
      <c r="F251"/>
      <c r="G251"/>
      <c r="H251"/>
      <c r="I251"/>
      <c r="J251"/>
      <c r="K251"/>
      <c r="L251"/>
      <c r="M251"/>
      <c r="N251"/>
      <c r="O251"/>
      <c r="P251"/>
      <c r="Q251"/>
      <c r="R251"/>
      <c r="S251"/>
      <c r="T251"/>
      <c r="U251"/>
    </row>
    <row r="252" spans="5:21" ht="12.75">
      <c r="E252"/>
      <c r="F252"/>
      <c r="G252"/>
      <c r="H252"/>
      <c r="I252"/>
      <c r="J252"/>
      <c r="K252"/>
      <c r="L252"/>
      <c r="M252"/>
      <c r="N252"/>
      <c r="O252"/>
      <c r="P252"/>
      <c r="Q252"/>
      <c r="R252"/>
      <c r="S252"/>
      <c r="T252"/>
      <c r="U252"/>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c r="F255" s="96"/>
      <c r="G255"/>
      <c r="H255" s="96"/>
      <c r="I255" s="96"/>
      <c r="J255"/>
      <c r="K255" s="96"/>
      <c r="L255"/>
      <c r="M255" s="96"/>
      <c r="N255" s="96"/>
      <c r="O255"/>
      <c r="P255" s="96"/>
      <c r="Q255"/>
      <c r="R255" s="96"/>
      <c r="S255" s="96"/>
      <c r="T255"/>
      <c r="U255" s="96"/>
    </row>
    <row r="256" spans="5:21" ht="12.75">
      <c r="E256" s="2"/>
      <c r="F256" s="2"/>
      <c r="G256" s="2"/>
      <c r="H256" s="2"/>
      <c r="I256" s="2"/>
      <c r="J256" s="2"/>
      <c r="K256" s="2"/>
      <c r="L256" s="2"/>
      <c r="M256" s="2"/>
      <c r="N256" s="2"/>
      <c r="O256" s="2"/>
      <c r="P256" s="2"/>
      <c r="Q256" s="2"/>
      <c r="R256" s="2"/>
      <c r="S256" s="2"/>
      <c r="T256" s="2"/>
      <c r="U256" s="2"/>
    </row>
    <row r="257" spans="5:21" ht="12.75">
      <c r="E257"/>
      <c r="F257" s="96"/>
      <c r="G257"/>
      <c r="H257" s="96"/>
      <c r="I257" s="96"/>
      <c r="J257"/>
      <c r="K257" s="96"/>
      <c r="L257"/>
      <c r="M257" s="96"/>
      <c r="N257" s="96"/>
      <c r="O257"/>
      <c r="P257" s="96"/>
      <c r="Q257"/>
      <c r="R257" s="96"/>
      <c r="S257" s="96"/>
      <c r="T257"/>
      <c r="U257" s="96"/>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s="7"/>
      <c r="F260" s="7"/>
      <c r="G260" s="7"/>
      <c r="H260" s="7"/>
      <c r="I260" s="7"/>
      <c r="J260" s="7"/>
      <c r="K260" s="7"/>
      <c r="L260" s="7"/>
      <c r="M260" s="7"/>
      <c r="N260" s="7"/>
      <c r="O260" s="7"/>
      <c r="P260" s="7"/>
      <c r="Q260" s="7"/>
      <c r="R260" s="7"/>
      <c r="S260" s="7"/>
      <c r="T260" s="7"/>
      <c r="U260" s="7"/>
    </row>
    <row r="261" spans="5:21" ht="12.75">
      <c r="E261" s="7"/>
      <c r="F261" s="7"/>
      <c r="G261" s="7"/>
      <c r="H261" s="7"/>
      <c r="I261" s="7"/>
      <c r="J261" s="7"/>
      <c r="K261" s="7"/>
      <c r="L261" s="7"/>
      <c r="M261" s="7"/>
      <c r="N261" s="7"/>
      <c r="O261" s="7"/>
      <c r="P261" s="7"/>
      <c r="Q261" s="7"/>
      <c r="R261" s="7"/>
      <c r="S261" s="7"/>
      <c r="T261" s="7"/>
      <c r="U261" s="7"/>
    </row>
    <row r="262" spans="5:21" ht="12.75">
      <c r="E262"/>
      <c r="F262" s="96"/>
      <c r="G262"/>
      <c r="H262" s="96"/>
      <c r="I262" s="96"/>
      <c r="J262"/>
      <c r="K262" s="96"/>
      <c r="L262"/>
      <c r="M262" s="96"/>
      <c r="N262" s="96"/>
      <c r="O262"/>
      <c r="P262" s="96"/>
      <c r="Q262"/>
      <c r="R262" s="96"/>
      <c r="S262" s="96"/>
      <c r="T262"/>
      <c r="U262" s="96"/>
    </row>
    <row r="263" spans="5:21" ht="12.75">
      <c r="E263"/>
      <c r="F263"/>
      <c r="G263"/>
      <c r="H263"/>
      <c r="I263"/>
      <c r="J263"/>
      <c r="K263"/>
      <c r="L263"/>
      <c r="M263"/>
      <c r="N263"/>
      <c r="O263"/>
      <c r="P263"/>
      <c r="Q263"/>
      <c r="R263"/>
      <c r="S263"/>
      <c r="T263"/>
      <c r="U263"/>
    </row>
    <row r="264" spans="5:21" ht="12.75">
      <c r="E264"/>
      <c r="F264"/>
      <c r="G264"/>
      <c r="H264"/>
      <c r="I264"/>
      <c r="J264"/>
      <c r="K264"/>
      <c r="L264"/>
      <c r="M264"/>
      <c r="N264"/>
      <c r="O264"/>
      <c r="P264"/>
      <c r="Q264"/>
      <c r="R264"/>
      <c r="S264"/>
      <c r="T264"/>
      <c r="U264"/>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c r="F267" s="96"/>
      <c r="G267"/>
      <c r="H267" s="96"/>
      <c r="I267" s="96"/>
      <c r="J267"/>
      <c r="K267" s="96"/>
      <c r="L267"/>
      <c r="M267" s="96"/>
      <c r="N267" s="96"/>
      <c r="O267"/>
      <c r="P267" s="96"/>
      <c r="Q267"/>
      <c r="R267" s="96"/>
      <c r="S267" s="96"/>
      <c r="T267"/>
      <c r="U267" s="96"/>
    </row>
    <row r="268" spans="5:21" ht="12.75">
      <c r="E268" s="2"/>
      <c r="F268" s="2"/>
      <c r="G268" s="2"/>
      <c r="H268" s="2"/>
      <c r="I268" s="2"/>
      <c r="J268" s="2"/>
      <c r="K268" s="2"/>
      <c r="L268" s="2"/>
      <c r="M268" s="2"/>
      <c r="N268" s="2"/>
      <c r="O268" s="2"/>
      <c r="P268" s="2"/>
      <c r="Q268" s="2"/>
      <c r="R268" s="2"/>
      <c r="S268" s="2"/>
      <c r="T268" s="2"/>
      <c r="U268" s="2"/>
    </row>
    <row r="269" spans="5:21" ht="12.75">
      <c r="E269"/>
      <c r="F269" s="96"/>
      <c r="G269"/>
      <c r="H269" s="96"/>
      <c r="I269" s="96"/>
      <c r="J269"/>
      <c r="K269" s="96"/>
      <c r="L269"/>
      <c r="M269" s="96"/>
      <c r="N269" s="96"/>
      <c r="O269"/>
      <c r="P269" s="96"/>
      <c r="Q269"/>
      <c r="R269" s="96"/>
      <c r="S269" s="96"/>
      <c r="T269"/>
      <c r="U269" s="96"/>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s="7"/>
      <c r="F272" s="7"/>
      <c r="G272" s="7"/>
      <c r="H272" s="7"/>
      <c r="I272" s="7"/>
      <c r="J272" s="7"/>
      <c r="K272" s="7"/>
      <c r="L272" s="7"/>
      <c r="M272" s="7"/>
      <c r="N272" s="7"/>
      <c r="O272" s="7"/>
      <c r="P272" s="7"/>
      <c r="Q272" s="7"/>
      <c r="R272" s="7"/>
      <c r="S272" s="7"/>
      <c r="T272" s="7"/>
      <c r="U272" s="7"/>
    </row>
    <row r="273" spans="5:21" ht="12.75">
      <c r="E273" s="7"/>
      <c r="F273" s="7"/>
      <c r="G273" s="7"/>
      <c r="H273" s="7"/>
      <c r="I273" s="7"/>
      <c r="J273" s="7"/>
      <c r="K273" s="7"/>
      <c r="L273" s="7"/>
      <c r="M273" s="7"/>
      <c r="N273" s="7"/>
      <c r="O273" s="7"/>
      <c r="P273" s="7"/>
      <c r="Q273" s="7"/>
      <c r="R273" s="7"/>
      <c r="S273" s="7"/>
      <c r="T273" s="7"/>
      <c r="U273" s="7"/>
    </row>
    <row r="274" spans="5:21" ht="12.75">
      <c r="E274"/>
      <c r="F274" s="96"/>
      <c r="G274"/>
      <c r="H274" s="96"/>
      <c r="I274" s="96"/>
      <c r="J274"/>
      <c r="K274" s="96"/>
      <c r="L274"/>
      <c r="M274" s="96"/>
      <c r="N274" s="96"/>
      <c r="O274"/>
      <c r="P274" s="96"/>
      <c r="Q274"/>
      <c r="R274" s="96"/>
      <c r="S274" s="96"/>
      <c r="T274"/>
      <c r="U274" s="96"/>
    </row>
    <row r="275" spans="5:21" ht="12.75">
      <c r="E275"/>
      <c r="F275"/>
      <c r="G275"/>
      <c r="H275"/>
      <c r="I275"/>
      <c r="J275"/>
      <c r="K275"/>
      <c r="L275"/>
      <c r="M275"/>
      <c r="N275"/>
      <c r="O275"/>
      <c r="P275"/>
      <c r="Q275"/>
      <c r="R275"/>
      <c r="S275"/>
      <c r="T275"/>
      <c r="U275"/>
    </row>
    <row r="276" spans="5:21" ht="12.75">
      <c r="E276"/>
      <c r="F276"/>
      <c r="G276"/>
      <c r="H276"/>
      <c r="I276"/>
      <c r="J276"/>
      <c r="K276"/>
      <c r="L276"/>
      <c r="M276"/>
      <c r="N276"/>
      <c r="O276"/>
      <c r="P276"/>
      <c r="Q276"/>
      <c r="R276"/>
      <c r="S276"/>
      <c r="T276"/>
      <c r="U27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c r="F279" s="96"/>
      <c r="G279"/>
      <c r="H279" s="96"/>
      <c r="I279" s="96"/>
      <c r="J279"/>
      <c r="K279" s="96"/>
      <c r="L279"/>
      <c r="M279" s="96"/>
      <c r="N279" s="96"/>
      <c r="O279"/>
      <c r="P279" s="96"/>
      <c r="Q279"/>
      <c r="R279" s="96"/>
      <c r="S279" s="96"/>
      <c r="T279"/>
      <c r="U279" s="96"/>
    </row>
    <row r="280" spans="5:21" ht="12.75">
      <c r="E280" s="2"/>
      <c r="F280" s="2"/>
      <c r="G280" s="2"/>
      <c r="H280" s="2"/>
      <c r="I280" s="2"/>
      <c r="J280" s="2"/>
      <c r="K280" s="2"/>
      <c r="L280" s="2"/>
      <c r="M280" s="2"/>
      <c r="N280" s="2"/>
      <c r="O280" s="2"/>
      <c r="P280" s="2"/>
      <c r="Q280" s="2"/>
      <c r="R280" s="2"/>
      <c r="S280" s="2"/>
      <c r="T280" s="2"/>
      <c r="U280" s="2"/>
    </row>
    <row r="281" spans="5:21" ht="12.75">
      <c r="E281"/>
      <c r="F281" s="96"/>
      <c r="G281"/>
      <c r="H281" s="96"/>
      <c r="I281" s="96"/>
      <c r="J281"/>
      <c r="K281" s="96"/>
      <c r="L281"/>
      <c r="M281" s="96"/>
      <c r="N281" s="96"/>
      <c r="O281"/>
      <c r="P281" s="96"/>
      <c r="Q281"/>
      <c r="R281" s="96"/>
      <c r="S281" s="96"/>
      <c r="T281"/>
      <c r="U281" s="96"/>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s="7"/>
      <c r="F284" s="7"/>
      <c r="G284" s="7"/>
      <c r="H284" s="7"/>
      <c r="I284" s="7"/>
      <c r="J284" s="7"/>
      <c r="K284" s="7"/>
      <c r="L284" s="7"/>
      <c r="M284" s="7"/>
      <c r="N284" s="7"/>
      <c r="O284" s="7"/>
      <c r="P284" s="7"/>
      <c r="Q284" s="7"/>
      <c r="R284" s="7"/>
      <c r="S284" s="7"/>
      <c r="T284" s="7"/>
      <c r="U284" s="7"/>
    </row>
    <row r="285" spans="5:21" ht="12.75">
      <c r="E285" s="7"/>
      <c r="F285" s="7"/>
      <c r="G285" s="7"/>
      <c r="H285" s="7"/>
      <c r="I285" s="7"/>
      <c r="J285" s="7"/>
      <c r="K285" s="7"/>
      <c r="L285" s="7"/>
      <c r="M285" s="7"/>
      <c r="N285" s="7"/>
      <c r="O285" s="7"/>
      <c r="P285" s="7"/>
      <c r="Q285" s="7"/>
      <c r="R285" s="7"/>
      <c r="S285" s="7"/>
      <c r="T285" s="7"/>
      <c r="U285" s="7"/>
    </row>
    <row r="286" spans="5:21" ht="12.75">
      <c r="E286"/>
      <c r="F286" s="96"/>
      <c r="G286"/>
      <c r="H286" s="96"/>
      <c r="I286" s="96"/>
      <c r="J286"/>
      <c r="K286" s="96"/>
      <c r="L286"/>
      <c r="M286" s="96"/>
      <c r="N286" s="96"/>
      <c r="O286"/>
      <c r="P286" s="96"/>
      <c r="Q286"/>
      <c r="R286" s="96"/>
      <c r="S286" s="96"/>
      <c r="T286"/>
      <c r="U286" s="96"/>
    </row>
    <row r="287" spans="5:21" ht="12.75">
      <c r="E287"/>
      <c r="F287"/>
      <c r="G287"/>
      <c r="H287"/>
      <c r="I287"/>
      <c r="J287"/>
      <c r="K287"/>
      <c r="L287"/>
      <c r="M287"/>
      <c r="N287"/>
      <c r="O287"/>
      <c r="P287"/>
      <c r="Q287"/>
      <c r="R287"/>
      <c r="S287"/>
      <c r="T287"/>
      <c r="U287"/>
    </row>
    <row r="288" spans="5:21" ht="12.75">
      <c r="E288"/>
      <c r="F288"/>
      <c r="G288"/>
      <c r="H288"/>
      <c r="I288"/>
      <c r="J288"/>
      <c r="K288"/>
      <c r="L288"/>
      <c r="M288"/>
      <c r="N288"/>
      <c r="O288"/>
      <c r="P288"/>
      <c r="Q288"/>
      <c r="R288"/>
      <c r="S288"/>
      <c r="T288"/>
      <c r="U288"/>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c r="F291" s="96"/>
      <c r="G291"/>
      <c r="H291" s="96"/>
      <c r="I291" s="96"/>
      <c r="J291"/>
      <c r="K291" s="96"/>
      <c r="L291"/>
      <c r="M291" s="96"/>
      <c r="N291" s="96"/>
      <c r="O291"/>
      <c r="P291" s="96"/>
      <c r="Q291"/>
      <c r="R291" s="96"/>
      <c r="S291" s="96"/>
      <c r="T291"/>
      <c r="U291" s="96"/>
    </row>
    <row r="292" spans="5:21" ht="12.75">
      <c r="E292" s="2"/>
      <c r="F292" s="2"/>
      <c r="G292" s="2"/>
      <c r="H292" s="2"/>
      <c r="I292" s="2"/>
      <c r="J292" s="2"/>
      <c r="K292" s="2"/>
      <c r="L292" s="2"/>
      <c r="M292" s="2"/>
      <c r="N292" s="2"/>
      <c r="O292" s="2"/>
      <c r="P292" s="2"/>
      <c r="Q292" s="2"/>
      <c r="R292" s="2"/>
      <c r="S292" s="2"/>
      <c r="T292" s="2"/>
      <c r="U292" s="2"/>
    </row>
    <row r="293" spans="5:21" ht="12.75">
      <c r="E293"/>
      <c r="F293" s="96"/>
      <c r="G293"/>
      <c r="H293" s="96"/>
      <c r="I293" s="96"/>
      <c r="J293"/>
      <c r="K293" s="96"/>
      <c r="L293"/>
      <c r="M293" s="96"/>
      <c r="N293" s="96"/>
      <c r="O293"/>
      <c r="P293" s="96"/>
      <c r="Q293"/>
      <c r="R293" s="96"/>
      <c r="S293" s="96"/>
      <c r="T293"/>
      <c r="U293" s="96"/>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s="7"/>
      <c r="F296" s="7"/>
      <c r="G296" s="7"/>
      <c r="H296" s="7"/>
      <c r="I296" s="7"/>
      <c r="J296" s="7"/>
      <c r="K296" s="7"/>
      <c r="L296" s="7"/>
      <c r="M296" s="7"/>
      <c r="N296" s="7"/>
      <c r="O296" s="7"/>
      <c r="P296" s="7"/>
      <c r="Q296" s="7"/>
      <c r="R296" s="7"/>
      <c r="S296" s="7"/>
      <c r="T296" s="7"/>
      <c r="U296" s="7"/>
    </row>
    <row r="297" spans="5:21" ht="12.75">
      <c r="E297" s="7"/>
      <c r="F297" s="7"/>
      <c r="G297" s="7"/>
      <c r="H297" s="7"/>
      <c r="I297" s="7"/>
      <c r="J297" s="7"/>
      <c r="K297" s="7"/>
      <c r="L297" s="7"/>
      <c r="M297" s="7"/>
      <c r="N297" s="7"/>
      <c r="O297" s="7"/>
      <c r="P297" s="7"/>
      <c r="Q297" s="7"/>
      <c r="R297" s="7"/>
      <c r="S297" s="7"/>
      <c r="T297" s="7"/>
      <c r="U297" s="7"/>
    </row>
    <row r="298" spans="5:21" ht="12.75">
      <c r="E298"/>
      <c r="F298" s="96"/>
      <c r="G298"/>
      <c r="H298" s="96"/>
      <c r="I298" s="96"/>
      <c r="J298"/>
      <c r="K298" s="96"/>
      <c r="L298"/>
      <c r="M298" s="96"/>
      <c r="N298" s="96"/>
      <c r="O298"/>
      <c r="P298" s="96"/>
      <c r="Q298"/>
      <c r="R298" s="96"/>
      <c r="S298" s="96"/>
      <c r="T298"/>
      <c r="U298" s="96"/>
    </row>
    <row r="299" spans="5:21" ht="12.75">
      <c r="E299"/>
      <c r="F299"/>
      <c r="G299"/>
      <c r="H299"/>
      <c r="I299"/>
      <c r="J299"/>
      <c r="K299"/>
      <c r="L299"/>
      <c r="M299"/>
      <c r="N299"/>
      <c r="O299"/>
      <c r="P299"/>
      <c r="Q299"/>
      <c r="R299"/>
      <c r="S299"/>
      <c r="T299"/>
      <c r="U299"/>
    </row>
    <row r="300" spans="5:21" ht="12.75">
      <c r="E300"/>
      <c r="F300"/>
      <c r="G300"/>
      <c r="H300"/>
      <c r="I300"/>
      <c r="J300"/>
      <c r="K300"/>
      <c r="L300"/>
      <c r="M300"/>
      <c r="N300"/>
      <c r="O300"/>
      <c r="P300"/>
      <c r="Q300"/>
      <c r="R300"/>
      <c r="S300"/>
      <c r="T300"/>
      <c r="U300"/>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c r="F303" s="96"/>
      <c r="G303"/>
      <c r="H303" s="96"/>
      <c r="I303" s="96"/>
      <c r="J303"/>
      <c r="K303" s="96"/>
      <c r="L303"/>
      <c r="M303" s="96"/>
      <c r="N303" s="96"/>
      <c r="O303"/>
      <c r="P303" s="96"/>
      <c r="Q303"/>
      <c r="R303" s="96"/>
      <c r="S303" s="96"/>
      <c r="T303"/>
      <c r="U303" s="96"/>
    </row>
    <row r="304" spans="5:21" ht="12.75">
      <c r="E304" s="2"/>
      <c r="F304" s="2"/>
      <c r="G304" s="2"/>
      <c r="H304" s="2"/>
      <c r="I304" s="2"/>
      <c r="J304" s="2"/>
      <c r="K304" s="2"/>
      <c r="L304" s="2"/>
      <c r="M304" s="2"/>
      <c r="N304" s="2"/>
      <c r="O304" s="2"/>
      <c r="P304" s="2"/>
      <c r="Q304" s="2"/>
      <c r="R304" s="2"/>
      <c r="S304" s="2"/>
      <c r="T304" s="2"/>
      <c r="U304" s="2"/>
    </row>
    <row r="305" spans="5:21" ht="12.75">
      <c r="E305"/>
      <c r="F305" s="96"/>
      <c r="G305"/>
      <c r="H305" s="96"/>
      <c r="I305" s="96"/>
      <c r="J305"/>
      <c r="K305" s="96"/>
      <c r="L305"/>
      <c r="M305" s="96"/>
      <c r="N305" s="96"/>
      <c r="O305"/>
      <c r="P305" s="96"/>
      <c r="Q305"/>
      <c r="R305" s="96"/>
      <c r="S305" s="96"/>
      <c r="T305"/>
      <c r="U305" s="96"/>
    </row>
    <row r="306" spans="5:21" ht="12.75">
      <c r="E306"/>
      <c r="F306"/>
      <c r="G306"/>
      <c r="H306"/>
      <c r="I306"/>
      <c r="J306"/>
      <c r="K306"/>
      <c r="L306"/>
      <c r="M306"/>
      <c r="N306"/>
      <c r="O306"/>
      <c r="P306"/>
      <c r="Q306"/>
      <c r="R306"/>
      <c r="S306"/>
      <c r="T306"/>
      <c r="U306"/>
    </row>
    <row r="307" spans="5:21" ht="12.75">
      <c r="E307"/>
      <c r="F307"/>
      <c r="G307"/>
      <c r="H307"/>
      <c r="I307"/>
      <c r="J307"/>
      <c r="K307"/>
      <c r="L307"/>
      <c r="M307"/>
      <c r="N307"/>
      <c r="O307"/>
      <c r="P307"/>
      <c r="Q307"/>
      <c r="R307"/>
      <c r="S307"/>
      <c r="T307"/>
      <c r="U307"/>
    </row>
    <row r="308" spans="5:21" ht="12.75">
      <c r="E308" s="7"/>
      <c r="F308" s="7"/>
      <c r="G308" s="7"/>
      <c r="H308" s="7"/>
      <c r="I308" s="7"/>
      <c r="J308" s="7"/>
      <c r="K308" s="7"/>
      <c r="L308" s="7"/>
      <c r="M308" s="7"/>
      <c r="N308" s="7"/>
      <c r="O308" s="7"/>
      <c r="P308" s="7"/>
      <c r="Q308" s="7"/>
      <c r="R308" s="7"/>
      <c r="S308" s="7"/>
      <c r="T308" s="7"/>
      <c r="U308" s="7"/>
    </row>
    <row r="309" spans="5:21" ht="12.75">
      <c r="E309" s="7"/>
      <c r="F309" s="7"/>
      <c r="G309" s="7"/>
      <c r="H309" s="7"/>
      <c r="I309" s="7"/>
      <c r="J309" s="7"/>
      <c r="K309" s="7"/>
      <c r="L309" s="7"/>
      <c r="M309" s="7"/>
      <c r="N309" s="7"/>
      <c r="O309" s="7"/>
      <c r="P309" s="7"/>
      <c r="Q309" s="7"/>
      <c r="R309" s="7"/>
      <c r="S309" s="7"/>
      <c r="T309" s="7"/>
      <c r="U309" s="7"/>
    </row>
    <row r="310" spans="5:21" ht="12.75">
      <c r="E310"/>
      <c r="F310" s="96"/>
      <c r="G310"/>
      <c r="H310" s="96"/>
      <c r="I310" s="96"/>
      <c r="J310"/>
      <c r="K310" s="96"/>
      <c r="L310"/>
      <c r="M310" s="96"/>
      <c r="N310" s="96"/>
      <c r="O310"/>
      <c r="P310" s="96"/>
      <c r="Q310"/>
      <c r="R310" s="96"/>
      <c r="S310" s="96"/>
      <c r="T310"/>
      <c r="U310" s="96"/>
    </row>
    <row r="311" spans="5:21" ht="12.75">
      <c r="E311"/>
      <c r="F311"/>
      <c r="G311"/>
      <c r="H311"/>
      <c r="I311"/>
      <c r="J311"/>
      <c r="K311"/>
      <c r="L311"/>
      <c r="M311"/>
      <c r="N311"/>
      <c r="O311"/>
      <c r="P311"/>
      <c r="Q311"/>
      <c r="R311"/>
      <c r="S311"/>
      <c r="T311"/>
      <c r="U311"/>
    </row>
  </sheetData>
  <mergeCells count="23">
    <mergeCell ref="A107:A113"/>
    <mergeCell ref="A59:D59"/>
    <mergeCell ref="A60:D60"/>
    <mergeCell ref="A61:D61"/>
    <mergeCell ref="A62:D62"/>
    <mergeCell ref="A79:A85"/>
    <mergeCell ref="A86:A92"/>
    <mergeCell ref="A93:A99"/>
    <mergeCell ref="A100:A106"/>
    <mergeCell ref="A45:A51"/>
    <mergeCell ref="A52:A58"/>
    <mergeCell ref="A65:A71"/>
    <mergeCell ref="A72:A78"/>
    <mergeCell ref="A21:A27"/>
    <mergeCell ref="A28:A31"/>
    <mergeCell ref="A32:A37"/>
    <mergeCell ref="A38:A44"/>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8"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zoomScale="75" zoomScaleNormal="75" workbookViewId="0" topLeftCell="B135">
      <selection activeCell="L140" sqref="L140"/>
    </sheetView>
  </sheetViews>
  <sheetFormatPr defaultColWidth="11.421875" defaultRowHeight="12.75"/>
  <cols>
    <col min="1" max="1" width="75.8515625" style="0" bestFit="1" customWidth="1"/>
    <col min="2" max="2" width="9.140625" style="0" bestFit="1"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s>
  <sheetData>
    <row r="1" spans="1:33" s="63" customFormat="1" ht="15.75" customHeight="1">
      <c r="A1" s="151" t="s">
        <v>61</v>
      </c>
      <c r="B1" s="151"/>
      <c r="C1" s="151"/>
      <c r="D1" s="151"/>
      <c r="E1" s="151"/>
      <c r="F1" s="151"/>
      <c r="G1" s="151"/>
      <c r="H1" s="151"/>
      <c r="I1" s="151"/>
      <c r="K1" s="6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50" t="s">
        <v>60</v>
      </c>
      <c r="B2" s="150"/>
      <c r="C2" s="150"/>
      <c r="D2" s="150"/>
      <c r="E2" s="150"/>
      <c r="F2" s="150"/>
      <c r="G2" s="150"/>
      <c r="H2" s="150"/>
      <c r="I2" s="150"/>
      <c r="K2" s="67"/>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50" t="s">
        <v>205</v>
      </c>
      <c r="B3" s="150"/>
      <c r="C3" s="150"/>
      <c r="D3" s="150"/>
      <c r="E3" s="150"/>
      <c r="F3" s="150"/>
      <c r="G3" s="150"/>
      <c r="H3" s="150"/>
      <c r="I3" s="150"/>
      <c r="K3" s="67"/>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95"/>
      <c r="B4" s="95"/>
      <c r="C4" s="95"/>
      <c r="D4" s="95"/>
      <c r="E4" s="95"/>
      <c r="F4" s="95"/>
      <c r="G4" s="95"/>
      <c r="H4" s="95"/>
      <c r="I4" s="95"/>
      <c r="K4" s="67"/>
      <c r="L4" s="67"/>
      <c r="M4" s="67"/>
      <c r="N4" s="67"/>
      <c r="O4" s="67"/>
      <c r="P4" s="67"/>
      <c r="Q4" s="67"/>
      <c r="R4" s="67"/>
      <c r="S4" s="67"/>
      <c r="T4" s="67"/>
      <c r="U4" s="67"/>
      <c r="V4" s="67"/>
      <c r="W4" s="67"/>
      <c r="X4" s="67"/>
      <c r="Y4" s="67"/>
      <c r="Z4" s="67"/>
      <c r="AA4" s="67"/>
      <c r="AB4" s="67"/>
      <c r="AC4" s="67"/>
      <c r="AD4" s="67"/>
      <c r="AE4" s="67"/>
      <c r="AF4" s="67"/>
      <c r="AG4" s="67"/>
    </row>
    <row r="5" spans="1:10" s="67" customFormat="1" ht="30" customHeight="1">
      <c r="A5" s="65" t="s">
        <v>339</v>
      </c>
      <c r="B5" s="65" t="s">
        <v>67</v>
      </c>
      <c r="C5" s="66" t="s">
        <v>206</v>
      </c>
      <c r="D5" s="149" t="s">
        <v>207</v>
      </c>
      <c r="E5" s="149"/>
      <c r="F5" s="149"/>
      <c r="G5" s="149" t="s">
        <v>293</v>
      </c>
      <c r="H5" s="149"/>
      <c r="I5" s="149"/>
      <c r="J5" s="65" t="s">
        <v>68</v>
      </c>
    </row>
    <row r="6" spans="1:10" s="67" customFormat="1" ht="15.75" customHeight="1">
      <c r="A6" s="68"/>
      <c r="B6" s="68"/>
      <c r="C6" s="69">
        <v>2007</v>
      </c>
      <c r="D6" s="149" t="s">
        <v>346</v>
      </c>
      <c r="E6" s="149"/>
      <c r="F6" s="65" t="s">
        <v>208</v>
      </c>
      <c r="G6" s="149" t="str">
        <f>+D6</f>
        <v>Enero-Septiembre</v>
      </c>
      <c r="H6" s="149"/>
      <c r="I6" s="65" t="s">
        <v>208</v>
      </c>
      <c r="J6" s="70"/>
    </row>
    <row r="7" spans="1:10" s="67" customFormat="1" ht="18.75" customHeight="1">
      <c r="A7" s="71"/>
      <c r="B7" s="71"/>
      <c r="C7" s="72"/>
      <c r="D7" s="73">
        <v>2007</v>
      </c>
      <c r="E7" s="73">
        <v>2008</v>
      </c>
      <c r="F7" s="74" t="s">
        <v>209</v>
      </c>
      <c r="G7" s="73">
        <v>2007</v>
      </c>
      <c r="H7" s="73">
        <v>2008</v>
      </c>
      <c r="I7" s="74" t="s">
        <v>209</v>
      </c>
      <c r="J7" s="71"/>
    </row>
    <row r="8" spans="1:33" s="77" customFormat="1" ht="12.75">
      <c r="A8" t="s">
        <v>77</v>
      </c>
      <c r="B8" t="s">
        <v>70</v>
      </c>
      <c r="C8" s="75">
        <v>48.0733550536118</v>
      </c>
      <c r="D8" s="37">
        <v>2446469</v>
      </c>
      <c r="E8" s="37">
        <v>3064797</v>
      </c>
      <c r="F8" s="76">
        <f aca="true" t="shared" si="0" ref="F8:F23">+(E8-D8)/D8</f>
        <v>0.2527430349618164</v>
      </c>
      <c r="G8" s="37">
        <v>5854355</v>
      </c>
      <c r="H8" s="37">
        <v>7924013</v>
      </c>
      <c r="I8" s="76">
        <f aca="true" t="shared" si="1" ref="I8:I23">+(H8-G8)/G8</f>
        <v>0.3535245129480532</v>
      </c>
      <c r="J8">
        <v>1</v>
      </c>
      <c r="K8" s="67"/>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86</v>
      </c>
      <c r="B9" t="s">
        <v>70</v>
      </c>
      <c r="C9" s="75">
        <v>11.3098272727981</v>
      </c>
      <c r="D9" s="37">
        <v>566220</v>
      </c>
      <c r="E9" s="37">
        <v>568690</v>
      </c>
      <c r="F9" s="76">
        <f t="shared" si="0"/>
        <v>0.004362262018296775</v>
      </c>
      <c r="G9" s="37">
        <v>1295245</v>
      </c>
      <c r="H9" s="37">
        <v>1646883</v>
      </c>
      <c r="I9" s="76">
        <f t="shared" si="1"/>
        <v>0.27148377334017887</v>
      </c>
      <c r="J9">
        <v>2</v>
      </c>
      <c r="K9" s="67"/>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74</v>
      </c>
      <c r="B10" t="s">
        <v>70</v>
      </c>
      <c r="C10" s="75">
        <v>4.75418505851011</v>
      </c>
      <c r="D10" s="37">
        <v>940</v>
      </c>
      <c r="E10" s="37">
        <v>34</v>
      </c>
      <c r="F10" s="76">
        <f t="shared" si="0"/>
        <v>-0.9638297872340426</v>
      </c>
      <c r="G10" s="37">
        <v>799081</v>
      </c>
      <c r="H10" s="37">
        <v>25724</v>
      </c>
      <c r="I10" s="76">
        <f t="shared" si="1"/>
        <v>-0.9678080194623574</v>
      </c>
      <c r="J10">
        <v>3</v>
      </c>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73</v>
      </c>
      <c r="B11" t="s">
        <v>70</v>
      </c>
      <c r="C11" s="75">
        <v>4.16019824905466</v>
      </c>
      <c r="D11" s="37">
        <v>482</v>
      </c>
      <c r="E11" s="37">
        <v>20</v>
      </c>
      <c r="F11" s="76">
        <f t="shared" si="0"/>
        <v>-0.9585062240663901</v>
      </c>
      <c r="G11" s="37">
        <v>644332</v>
      </c>
      <c r="H11" s="37">
        <v>21696</v>
      </c>
      <c r="I11" s="76">
        <f t="shared" si="1"/>
        <v>-0.966327917905676</v>
      </c>
      <c r="J11">
        <v>4</v>
      </c>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83</v>
      </c>
      <c r="B12" t="s">
        <v>70</v>
      </c>
      <c r="C12" s="75">
        <v>3.73976027652154</v>
      </c>
      <c r="D12" s="37">
        <v>282216</v>
      </c>
      <c r="E12" s="37">
        <v>8475</v>
      </c>
      <c r="F12" s="76">
        <f t="shared" si="0"/>
        <v>-0.9699698103580237</v>
      </c>
      <c r="G12" s="37">
        <v>427489</v>
      </c>
      <c r="H12" s="37">
        <v>2543</v>
      </c>
      <c r="I12" s="76">
        <f t="shared" si="1"/>
        <v>-0.9940513089225688</v>
      </c>
      <c r="J12">
        <v>5</v>
      </c>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89</v>
      </c>
      <c r="B13" t="s">
        <v>70</v>
      </c>
      <c r="C13" s="75">
        <v>2.51735651982285</v>
      </c>
      <c r="D13" s="37">
        <v>218184</v>
      </c>
      <c r="E13" s="37">
        <v>67664</v>
      </c>
      <c r="F13" s="76">
        <f t="shared" si="0"/>
        <v>-0.6898764345689876</v>
      </c>
      <c r="G13" s="37">
        <v>417116</v>
      </c>
      <c r="H13" s="37">
        <v>146319</v>
      </c>
      <c r="I13" s="76">
        <f t="shared" si="1"/>
        <v>-0.6492126890361434</v>
      </c>
      <c r="J13">
        <v>6</v>
      </c>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80</v>
      </c>
      <c r="B14" t="s">
        <v>67</v>
      </c>
      <c r="C14" s="75">
        <v>2.34652068494496</v>
      </c>
      <c r="D14" s="37">
        <v>423</v>
      </c>
      <c r="E14" s="37">
        <v>304</v>
      </c>
      <c r="F14" s="76">
        <f t="shared" si="0"/>
        <v>-0.28132387706855794</v>
      </c>
      <c r="G14" s="37">
        <v>394402</v>
      </c>
      <c r="H14" s="37">
        <v>283920</v>
      </c>
      <c r="I14" s="76">
        <f t="shared" si="1"/>
        <v>-0.28012535433390295</v>
      </c>
      <c r="J14">
        <v>7</v>
      </c>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87</v>
      </c>
      <c r="B15" t="s">
        <v>70</v>
      </c>
      <c r="C15" s="75">
        <v>2.17942712700996</v>
      </c>
      <c r="D15" s="37">
        <v>429803</v>
      </c>
      <c r="E15" s="37">
        <v>592084</v>
      </c>
      <c r="F15" s="76">
        <f t="shared" si="0"/>
        <v>0.3775706544626259</v>
      </c>
      <c r="G15" s="37">
        <v>227262</v>
      </c>
      <c r="H15" s="37">
        <v>351948</v>
      </c>
      <c r="I15" s="76">
        <f t="shared" si="1"/>
        <v>0.5486442960107717</v>
      </c>
      <c r="J15">
        <v>8</v>
      </c>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79</v>
      </c>
      <c r="B16" t="s">
        <v>70</v>
      </c>
      <c r="C16" s="75">
        <v>1.93443590291713</v>
      </c>
      <c r="D16" s="37">
        <v>2069</v>
      </c>
      <c r="E16" s="37">
        <v>0</v>
      </c>
      <c r="F16" s="76">
        <f t="shared" si="0"/>
        <v>-1</v>
      </c>
      <c r="G16" s="37">
        <v>325139</v>
      </c>
      <c r="H16" s="37">
        <v>0</v>
      </c>
      <c r="I16" s="76">
        <f t="shared" si="1"/>
        <v>-1</v>
      </c>
      <c r="J16">
        <v>9</v>
      </c>
      <c r="K16" s="67"/>
      <c r="L16" s="67"/>
      <c r="M16" s="67"/>
      <c r="N16" s="67"/>
      <c r="O16" s="67"/>
      <c r="P16" s="67"/>
      <c r="Q16" s="67"/>
      <c r="R16" s="67"/>
      <c r="S16" s="67"/>
      <c r="T16" s="67"/>
      <c r="U16" s="67"/>
      <c r="V16" s="67"/>
      <c r="W16" s="67"/>
      <c r="X16" s="67"/>
      <c r="Y16" s="67"/>
      <c r="Z16" s="67"/>
      <c r="AA16" s="67"/>
      <c r="AB16" s="67"/>
      <c r="AC16" s="67"/>
      <c r="AD16" s="67"/>
      <c r="AE16" s="67"/>
      <c r="AF16" s="67"/>
      <c r="AG16" s="67"/>
    </row>
    <row r="17" spans="1:10" s="67" customFormat="1" ht="12.75">
      <c r="A17" t="s">
        <v>78</v>
      </c>
      <c r="B17" t="s">
        <v>70</v>
      </c>
      <c r="C17" s="75">
        <v>1.78592283924707</v>
      </c>
      <c r="D17" s="37">
        <v>216926</v>
      </c>
      <c r="E17" s="37">
        <v>3960</v>
      </c>
      <c r="F17" s="76">
        <f t="shared" si="0"/>
        <v>-0.9817449268414113</v>
      </c>
      <c r="G17" s="37">
        <v>248550</v>
      </c>
      <c r="H17" s="37">
        <v>6305</v>
      </c>
      <c r="I17" s="76">
        <f t="shared" si="1"/>
        <v>-0.9746328706497687</v>
      </c>
      <c r="J17">
        <v>10</v>
      </c>
    </row>
    <row r="18" spans="1:10" s="67" customFormat="1" ht="12.75">
      <c r="A18" t="s">
        <v>85</v>
      </c>
      <c r="B18" t="s">
        <v>70</v>
      </c>
      <c r="C18" s="75">
        <v>1.40815515325517</v>
      </c>
      <c r="D18" s="37">
        <v>71695</v>
      </c>
      <c r="E18" s="37">
        <v>0</v>
      </c>
      <c r="F18" s="76"/>
      <c r="G18" s="37">
        <v>236682</v>
      </c>
      <c r="H18" s="37">
        <v>0</v>
      </c>
      <c r="I18" s="76"/>
      <c r="J18">
        <v>12</v>
      </c>
    </row>
    <row r="19" spans="1:10" s="67" customFormat="1" ht="12.75">
      <c r="A19" t="s">
        <v>84</v>
      </c>
      <c r="B19" t="s">
        <v>70</v>
      </c>
      <c r="C19" s="75">
        <v>1.09613611987994</v>
      </c>
      <c r="D19" s="37">
        <v>299153</v>
      </c>
      <c r="E19" s="37">
        <v>0</v>
      </c>
      <c r="F19" s="76">
        <f t="shared" si="0"/>
        <v>-1</v>
      </c>
      <c r="G19" s="37">
        <v>184238</v>
      </c>
      <c r="H19" s="37">
        <v>0</v>
      </c>
      <c r="I19" s="76">
        <f t="shared" si="1"/>
        <v>-1</v>
      </c>
      <c r="J19">
        <v>13</v>
      </c>
    </row>
    <row r="20" spans="1:10" s="67" customFormat="1" ht="12.75">
      <c r="A20" t="s">
        <v>69</v>
      </c>
      <c r="B20" t="s">
        <v>70</v>
      </c>
      <c r="C20" s="75">
        <v>0.993125336113288</v>
      </c>
      <c r="D20" s="37">
        <v>229932</v>
      </c>
      <c r="E20" s="37">
        <v>194731</v>
      </c>
      <c r="F20" s="76">
        <f t="shared" si="0"/>
        <v>-0.1530930883913505</v>
      </c>
      <c r="G20" s="37">
        <v>131929</v>
      </c>
      <c r="H20" s="37">
        <v>167704</v>
      </c>
      <c r="I20" s="76">
        <f t="shared" si="1"/>
        <v>0.2711685831015167</v>
      </c>
      <c r="J20">
        <v>16</v>
      </c>
    </row>
    <row r="21" spans="1:10" s="67" customFormat="1" ht="12.75">
      <c r="A21" t="s">
        <v>75</v>
      </c>
      <c r="B21" t="s">
        <v>70</v>
      </c>
      <c r="C21" s="75">
        <v>0.799205185594031</v>
      </c>
      <c r="D21" s="37">
        <v>1310</v>
      </c>
      <c r="E21" s="37">
        <v>619</v>
      </c>
      <c r="F21" s="76">
        <f t="shared" si="0"/>
        <v>-0.5274809160305344</v>
      </c>
      <c r="G21" s="37">
        <v>134330</v>
      </c>
      <c r="H21" s="37">
        <v>59878</v>
      </c>
      <c r="I21" s="76">
        <f t="shared" si="1"/>
        <v>-0.5542470036477332</v>
      </c>
      <c r="J21">
        <v>18</v>
      </c>
    </row>
    <row r="22" spans="1:10" s="67" customFormat="1" ht="12.75">
      <c r="A22" t="s">
        <v>72</v>
      </c>
      <c r="B22" t="s">
        <v>70</v>
      </c>
      <c r="C22" s="75">
        <v>0.795611647798313</v>
      </c>
      <c r="D22" s="37">
        <v>7866</v>
      </c>
      <c r="E22" s="37">
        <v>51190</v>
      </c>
      <c r="F22" s="76">
        <f t="shared" si="0"/>
        <v>5.507754894482583</v>
      </c>
      <c r="G22" s="37">
        <v>7429</v>
      </c>
      <c r="H22" s="37">
        <v>17015</v>
      </c>
      <c r="I22" s="76">
        <f t="shared" si="1"/>
        <v>1.2903486337326693</v>
      </c>
      <c r="J22">
        <v>19</v>
      </c>
    </row>
    <row r="23" spans="1:10" s="67" customFormat="1" ht="12.75">
      <c r="A23" t="s">
        <v>82</v>
      </c>
      <c r="B23" t="s">
        <v>70</v>
      </c>
      <c r="C23" s="75">
        <v>0.772021619056555</v>
      </c>
      <c r="D23" s="37">
        <v>1712</v>
      </c>
      <c r="E23" s="37">
        <v>1644</v>
      </c>
      <c r="F23" s="76">
        <f t="shared" si="0"/>
        <v>-0.0397196261682243</v>
      </c>
      <c r="G23" s="37">
        <v>129761</v>
      </c>
      <c r="H23" s="37">
        <v>15119</v>
      </c>
      <c r="I23" s="76">
        <f t="shared" si="1"/>
        <v>-0.883485793111952</v>
      </c>
      <c r="J23">
        <v>20</v>
      </c>
    </row>
    <row r="24" spans="1:10" s="67" customFormat="1" ht="12.75">
      <c r="A24" s="3"/>
      <c r="B24" s="78"/>
      <c r="C24" s="79"/>
      <c r="D24" s="80"/>
      <c r="E24" s="81"/>
      <c r="F24" s="81"/>
      <c r="G24" s="60"/>
      <c r="H24" s="80"/>
      <c r="I24" s="81"/>
      <c r="J24" s="81"/>
    </row>
    <row r="25" spans="1:33" s="2" customFormat="1" ht="12.75">
      <c r="A25" s="55" t="s">
        <v>210</v>
      </c>
      <c r="B25" s="55"/>
      <c r="C25" s="82">
        <f>SUM(C8:C24)</f>
        <v>88.66524404613548</v>
      </c>
      <c r="D25" s="83"/>
      <c r="E25" s="56"/>
      <c r="F25" s="56"/>
      <c r="G25" s="56">
        <f>SUM(G8:G24)</f>
        <v>11457340</v>
      </c>
      <c r="H25" s="83">
        <f>SUM(H8:H24)</f>
        <v>10669067</v>
      </c>
      <c r="I25" s="57">
        <f>+(H25-G25)/G25</f>
        <v>-0.06880069894059179</v>
      </c>
      <c r="J25" s="56"/>
      <c r="K25" s="67"/>
      <c r="L25" s="67"/>
      <c r="M25" s="67"/>
      <c r="N25" s="67"/>
      <c r="O25" s="67"/>
      <c r="P25" s="67"/>
      <c r="Q25" s="67"/>
      <c r="R25" s="67"/>
      <c r="S25" s="67"/>
      <c r="T25" s="67"/>
      <c r="U25" s="67"/>
      <c r="V25" s="67"/>
      <c r="W25" s="67"/>
      <c r="X25" s="67"/>
      <c r="Y25" s="67"/>
      <c r="Z25" s="67"/>
      <c r="AA25" s="67"/>
      <c r="AB25" s="67"/>
      <c r="AC25" s="67"/>
      <c r="AD25" s="67"/>
      <c r="AE25" s="67"/>
      <c r="AF25" s="67"/>
      <c r="AG25" s="67"/>
    </row>
    <row r="26" spans="3:10" s="67" customFormat="1" ht="12.75">
      <c r="C26" s="84"/>
      <c r="D26" s="85"/>
      <c r="E26" s="60"/>
      <c r="F26" s="60"/>
      <c r="G26" s="60"/>
      <c r="H26" s="85"/>
      <c r="I26" s="60"/>
      <c r="J26" s="60"/>
    </row>
    <row r="27" spans="1:10" s="67" customFormat="1" ht="12.75">
      <c r="A27" s="86" t="s">
        <v>58</v>
      </c>
      <c r="C27" s="84"/>
      <c r="D27" s="85"/>
      <c r="E27" s="60"/>
      <c r="F27" s="60"/>
      <c r="G27" s="60"/>
      <c r="H27" s="85"/>
      <c r="I27" s="60"/>
      <c r="J27" s="60"/>
    </row>
    <row r="28" spans="11:33" ht="13.5" customHeight="1">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51" t="s">
        <v>62</v>
      </c>
      <c r="B29" s="151"/>
      <c r="C29" s="151"/>
      <c r="D29" s="151"/>
      <c r="E29" s="151"/>
      <c r="F29" s="151"/>
      <c r="G29" s="151"/>
      <c r="H29" s="151"/>
      <c r="I29" s="151"/>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50" t="s">
        <v>60</v>
      </c>
      <c r="B30" s="150"/>
      <c r="C30" s="150"/>
      <c r="D30" s="150"/>
      <c r="E30" s="150"/>
      <c r="F30" s="150"/>
      <c r="G30" s="150"/>
      <c r="H30" s="150"/>
      <c r="I30" s="150"/>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50" t="s">
        <v>43</v>
      </c>
      <c r="B31" s="150"/>
      <c r="C31" s="150"/>
      <c r="D31" s="150"/>
      <c r="E31" s="150"/>
      <c r="F31" s="150"/>
      <c r="G31" s="150"/>
      <c r="H31" s="150"/>
      <c r="I31" s="150"/>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95"/>
      <c r="B32" s="95"/>
      <c r="C32" s="95"/>
      <c r="D32" s="95"/>
      <c r="E32" s="95"/>
      <c r="F32" s="95"/>
      <c r="G32" s="95"/>
      <c r="H32" s="95"/>
      <c r="I32" s="95"/>
      <c r="K32" s="67"/>
      <c r="L32" s="67"/>
      <c r="M32" s="67"/>
      <c r="N32" s="67"/>
      <c r="O32" s="67"/>
      <c r="P32" s="67"/>
      <c r="Q32" s="67"/>
      <c r="R32" s="67"/>
      <c r="S32" s="67"/>
      <c r="T32" s="67"/>
      <c r="U32" s="67"/>
      <c r="V32" s="67"/>
      <c r="W32" s="67"/>
      <c r="X32" s="67"/>
      <c r="Y32" s="67"/>
      <c r="Z32" s="67"/>
      <c r="AA32" s="67"/>
      <c r="AB32" s="67"/>
      <c r="AC32" s="67"/>
      <c r="AD32" s="67"/>
      <c r="AE32" s="67"/>
      <c r="AF32" s="67"/>
      <c r="AG32" s="67"/>
    </row>
    <row r="33" spans="1:10" s="67" customFormat="1" ht="30.75" customHeight="1">
      <c r="A33" s="65" t="s">
        <v>340</v>
      </c>
      <c r="B33" s="65" t="s">
        <v>67</v>
      </c>
      <c r="C33" s="66" t="s">
        <v>206</v>
      </c>
      <c r="D33" s="149" t="s">
        <v>207</v>
      </c>
      <c r="E33" s="149"/>
      <c r="F33" s="149"/>
      <c r="G33" s="149" t="s">
        <v>293</v>
      </c>
      <c r="H33" s="149"/>
      <c r="I33" s="149"/>
      <c r="J33" s="65" t="s">
        <v>208</v>
      </c>
    </row>
    <row r="34" spans="1:10" s="67" customFormat="1" ht="15.75" customHeight="1">
      <c r="A34" s="68"/>
      <c r="B34" s="68"/>
      <c r="C34" s="69">
        <v>2007</v>
      </c>
      <c r="D34" s="149" t="str">
        <f>+D6</f>
        <v>Enero-Septiembre</v>
      </c>
      <c r="E34" s="149"/>
      <c r="F34" s="65" t="s">
        <v>208</v>
      </c>
      <c r="G34" s="149" t="str">
        <f>+D34</f>
        <v>Enero-Septiembre</v>
      </c>
      <c r="H34" s="149"/>
      <c r="I34" s="65" t="s">
        <v>208</v>
      </c>
      <c r="J34" s="70" t="s">
        <v>209</v>
      </c>
    </row>
    <row r="35" spans="1:10" s="67" customFormat="1" ht="15" customHeight="1">
      <c r="A35" s="71"/>
      <c r="B35" s="71"/>
      <c r="C35" s="72"/>
      <c r="D35" s="73">
        <v>2007</v>
      </c>
      <c r="E35" s="73">
        <v>2008</v>
      </c>
      <c r="F35" s="74" t="s">
        <v>209</v>
      </c>
      <c r="G35" s="73">
        <v>2007</v>
      </c>
      <c r="H35" s="73">
        <v>2008</v>
      </c>
      <c r="I35" s="74" t="s">
        <v>209</v>
      </c>
      <c r="J35" s="71"/>
    </row>
    <row r="36" spans="1:33" s="77" customFormat="1" ht="12.75">
      <c r="A36" t="s">
        <v>101</v>
      </c>
      <c r="B36" t="s">
        <v>70</v>
      </c>
      <c r="C36" s="75">
        <v>28.8625192254466</v>
      </c>
      <c r="D36" s="37">
        <v>537556</v>
      </c>
      <c r="E36" s="37">
        <v>80524</v>
      </c>
      <c r="F36" s="76">
        <f>+(E36-D36)/D36</f>
        <v>-0.8502035136804351</v>
      </c>
      <c r="G36" s="37">
        <v>823820</v>
      </c>
      <c r="H36" s="37">
        <v>224045</v>
      </c>
      <c r="I36" s="76">
        <f>+(H36-G36)/G36</f>
        <v>-0.7280413197057609</v>
      </c>
      <c r="J36">
        <v>1</v>
      </c>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98</v>
      </c>
      <c r="B37" t="s">
        <v>99</v>
      </c>
      <c r="C37" s="75">
        <v>13.7116060386296</v>
      </c>
      <c r="D37" s="37">
        <v>77373</v>
      </c>
      <c r="E37" s="37">
        <v>65502</v>
      </c>
      <c r="F37" s="76">
        <f>+(E37-D37)/D37</f>
        <v>-0.15342561358613468</v>
      </c>
      <c r="G37" s="37">
        <v>295237</v>
      </c>
      <c r="H37" s="37">
        <v>197352</v>
      </c>
      <c r="I37" s="76">
        <f>+(H37-G37)/G37</f>
        <v>-0.33154719767508817</v>
      </c>
      <c r="J37">
        <v>2</v>
      </c>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85</v>
      </c>
      <c r="B38" t="s">
        <v>70</v>
      </c>
      <c r="C38" s="75">
        <v>13.0589043159595</v>
      </c>
      <c r="D38" s="37">
        <v>69571</v>
      </c>
      <c r="E38" s="37">
        <v>18966</v>
      </c>
      <c r="F38" s="76">
        <f>+(E38-D38)/D38</f>
        <v>-0.7273864110045852</v>
      </c>
      <c r="G38" s="37">
        <v>187297</v>
      </c>
      <c r="H38" s="37">
        <v>29435</v>
      </c>
      <c r="I38" s="76">
        <f>+(H38-G38)/G38</f>
        <v>-0.8428431848881722</v>
      </c>
      <c r="J38">
        <v>3</v>
      </c>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106</v>
      </c>
      <c r="B39" t="s">
        <v>70</v>
      </c>
      <c r="C39" s="75">
        <v>2.20342011498481</v>
      </c>
      <c r="D39" s="37">
        <v>0</v>
      </c>
      <c r="E39" s="37">
        <v>0</v>
      </c>
      <c r="F39" s="76"/>
      <c r="G39" s="37">
        <v>0</v>
      </c>
      <c r="H39" s="37">
        <v>0</v>
      </c>
      <c r="I39" s="76"/>
      <c r="J39">
        <v>8</v>
      </c>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94</v>
      </c>
      <c r="B40" t="s">
        <v>70</v>
      </c>
      <c r="C40" s="75">
        <v>1.45076358744206</v>
      </c>
      <c r="D40" s="37">
        <v>23922</v>
      </c>
      <c r="E40" s="37">
        <v>0</v>
      </c>
      <c r="F40" s="76">
        <f>+(E40-D40)/D40</f>
        <v>-1</v>
      </c>
      <c r="G40" s="37">
        <v>41409</v>
      </c>
      <c r="H40" s="37">
        <v>0</v>
      </c>
      <c r="I40" s="76">
        <f>+(H40-G40)/G40</f>
        <v>-1</v>
      </c>
      <c r="J40">
        <v>14</v>
      </c>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93</v>
      </c>
      <c r="B41" t="s">
        <v>67</v>
      </c>
      <c r="C41" s="75">
        <v>1.32281583160786</v>
      </c>
      <c r="D41" s="37">
        <v>3169</v>
      </c>
      <c r="E41" s="37">
        <v>880</v>
      </c>
      <c r="F41" s="76">
        <f>+(E41-D41)/D41</f>
        <v>-0.7223098769327864</v>
      </c>
      <c r="G41" s="37">
        <v>28673</v>
      </c>
      <c r="H41" s="37">
        <v>10158</v>
      </c>
      <c r="I41" s="76">
        <f>+(H41-G41)/G41</f>
        <v>-0.6457294318697032</v>
      </c>
      <c r="J41">
        <v>15</v>
      </c>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90</v>
      </c>
      <c r="B42" t="s">
        <v>70</v>
      </c>
      <c r="C42" s="75">
        <v>1.24030844798531</v>
      </c>
      <c r="D42" s="37">
        <v>0</v>
      </c>
      <c r="E42" s="37">
        <v>0</v>
      </c>
      <c r="F42" s="76"/>
      <c r="G42" s="37">
        <v>0</v>
      </c>
      <c r="H42" s="37">
        <v>0</v>
      </c>
      <c r="I42" s="76"/>
      <c r="J42">
        <v>16</v>
      </c>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91</v>
      </c>
      <c r="B43" t="s">
        <v>70</v>
      </c>
      <c r="C43" s="75">
        <v>1.22674990978492</v>
      </c>
      <c r="D43" s="37">
        <v>0</v>
      </c>
      <c r="E43" s="37">
        <v>0</v>
      </c>
      <c r="F43" s="76"/>
      <c r="G43" s="37">
        <v>0</v>
      </c>
      <c r="H43" s="37">
        <v>0</v>
      </c>
      <c r="I43" s="76"/>
      <c r="J43">
        <v>17</v>
      </c>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97</v>
      </c>
      <c r="B44" t="s">
        <v>70</v>
      </c>
      <c r="C44" s="75">
        <v>1.01545393074985</v>
      </c>
      <c r="D44" s="37">
        <v>0</v>
      </c>
      <c r="E44" s="37">
        <v>0</v>
      </c>
      <c r="F44" s="76"/>
      <c r="G44" s="37">
        <v>0</v>
      </c>
      <c r="H44" s="37">
        <v>0</v>
      </c>
      <c r="I44" s="76"/>
      <c r="J44">
        <v>19</v>
      </c>
      <c r="K44" s="67"/>
      <c r="L44" s="67"/>
      <c r="M44" s="67"/>
      <c r="N44" s="67"/>
      <c r="O44" s="67"/>
      <c r="P44" s="67"/>
      <c r="Q44" s="67"/>
      <c r="R44" s="67"/>
      <c r="S44" s="67"/>
      <c r="T44" s="67"/>
      <c r="U44" s="67"/>
      <c r="V44" s="67"/>
      <c r="W44" s="67"/>
      <c r="X44" s="67"/>
      <c r="Y44" s="67"/>
      <c r="Z44" s="67"/>
      <c r="AA44" s="67"/>
      <c r="AB44" s="67"/>
      <c r="AC44" s="67"/>
      <c r="AD44" s="67"/>
      <c r="AE44" s="67"/>
      <c r="AF44" s="67"/>
      <c r="AG44" s="67"/>
    </row>
    <row r="45" spans="1:10" s="67" customFormat="1" ht="12.75">
      <c r="A45" s="3"/>
      <c r="B45" s="78"/>
      <c r="C45" s="79"/>
      <c r="D45" s="80"/>
      <c r="E45" s="81"/>
      <c r="F45" s="81"/>
      <c r="G45" s="60"/>
      <c r="H45" s="80"/>
      <c r="I45" s="81"/>
      <c r="J45" s="81"/>
    </row>
    <row r="46" spans="1:33" s="2" customFormat="1" ht="12.75">
      <c r="A46" s="55" t="s">
        <v>210</v>
      </c>
      <c r="B46" s="55"/>
      <c r="C46" s="82">
        <f>SUM(C36:C45)</f>
        <v>64.09254140259051</v>
      </c>
      <c r="D46" s="83"/>
      <c r="E46" s="56"/>
      <c r="F46" s="56"/>
      <c r="G46" s="56">
        <f>SUM(G36:G45)</f>
        <v>1376436</v>
      </c>
      <c r="H46" s="83">
        <f>SUM(H36:H45)</f>
        <v>460990</v>
      </c>
      <c r="I46" s="57">
        <f>+(H46-G46)/G46</f>
        <v>-0.6650843192128075</v>
      </c>
      <c r="J46" s="56"/>
      <c r="K46" s="67"/>
      <c r="L46" s="67"/>
      <c r="M46" s="67"/>
      <c r="N46" s="67"/>
      <c r="O46" s="67"/>
      <c r="P46" s="67"/>
      <c r="Q46" s="67"/>
      <c r="R46" s="67"/>
      <c r="S46" s="67"/>
      <c r="T46" s="67"/>
      <c r="U46" s="67"/>
      <c r="V46" s="67"/>
      <c r="W46" s="67"/>
      <c r="X46" s="67"/>
      <c r="Y46" s="67"/>
      <c r="Z46" s="67"/>
      <c r="AA46" s="67"/>
      <c r="AB46" s="67"/>
      <c r="AC46" s="67"/>
      <c r="AD46" s="67"/>
      <c r="AE46" s="67"/>
      <c r="AF46" s="67"/>
      <c r="AG46" s="67"/>
    </row>
    <row r="47" spans="3:10" s="67" customFormat="1" ht="12.75">
      <c r="C47" s="84"/>
      <c r="D47" s="85"/>
      <c r="E47" s="60"/>
      <c r="F47" s="60"/>
      <c r="G47" s="60"/>
      <c r="H47" s="85"/>
      <c r="I47" s="60"/>
      <c r="J47" s="60"/>
    </row>
    <row r="48" spans="1:10" s="67" customFormat="1" ht="12.75">
      <c r="A48" s="86" t="s">
        <v>58</v>
      </c>
      <c r="C48" s="84"/>
      <c r="D48" s="85"/>
      <c r="E48" s="60"/>
      <c r="F48" s="60"/>
      <c r="G48" s="60"/>
      <c r="H48" s="85"/>
      <c r="I48" s="60"/>
      <c r="J48" s="60"/>
    </row>
    <row r="49" spans="11:33" ht="12.75">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51" t="s">
        <v>59</v>
      </c>
      <c r="B50" s="151"/>
      <c r="C50" s="151"/>
      <c r="D50" s="151"/>
      <c r="E50" s="151"/>
      <c r="F50" s="151"/>
      <c r="G50" s="151"/>
      <c r="H50" s="151"/>
      <c r="I50" s="151"/>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50" t="s">
        <v>60</v>
      </c>
      <c r="B51" s="150"/>
      <c r="C51" s="150"/>
      <c r="D51" s="150"/>
      <c r="E51" s="150"/>
      <c r="F51" s="150"/>
      <c r="G51" s="150"/>
      <c r="H51" s="150"/>
      <c r="I51" s="150"/>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50" t="s">
        <v>44</v>
      </c>
      <c r="B52" s="150"/>
      <c r="C52" s="150"/>
      <c r="D52" s="150"/>
      <c r="E52" s="150"/>
      <c r="F52" s="150"/>
      <c r="G52" s="150"/>
      <c r="H52" s="150"/>
      <c r="I52" s="150"/>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95"/>
      <c r="B53" s="95"/>
      <c r="C53" s="95"/>
      <c r="D53" s="95"/>
      <c r="E53" s="95"/>
      <c r="F53" s="95"/>
      <c r="G53" s="95"/>
      <c r="H53" s="95"/>
      <c r="I53" s="95"/>
      <c r="K53" s="67"/>
      <c r="L53" s="67"/>
      <c r="M53" s="67"/>
      <c r="N53" s="67"/>
      <c r="O53" s="67"/>
      <c r="P53" s="67"/>
      <c r="Q53" s="67"/>
      <c r="R53" s="67"/>
      <c r="S53" s="67"/>
      <c r="T53" s="67"/>
      <c r="U53" s="67"/>
      <c r="V53" s="67"/>
      <c r="W53" s="67"/>
      <c r="X53" s="67"/>
      <c r="Y53" s="67"/>
      <c r="Z53" s="67"/>
      <c r="AA53" s="67"/>
      <c r="AB53" s="67"/>
      <c r="AC53" s="67"/>
      <c r="AD53" s="67"/>
      <c r="AE53" s="67"/>
      <c r="AF53" s="67"/>
      <c r="AG53" s="67"/>
    </row>
    <row r="54" spans="1:10" s="67" customFormat="1" ht="30.75" customHeight="1">
      <c r="A54" s="65" t="s">
        <v>334</v>
      </c>
      <c r="B54" s="65" t="s">
        <v>67</v>
      </c>
      <c r="C54" s="66" t="s">
        <v>206</v>
      </c>
      <c r="D54" s="149" t="s">
        <v>207</v>
      </c>
      <c r="E54" s="149"/>
      <c r="F54" s="149"/>
      <c r="G54" s="149" t="s">
        <v>293</v>
      </c>
      <c r="H54" s="149"/>
      <c r="I54" s="149"/>
      <c r="J54" s="65" t="s">
        <v>208</v>
      </c>
    </row>
    <row r="55" spans="1:10" s="67" customFormat="1" ht="15.75" customHeight="1">
      <c r="A55" s="68"/>
      <c r="B55" s="68"/>
      <c r="C55" s="69">
        <v>2007</v>
      </c>
      <c r="D55" s="149" t="str">
        <f>+D34</f>
        <v>Enero-Septiembre</v>
      </c>
      <c r="E55" s="149"/>
      <c r="F55" s="65" t="s">
        <v>208</v>
      </c>
      <c r="G55" s="149" t="str">
        <f>+D55</f>
        <v>Enero-Septiembre</v>
      </c>
      <c r="H55" s="149"/>
      <c r="I55" s="65" t="s">
        <v>208</v>
      </c>
      <c r="J55" s="70" t="s">
        <v>209</v>
      </c>
    </row>
    <row r="56" spans="1:10" s="67" customFormat="1" ht="15.75">
      <c r="A56" s="71"/>
      <c r="B56" s="71"/>
      <c r="C56" s="72"/>
      <c r="D56" s="73">
        <v>2007</v>
      </c>
      <c r="E56" s="73">
        <v>2008</v>
      </c>
      <c r="F56" s="74" t="s">
        <v>209</v>
      </c>
      <c r="G56" s="73">
        <v>2007</v>
      </c>
      <c r="H56" s="73">
        <v>2008</v>
      </c>
      <c r="I56" s="74" t="s">
        <v>209</v>
      </c>
      <c r="J56" s="71"/>
    </row>
    <row r="57" spans="1:33" s="107" customFormat="1" ht="12.75">
      <c r="A57" s="103" t="s">
        <v>88</v>
      </c>
      <c r="B57" s="103" t="s">
        <v>70</v>
      </c>
      <c r="C57" s="104">
        <v>86.4222470738727</v>
      </c>
      <c r="D57" s="105">
        <v>73007672</v>
      </c>
      <c r="E57" s="105">
        <v>121655707</v>
      </c>
      <c r="F57" s="106">
        <f>+(E57-D57)/D57</f>
        <v>0.6663414086125086</v>
      </c>
      <c r="G57" s="105">
        <v>107055071</v>
      </c>
      <c r="H57" s="105">
        <v>214031948</v>
      </c>
      <c r="I57" s="106">
        <f>+(H57-G57)/G57</f>
        <v>0.9992695908818743</v>
      </c>
      <c r="J57" s="103">
        <v>1</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s="107" customFormat="1" ht="12.75">
      <c r="A58" s="103" t="s">
        <v>76</v>
      </c>
      <c r="B58" s="103" t="s">
        <v>70</v>
      </c>
      <c r="C58" s="104">
        <v>5.69313483364462</v>
      </c>
      <c r="D58" s="105">
        <v>2538102</v>
      </c>
      <c r="E58" s="105">
        <v>0</v>
      </c>
      <c r="F58" s="106">
        <f>+(E58-D58)/D58</f>
        <v>-1</v>
      </c>
      <c r="G58" s="105">
        <v>4092475</v>
      </c>
      <c r="H58" s="105">
        <v>0</v>
      </c>
      <c r="I58" s="106">
        <f>+(H58-G58)/G58</f>
        <v>-1</v>
      </c>
      <c r="J58" s="103">
        <v>2</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row>
    <row r="59" spans="1:33" s="107" customFormat="1" ht="12.75">
      <c r="A59" s="103" t="s">
        <v>89</v>
      </c>
      <c r="B59" s="103" t="s">
        <v>70</v>
      </c>
      <c r="C59" s="104">
        <v>3.9206087617149</v>
      </c>
      <c r="D59" s="105">
        <v>1659489</v>
      </c>
      <c r="E59" s="105">
        <v>960959</v>
      </c>
      <c r="F59" s="106">
        <f aca="true" t="shared" si="2" ref="F59:F68">+(E59-D59)/D59</f>
        <v>-0.4209307804992983</v>
      </c>
      <c r="G59" s="105">
        <v>3070724</v>
      </c>
      <c r="H59" s="105">
        <v>2108407</v>
      </c>
      <c r="I59" s="106">
        <f aca="true" t="shared" si="3" ref="I59:I68">+(H59-G59)/G59</f>
        <v>-0.3133844005517917</v>
      </c>
      <c r="J59" s="103">
        <v>3</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row>
    <row r="60" spans="1:33" s="107" customFormat="1" ht="12.75">
      <c r="A60" s="103" t="s">
        <v>114</v>
      </c>
      <c r="B60" s="103" t="s">
        <v>70</v>
      </c>
      <c r="C60" s="104">
        <v>1.40966409324685</v>
      </c>
      <c r="D60" s="105">
        <v>3268176</v>
      </c>
      <c r="E60" s="105">
        <v>714556</v>
      </c>
      <c r="F60" s="106">
        <f t="shared" si="2"/>
        <v>-0.7813593882336815</v>
      </c>
      <c r="G60" s="105">
        <v>2220352</v>
      </c>
      <c r="H60" s="105">
        <v>430544</v>
      </c>
      <c r="I60" s="106">
        <f t="shared" si="3"/>
        <v>-0.8060920070331191</v>
      </c>
      <c r="J60" s="103">
        <v>4</v>
      </c>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row>
    <row r="61" spans="1:33" s="107" customFormat="1" ht="12.75">
      <c r="A61" s="103" t="s">
        <v>111</v>
      </c>
      <c r="B61" s="103" t="s">
        <v>70</v>
      </c>
      <c r="C61" s="104">
        <v>0.347482761198918</v>
      </c>
      <c r="D61" s="105">
        <v>636231</v>
      </c>
      <c r="E61" s="105">
        <v>1191806</v>
      </c>
      <c r="F61" s="106">
        <f t="shared" si="2"/>
        <v>0.8732284343265261</v>
      </c>
      <c r="G61" s="105">
        <v>509592</v>
      </c>
      <c r="H61" s="105">
        <v>1189704</v>
      </c>
      <c r="I61" s="106">
        <f t="shared" si="3"/>
        <v>1.3346206376866199</v>
      </c>
      <c r="J61" s="103">
        <v>6</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s="107" customFormat="1" ht="12.75">
      <c r="A62" s="103" t="s">
        <v>110</v>
      </c>
      <c r="B62" s="103" t="s">
        <v>70</v>
      </c>
      <c r="C62" s="104">
        <v>0.309584998082712</v>
      </c>
      <c r="D62" s="105">
        <v>130657</v>
      </c>
      <c r="E62" s="105">
        <v>488970</v>
      </c>
      <c r="F62" s="106">
        <f t="shared" si="2"/>
        <v>2.742394207734756</v>
      </c>
      <c r="G62" s="105">
        <v>454014</v>
      </c>
      <c r="H62" s="105">
        <v>1621813</v>
      </c>
      <c r="I62" s="106">
        <f t="shared" si="3"/>
        <v>2.5721651755232218</v>
      </c>
      <c r="J62" s="103">
        <v>8</v>
      </c>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10" s="108" customFormat="1" ht="12.75">
      <c r="A63" s="103" t="s">
        <v>112</v>
      </c>
      <c r="B63" s="103" t="s">
        <v>70</v>
      </c>
      <c r="C63" s="104">
        <v>0.0962984220073234</v>
      </c>
      <c r="D63" s="105">
        <v>60230</v>
      </c>
      <c r="E63" s="105">
        <v>0</v>
      </c>
      <c r="F63" s="106">
        <f t="shared" si="2"/>
        <v>-1</v>
      </c>
      <c r="G63" s="105">
        <v>141224</v>
      </c>
      <c r="H63" s="105">
        <v>0</v>
      </c>
      <c r="I63" s="106">
        <f t="shared" si="3"/>
        <v>-1</v>
      </c>
      <c r="J63" s="103">
        <v>12</v>
      </c>
    </row>
    <row r="64" spans="1:10" s="108" customFormat="1" ht="12.75">
      <c r="A64" s="103" t="s">
        <v>113</v>
      </c>
      <c r="B64" s="103" t="s">
        <v>70</v>
      </c>
      <c r="C64" s="104">
        <v>0.0379345848659676</v>
      </c>
      <c r="D64" s="105">
        <v>92720</v>
      </c>
      <c r="E64" s="105">
        <v>113528</v>
      </c>
      <c r="F64" s="106"/>
      <c r="G64" s="105">
        <v>59717</v>
      </c>
      <c r="H64" s="105">
        <v>50721</v>
      </c>
      <c r="I64" s="106"/>
      <c r="J64" s="103">
        <v>15</v>
      </c>
    </row>
    <row r="65" spans="1:10" s="67" customFormat="1" ht="12.75">
      <c r="A65" t="s">
        <v>98</v>
      </c>
      <c r="B65" t="s">
        <v>99</v>
      </c>
      <c r="C65" s="75">
        <v>0.0335098379362282</v>
      </c>
      <c r="D65" s="37">
        <v>0</v>
      </c>
      <c r="E65" s="37">
        <v>18180</v>
      </c>
      <c r="F65" s="76"/>
      <c r="G65" s="37">
        <v>0</v>
      </c>
      <c r="H65" s="37">
        <v>63086</v>
      </c>
      <c r="I65" s="76"/>
      <c r="J65">
        <v>16</v>
      </c>
    </row>
    <row r="66" spans="1:10" s="67" customFormat="1" ht="12.75">
      <c r="A66" t="s">
        <v>83</v>
      </c>
      <c r="B66" t="s">
        <v>70</v>
      </c>
      <c r="C66" s="75">
        <v>0.0314171351580851</v>
      </c>
      <c r="D66" s="37">
        <v>40065</v>
      </c>
      <c r="E66" s="37">
        <v>52800</v>
      </c>
      <c r="F66" s="76">
        <f t="shared" si="2"/>
        <v>0.3178584799700487</v>
      </c>
      <c r="G66" s="37">
        <v>46074</v>
      </c>
      <c r="H66" s="37">
        <v>163416</v>
      </c>
      <c r="I66" s="76">
        <f t="shared" si="3"/>
        <v>2.5468159916655813</v>
      </c>
      <c r="J66">
        <v>17</v>
      </c>
    </row>
    <row r="67" spans="1:10" s="67" customFormat="1" ht="12.75">
      <c r="A67" t="s">
        <v>108</v>
      </c>
      <c r="B67" t="s">
        <v>70</v>
      </c>
      <c r="C67" s="75">
        <v>0.0269426106777415</v>
      </c>
      <c r="D67" s="37">
        <v>0</v>
      </c>
      <c r="E67" s="37">
        <v>0</v>
      </c>
      <c r="F67" s="76"/>
      <c r="G67" s="37">
        <v>0</v>
      </c>
      <c r="H67" s="37">
        <v>0</v>
      </c>
      <c r="I67" s="76"/>
      <c r="J67">
        <v>19</v>
      </c>
    </row>
    <row r="68" spans="1:10" s="67" customFormat="1" ht="12.75">
      <c r="A68" t="s">
        <v>109</v>
      </c>
      <c r="B68" t="s">
        <v>70</v>
      </c>
      <c r="C68" s="75">
        <v>0.0235270524451841</v>
      </c>
      <c r="D68" s="37">
        <v>21820</v>
      </c>
      <c r="E68" s="37">
        <v>83743</v>
      </c>
      <c r="F68" s="76">
        <f t="shared" si="2"/>
        <v>2.8379010082493124</v>
      </c>
      <c r="G68" s="37">
        <v>34503</v>
      </c>
      <c r="H68" s="37">
        <v>252923</v>
      </c>
      <c r="I68" s="76">
        <f t="shared" si="3"/>
        <v>6.330464017621656</v>
      </c>
      <c r="J68">
        <v>20</v>
      </c>
    </row>
    <row r="69" spans="1:10" s="67" customFormat="1" ht="12.75">
      <c r="A69" s="3"/>
      <c r="B69" s="78"/>
      <c r="C69" s="79"/>
      <c r="D69" s="80"/>
      <c r="E69" s="81"/>
      <c r="F69" s="81"/>
      <c r="G69" s="60"/>
      <c r="H69" s="80"/>
      <c r="I69" s="81"/>
      <c r="J69" s="81"/>
    </row>
    <row r="70" spans="1:33" s="2" customFormat="1" ht="12.75">
      <c r="A70" s="55" t="s">
        <v>210</v>
      </c>
      <c r="B70" s="55"/>
      <c r="C70" s="82">
        <f>SUM(C57:C69)</f>
        <v>98.35235216485121</v>
      </c>
      <c r="D70" s="83"/>
      <c r="E70" s="56"/>
      <c r="F70" s="56"/>
      <c r="G70" s="56">
        <f>SUM(G57:G69)</f>
        <v>117683746</v>
      </c>
      <c r="H70" s="83">
        <f>SUM(H57:H69)</f>
        <v>219912562</v>
      </c>
      <c r="I70" s="57">
        <f>+(H70-G70)/G70</f>
        <v>0.8686740478162549</v>
      </c>
      <c r="J70" s="56"/>
      <c r="K70" s="67"/>
      <c r="L70" s="67"/>
      <c r="M70" s="67"/>
      <c r="N70" s="67"/>
      <c r="O70" s="67"/>
      <c r="P70" s="67"/>
      <c r="Q70" s="67"/>
      <c r="R70" s="67"/>
      <c r="S70" s="67"/>
      <c r="T70" s="67"/>
      <c r="U70" s="67"/>
      <c r="V70" s="67"/>
      <c r="W70" s="67"/>
      <c r="X70" s="67"/>
      <c r="Y70" s="67"/>
      <c r="Z70" s="67"/>
      <c r="AA70" s="67"/>
      <c r="AB70" s="67"/>
      <c r="AC70" s="67"/>
      <c r="AD70" s="67"/>
      <c r="AE70" s="67"/>
      <c r="AF70" s="67"/>
      <c r="AG70" s="67"/>
    </row>
    <row r="71" spans="3:10" s="67" customFormat="1" ht="12.75">
      <c r="C71" s="84"/>
      <c r="D71" s="85"/>
      <c r="E71" s="60"/>
      <c r="F71" s="60"/>
      <c r="G71" s="60"/>
      <c r="H71" s="85"/>
      <c r="I71" s="60"/>
      <c r="J71" s="60"/>
    </row>
    <row r="72" spans="1:10" s="67" customFormat="1" ht="12.75">
      <c r="A72" s="86" t="s">
        <v>58</v>
      </c>
      <c r="C72" s="84"/>
      <c r="D72" s="85"/>
      <c r="E72" s="60"/>
      <c r="F72" s="60"/>
      <c r="G72" s="60"/>
      <c r="H72" s="85"/>
      <c r="I72" s="60"/>
      <c r="J72" s="60"/>
    </row>
    <row r="73" spans="11:33" ht="12.75">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51" t="s">
        <v>63</v>
      </c>
      <c r="B74" s="151"/>
      <c r="C74" s="151"/>
      <c r="D74" s="151"/>
      <c r="E74" s="151"/>
      <c r="F74" s="151"/>
      <c r="G74" s="151"/>
      <c r="H74" s="151"/>
      <c r="I74" s="151"/>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50" t="s">
        <v>60</v>
      </c>
      <c r="B75" s="150"/>
      <c r="C75" s="150"/>
      <c r="D75" s="150"/>
      <c r="E75" s="150"/>
      <c r="F75" s="150"/>
      <c r="G75" s="150"/>
      <c r="H75" s="150"/>
      <c r="I75" s="150"/>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50" t="s">
        <v>45</v>
      </c>
      <c r="B76" s="150"/>
      <c r="C76" s="150"/>
      <c r="D76" s="150"/>
      <c r="E76" s="150"/>
      <c r="F76" s="150"/>
      <c r="G76" s="150"/>
      <c r="H76" s="150"/>
      <c r="I76" s="150"/>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95"/>
      <c r="B77" s="95"/>
      <c r="C77" s="95"/>
      <c r="D77" s="95"/>
      <c r="E77" s="95"/>
      <c r="F77" s="95"/>
      <c r="G77" s="95"/>
      <c r="H77" s="95"/>
      <c r="I77" s="95"/>
      <c r="K77" s="67"/>
      <c r="L77" s="67"/>
      <c r="M77" s="67"/>
      <c r="N77" s="67"/>
      <c r="O77" s="67"/>
      <c r="P77" s="67"/>
      <c r="Q77" s="67"/>
      <c r="R77" s="67"/>
      <c r="S77" s="67"/>
      <c r="T77" s="67"/>
      <c r="U77" s="67"/>
      <c r="V77" s="67"/>
      <c r="W77" s="67"/>
      <c r="X77" s="67"/>
      <c r="Y77" s="67"/>
      <c r="Z77" s="67"/>
      <c r="AA77" s="67"/>
      <c r="AB77" s="67"/>
      <c r="AC77" s="67"/>
      <c r="AD77" s="67"/>
      <c r="AE77" s="67"/>
      <c r="AF77" s="67"/>
      <c r="AG77" s="67"/>
    </row>
    <row r="78" spans="1:10" s="67" customFormat="1" ht="30.75" customHeight="1">
      <c r="A78" s="65" t="s">
        <v>338</v>
      </c>
      <c r="B78" s="65" t="s">
        <v>67</v>
      </c>
      <c r="C78" s="66" t="s">
        <v>206</v>
      </c>
      <c r="D78" s="149" t="s">
        <v>207</v>
      </c>
      <c r="E78" s="149"/>
      <c r="F78" s="149"/>
      <c r="G78" s="149" t="s">
        <v>293</v>
      </c>
      <c r="H78" s="149"/>
      <c r="I78" s="149"/>
      <c r="J78" s="65" t="s">
        <v>208</v>
      </c>
    </row>
    <row r="79" spans="1:10" s="67" customFormat="1" ht="15.75" customHeight="1">
      <c r="A79" s="68"/>
      <c r="B79" s="68"/>
      <c r="C79" s="69">
        <v>2007</v>
      </c>
      <c r="D79" s="149" t="str">
        <f>+D55</f>
        <v>Enero-Septiembre</v>
      </c>
      <c r="E79" s="149"/>
      <c r="F79" s="65" t="s">
        <v>208</v>
      </c>
      <c r="G79" s="149" t="str">
        <f>+D79</f>
        <v>Enero-Septiembre</v>
      </c>
      <c r="H79" s="149"/>
      <c r="I79" s="65" t="s">
        <v>208</v>
      </c>
      <c r="J79" s="70" t="s">
        <v>209</v>
      </c>
    </row>
    <row r="80" spans="1:10" s="67" customFormat="1" ht="15.75">
      <c r="A80" s="71"/>
      <c r="B80" s="71"/>
      <c r="C80" s="72"/>
      <c r="D80" s="73">
        <v>2007</v>
      </c>
      <c r="E80" s="73">
        <v>2008</v>
      </c>
      <c r="F80" s="74" t="s">
        <v>209</v>
      </c>
      <c r="G80" s="73">
        <v>2007</v>
      </c>
      <c r="H80" s="73">
        <v>2008</v>
      </c>
      <c r="I80" s="74" t="s">
        <v>209</v>
      </c>
      <c r="J80" s="71"/>
    </row>
    <row r="81" spans="1:33" s="77" customFormat="1" ht="12.75">
      <c r="A81" t="s">
        <v>88</v>
      </c>
      <c r="B81" t="s">
        <v>70</v>
      </c>
      <c r="C81" s="75">
        <v>64.1135665981826</v>
      </c>
      <c r="D81" s="37">
        <v>178197942</v>
      </c>
      <c r="E81" s="37">
        <v>161325577</v>
      </c>
      <c r="F81" s="76">
        <f>+(E81-D81)/D81</f>
        <v>-0.09468327642077931</v>
      </c>
      <c r="G81" s="37">
        <v>242715057</v>
      </c>
      <c r="H81" s="37">
        <v>226027971</v>
      </c>
      <c r="I81" s="76">
        <f>+(H81-G81)/G81</f>
        <v>-0.06875175444925116</v>
      </c>
      <c r="J81">
        <v>1</v>
      </c>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76</v>
      </c>
      <c r="B82" t="s">
        <v>70</v>
      </c>
      <c r="C82" s="75">
        <v>12.7053733184605</v>
      </c>
      <c r="D82" s="37">
        <v>27725642</v>
      </c>
      <c r="E82" s="37">
        <v>17401507</v>
      </c>
      <c r="F82" s="76">
        <f>+(E82-D82)/D82</f>
        <v>-0.37236775256637883</v>
      </c>
      <c r="G82" s="37">
        <v>32534714</v>
      </c>
      <c r="H82" s="37">
        <v>17515526</v>
      </c>
      <c r="I82" s="76">
        <f>+(H82-G82)/G82</f>
        <v>-0.46163577771115494</v>
      </c>
      <c r="J82">
        <v>2</v>
      </c>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111</v>
      </c>
      <c r="B83" t="s">
        <v>70</v>
      </c>
      <c r="C83" s="75">
        <v>5.12403665493459</v>
      </c>
      <c r="D83" s="37">
        <v>18648651</v>
      </c>
      <c r="E83" s="37">
        <v>13751382</v>
      </c>
      <c r="F83" s="76">
        <f aca="true" t="shared" si="4" ref="F83:F99">+(E83-D83)/D83</f>
        <v>-0.26260714514953387</v>
      </c>
      <c r="G83" s="37">
        <v>19579905</v>
      </c>
      <c r="H83" s="37">
        <v>13708216</v>
      </c>
      <c r="I83" s="76">
        <f aca="true" t="shared" si="5" ref="I83:I99">+(H83-G83)/G83</f>
        <v>-0.2998834264006899</v>
      </c>
      <c r="J83">
        <v>3</v>
      </c>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114</v>
      </c>
      <c r="B84" t="s">
        <v>70</v>
      </c>
      <c r="C84" s="75">
        <v>4.65927209437272</v>
      </c>
      <c r="D84" s="37">
        <v>19795160</v>
      </c>
      <c r="E84" s="37">
        <v>18935083</v>
      </c>
      <c r="F84" s="76">
        <f t="shared" si="4"/>
        <v>-0.0434488531540033</v>
      </c>
      <c r="G84" s="37">
        <v>19433761</v>
      </c>
      <c r="H84" s="37">
        <v>13663126</v>
      </c>
      <c r="I84" s="76">
        <f t="shared" si="5"/>
        <v>-0.29693866256768314</v>
      </c>
      <c r="J84">
        <v>4</v>
      </c>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119</v>
      </c>
      <c r="B85" t="s">
        <v>70</v>
      </c>
      <c r="C85" s="75">
        <v>2.32270522106744</v>
      </c>
      <c r="D85" s="37">
        <v>4176186</v>
      </c>
      <c r="E85" s="37">
        <v>5515846</v>
      </c>
      <c r="F85" s="76">
        <f t="shared" si="4"/>
        <v>0.32078552056828885</v>
      </c>
      <c r="G85" s="37">
        <v>5659087</v>
      </c>
      <c r="H85" s="37">
        <v>9441899</v>
      </c>
      <c r="I85" s="76">
        <f t="shared" si="5"/>
        <v>0.6684491685672972</v>
      </c>
      <c r="J85">
        <v>5</v>
      </c>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120</v>
      </c>
      <c r="B86" t="s">
        <v>70</v>
      </c>
      <c r="C86" s="75">
        <v>1.30997681750811</v>
      </c>
      <c r="D86" s="37">
        <v>1322448</v>
      </c>
      <c r="E86" s="37">
        <v>1917136</v>
      </c>
      <c r="F86" s="76">
        <f t="shared" si="4"/>
        <v>0.4496872466819111</v>
      </c>
      <c r="G86" s="37">
        <v>4729761</v>
      </c>
      <c r="H86" s="37">
        <v>6901395</v>
      </c>
      <c r="I86" s="76">
        <f t="shared" si="5"/>
        <v>0.4591424386982767</v>
      </c>
      <c r="J86">
        <v>6</v>
      </c>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113</v>
      </c>
      <c r="B87" t="s">
        <v>70</v>
      </c>
      <c r="C87" s="75">
        <v>1.19314430240402</v>
      </c>
      <c r="D87" s="37">
        <v>6000747</v>
      </c>
      <c r="E87" s="37">
        <v>10280568</v>
      </c>
      <c r="F87" s="76">
        <f t="shared" si="4"/>
        <v>0.7132147047692562</v>
      </c>
      <c r="G87" s="37">
        <v>4380401</v>
      </c>
      <c r="H87" s="37">
        <v>6854456</v>
      </c>
      <c r="I87" s="76">
        <f t="shared" si="5"/>
        <v>0.56480103077321</v>
      </c>
      <c r="J87">
        <v>7</v>
      </c>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71</v>
      </c>
      <c r="B88" t="s">
        <v>70</v>
      </c>
      <c r="C88" s="75">
        <v>1.01878621640591</v>
      </c>
      <c r="D88" s="37">
        <v>148150</v>
      </c>
      <c r="E88" s="37">
        <v>258292</v>
      </c>
      <c r="F88" s="76">
        <f t="shared" si="4"/>
        <v>0.7434492068849139</v>
      </c>
      <c r="G88" s="37">
        <v>1173108</v>
      </c>
      <c r="H88" s="37">
        <v>1754100</v>
      </c>
      <c r="I88" s="76">
        <f t="shared" si="5"/>
        <v>0.49525874855512025</v>
      </c>
      <c r="J88">
        <v>8</v>
      </c>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98</v>
      </c>
      <c r="B89" t="s">
        <v>99</v>
      </c>
      <c r="C89" s="75">
        <v>0.873181169502407</v>
      </c>
      <c r="D89" s="37">
        <v>964277</v>
      </c>
      <c r="E89" s="37">
        <v>816217</v>
      </c>
      <c r="F89" s="76">
        <f t="shared" si="4"/>
        <v>-0.1535450912963806</v>
      </c>
      <c r="G89" s="37">
        <v>2386269</v>
      </c>
      <c r="H89" s="37">
        <v>2989681</v>
      </c>
      <c r="I89" s="76">
        <f t="shared" si="5"/>
        <v>0.2528683899426259</v>
      </c>
      <c r="J89">
        <v>9</v>
      </c>
      <c r="K89" s="67"/>
      <c r="L89" s="67"/>
      <c r="M89" s="67"/>
      <c r="N89" s="67"/>
      <c r="O89" s="67"/>
      <c r="P89" s="67"/>
      <c r="Q89" s="67"/>
      <c r="R89" s="67"/>
      <c r="S89" s="67"/>
      <c r="T89" s="67"/>
      <c r="U89" s="67"/>
      <c r="V89" s="67"/>
      <c r="W89" s="67"/>
      <c r="X89" s="67"/>
      <c r="Y89" s="67"/>
      <c r="Z89" s="67"/>
      <c r="AA89" s="67"/>
      <c r="AB89" s="67"/>
      <c r="AC89" s="67"/>
      <c r="AD89" s="67"/>
      <c r="AE89" s="67"/>
      <c r="AF89" s="67"/>
      <c r="AG89" s="67"/>
    </row>
    <row r="90" spans="1:10" s="67" customFormat="1" ht="12.75">
      <c r="A90" t="s">
        <v>108</v>
      </c>
      <c r="B90" t="s">
        <v>70</v>
      </c>
      <c r="C90" s="75">
        <v>0.870914297885456</v>
      </c>
      <c r="D90" s="37">
        <v>951445</v>
      </c>
      <c r="E90" s="37">
        <v>1856166</v>
      </c>
      <c r="F90" s="76">
        <f t="shared" si="4"/>
        <v>0.9508915386596177</v>
      </c>
      <c r="G90" s="37">
        <v>1642884</v>
      </c>
      <c r="H90" s="37">
        <v>3100387</v>
      </c>
      <c r="I90" s="76">
        <f t="shared" si="5"/>
        <v>0.887161235972838</v>
      </c>
      <c r="J90">
        <v>10</v>
      </c>
    </row>
    <row r="91" spans="1:10" s="67" customFormat="1" ht="12.75">
      <c r="A91" t="s">
        <v>115</v>
      </c>
      <c r="B91" t="s">
        <v>70</v>
      </c>
      <c r="C91" s="75">
        <v>0.72359129393219</v>
      </c>
      <c r="D91" s="37">
        <v>3002176</v>
      </c>
      <c r="E91" s="37">
        <v>1211034</v>
      </c>
      <c r="F91" s="76">
        <f t="shared" si="4"/>
        <v>-0.5966145888848622</v>
      </c>
      <c r="G91" s="37">
        <v>2784085</v>
      </c>
      <c r="H91" s="37">
        <v>960512</v>
      </c>
      <c r="I91" s="76">
        <f t="shared" si="5"/>
        <v>-0.6549990391816342</v>
      </c>
      <c r="J91">
        <v>12</v>
      </c>
    </row>
    <row r="92" spans="1:10" s="67" customFormat="1" ht="12.75">
      <c r="A92" t="s">
        <v>96</v>
      </c>
      <c r="B92" t="s">
        <v>70</v>
      </c>
      <c r="C92" s="75">
        <v>0.474187593965233</v>
      </c>
      <c r="D92" s="37">
        <v>1602033</v>
      </c>
      <c r="E92" s="37">
        <v>1086830</v>
      </c>
      <c r="F92" s="76">
        <f t="shared" si="4"/>
        <v>-0.32159325057598687</v>
      </c>
      <c r="G92" s="37">
        <v>1824481</v>
      </c>
      <c r="H92" s="37">
        <v>1155058</v>
      </c>
      <c r="I92" s="76">
        <f t="shared" si="5"/>
        <v>-0.3669114668774298</v>
      </c>
      <c r="J92">
        <v>13</v>
      </c>
    </row>
    <row r="93" spans="1:10" s="67" customFormat="1" ht="12.75">
      <c r="A93" t="s">
        <v>107</v>
      </c>
      <c r="B93" t="s">
        <v>70</v>
      </c>
      <c r="C93" s="75">
        <v>0.385902274993057</v>
      </c>
      <c r="D93" s="37">
        <v>84780</v>
      </c>
      <c r="E93" s="37">
        <v>261659</v>
      </c>
      <c r="F93" s="76">
        <f t="shared" si="4"/>
        <v>2.0863293229535267</v>
      </c>
      <c r="G93" s="37">
        <v>386861</v>
      </c>
      <c r="H93" s="37">
        <v>1045906</v>
      </c>
      <c r="I93" s="76">
        <f t="shared" si="5"/>
        <v>1.7035705330855269</v>
      </c>
      <c r="J93">
        <v>14</v>
      </c>
    </row>
    <row r="94" spans="1:10" s="67" customFormat="1" ht="12.75">
      <c r="A94" t="s">
        <v>116</v>
      </c>
      <c r="B94" t="s">
        <v>70</v>
      </c>
      <c r="C94" s="75">
        <v>0.352736607337042</v>
      </c>
      <c r="D94" s="37">
        <v>398266</v>
      </c>
      <c r="E94" s="37">
        <v>593545</v>
      </c>
      <c r="F94" s="76">
        <f t="shared" si="4"/>
        <v>0.49032305042358626</v>
      </c>
      <c r="G94" s="37">
        <v>1357187</v>
      </c>
      <c r="H94" s="37">
        <v>2407385</v>
      </c>
      <c r="I94" s="76">
        <f t="shared" si="5"/>
        <v>0.7738049362394424</v>
      </c>
      <c r="J94">
        <v>15</v>
      </c>
    </row>
    <row r="95" spans="1:10" s="67" customFormat="1" ht="12.75">
      <c r="A95" t="s">
        <v>118</v>
      </c>
      <c r="B95" t="s">
        <v>99</v>
      </c>
      <c r="C95" s="75">
        <v>0.318794870127229</v>
      </c>
      <c r="D95" s="37">
        <v>744000</v>
      </c>
      <c r="E95" s="37">
        <v>6461033</v>
      </c>
      <c r="F95" s="76">
        <f t="shared" si="4"/>
        <v>7.684184139784946</v>
      </c>
      <c r="G95" s="37">
        <v>545056</v>
      </c>
      <c r="H95" s="37">
        <v>2593457</v>
      </c>
      <c r="I95" s="76">
        <f t="shared" si="5"/>
        <v>3.7581477866494453</v>
      </c>
      <c r="J95">
        <v>16</v>
      </c>
    </row>
    <row r="96" spans="1:10" s="67" customFormat="1" ht="12.75">
      <c r="A96" t="s">
        <v>100</v>
      </c>
      <c r="B96" t="s">
        <v>70</v>
      </c>
      <c r="C96" s="75">
        <v>0.315209771860294</v>
      </c>
      <c r="D96" s="37">
        <v>1416175</v>
      </c>
      <c r="E96" s="37">
        <v>684907</v>
      </c>
      <c r="F96" s="76">
        <f t="shared" si="4"/>
        <v>-0.5163683866753755</v>
      </c>
      <c r="G96" s="37">
        <v>1212799</v>
      </c>
      <c r="H96" s="37">
        <v>803567</v>
      </c>
      <c r="I96" s="76">
        <f t="shared" si="5"/>
        <v>-0.3374277188553091</v>
      </c>
      <c r="J96">
        <v>17</v>
      </c>
    </row>
    <row r="97" spans="1:10" s="67" customFormat="1" ht="12.75">
      <c r="A97" t="s">
        <v>117</v>
      </c>
      <c r="B97" t="s">
        <v>99</v>
      </c>
      <c r="C97" s="75">
        <v>0.285344089175663</v>
      </c>
      <c r="D97" s="37">
        <v>150441</v>
      </c>
      <c r="E97" s="37">
        <v>162320</v>
      </c>
      <c r="F97" s="76">
        <f t="shared" si="4"/>
        <v>0.07896118744225311</v>
      </c>
      <c r="G97" s="37">
        <v>578027</v>
      </c>
      <c r="H97" s="37">
        <v>663102</v>
      </c>
      <c r="I97" s="76">
        <f t="shared" si="5"/>
        <v>0.14718170604487332</v>
      </c>
      <c r="J97">
        <v>18</v>
      </c>
    </row>
    <row r="98" spans="1:10" s="67" customFormat="1" ht="12.75">
      <c r="A98" t="s">
        <v>121</v>
      </c>
      <c r="B98" t="s">
        <v>70</v>
      </c>
      <c r="C98" s="75">
        <v>0.214259652725041</v>
      </c>
      <c r="D98" s="37">
        <v>259691</v>
      </c>
      <c r="E98" s="37">
        <v>142805</v>
      </c>
      <c r="F98" s="76">
        <f t="shared" si="4"/>
        <v>-0.45009646079378957</v>
      </c>
      <c r="G98" s="37">
        <v>412309</v>
      </c>
      <c r="H98" s="37">
        <v>189425</v>
      </c>
      <c r="I98" s="76">
        <f t="shared" si="5"/>
        <v>-0.5405751511609012</v>
      </c>
      <c r="J98">
        <v>19</v>
      </c>
    </row>
    <row r="99" spans="1:10" s="67" customFormat="1" ht="12.75">
      <c r="A99" t="s">
        <v>105</v>
      </c>
      <c r="B99" t="s">
        <v>70</v>
      </c>
      <c r="C99" s="75">
        <v>0.197349861261843</v>
      </c>
      <c r="D99" s="37">
        <v>736647</v>
      </c>
      <c r="E99" s="37">
        <v>400509</v>
      </c>
      <c r="F99" s="76">
        <f t="shared" si="4"/>
        <v>-0.45630810958301604</v>
      </c>
      <c r="G99" s="37">
        <v>759322</v>
      </c>
      <c r="H99" s="37">
        <v>515735</v>
      </c>
      <c r="I99" s="76">
        <f t="shared" si="5"/>
        <v>-0.32079539378550864</v>
      </c>
      <c r="J99">
        <v>20</v>
      </c>
    </row>
    <row r="100" spans="1:10" s="67" customFormat="1" ht="12.75">
      <c r="A100" s="3"/>
      <c r="B100" s="78"/>
      <c r="C100" s="79"/>
      <c r="D100" s="80"/>
      <c r="E100" s="81"/>
      <c r="F100" s="81"/>
      <c r="G100" s="60"/>
      <c r="H100" s="80"/>
      <c r="I100" s="81"/>
      <c r="J100" s="81"/>
    </row>
    <row r="101" spans="1:33" s="2" customFormat="1" ht="12.75">
      <c r="A101" s="55" t="s">
        <v>210</v>
      </c>
      <c r="B101" s="55"/>
      <c r="C101" s="82">
        <f>SUM(C81:C100)</f>
        <v>97.45833270610136</v>
      </c>
      <c r="D101" s="83"/>
      <c r="E101" s="56"/>
      <c r="F101" s="56"/>
      <c r="G101" s="56">
        <f>SUM(G81:G100)</f>
        <v>344095074</v>
      </c>
      <c r="H101" s="83">
        <f>SUM(H81:H100)</f>
        <v>312290904</v>
      </c>
      <c r="I101" s="57">
        <f>+(H101-G101)/G101</f>
        <v>-0.0924284373800713</v>
      </c>
      <c r="J101" s="56"/>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0" s="67" customFormat="1" ht="12.75">
      <c r="C102" s="84"/>
      <c r="D102" s="85"/>
      <c r="E102" s="60"/>
      <c r="F102" s="60"/>
      <c r="G102" s="60"/>
      <c r="H102" s="85"/>
      <c r="I102" s="60"/>
      <c r="J102" s="60"/>
    </row>
    <row r="103" spans="1:10" s="67" customFormat="1" ht="12.75">
      <c r="A103" s="86" t="s">
        <v>58</v>
      </c>
      <c r="C103" s="84"/>
      <c r="D103" s="85"/>
      <c r="E103" s="60"/>
      <c r="F103" s="60"/>
      <c r="G103" s="60"/>
      <c r="H103" s="85"/>
      <c r="I103" s="60"/>
      <c r="J103" s="60"/>
    </row>
    <row r="104" spans="11:33" ht="12.75">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51" t="s">
        <v>221</v>
      </c>
      <c r="B105" s="151"/>
      <c r="C105" s="151"/>
      <c r="D105" s="151"/>
      <c r="E105" s="151"/>
      <c r="F105" s="151"/>
      <c r="G105" s="151"/>
      <c r="H105" s="151"/>
      <c r="I105" s="151"/>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50" t="s">
        <v>60</v>
      </c>
      <c r="B106" s="150"/>
      <c r="C106" s="150"/>
      <c r="D106" s="150"/>
      <c r="E106" s="150"/>
      <c r="F106" s="150"/>
      <c r="G106" s="150"/>
      <c r="H106" s="150"/>
      <c r="I106" s="150"/>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50" t="s">
        <v>64</v>
      </c>
      <c r="B107" s="150"/>
      <c r="C107" s="150"/>
      <c r="D107" s="150"/>
      <c r="E107" s="150"/>
      <c r="F107" s="150"/>
      <c r="G107" s="150"/>
      <c r="H107" s="150"/>
      <c r="I107" s="150"/>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95"/>
      <c r="B108" s="95"/>
      <c r="C108" s="95"/>
      <c r="D108" s="95"/>
      <c r="E108" s="95"/>
      <c r="F108" s="95"/>
      <c r="G108" s="95"/>
      <c r="H108" s="95"/>
      <c r="I108" s="95"/>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0" s="67" customFormat="1" ht="30.75" customHeight="1">
      <c r="A109" s="65" t="s">
        <v>211</v>
      </c>
      <c r="B109" s="65" t="s">
        <v>67</v>
      </c>
      <c r="C109" s="66" t="s">
        <v>206</v>
      </c>
      <c r="D109" s="149" t="s">
        <v>207</v>
      </c>
      <c r="E109" s="149"/>
      <c r="F109" s="149"/>
      <c r="G109" s="149" t="s">
        <v>293</v>
      </c>
      <c r="H109" s="149"/>
      <c r="I109" s="149"/>
      <c r="J109" s="65" t="s">
        <v>208</v>
      </c>
    </row>
    <row r="110" spans="1:10" s="67" customFormat="1" ht="15.75" customHeight="1">
      <c r="A110" s="68"/>
      <c r="B110" s="68"/>
      <c r="C110" s="69">
        <v>2007</v>
      </c>
      <c r="D110" s="149" t="str">
        <f>+D79</f>
        <v>Enero-Septiembre</v>
      </c>
      <c r="E110" s="149"/>
      <c r="F110" s="65" t="s">
        <v>208</v>
      </c>
      <c r="G110" s="149" t="str">
        <f>+D110</f>
        <v>Enero-Septiembre</v>
      </c>
      <c r="H110" s="149"/>
      <c r="I110" s="65" t="s">
        <v>208</v>
      </c>
      <c r="J110" s="70" t="s">
        <v>209</v>
      </c>
    </row>
    <row r="111" spans="1:10" s="67" customFormat="1" ht="15.75">
      <c r="A111" s="71"/>
      <c r="B111" s="71"/>
      <c r="C111" s="72"/>
      <c r="D111" s="73">
        <v>2007</v>
      </c>
      <c r="E111" s="73">
        <v>2008</v>
      </c>
      <c r="F111" s="74" t="s">
        <v>209</v>
      </c>
      <c r="G111" s="73">
        <v>2007</v>
      </c>
      <c r="H111" s="73">
        <v>2008</v>
      </c>
      <c r="I111" s="74" t="s">
        <v>209</v>
      </c>
      <c r="J111" s="71"/>
    </row>
    <row r="112" spans="1:33" s="77" customFormat="1" ht="12.75">
      <c r="A112" t="s">
        <v>88</v>
      </c>
      <c r="B112" t="s">
        <v>70</v>
      </c>
      <c r="C112" s="75">
        <v>27.0025945403248</v>
      </c>
      <c r="D112" s="37">
        <v>248403380</v>
      </c>
      <c r="E112" s="37">
        <v>255739242</v>
      </c>
      <c r="F112" s="76">
        <f aca="true" t="shared" si="6" ref="F112:F131">+(E112-D112)/D112</f>
        <v>0.029532053871408673</v>
      </c>
      <c r="G112" s="37">
        <v>282468242</v>
      </c>
      <c r="H112" s="37">
        <v>336267843</v>
      </c>
      <c r="I112" s="76">
        <f aca="true" t="shared" si="7" ref="I112:I131">+(H112-G112)/G112</f>
        <v>0.19046247684013978</v>
      </c>
      <c r="J112">
        <v>1</v>
      </c>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76</v>
      </c>
      <c r="B113" t="s">
        <v>70</v>
      </c>
      <c r="C113" s="75">
        <v>10.0513742527826</v>
      </c>
      <c r="D113" s="37">
        <v>57799141</v>
      </c>
      <c r="E113" s="37">
        <v>25160574</v>
      </c>
      <c r="F113" s="76">
        <f t="shared" si="6"/>
        <v>-0.5646894821499164</v>
      </c>
      <c r="G113" s="37">
        <v>75313525</v>
      </c>
      <c r="H113" s="37">
        <v>37916375</v>
      </c>
      <c r="I113" s="76">
        <f t="shared" si="7"/>
        <v>-0.4965529099852915</v>
      </c>
      <c r="J113">
        <v>2</v>
      </c>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81</v>
      </c>
      <c r="B114" t="s">
        <v>70</v>
      </c>
      <c r="C114" s="75">
        <v>9.55427165149872</v>
      </c>
      <c r="D114" s="37">
        <v>115266237</v>
      </c>
      <c r="E114" s="37">
        <v>125890679</v>
      </c>
      <c r="F114" s="76">
        <f t="shared" si="6"/>
        <v>0.09217306191751536</v>
      </c>
      <c r="G114" s="37">
        <v>84107255</v>
      </c>
      <c r="H114" s="37">
        <v>110144077</v>
      </c>
      <c r="I114" s="76">
        <f t="shared" si="7"/>
        <v>0.3095668976475335</v>
      </c>
      <c r="J114">
        <v>3</v>
      </c>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124</v>
      </c>
      <c r="B115" t="s">
        <v>70</v>
      </c>
      <c r="C115" s="75">
        <v>7.38315063454435</v>
      </c>
      <c r="D115" s="37">
        <v>39301169</v>
      </c>
      <c r="E115" s="37">
        <v>43045500</v>
      </c>
      <c r="F115" s="76">
        <f t="shared" si="6"/>
        <v>0.09527276402388947</v>
      </c>
      <c r="G115" s="37">
        <v>55404721</v>
      </c>
      <c r="H115" s="37">
        <v>74427248</v>
      </c>
      <c r="I115" s="76">
        <f t="shared" si="7"/>
        <v>0.34333765528753407</v>
      </c>
      <c r="J115">
        <v>4</v>
      </c>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98</v>
      </c>
      <c r="B116" t="s">
        <v>99</v>
      </c>
      <c r="C116" s="75">
        <v>6.40687707384176</v>
      </c>
      <c r="D116" s="37">
        <v>11187430</v>
      </c>
      <c r="E116" s="37">
        <v>16008532</v>
      </c>
      <c r="F116" s="76">
        <f t="shared" si="6"/>
        <v>0.4309391879993886</v>
      </c>
      <c r="G116" s="37">
        <v>48009563</v>
      </c>
      <c r="H116" s="37">
        <v>66079748</v>
      </c>
      <c r="I116" s="76">
        <f t="shared" si="7"/>
        <v>0.3763872001917618</v>
      </c>
      <c r="J116">
        <v>5</v>
      </c>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123</v>
      </c>
      <c r="B117" t="s">
        <v>70</v>
      </c>
      <c r="C117" s="75">
        <v>4.69330097592597</v>
      </c>
      <c r="D117" s="37">
        <v>318388200</v>
      </c>
      <c r="E117" s="37">
        <v>270458140</v>
      </c>
      <c r="F117" s="76">
        <f t="shared" si="6"/>
        <v>-0.1505396870863933</v>
      </c>
      <c r="G117" s="37">
        <v>36292632</v>
      </c>
      <c r="H117" s="37">
        <v>31347720</v>
      </c>
      <c r="I117" s="76">
        <f t="shared" si="7"/>
        <v>-0.13625112667496808</v>
      </c>
      <c r="J117">
        <v>6</v>
      </c>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122</v>
      </c>
      <c r="B118" t="s">
        <v>70</v>
      </c>
      <c r="C118" s="75">
        <v>2.74230652338976</v>
      </c>
      <c r="D118" s="37">
        <v>9355065</v>
      </c>
      <c r="E118" s="37">
        <v>6766620</v>
      </c>
      <c r="F118" s="76">
        <f t="shared" si="6"/>
        <v>-0.27668915181241394</v>
      </c>
      <c r="G118" s="37">
        <v>23496300</v>
      </c>
      <c r="H118" s="37">
        <v>16509603</v>
      </c>
      <c r="I118" s="76">
        <f t="shared" si="7"/>
        <v>-0.29735307261143246</v>
      </c>
      <c r="J118">
        <v>7</v>
      </c>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128</v>
      </c>
      <c r="B119" t="s">
        <v>70</v>
      </c>
      <c r="C119" s="75">
        <v>2.6423330350972</v>
      </c>
      <c r="D119" s="37">
        <v>21548303</v>
      </c>
      <c r="E119" s="37">
        <v>20449316</v>
      </c>
      <c r="F119" s="76">
        <f t="shared" si="6"/>
        <v>-0.05100109275426468</v>
      </c>
      <c r="G119" s="37">
        <v>23418807</v>
      </c>
      <c r="H119" s="37">
        <v>27890585</v>
      </c>
      <c r="I119" s="76">
        <f t="shared" si="7"/>
        <v>0.19094815547179667</v>
      </c>
      <c r="J119">
        <v>8</v>
      </c>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100</v>
      </c>
      <c r="B120" t="s">
        <v>70</v>
      </c>
      <c r="C120" s="75">
        <v>2.03332033067738</v>
      </c>
      <c r="D120" s="37">
        <v>22674961</v>
      </c>
      <c r="E120" s="37">
        <v>26239498</v>
      </c>
      <c r="F120" s="76">
        <f t="shared" si="6"/>
        <v>0.15720146111827932</v>
      </c>
      <c r="G120" s="37">
        <v>21458483</v>
      </c>
      <c r="H120" s="37">
        <v>28477935</v>
      </c>
      <c r="I120" s="76">
        <f t="shared" si="7"/>
        <v>0.32711781163654485</v>
      </c>
      <c r="J120">
        <v>9</v>
      </c>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0" s="67" customFormat="1" ht="12.75">
      <c r="A121" t="s">
        <v>96</v>
      </c>
      <c r="B121" t="s">
        <v>70</v>
      </c>
      <c r="C121" s="75">
        <v>2.0299599035182</v>
      </c>
      <c r="D121" s="37">
        <v>19871112</v>
      </c>
      <c r="E121" s="37">
        <v>14467834</v>
      </c>
      <c r="F121" s="76">
        <f t="shared" si="6"/>
        <v>-0.271916236997708</v>
      </c>
      <c r="G121" s="37">
        <v>21185442</v>
      </c>
      <c r="H121" s="37">
        <v>19262996</v>
      </c>
      <c r="I121" s="76">
        <f t="shared" si="7"/>
        <v>-0.09074372864158321</v>
      </c>
      <c r="J121">
        <v>10</v>
      </c>
    </row>
    <row r="122" spans="1:10" s="67" customFormat="1" ht="12.75">
      <c r="A122" t="s">
        <v>71</v>
      </c>
      <c r="B122" t="s">
        <v>70</v>
      </c>
      <c r="C122" s="75">
        <v>1.95461006369932</v>
      </c>
      <c r="D122" s="37">
        <v>2147159</v>
      </c>
      <c r="E122" s="37">
        <v>2826394</v>
      </c>
      <c r="F122" s="76">
        <f t="shared" si="6"/>
        <v>0.3163412676937292</v>
      </c>
      <c r="G122" s="37">
        <v>17122288</v>
      </c>
      <c r="H122" s="37">
        <v>13617201</v>
      </c>
      <c r="I122" s="76">
        <f t="shared" si="7"/>
        <v>-0.2047090318770482</v>
      </c>
      <c r="J122">
        <v>11</v>
      </c>
    </row>
    <row r="123" spans="1:10" s="67" customFormat="1" ht="12.75">
      <c r="A123" t="s">
        <v>115</v>
      </c>
      <c r="B123" t="s">
        <v>70</v>
      </c>
      <c r="C123" s="75">
        <v>1.65767812698028</v>
      </c>
      <c r="D123" s="37">
        <v>21375775</v>
      </c>
      <c r="E123" s="37">
        <v>29241594</v>
      </c>
      <c r="F123" s="76">
        <f t="shared" si="6"/>
        <v>0.36797819026444656</v>
      </c>
      <c r="G123" s="37">
        <v>17529439</v>
      </c>
      <c r="H123" s="37">
        <v>33151814</v>
      </c>
      <c r="I123" s="76">
        <f t="shared" si="7"/>
        <v>0.8912079274185557</v>
      </c>
      <c r="J123">
        <v>12</v>
      </c>
    </row>
    <row r="124" spans="1:10" s="67" customFormat="1" ht="12.75">
      <c r="A124" t="s">
        <v>114</v>
      </c>
      <c r="B124" t="s">
        <v>70</v>
      </c>
      <c r="C124" s="75">
        <v>1.6173331387125</v>
      </c>
      <c r="D124" s="37">
        <v>17916853</v>
      </c>
      <c r="E124" s="37">
        <v>15416056</v>
      </c>
      <c r="F124" s="76">
        <f t="shared" si="6"/>
        <v>-0.1395779158315358</v>
      </c>
      <c r="G124" s="37">
        <v>17081934</v>
      </c>
      <c r="H124" s="37">
        <v>14857607</v>
      </c>
      <c r="I124" s="76">
        <f t="shared" si="7"/>
        <v>-0.130215173527775</v>
      </c>
      <c r="J124">
        <v>13</v>
      </c>
    </row>
    <row r="125" spans="1:10" s="67" customFormat="1" ht="12.75">
      <c r="A125" t="s">
        <v>127</v>
      </c>
      <c r="B125" t="s">
        <v>70</v>
      </c>
      <c r="C125" s="75">
        <v>1.38479278995511</v>
      </c>
      <c r="D125" s="37">
        <v>2120250</v>
      </c>
      <c r="E125" s="37">
        <v>2439992</v>
      </c>
      <c r="F125" s="76">
        <f t="shared" si="6"/>
        <v>0.1508039146327084</v>
      </c>
      <c r="G125" s="37">
        <v>10518956</v>
      </c>
      <c r="H125" s="37">
        <v>14726235</v>
      </c>
      <c r="I125" s="76">
        <f t="shared" si="7"/>
        <v>0.3999711568334348</v>
      </c>
      <c r="J125">
        <v>14</v>
      </c>
    </row>
    <row r="126" spans="1:10" s="67" customFormat="1" ht="12.75">
      <c r="A126" t="s">
        <v>126</v>
      </c>
      <c r="B126" t="s">
        <v>70</v>
      </c>
      <c r="C126" s="75">
        <v>1.36944268708295</v>
      </c>
      <c r="D126" s="37">
        <v>1190290</v>
      </c>
      <c r="E126" s="37">
        <v>1590190</v>
      </c>
      <c r="F126" s="76">
        <f t="shared" si="6"/>
        <v>0.33596854548051314</v>
      </c>
      <c r="G126" s="37">
        <v>9798896</v>
      </c>
      <c r="H126" s="37">
        <v>20663071</v>
      </c>
      <c r="I126" s="76">
        <f t="shared" si="7"/>
        <v>1.1087141857613347</v>
      </c>
      <c r="J126">
        <v>15</v>
      </c>
    </row>
    <row r="127" spans="1:10" s="67" customFormat="1" ht="12.75">
      <c r="A127" t="s">
        <v>125</v>
      </c>
      <c r="B127" t="s">
        <v>70</v>
      </c>
      <c r="C127" s="75">
        <v>1.17377434607439</v>
      </c>
      <c r="D127" s="37">
        <v>24587314</v>
      </c>
      <c r="E127" s="37">
        <v>23648973</v>
      </c>
      <c r="F127" s="76">
        <f t="shared" si="6"/>
        <v>-0.03816362372888718</v>
      </c>
      <c r="G127" s="37">
        <v>12538288</v>
      </c>
      <c r="H127" s="37">
        <v>11058257</v>
      </c>
      <c r="I127" s="76">
        <f t="shared" si="7"/>
        <v>-0.11804091595279993</v>
      </c>
      <c r="J127">
        <v>16</v>
      </c>
    </row>
    <row r="128" spans="1:10" s="67" customFormat="1" ht="12.75">
      <c r="A128" t="s">
        <v>129</v>
      </c>
      <c r="B128" t="s">
        <v>70</v>
      </c>
      <c r="C128" s="75">
        <v>1.0387719822363</v>
      </c>
      <c r="D128" s="37">
        <v>20903</v>
      </c>
      <c r="E128" s="37">
        <v>13351</v>
      </c>
      <c r="F128" s="76">
        <f t="shared" si="6"/>
        <v>-0.36128785341816966</v>
      </c>
      <c r="G128" s="37">
        <v>8198881</v>
      </c>
      <c r="H128" s="37">
        <v>8049098</v>
      </c>
      <c r="I128" s="76">
        <f t="shared" si="7"/>
        <v>-0.018268712523086993</v>
      </c>
      <c r="J128">
        <v>17</v>
      </c>
    </row>
    <row r="129" spans="1:10" s="67" customFormat="1" ht="12.75">
      <c r="A129" t="s">
        <v>108</v>
      </c>
      <c r="B129" t="s">
        <v>70</v>
      </c>
      <c r="C129" s="75">
        <v>1.02113487075964</v>
      </c>
      <c r="D129" s="37">
        <v>3017058</v>
      </c>
      <c r="E129" s="37">
        <v>1528682</v>
      </c>
      <c r="F129" s="76">
        <f t="shared" si="6"/>
        <v>-0.49332031402777143</v>
      </c>
      <c r="G129" s="37">
        <v>5603940</v>
      </c>
      <c r="H129" s="37">
        <v>3079554</v>
      </c>
      <c r="I129" s="76">
        <f t="shared" si="7"/>
        <v>-0.45046627908221715</v>
      </c>
      <c r="J129">
        <v>18</v>
      </c>
    </row>
    <row r="130" spans="1:10" s="67" customFormat="1" ht="12.75">
      <c r="A130" t="s">
        <v>118</v>
      </c>
      <c r="B130" t="s">
        <v>99</v>
      </c>
      <c r="C130" s="75">
        <v>0.849628141953758</v>
      </c>
      <c r="D130" s="37">
        <v>22530583</v>
      </c>
      <c r="E130" s="37">
        <v>4875089</v>
      </c>
      <c r="F130" s="76">
        <f t="shared" si="6"/>
        <v>-0.7836234863518623</v>
      </c>
      <c r="G130" s="37">
        <v>7547501</v>
      </c>
      <c r="H130" s="37">
        <v>3603096</v>
      </c>
      <c r="I130" s="76">
        <f t="shared" si="7"/>
        <v>-0.5226107290346831</v>
      </c>
      <c r="J130">
        <v>19</v>
      </c>
    </row>
    <row r="131" spans="1:10" s="67" customFormat="1" ht="12.75">
      <c r="A131" t="s">
        <v>121</v>
      </c>
      <c r="B131" t="s">
        <v>70</v>
      </c>
      <c r="C131" s="75">
        <v>0.836410499627372</v>
      </c>
      <c r="D131" s="37">
        <v>2805127</v>
      </c>
      <c r="E131" s="37">
        <v>2606400</v>
      </c>
      <c r="F131" s="76">
        <f t="shared" si="6"/>
        <v>-0.07084420776670718</v>
      </c>
      <c r="G131" s="37">
        <v>5648761</v>
      </c>
      <c r="H131" s="37">
        <v>5848043</v>
      </c>
      <c r="I131" s="76">
        <f t="shared" si="7"/>
        <v>0.03527888682137552</v>
      </c>
      <c r="J131">
        <v>20</v>
      </c>
    </row>
    <row r="132" spans="1:10" s="67" customFormat="1" ht="12.75">
      <c r="A132"/>
      <c r="B132"/>
      <c r="C132" s="75"/>
      <c r="D132" s="37"/>
      <c r="E132" s="37"/>
      <c r="F132" s="76"/>
      <c r="G132" s="37"/>
      <c r="H132" s="37"/>
      <c r="I132" s="37"/>
      <c r="J132" s="76"/>
    </row>
    <row r="133" spans="1:33" s="2" customFormat="1" ht="12.75">
      <c r="A133" s="55" t="s">
        <v>210</v>
      </c>
      <c r="B133" s="55"/>
      <c r="C133" s="82">
        <f>SUM(C112:C132)</f>
        <v>87.44306556868239</v>
      </c>
      <c r="D133" s="83"/>
      <c r="E133" s="56"/>
      <c r="F133" s="56"/>
      <c r="G133" s="56">
        <f>SUM(G112:G132)</f>
        <v>782743854</v>
      </c>
      <c r="H133" s="83">
        <f>SUM(H112:H132)</f>
        <v>876978106</v>
      </c>
      <c r="I133" s="57">
        <f>+(H133-G133)/G133</f>
        <v>0.12038964153910814</v>
      </c>
      <c r="J133" s="56"/>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0" s="67" customFormat="1" ht="12.75">
      <c r="C134" s="84"/>
      <c r="D134" s="85"/>
      <c r="E134" s="60"/>
      <c r="F134" s="60"/>
      <c r="G134" s="60"/>
      <c r="H134" s="85"/>
      <c r="I134" s="60"/>
      <c r="J134" s="60"/>
    </row>
    <row r="135" spans="1:10" s="67" customFormat="1" ht="12.75">
      <c r="A135" s="86" t="s">
        <v>58</v>
      </c>
      <c r="C135" s="84"/>
      <c r="D135" s="85"/>
      <c r="E135" s="60"/>
      <c r="F135" s="60"/>
      <c r="G135" s="60"/>
      <c r="H135" s="85"/>
      <c r="I135" s="60"/>
      <c r="J135" s="60"/>
    </row>
    <row r="136" spans="11:33" ht="12.75">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51" t="s">
        <v>272</v>
      </c>
      <c r="B137" s="151"/>
      <c r="C137" s="151"/>
      <c r="D137" s="151"/>
      <c r="E137" s="151"/>
      <c r="F137" s="151"/>
      <c r="G137" s="151"/>
      <c r="H137" s="151"/>
      <c r="I137" s="151"/>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50" t="s">
        <v>60</v>
      </c>
      <c r="B138" s="150"/>
      <c r="C138" s="150"/>
      <c r="D138" s="150"/>
      <c r="E138" s="150"/>
      <c r="F138" s="150"/>
      <c r="G138" s="150"/>
      <c r="H138" s="150"/>
      <c r="I138" s="150"/>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50" t="s">
        <v>47</v>
      </c>
      <c r="B139" s="150"/>
      <c r="C139" s="150"/>
      <c r="D139" s="150"/>
      <c r="E139" s="150"/>
      <c r="F139" s="150"/>
      <c r="G139" s="150"/>
      <c r="H139" s="150"/>
      <c r="I139" s="150"/>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95"/>
      <c r="B140" s="95"/>
      <c r="C140" s="95"/>
      <c r="D140" s="95"/>
      <c r="E140" s="95"/>
      <c r="F140" s="95"/>
      <c r="G140" s="95"/>
      <c r="H140" s="95"/>
      <c r="I140" s="95"/>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0" s="67" customFormat="1" ht="30.75" customHeight="1">
      <c r="A141" s="65" t="s">
        <v>212</v>
      </c>
      <c r="B141" s="65" t="s">
        <v>67</v>
      </c>
      <c r="C141" s="66" t="s">
        <v>206</v>
      </c>
      <c r="D141" s="149" t="s">
        <v>207</v>
      </c>
      <c r="E141" s="149"/>
      <c r="F141" s="149"/>
      <c r="G141" s="149" t="s">
        <v>293</v>
      </c>
      <c r="H141" s="149"/>
      <c r="I141" s="149"/>
      <c r="J141" s="65" t="s">
        <v>208</v>
      </c>
    </row>
    <row r="142" spans="1:10" s="67" customFormat="1" ht="15.75" customHeight="1">
      <c r="A142" s="68"/>
      <c r="B142" s="68"/>
      <c r="C142" s="69">
        <v>2007</v>
      </c>
      <c r="D142" s="149" t="str">
        <f>+D110</f>
        <v>Enero-Septiembre</v>
      </c>
      <c r="E142" s="149"/>
      <c r="F142" s="65" t="s">
        <v>208</v>
      </c>
      <c r="G142" s="149" t="str">
        <f>+D142</f>
        <v>Enero-Septiembre</v>
      </c>
      <c r="H142" s="149"/>
      <c r="I142" s="65" t="s">
        <v>208</v>
      </c>
      <c r="J142" s="70" t="s">
        <v>209</v>
      </c>
    </row>
    <row r="143" spans="1:10" s="67" customFormat="1" ht="15.75">
      <c r="A143" s="71"/>
      <c r="B143" s="71"/>
      <c r="C143" s="72"/>
      <c r="D143" s="73">
        <v>2007</v>
      </c>
      <c r="E143" s="73">
        <v>2008</v>
      </c>
      <c r="F143" s="74" t="s">
        <v>209</v>
      </c>
      <c r="G143" s="73">
        <v>2007</v>
      </c>
      <c r="H143" s="73">
        <v>2008</v>
      </c>
      <c r="I143" s="74" t="s">
        <v>209</v>
      </c>
      <c r="J143" s="71"/>
    </row>
    <row r="144" spans="1:33" s="107" customFormat="1" ht="12.75">
      <c r="A144" s="103" t="s">
        <v>98</v>
      </c>
      <c r="B144" s="103" t="s">
        <v>99</v>
      </c>
      <c r="C144" s="104">
        <v>36.593339440442</v>
      </c>
      <c r="D144" s="105">
        <v>131025044</v>
      </c>
      <c r="E144" s="105">
        <v>138895428</v>
      </c>
      <c r="F144" s="106">
        <f aca="true" t="shared" si="8" ref="F144:F163">+(E144-D144)/D144</f>
        <v>0.06006778368263704</v>
      </c>
      <c r="G144" s="105">
        <v>410641963</v>
      </c>
      <c r="H144" s="105">
        <v>462763544</v>
      </c>
      <c r="I144" s="106">
        <f aca="true" t="shared" si="9" ref="I144:I163">+(H144-G144)/G144</f>
        <v>0.12692706955523686</v>
      </c>
      <c r="J144" s="103">
        <v>1</v>
      </c>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7" customFormat="1" ht="12.75">
      <c r="A145" s="103" t="s">
        <v>88</v>
      </c>
      <c r="B145" s="103" t="s">
        <v>70</v>
      </c>
      <c r="C145" s="104">
        <v>5.18663437580406</v>
      </c>
      <c r="D145" s="105">
        <v>63096185</v>
      </c>
      <c r="E145" s="105">
        <v>56293015</v>
      </c>
      <c r="F145" s="106">
        <f t="shared" si="8"/>
        <v>-0.1078222082682178</v>
      </c>
      <c r="G145" s="105">
        <v>81670497</v>
      </c>
      <c r="H145" s="105">
        <v>73638024</v>
      </c>
      <c r="I145" s="106">
        <f t="shared" si="9"/>
        <v>-0.0983521993260308</v>
      </c>
      <c r="J145" s="103">
        <v>2</v>
      </c>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7" customFormat="1" ht="12.75">
      <c r="A146" s="103" t="s">
        <v>131</v>
      </c>
      <c r="B146" s="103" t="s">
        <v>70</v>
      </c>
      <c r="C146" s="104">
        <v>4.15819121661988</v>
      </c>
      <c r="D146" s="105">
        <v>18278982</v>
      </c>
      <c r="E146" s="105">
        <v>20550931</v>
      </c>
      <c r="F146" s="106">
        <f t="shared" si="8"/>
        <v>0.12429297211409257</v>
      </c>
      <c r="G146" s="105">
        <v>41318753</v>
      </c>
      <c r="H146" s="105">
        <v>56808299</v>
      </c>
      <c r="I146" s="106">
        <f t="shared" si="9"/>
        <v>0.3748793193250532</v>
      </c>
      <c r="J146" s="103">
        <v>3</v>
      </c>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7" customFormat="1" ht="12.75">
      <c r="A147" s="103" t="s">
        <v>202</v>
      </c>
      <c r="B147" s="103" t="s">
        <v>99</v>
      </c>
      <c r="C147" s="104">
        <v>4.01718251789466</v>
      </c>
      <c r="D147" s="105">
        <v>26462683</v>
      </c>
      <c r="E147" s="105">
        <v>25569137</v>
      </c>
      <c r="F147" s="106">
        <f t="shared" si="8"/>
        <v>-0.033766266255012764</v>
      </c>
      <c r="G147" s="105">
        <v>44338614</v>
      </c>
      <c r="H147" s="105">
        <v>46266281</v>
      </c>
      <c r="I147" s="106">
        <f t="shared" si="9"/>
        <v>0.043476031975198864</v>
      </c>
      <c r="J147" s="103">
        <v>4</v>
      </c>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7" customFormat="1" ht="12.75">
      <c r="A148" s="103" t="s">
        <v>101</v>
      </c>
      <c r="B148" s="103" t="s">
        <v>70</v>
      </c>
      <c r="C148" s="104">
        <v>3.38069718607056</v>
      </c>
      <c r="D148" s="105">
        <v>33541535</v>
      </c>
      <c r="E148" s="105">
        <v>41295293</v>
      </c>
      <c r="F148" s="106">
        <f t="shared" si="8"/>
        <v>0.23116884781808583</v>
      </c>
      <c r="G148" s="105">
        <v>52188707</v>
      </c>
      <c r="H148" s="105">
        <v>96917046</v>
      </c>
      <c r="I148" s="106">
        <f t="shared" si="9"/>
        <v>0.8570501468833095</v>
      </c>
      <c r="J148" s="103">
        <v>5</v>
      </c>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7" customFormat="1" ht="12.75">
      <c r="A149" s="103" t="s">
        <v>77</v>
      </c>
      <c r="B149" s="103" t="s">
        <v>70</v>
      </c>
      <c r="C149" s="104">
        <v>3.04536727873083</v>
      </c>
      <c r="D149" s="105">
        <v>13308682</v>
      </c>
      <c r="E149" s="105">
        <v>14254424</v>
      </c>
      <c r="F149" s="106">
        <f t="shared" si="8"/>
        <v>0.0710620330397856</v>
      </c>
      <c r="G149" s="105">
        <v>35420398</v>
      </c>
      <c r="H149" s="105">
        <v>39892069</v>
      </c>
      <c r="I149" s="106">
        <f t="shared" si="9"/>
        <v>0.1262456452352681</v>
      </c>
      <c r="J149" s="103">
        <v>6</v>
      </c>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7" customFormat="1" ht="12.75">
      <c r="A150" s="103" t="s">
        <v>85</v>
      </c>
      <c r="B150" s="103" t="s">
        <v>70</v>
      </c>
      <c r="C150" s="104">
        <v>2.44481234910483</v>
      </c>
      <c r="D150" s="105">
        <v>9770505</v>
      </c>
      <c r="E150" s="105">
        <v>6042454</v>
      </c>
      <c r="F150" s="106">
        <f t="shared" si="8"/>
        <v>-0.3815617514140774</v>
      </c>
      <c r="G150" s="105">
        <v>32045396</v>
      </c>
      <c r="H150" s="105">
        <v>22506995</v>
      </c>
      <c r="I150" s="106">
        <f t="shared" si="9"/>
        <v>-0.29765277358407427</v>
      </c>
      <c r="J150" s="103">
        <v>7</v>
      </c>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7" customFormat="1" ht="12.75">
      <c r="A151" s="103" t="s">
        <v>126</v>
      </c>
      <c r="B151" s="103" t="s">
        <v>70</v>
      </c>
      <c r="C151" s="104">
        <v>2.42020560301274</v>
      </c>
      <c r="D151" s="105">
        <v>3419211</v>
      </c>
      <c r="E151" s="105">
        <v>3008689</v>
      </c>
      <c r="F151" s="106">
        <f t="shared" si="8"/>
        <v>-0.12006337134502668</v>
      </c>
      <c r="G151" s="105">
        <v>27868431</v>
      </c>
      <c r="H151" s="105">
        <v>39702597</v>
      </c>
      <c r="I151" s="106">
        <f t="shared" si="9"/>
        <v>0.4246441430448668</v>
      </c>
      <c r="J151" s="103">
        <v>8</v>
      </c>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7" customFormat="1" ht="12.75">
      <c r="A152" s="103" t="s">
        <v>118</v>
      </c>
      <c r="B152" s="103" t="s">
        <v>99</v>
      </c>
      <c r="C152" s="104">
        <v>2.34631341966631</v>
      </c>
      <c r="D152" s="105">
        <v>26686783</v>
      </c>
      <c r="E152" s="105">
        <v>39627359</v>
      </c>
      <c r="F152" s="106">
        <f t="shared" si="8"/>
        <v>0.48490580524449123</v>
      </c>
      <c r="G152" s="105">
        <v>27039947</v>
      </c>
      <c r="H152" s="105">
        <v>42368162</v>
      </c>
      <c r="I152" s="106">
        <f t="shared" si="9"/>
        <v>0.5668729676134351</v>
      </c>
      <c r="J152" s="103">
        <v>9</v>
      </c>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8" customFormat="1" ht="12.75">
      <c r="A153" s="103" t="s">
        <v>128</v>
      </c>
      <c r="B153" s="103" t="s">
        <v>70</v>
      </c>
      <c r="C153" s="104">
        <v>1.32364757090593</v>
      </c>
      <c r="D153" s="105">
        <v>16276486</v>
      </c>
      <c r="E153" s="105">
        <v>16222463</v>
      </c>
      <c r="F153" s="106">
        <f t="shared" si="8"/>
        <v>-0.003319082509578542</v>
      </c>
      <c r="G153" s="105">
        <v>18391625</v>
      </c>
      <c r="H153" s="105">
        <v>21839018</v>
      </c>
      <c r="I153" s="106">
        <f t="shared" si="9"/>
        <v>0.18744363263170058</v>
      </c>
      <c r="J153" s="103">
        <v>10</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8" customFormat="1" ht="12.75">
      <c r="A154" s="103" t="s">
        <v>203</v>
      </c>
      <c r="B154" s="103" t="s">
        <v>70</v>
      </c>
      <c r="C154" s="104">
        <v>1.21587826063732</v>
      </c>
      <c r="D154" s="105">
        <v>2083258</v>
      </c>
      <c r="E154" s="105">
        <v>2274479</v>
      </c>
      <c r="F154" s="106">
        <f t="shared" si="8"/>
        <v>0.09178939910467163</v>
      </c>
      <c r="G154" s="105">
        <v>12855748</v>
      </c>
      <c r="H154" s="105">
        <v>13720187</v>
      </c>
      <c r="I154" s="106">
        <f t="shared" si="9"/>
        <v>0.06724143939349153</v>
      </c>
      <c r="J154" s="103">
        <v>11</v>
      </c>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8" customFormat="1" ht="12.75">
      <c r="A155" s="103" t="s">
        <v>136</v>
      </c>
      <c r="B155" s="103" t="s">
        <v>70</v>
      </c>
      <c r="C155" s="104">
        <v>1.1255024211677</v>
      </c>
      <c r="D155" s="105">
        <v>9643645</v>
      </c>
      <c r="E155" s="105">
        <v>5483488</v>
      </c>
      <c r="F155" s="106">
        <f t="shared" si="8"/>
        <v>-0.43138844285537264</v>
      </c>
      <c r="G155" s="105">
        <v>13344709</v>
      </c>
      <c r="H155" s="105">
        <v>9477702</v>
      </c>
      <c r="I155" s="106">
        <f t="shared" si="9"/>
        <v>-0.2897782934045246</v>
      </c>
      <c r="J155" s="103">
        <v>12</v>
      </c>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8" customFormat="1" ht="12.75">
      <c r="A156" s="103" t="s">
        <v>201</v>
      </c>
      <c r="B156" s="103" t="s">
        <v>70</v>
      </c>
      <c r="C156" s="104">
        <v>1.08898081817585</v>
      </c>
      <c r="D156" s="105">
        <v>1652648</v>
      </c>
      <c r="E156" s="105">
        <v>1831707</v>
      </c>
      <c r="F156" s="106">
        <f t="shared" si="8"/>
        <v>0.10834672598157623</v>
      </c>
      <c r="G156" s="105">
        <v>12599968</v>
      </c>
      <c r="H156" s="105">
        <v>13292901</v>
      </c>
      <c r="I156" s="106">
        <f t="shared" si="9"/>
        <v>0.05499482220907228</v>
      </c>
      <c r="J156" s="103">
        <v>13</v>
      </c>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8" customFormat="1" ht="12.75">
      <c r="A157" s="103" t="s">
        <v>119</v>
      </c>
      <c r="B157" s="103" t="s">
        <v>70</v>
      </c>
      <c r="C157" s="104">
        <v>0.93519098517572</v>
      </c>
      <c r="D157" s="105">
        <v>6712490</v>
      </c>
      <c r="E157" s="105">
        <v>5817184</v>
      </c>
      <c r="F157" s="106">
        <f t="shared" si="8"/>
        <v>-0.1333791186281097</v>
      </c>
      <c r="G157" s="105">
        <v>9790595</v>
      </c>
      <c r="H157" s="105">
        <v>10969338</v>
      </c>
      <c r="I157" s="106">
        <f t="shared" si="9"/>
        <v>0.12039544072653398</v>
      </c>
      <c r="J157" s="103">
        <v>14</v>
      </c>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8" customFormat="1" ht="12.75">
      <c r="A158" s="103" t="s">
        <v>90</v>
      </c>
      <c r="B158" s="103" t="s">
        <v>70</v>
      </c>
      <c r="C158" s="104">
        <v>0.856318568730929</v>
      </c>
      <c r="D158" s="105">
        <v>12808930</v>
      </c>
      <c r="E158" s="105">
        <v>8646042</v>
      </c>
      <c r="F158" s="106">
        <f t="shared" si="8"/>
        <v>-0.32499888749489614</v>
      </c>
      <c r="G158" s="105">
        <v>10018419</v>
      </c>
      <c r="H158" s="105">
        <v>10710978</v>
      </c>
      <c r="I158" s="106">
        <f t="shared" si="9"/>
        <v>0.06912857208308018</v>
      </c>
      <c r="J158" s="103">
        <v>15</v>
      </c>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8" customFormat="1" ht="12.75">
      <c r="A159" s="103" t="s">
        <v>133</v>
      </c>
      <c r="B159" s="103" t="s">
        <v>70</v>
      </c>
      <c r="C159" s="104">
        <v>0.851417302847971</v>
      </c>
      <c r="D159" s="105">
        <v>11699311</v>
      </c>
      <c r="E159" s="105">
        <v>10958283</v>
      </c>
      <c r="F159" s="106">
        <f t="shared" si="8"/>
        <v>-0.06333945648594178</v>
      </c>
      <c r="G159" s="105">
        <v>8856664</v>
      </c>
      <c r="H159" s="105">
        <v>12977105</v>
      </c>
      <c r="I159" s="106">
        <f t="shared" si="9"/>
        <v>0.46523623341700665</v>
      </c>
      <c r="J159" s="103">
        <v>16</v>
      </c>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8" customFormat="1" ht="12.75">
      <c r="A160" s="103" t="s">
        <v>96</v>
      </c>
      <c r="B160" s="103" t="s">
        <v>70</v>
      </c>
      <c r="C160" s="104">
        <v>0.829415772649743</v>
      </c>
      <c r="D160" s="105">
        <v>11984306</v>
      </c>
      <c r="E160" s="105">
        <v>13115160</v>
      </c>
      <c r="F160" s="106">
        <f t="shared" si="8"/>
        <v>0.09436124211114102</v>
      </c>
      <c r="G160" s="105">
        <v>12681003</v>
      </c>
      <c r="H160" s="105">
        <v>15138699</v>
      </c>
      <c r="I160" s="106">
        <f t="shared" si="9"/>
        <v>0.1938092751811509</v>
      </c>
      <c r="J160" s="103">
        <v>17</v>
      </c>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8" customFormat="1" ht="12.75">
      <c r="A161" s="103" t="s">
        <v>145</v>
      </c>
      <c r="B161" s="103" t="s">
        <v>144</v>
      </c>
      <c r="C161" s="104">
        <v>0.802407133688086</v>
      </c>
      <c r="D161" s="105">
        <v>9562101</v>
      </c>
      <c r="E161" s="105">
        <v>7000507</v>
      </c>
      <c r="F161" s="106">
        <f t="shared" si="8"/>
        <v>-0.26789028896473693</v>
      </c>
      <c r="G161" s="105">
        <v>9458746</v>
      </c>
      <c r="H161" s="105">
        <v>6221422</v>
      </c>
      <c r="I161" s="106">
        <f t="shared" si="9"/>
        <v>-0.34225720830224216</v>
      </c>
      <c r="J161" s="103">
        <v>18</v>
      </c>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9" customFormat="1" ht="12.75">
      <c r="A162" s="103" t="s">
        <v>134</v>
      </c>
      <c r="B162" s="103" t="s">
        <v>70</v>
      </c>
      <c r="C162" s="104">
        <v>0.719291362534124</v>
      </c>
      <c r="D162" s="105">
        <v>5750567</v>
      </c>
      <c r="E162" s="105">
        <v>3679833</v>
      </c>
      <c r="F162" s="106">
        <f t="shared" si="8"/>
        <v>-0.36009214395728284</v>
      </c>
      <c r="G162" s="105">
        <v>10266890</v>
      </c>
      <c r="H162" s="105">
        <v>11395054</v>
      </c>
      <c r="I162" s="106">
        <f t="shared" si="9"/>
        <v>0.10988371356856848</v>
      </c>
      <c r="J162" s="103">
        <v>19</v>
      </c>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3" customFormat="1" ht="12.75">
      <c r="A163" s="103" t="s">
        <v>204</v>
      </c>
      <c r="B163" s="103" t="s">
        <v>70</v>
      </c>
      <c r="C163" s="104">
        <v>0.718862500971394</v>
      </c>
      <c r="D163" s="105">
        <v>3046011</v>
      </c>
      <c r="E163" s="105">
        <v>3200690</v>
      </c>
      <c r="F163" s="106">
        <f t="shared" si="8"/>
        <v>0.05078084090963558</v>
      </c>
      <c r="G163" s="105">
        <v>9138144</v>
      </c>
      <c r="H163" s="105">
        <v>14764285</v>
      </c>
      <c r="I163" s="106">
        <f t="shared" si="9"/>
        <v>0.6156765531381427</v>
      </c>
      <c r="J163" s="103">
        <v>20</v>
      </c>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210</v>
      </c>
      <c r="B165" s="55"/>
      <c r="C165" s="82">
        <f>SUM(C144:C164)</f>
        <v>74.05965608483065</v>
      </c>
      <c r="D165" s="83"/>
      <c r="E165" s="56"/>
      <c r="F165" s="56"/>
      <c r="G165" s="56">
        <f>SUM(G144:G164)</f>
        <v>879935217</v>
      </c>
      <c r="H165" s="83">
        <f>SUM(H144:H164)</f>
        <v>1021369706</v>
      </c>
      <c r="I165" s="57">
        <f>+(H165-G165)/G165</f>
        <v>0.16073284290427484</v>
      </c>
      <c r="J165" s="56"/>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0" s="67" customFormat="1" ht="12.75">
      <c r="C166" s="84"/>
      <c r="D166" s="85"/>
      <c r="E166" s="60"/>
      <c r="F166" s="60"/>
      <c r="G166" s="60"/>
      <c r="H166" s="85"/>
      <c r="I166" s="60"/>
      <c r="J166" s="60"/>
    </row>
    <row r="167" spans="1:10" s="67" customFormat="1" ht="12.75">
      <c r="A167" s="86" t="s">
        <v>58</v>
      </c>
      <c r="C167" s="84"/>
      <c r="D167" s="85"/>
      <c r="E167" s="60"/>
      <c r="F167" s="60"/>
      <c r="G167" s="60"/>
      <c r="H167" s="85"/>
      <c r="I167" s="60"/>
      <c r="J167" s="60"/>
    </row>
    <row r="168" spans="11:33" ht="12.75">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51" t="s">
        <v>273</v>
      </c>
      <c r="B169" s="151"/>
      <c r="C169" s="151"/>
      <c r="D169" s="151"/>
      <c r="E169" s="151"/>
      <c r="F169" s="151"/>
      <c r="G169" s="151"/>
      <c r="H169" s="151"/>
      <c r="I169" s="151"/>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50" t="s">
        <v>60</v>
      </c>
      <c r="B170" s="150"/>
      <c r="C170" s="150"/>
      <c r="D170" s="150"/>
      <c r="E170" s="150"/>
      <c r="F170" s="150"/>
      <c r="G170" s="150"/>
      <c r="H170" s="150"/>
      <c r="I170" s="150"/>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50" t="s">
        <v>65</v>
      </c>
      <c r="B171" s="150"/>
      <c r="C171" s="150"/>
      <c r="D171" s="150"/>
      <c r="E171" s="150"/>
      <c r="F171" s="150"/>
      <c r="G171" s="150"/>
      <c r="H171" s="150"/>
      <c r="I171" s="150"/>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95"/>
      <c r="B172" s="95"/>
      <c r="C172" s="95"/>
      <c r="D172" s="95"/>
      <c r="E172" s="95"/>
      <c r="F172" s="95"/>
      <c r="G172" s="95"/>
      <c r="H172" s="95"/>
      <c r="I172" s="95"/>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0" s="67" customFormat="1" ht="30.75" customHeight="1">
      <c r="A173" s="65" t="s">
        <v>213</v>
      </c>
      <c r="B173" s="65" t="s">
        <v>67</v>
      </c>
      <c r="C173" s="66" t="s">
        <v>206</v>
      </c>
      <c r="D173" s="149" t="s">
        <v>207</v>
      </c>
      <c r="E173" s="149"/>
      <c r="F173" s="149"/>
      <c r="G173" s="149" t="s">
        <v>293</v>
      </c>
      <c r="H173" s="149"/>
      <c r="I173" s="149"/>
      <c r="J173" s="65" t="s">
        <v>208</v>
      </c>
    </row>
    <row r="174" spans="1:10" s="67" customFormat="1" ht="15.75" customHeight="1">
      <c r="A174" s="68"/>
      <c r="B174" s="68"/>
      <c r="C174" s="69">
        <v>2007</v>
      </c>
      <c r="D174" s="149" t="str">
        <f>+D142</f>
        <v>Enero-Septiembre</v>
      </c>
      <c r="E174" s="149"/>
      <c r="F174" s="65" t="s">
        <v>208</v>
      </c>
      <c r="G174" s="149" t="str">
        <f>+D174</f>
        <v>Enero-Septiembre</v>
      </c>
      <c r="H174" s="149"/>
      <c r="I174" s="65" t="s">
        <v>208</v>
      </c>
      <c r="J174" s="70" t="s">
        <v>209</v>
      </c>
    </row>
    <row r="175" spans="1:10" s="67" customFormat="1" ht="15.75">
      <c r="A175" s="71"/>
      <c r="B175" s="71"/>
      <c r="C175" s="72"/>
      <c r="D175" s="73">
        <v>2007</v>
      </c>
      <c r="E175" s="73">
        <v>2008</v>
      </c>
      <c r="F175" s="74" t="s">
        <v>209</v>
      </c>
      <c r="G175" s="73">
        <v>2007</v>
      </c>
      <c r="H175" s="73">
        <v>2008</v>
      </c>
      <c r="I175" s="74" t="s">
        <v>209</v>
      </c>
      <c r="J175" s="71"/>
    </row>
    <row r="176" spans="1:33" s="77" customFormat="1" ht="12.75">
      <c r="A176" t="s">
        <v>85</v>
      </c>
      <c r="B176" t="s">
        <v>70</v>
      </c>
      <c r="C176" s="75">
        <v>17.4670917975423</v>
      </c>
      <c r="D176" s="37">
        <v>65116014</v>
      </c>
      <c r="E176" s="37">
        <v>58388565</v>
      </c>
      <c r="F176" s="76">
        <f aca="true" t="shared" si="10" ref="F176:F195">+(E176-D176)/D176</f>
        <v>-0.10331481592223996</v>
      </c>
      <c r="G176" s="37">
        <v>213910922</v>
      </c>
      <c r="H176" s="37">
        <v>214075652</v>
      </c>
      <c r="I176" s="76">
        <f aca="true" t="shared" si="11" ref="I176:I195">+(H176-G176)/G176</f>
        <v>0.0007700869056139172</v>
      </c>
      <c r="J176">
        <v>1</v>
      </c>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88</v>
      </c>
      <c r="B177" t="s">
        <v>70</v>
      </c>
      <c r="C177" s="75">
        <v>14.4226836993619</v>
      </c>
      <c r="D177" s="37">
        <v>193624872</v>
      </c>
      <c r="E177" s="37">
        <v>203118027</v>
      </c>
      <c r="F177" s="76">
        <f t="shared" si="10"/>
        <v>0.04902859277293673</v>
      </c>
      <c r="G177" s="37">
        <v>235831559</v>
      </c>
      <c r="H177" s="37">
        <v>230862494</v>
      </c>
      <c r="I177" s="76">
        <f t="shared" si="11"/>
        <v>-0.021070398809516413</v>
      </c>
      <c r="J177">
        <v>2</v>
      </c>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81</v>
      </c>
      <c r="B178" t="s">
        <v>70</v>
      </c>
      <c r="C178" s="75">
        <v>12.7212407656681</v>
      </c>
      <c r="D178" s="37">
        <v>291290722</v>
      </c>
      <c r="E178" s="37">
        <v>268198924</v>
      </c>
      <c r="F178" s="76">
        <f t="shared" si="10"/>
        <v>-0.07927405940516018</v>
      </c>
      <c r="G178" s="37">
        <v>201499715</v>
      </c>
      <c r="H178" s="37">
        <v>183758651</v>
      </c>
      <c r="I178" s="76">
        <f t="shared" si="11"/>
        <v>-0.0880451071605734</v>
      </c>
      <c r="J178">
        <v>3</v>
      </c>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98</v>
      </c>
      <c r="B179" t="s">
        <v>99</v>
      </c>
      <c r="C179" s="75">
        <v>10.5770132682529</v>
      </c>
      <c r="D179" s="37">
        <v>41234058</v>
      </c>
      <c r="E179" s="37">
        <v>42138533</v>
      </c>
      <c r="F179" s="76">
        <f t="shared" si="10"/>
        <v>0.02193514400159208</v>
      </c>
      <c r="G179" s="37">
        <v>118727334</v>
      </c>
      <c r="H179" s="37">
        <v>142517946</v>
      </c>
      <c r="I179" s="76">
        <f t="shared" si="11"/>
        <v>0.2003802426827844</v>
      </c>
      <c r="J179">
        <v>4</v>
      </c>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100</v>
      </c>
      <c r="B180" t="s">
        <v>70</v>
      </c>
      <c r="C180" s="75">
        <v>3.8180176969396</v>
      </c>
      <c r="D180" s="37">
        <v>68062722</v>
      </c>
      <c r="E180" s="37">
        <v>69307951</v>
      </c>
      <c r="F180" s="76">
        <f t="shared" si="10"/>
        <v>0.018295315899942998</v>
      </c>
      <c r="G180" s="37">
        <v>61163535</v>
      </c>
      <c r="H180" s="37">
        <v>67651982</v>
      </c>
      <c r="I180" s="76">
        <f t="shared" si="11"/>
        <v>0.10608358395243178</v>
      </c>
      <c r="J180">
        <v>5</v>
      </c>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107</v>
      </c>
      <c r="B181" t="s">
        <v>70</v>
      </c>
      <c r="C181" s="75">
        <v>3.65050252900867</v>
      </c>
      <c r="D181" s="37">
        <v>5384092</v>
      </c>
      <c r="E181" s="37">
        <v>16404512</v>
      </c>
      <c r="F181" s="76">
        <f t="shared" si="10"/>
        <v>2.046848382234182</v>
      </c>
      <c r="G181" s="37">
        <v>27232546</v>
      </c>
      <c r="H181" s="37">
        <v>66745424</v>
      </c>
      <c r="I181" s="76">
        <f t="shared" si="11"/>
        <v>1.450943220659574</v>
      </c>
      <c r="J181">
        <v>6</v>
      </c>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96</v>
      </c>
      <c r="B182" t="s">
        <v>70</v>
      </c>
      <c r="C182" s="75">
        <v>3.31235236397699</v>
      </c>
      <c r="D182" s="37">
        <v>50626305</v>
      </c>
      <c r="E182" s="37">
        <v>48210723</v>
      </c>
      <c r="F182" s="76">
        <f t="shared" si="10"/>
        <v>-0.04771397003988342</v>
      </c>
      <c r="G182" s="37">
        <v>53314820</v>
      </c>
      <c r="H182" s="37">
        <v>52614775</v>
      </c>
      <c r="I182" s="76">
        <f t="shared" si="11"/>
        <v>-0.013130401640669517</v>
      </c>
      <c r="J182">
        <v>7</v>
      </c>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115</v>
      </c>
      <c r="B183" t="s">
        <v>70</v>
      </c>
      <c r="C183" s="75">
        <v>3.10478789830536</v>
      </c>
      <c r="D183" s="37">
        <v>63920440</v>
      </c>
      <c r="E183" s="37">
        <v>64344860</v>
      </c>
      <c r="F183" s="76">
        <f t="shared" si="10"/>
        <v>0.006639816622038271</v>
      </c>
      <c r="G183" s="37">
        <v>50359656</v>
      </c>
      <c r="H183" s="37">
        <v>50713440</v>
      </c>
      <c r="I183" s="76">
        <f t="shared" si="11"/>
        <v>0.007025147272650155</v>
      </c>
      <c r="J183">
        <v>8</v>
      </c>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77</v>
      </c>
      <c r="B184" t="s">
        <v>70</v>
      </c>
      <c r="C184" s="75">
        <v>2.51281261530458</v>
      </c>
      <c r="D184" s="37">
        <v>10307288</v>
      </c>
      <c r="E184" s="37">
        <v>28109023</v>
      </c>
      <c r="F184" s="76">
        <f t="shared" si="10"/>
        <v>1.727101736169592</v>
      </c>
      <c r="G184" s="37">
        <v>25784001</v>
      </c>
      <c r="H184" s="37">
        <v>67417638</v>
      </c>
      <c r="I184" s="76">
        <f t="shared" si="11"/>
        <v>1.614708167285597</v>
      </c>
      <c r="J184">
        <v>9</v>
      </c>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0" s="67" customFormat="1" ht="12.75">
      <c r="A185" t="s">
        <v>101</v>
      </c>
      <c r="B185" t="s">
        <v>70</v>
      </c>
      <c r="C185" s="75">
        <v>2.43355363705006</v>
      </c>
      <c r="D185" s="37">
        <v>24406657</v>
      </c>
      <c r="E185" s="37">
        <v>21810546</v>
      </c>
      <c r="F185" s="76">
        <f t="shared" si="10"/>
        <v>-0.1063689713835041</v>
      </c>
      <c r="G185" s="37">
        <v>39464729</v>
      </c>
      <c r="H185" s="37">
        <v>49862361</v>
      </c>
      <c r="I185" s="76">
        <f t="shared" si="11"/>
        <v>0.2634664487370482</v>
      </c>
      <c r="J185">
        <v>10</v>
      </c>
    </row>
    <row r="186" spans="1:10" s="67" customFormat="1" ht="12.75">
      <c r="A186" t="s">
        <v>105</v>
      </c>
      <c r="B186" t="s">
        <v>70</v>
      </c>
      <c r="C186" s="75">
        <v>2.2964858164438</v>
      </c>
      <c r="D186" s="37">
        <v>32702275</v>
      </c>
      <c r="E186" s="37">
        <v>38445813</v>
      </c>
      <c r="F186" s="76">
        <f t="shared" si="10"/>
        <v>0.17563114492799048</v>
      </c>
      <c r="G186" s="37">
        <v>35807299</v>
      </c>
      <c r="H186" s="37">
        <v>42397539</v>
      </c>
      <c r="I186" s="76">
        <f t="shared" si="11"/>
        <v>0.1840473921252759</v>
      </c>
      <c r="J186">
        <v>11</v>
      </c>
    </row>
    <row r="187" spans="1:10" s="67" customFormat="1" ht="12.75">
      <c r="A187" t="s">
        <v>118</v>
      </c>
      <c r="B187" t="s">
        <v>99</v>
      </c>
      <c r="C187" s="75">
        <v>1.820924917219</v>
      </c>
      <c r="D187" s="37">
        <v>37822619</v>
      </c>
      <c r="E187" s="37">
        <v>28069246</v>
      </c>
      <c r="F187" s="76">
        <f t="shared" si="10"/>
        <v>-0.25787143402205964</v>
      </c>
      <c r="G187" s="37">
        <v>22130692</v>
      </c>
      <c r="H187" s="37">
        <v>26857931</v>
      </c>
      <c r="I187" s="76">
        <f t="shared" si="11"/>
        <v>0.21360556642331835</v>
      </c>
      <c r="J187">
        <v>12</v>
      </c>
    </row>
    <row r="188" spans="1:10" s="67" customFormat="1" ht="12.75">
      <c r="A188" t="s">
        <v>130</v>
      </c>
      <c r="B188" t="s">
        <v>70</v>
      </c>
      <c r="C188" s="75">
        <v>1.818723080239</v>
      </c>
      <c r="D188" s="37">
        <v>22977912</v>
      </c>
      <c r="E188" s="37">
        <v>19450696</v>
      </c>
      <c r="F188" s="76">
        <f t="shared" si="10"/>
        <v>-0.15350463523404564</v>
      </c>
      <c r="G188" s="37">
        <v>26307761</v>
      </c>
      <c r="H188" s="37">
        <v>33632115</v>
      </c>
      <c r="I188" s="76">
        <f t="shared" si="11"/>
        <v>0.27841038999860157</v>
      </c>
      <c r="J188">
        <v>13</v>
      </c>
    </row>
    <row r="189" spans="1:10" s="67" customFormat="1" ht="12.75">
      <c r="A189" t="s">
        <v>95</v>
      </c>
      <c r="B189" t="s">
        <v>70</v>
      </c>
      <c r="C189" s="75">
        <v>1.45624960619433</v>
      </c>
      <c r="D189" s="37">
        <v>25062910</v>
      </c>
      <c r="E189" s="37">
        <v>26404848</v>
      </c>
      <c r="F189" s="76">
        <f t="shared" si="10"/>
        <v>0.05354278493598708</v>
      </c>
      <c r="G189" s="37">
        <v>22158086</v>
      </c>
      <c r="H189" s="37">
        <v>26530260</v>
      </c>
      <c r="I189" s="76">
        <f t="shared" si="11"/>
        <v>0.19731731341777445</v>
      </c>
      <c r="J189">
        <v>14</v>
      </c>
    </row>
    <row r="190" spans="1:10" s="67" customFormat="1" ht="12.75">
      <c r="A190" t="s">
        <v>104</v>
      </c>
      <c r="B190" t="s">
        <v>70</v>
      </c>
      <c r="C190" s="75">
        <v>1.28663329861972</v>
      </c>
      <c r="D190" s="37">
        <v>6277459</v>
      </c>
      <c r="E190" s="37">
        <v>6096519</v>
      </c>
      <c r="F190" s="76">
        <f t="shared" si="10"/>
        <v>-0.02882376452000722</v>
      </c>
      <c r="G190" s="37">
        <v>17316095</v>
      </c>
      <c r="H190" s="37">
        <v>21399967</v>
      </c>
      <c r="I190" s="76">
        <f t="shared" si="11"/>
        <v>0.23584254995136028</v>
      </c>
      <c r="J190">
        <v>15</v>
      </c>
    </row>
    <row r="191" spans="1:10" s="67" customFormat="1" ht="12.75">
      <c r="A191" t="s">
        <v>131</v>
      </c>
      <c r="B191" t="s">
        <v>70</v>
      </c>
      <c r="C191" s="75">
        <v>1.24179085700091</v>
      </c>
      <c r="D191" s="37">
        <v>5588249</v>
      </c>
      <c r="E191" s="37">
        <v>5536418</v>
      </c>
      <c r="F191" s="76">
        <f t="shared" si="10"/>
        <v>-0.009274998304477844</v>
      </c>
      <c r="G191" s="37">
        <v>12546516</v>
      </c>
      <c r="H191" s="37">
        <v>13796383</v>
      </c>
      <c r="I191" s="76">
        <f t="shared" si="11"/>
        <v>0.09961865110601222</v>
      </c>
      <c r="J191">
        <v>16</v>
      </c>
    </row>
    <row r="192" spans="1:10" s="67" customFormat="1" ht="12.75">
      <c r="A192" t="s">
        <v>90</v>
      </c>
      <c r="B192" t="s">
        <v>70</v>
      </c>
      <c r="C192" s="75">
        <v>1.18690809548416</v>
      </c>
      <c r="D192" s="37">
        <v>16613667</v>
      </c>
      <c r="E192" s="37">
        <v>16755706</v>
      </c>
      <c r="F192" s="76">
        <f t="shared" si="10"/>
        <v>0.008549527325905835</v>
      </c>
      <c r="G192" s="37">
        <v>13761625</v>
      </c>
      <c r="H192" s="37">
        <v>17234799</v>
      </c>
      <c r="I192" s="76">
        <f t="shared" si="11"/>
        <v>0.25238109598248754</v>
      </c>
      <c r="J192">
        <v>17</v>
      </c>
    </row>
    <row r="193" spans="1:10" s="67" customFormat="1" ht="12.75">
      <c r="A193" t="s">
        <v>125</v>
      </c>
      <c r="B193" t="s">
        <v>70</v>
      </c>
      <c r="C193" s="75">
        <v>1.02231549353938</v>
      </c>
      <c r="D193" s="37">
        <v>32522797</v>
      </c>
      <c r="E193" s="37">
        <v>40576844</v>
      </c>
      <c r="F193" s="76">
        <f t="shared" si="10"/>
        <v>0.24764312245345935</v>
      </c>
      <c r="G193" s="37">
        <v>16859273</v>
      </c>
      <c r="H193" s="37">
        <v>11836118</v>
      </c>
      <c r="I193" s="76">
        <f t="shared" si="11"/>
        <v>-0.29794612140155746</v>
      </c>
      <c r="J193">
        <v>18</v>
      </c>
    </row>
    <row r="194" spans="1:33" s="2" customFormat="1" ht="12.75">
      <c r="A194" t="s">
        <v>119</v>
      </c>
      <c r="B194" t="s">
        <v>70</v>
      </c>
      <c r="C194" s="75">
        <v>1.00143735303881</v>
      </c>
      <c r="D194" s="37">
        <v>7664845</v>
      </c>
      <c r="E194" s="37">
        <v>7251707</v>
      </c>
      <c r="F194" s="76">
        <f t="shared" si="10"/>
        <v>-0.053900372414575896</v>
      </c>
      <c r="G194" s="37">
        <v>10300513</v>
      </c>
      <c r="H194" s="37">
        <v>10903886</v>
      </c>
      <c r="I194" s="76">
        <f t="shared" si="11"/>
        <v>0.05857698543752141</v>
      </c>
      <c r="J194">
        <v>19</v>
      </c>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71</v>
      </c>
      <c r="B195" t="s">
        <v>70</v>
      </c>
      <c r="C195" s="75">
        <v>0.880477653060588</v>
      </c>
      <c r="D195" s="37">
        <v>1372326</v>
      </c>
      <c r="E195" s="37">
        <v>3336934</v>
      </c>
      <c r="F195" s="76">
        <f t="shared" si="10"/>
        <v>1.4315898700454557</v>
      </c>
      <c r="G195" s="37">
        <v>11088926</v>
      </c>
      <c r="H195" s="37">
        <v>16786976</v>
      </c>
      <c r="I195" s="76">
        <f t="shared" si="11"/>
        <v>0.5138504847087987</v>
      </c>
      <c r="J195">
        <v>20</v>
      </c>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210</v>
      </c>
      <c r="B197" s="55"/>
      <c r="C197" s="82">
        <f>SUM(C176:C196)</f>
        <v>88.03200244225016</v>
      </c>
      <c r="D197" s="83"/>
      <c r="E197" s="56"/>
      <c r="F197" s="56"/>
      <c r="G197" s="56">
        <f>SUM(G176:G196)</f>
        <v>1215565603</v>
      </c>
      <c r="H197" s="83">
        <f>SUM(H176:H196)</f>
        <v>1347596337</v>
      </c>
      <c r="I197" s="57">
        <f>+(H197-G197)/G197</f>
        <v>0.10861670787175112</v>
      </c>
      <c r="J197" s="56"/>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0" s="67" customFormat="1" ht="12.75">
      <c r="C198" s="84"/>
      <c r="D198" s="85"/>
      <c r="E198" s="60"/>
      <c r="F198" s="60"/>
      <c r="G198" s="60"/>
      <c r="H198" s="85"/>
      <c r="I198" s="60"/>
      <c r="J198" s="60"/>
    </row>
    <row r="199" spans="1:10" s="67" customFormat="1" ht="12.75">
      <c r="A199" s="86" t="s">
        <v>58</v>
      </c>
      <c r="C199" s="84"/>
      <c r="D199" s="85"/>
      <c r="E199" s="60"/>
      <c r="F199" s="60"/>
      <c r="G199" s="60"/>
      <c r="H199" s="85"/>
      <c r="I199" s="60"/>
      <c r="J199" s="60"/>
    </row>
    <row r="200" spans="11:33" ht="12.75">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51" t="s">
        <v>274</v>
      </c>
      <c r="B201" s="151"/>
      <c r="C201" s="151"/>
      <c r="D201" s="151"/>
      <c r="E201" s="151"/>
      <c r="F201" s="151"/>
      <c r="G201" s="151"/>
      <c r="H201" s="151"/>
      <c r="I201" s="151"/>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50" t="s">
        <v>60</v>
      </c>
      <c r="B202" s="150"/>
      <c r="C202" s="150"/>
      <c r="D202" s="150"/>
      <c r="E202" s="150"/>
      <c r="F202" s="150"/>
      <c r="G202" s="150"/>
      <c r="H202" s="150"/>
      <c r="I202" s="150"/>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50" t="s">
        <v>49</v>
      </c>
      <c r="B203" s="150"/>
      <c r="C203" s="150"/>
      <c r="D203" s="150"/>
      <c r="E203" s="150"/>
      <c r="F203" s="150"/>
      <c r="G203" s="150"/>
      <c r="H203" s="150"/>
      <c r="I203" s="150"/>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95"/>
      <c r="B204" s="95"/>
      <c r="C204" s="95"/>
      <c r="D204" s="95"/>
      <c r="E204" s="95"/>
      <c r="F204" s="95"/>
      <c r="G204" s="95"/>
      <c r="H204" s="95"/>
      <c r="I204" s="95"/>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0" s="67" customFormat="1" ht="30.75" customHeight="1">
      <c r="A205" s="65" t="s">
        <v>214</v>
      </c>
      <c r="B205" s="65" t="s">
        <v>67</v>
      </c>
      <c r="C205" s="66" t="s">
        <v>206</v>
      </c>
      <c r="D205" s="149" t="s">
        <v>207</v>
      </c>
      <c r="E205" s="149"/>
      <c r="F205" s="149"/>
      <c r="G205" s="149" t="s">
        <v>293</v>
      </c>
      <c r="H205" s="149"/>
      <c r="I205" s="149"/>
      <c r="J205" s="65" t="s">
        <v>208</v>
      </c>
    </row>
    <row r="206" spans="1:10" s="67" customFormat="1" ht="15.75" customHeight="1">
      <c r="A206" s="68"/>
      <c r="B206" s="68"/>
      <c r="C206" s="69">
        <v>2007</v>
      </c>
      <c r="D206" s="149" t="str">
        <f>+D174</f>
        <v>Enero-Septiembre</v>
      </c>
      <c r="E206" s="149"/>
      <c r="F206" s="65" t="s">
        <v>208</v>
      </c>
      <c r="G206" s="149" t="str">
        <f>+D206</f>
        <v>Enero-Septiembre</v>
      </c>
      <c r="H206" s="149"/>
      <c r="I206" s="65" t="s">
        <v>208</v>
      </c>
      <c r="J206" s="70" t="s">
        <v>209</v>
      </c>
    </row>
    <row r="207" spans="1:10" s="67" customFormat="1" ht="15.75">
      <c r="A207" s="71"/>
      <c r="B207" s="71"/>
      <c r="C207" s="72"/>
      <c r="D207" s="73">
        <v>2007</v>
      </c>
      <c r="E207" s="73">
        <v>2008</v>
      </c>
      <c r="F207" s="74" t="s">
        <v>209</v>
      </c>
      <c r="G207" s="73">
        <v>2007</v>
      </c>
      <c r="H207" s="73">
        <v>2008</v>
      </c>
      <c r="I207" s="74" t="s">
        <v>209</v>
      </c>
      <c r="J207" s="71"/>
    </row>
    <row r="208" spans="1:33" s="77" customFormat="1" ht="12.75">
      <c r="A208" t="s">
        <v>81</v>
      </c>
      <c r="B208" t="s">
        <v>70</v>
      </c>
      <c r="C208" s="75">
        <v>16.9480781899413</v>
      </c>
      <c r="D208" s="37">
        <v>276143558</v>
      </c>
      <c r="E208" s="37">
        <v>270310551</v>
      </c>
      <c r="F208" s="76">
        <f aca="true" t="shared" si="12" ref="F208:F227">+(E208-D208)/D208</f>
        <v>-0.021123096414945156</v>
      </c>
      <c r="G208" s="37">
        <v>199641254</v>
      </c>
      <c r="H208" s="37">
        <v>200185839</v>
      </c>
      <c r="I208" s="76">
        <f aca="true" t="shared" si="13" ref="I208:I227">+(H208-G208)/G208</f>
        <v>0.0027278179689254004</v>
      </c>
      <c r="J208">
        <v>1</v>
      </c>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98</v>
      </c>
      <c r="B209" t="s">
        <v>99</v>
      </c>
      <c r="C209" s="75">
        <v>16.0763784002278</v>
      </c>
      <c r="D209" s="37">
        <v>44895719</v>
      </c>
      <c r="E209" s="37">
        <v>38421254</v>
      </c>
      <c r="F209" s="76">
        <f t="shared" si="12"/>
        <v>-0.14421118859907334</v>
      </c>
      <c r="G209" s="37">
        <v>134145160</v>
      </c>
      <c r="H209" s="37">
        <v>128169822</v>
      </c>
      <c r="I209" s="76">
        <f t="shared" si="13"/>
        <v>-0.044543821036852914</v>
      </c>
      <c r="J209">
        <v>2</v>
      </c>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132</v>
      </c>
      <c r="B210" t="s">
        <v>70</v>
      </c>
      <c r="C210" s="75">
        <v>15.8564386539198</v>
      </c>
      <c r="D210" s="37">
        <v>244567483</v>
      </c>
      <c r="E210" s="37">
        <v>251500907</v>
      </c>
      <c r="F210" s="76">
        <f t="shared" si="12"/>
        <v>0.02834973772862519</v>
      </c>
      <c r="G210" s="37">
        <v>143494233</v>
      </c>
      <c r="H210" s="37">
        <v>134626483</v>
      </c>
      <c r="I210" s="76">
        <f t="shared" si="13"/>
        <v>-0.061798650821040316</v>
      </c>
      <c r="J210">
        <v>3</v>
      </c>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118</v>
      </c>
      <c r="B211" t="s">
        <v>99</v>
      </c>
      <c r="C211" s="75">
        <v>6.04309113146677</v>
      </c>
      <c r="D211" s="37">
        <v>89954278</v>
      </c>
      <c r="E211" s="37">
        <v>81351439</v>
      </c>
      <c r="F211" s="76">
        <f t="shared" si="12"/>
        <v>-0.09563568505324449</v>
      </c>
      <c r="G211" s="37">
        <v>53960139</v>
      </c>
      <c r="H211" s="37">
        <v>63700325</v>
      </c>
      <c r="I211" s="76">
        <f t="shared" si="13"/>
        <v>0.18050705910894707</v>
      </c>
      <c r="J211">
        <v>4</v>
      </c>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100</v>
      </c>
      <c r="B212" t="s">
        <v>70</v>
      </c>
      <c r="C212" s="75">
        <v>4.29219444194869</v>
      </c>
      <c r="D212" s="37">
        <v>58064790</v>
      </c>
      <c r="E212" s="37">
        <v>51941305</v>
      </c>
      <c r="F212" s="76">
        <f t="shared" si="12"/>
        <v>-0.10545952202703222</v>
      </c>
      <c r="G212" s="37">
        <v>50555798</v>
      </c>
      <c r="H212" s="37">
        <v>48402526</v>
      </c>
      <c r="I212" s="76">
        <f t="shared" si="13"/>
        <v>-0.04259198915226301</v>
      </c>
      <c r="J212">
        <v>5</v>
      </c>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71</v>
      </c>
      <c r="B213" t="s">
        <v>70</v>
      </c>
      <c r="C213" s="75">
        <v>3.8153516685311</v>
      </c>
      <c r="D213" s="37">
        <v>5644596</v>
      </c>
      <c r="E213" s="37">
        <v>9460121</v>
      </c>
      <c r="F213" s="76">
        <f t="shared" si="12"/>
        <v>0.6759606887720574</v>
      </c>
      <c r="G213" s="37">
        <v>40164800</v>
      </c>
      <c r="H213" s="37">
        <v>55291536</v>
      </c>
      <c r="I213" s="76">
        <f t="shared" si="13"/>
        <v>0.37661673903517506</v>
      </c>
      <c r="J213">
        <v>6</v>
      </c>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133</v>
      </c>
      <c r="B214" t="s">
        <v>70</v>
      </c>
      <c r="C214" s="75">
        <v>2.96129584700433</v>
      </c>
      <c r="D214" s="37">
        <v>46735489</v>
      </c>
      <c r="E214" s="37">
        <v>49029678</v>
      </c>
      <c r="F214" s="76">
        <f t="shared" si="12"/>
        <v>0.04908879845035964</v>
      </c>
      <c r="G214" s="37">
        <v>27772591</v>
      </c>
      <c r="H214" s="37">
        <v>42345514</v>
      </c>
      <c r="I214" s="76">
        <f t="shared" si="13"/>
        <v>0.5247232064159948</v>
      </c>
      <c r="J214">
        <v>7</v>
      </c>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136</v>
      </c>
      <c r="B215" t="s">
        <v>70</v>
      </c>
      <c r="C215" s="75">
        <v>2.87763432897132</v>
      </c>
      <c r="D215" s="37">
        <v>22039099</v>
      </c>
      <c r="E215" s="37">
        <v>24491164</v>
      </c>
      <c r="F215" s="76">
        <f t="shared" si="12"/>
        <v>0.11125976610931328</v>
      </c>
      <c r="G215" s="37">
        <v>27633026</v>
      </c>
      <c r="H215" s="37">
        <v>38669752</v>
      </c>
      <c r="I215" s="76">
        <f t="shared" si="13"/>
        <v>0.3994034529551704</v>
      </c>
      <c r="J215">
        <v>8</v>
      </c>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90</v>
      </c>
      <c r="B216" t="s">
        <v>70</v>
      </c>
      <c r="C216" s="75">
        <v>2.79277792127375</v>
      </c>
      <c r="D216" s="37">
        <v>32385119</v>
      </c>
      <c r="E216" s="37">
        <v>21203563</v>
      </c>
      <c r="F216" s="76">
        <f t="shared" si="12"/>
        <v>-0.34526833142098384</v>
      </c>
      <c r="G216" s="37">
        <v>26149270</v>
      </c>
      <c r="H216" s="37">
        <v>22667322</v>
      </c>
      <c r="I216" s="76">
        <f t="shared" si="13"/>
        <v>-0.13315660437174728</v>
      </c>
      <c r="J216">
        <v>9</v>
      </c>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0" s="67" customFormat="1" ht="12.75">
      <c r="A217" t="s">
        <v>107</v>
      </c>
      <c r="B217" t="s">
        <v>70</v>
      </c>
      <c r="C217" s="75">
        <v>2.34772296128034</v>
      </c>
      <c r="D217" s="37">
        <v>3092728</v>
      </c>
      <c r="E217" s="37">
        <v>6360389</v>
      </c>
      <c r="F217" s="76">
        <f t="shared" si="12"/>
        <v>1.0565626851116554</v>
      </c>
      <c r="G217" s="37">
        <v>15639783</v>
      </c>
      <c r="H217" s="37">
        <v>24861004</v>
      </c>
      <c r="I217" s="76">
        <f t="shared" si="13"/>
        <v>0.5896003160657663</v>
      </c>
      <c r="J217">
        <v>10</v>
      </c>
    </row>
    <row r="218" spans="1:10" s="67" customFormat="1" ht="12.75">
      <c r="A218" t="s">
        <v>101</v>
      </c>
      <c r="B218" t="s">
        <v>70</v>
      </c>
      <c r="C218" s="75">
        <v>1.85824784264983</v>
      </c>
      <c r="D218" s="37">
        <v>13537896</v>
      </c>
      <c r="E218" s="37">
        <v>8533762</v>
      </c>
      <c r="F218" s="76">
        <f t="shared" si="12"/>
        <v>-0.3696389749189978</v>
      </c>
      <c r="G218" s="37">
        <v>21777182</v>
      </c>
      <c r="H218" s="37">
        <v>18504843</v>
      </c>
      <c r="I218" s="76">
        <f t="shared" si="13"/>
        <v>-0.15026457509516153</v>
      </c>
      <c r="J218">
        <v>11</v>
      </c>
    </row>
    <row r="219" spans="1:10" s="67" customFormat="1" ht="12.75">
      <c r="A219" t="s">
        <v>134</v>
      </c>
      <c r="B219" t="s">
        <v>70</v>
      </c>
      <c r="C219" s="75">
        <v>1.82990209444758</v>
      </c>
      <c r="D219" s="37">
        <v>12995109</v>
      </c>
      <c r="E219" s="37">
        <v>18038631</v>
      </c>
      <c r="F219" s="76">
        <f t="shared" si="12"/>
        <v>0.38810924941068214</v>
      </c>
      <c r="G219" s="37">
        <v>20512856</v>
      </c>
      <c r="H219" s="37">
        <v>56368379</v>
      </c>
      <c r="I219" s="76">
        <f t="shared" si="13"/>
        <v>1.7479537222900605</v>
      </c>
      <c r="J219">
        <v>12</v>
      </c>
    </row>
    <row r="220" spans="1:10" s="67" customFormat="1" ht="12.75">
      <c r="A220" t="s">
        <v>115</v>
      </c>
      <c r="B220" t="s">
        <v>70</v>
      </c>
      <c r="C220" s="75">
        <v>1.65307949813095</v>
      </c>
      <c r="D220" s="37">
        <v>22478102</v>
      </c>
      <c r="E220" s="37">
        <v>27830105</v>
      </c>
      <c r="F220" s="76">
        <f t="shared" si="12"/>
        <v>0.23809852806967421</v>
      </c>
      <c r="G220" s="37">
        <v>19875432</v>
      </c>
      <c r="H220" s="37">
        <v>22218643</v>
      </c>
      <c r="I220" s="76">
        <f t="shared" si="13"/>
        <v>0.11789484626044858</v>
      </c>
      <c r="J220">
        <v>13</v>
      </c>
    </row>
    <row r="221" spans="1:10" s="67" customFormat="1" ht="12.75">
      <c r="A221" t="s">
        <v>96</v>
      </c>
      <c r="B221" t="s">
        <v>70</v>
      </c>
      <c r="C221" s="75">
        <v>1.44113747445402</v>
      </c>
      <c r="D221" s="37">
        <v>19215605</v>
      </c>
      <c r="E221" s="37">
        <v>9357417</v>
      </c>
      <c r="F221" s="76">
        <f t="shared" si="12"/>
        <v>-0.5130303209292656</v>
      </c>
      <c r="G221" s="37">
        <v>17551964</v>
      </c>
      <c r="H221" s="37">
        <v>10222441</v>
      </c>
      <c r="I221" s="76">
        <f t="shared" si="13"/>
        <v>-0.4175899061780209</v>
      </c>
      <c r="J221">
        <v>14</v>
      </c>
    </row>
    <row r="222" spans="1:10" s="67" customFormat="1" ht="12.75">
      <c r="A222" t="s">
        <v>138</v>
      </c>
      <c r="B222" t="s">
        <v>70</v>
      </c>
      <c r="C222" s="75">
        <v>1.37949807697148</v>
      </c>
      <c r="D222" s="37">
        <v>3214727</v>
      </c>
      <c r="E222" s="37">
        <v>2629066</v>
      </c>
      <c r="F222" s="76">
        <f t="shared" si="12"/>
        <v>-0.1821806330677535</v>
      </c>
      <c r="G222" s="37">
        <v>11789766</v>
      </c>
      <c r="H222" s="37">
        <v>13854805</v>
      </c>
      <c r="I222" s="76">
        <f t="shared" si="13"/>
        <v>0.1751552151247107</v>
      </c>
      <c r="J222">
        <v>15</v>
      </c>
    </row>
    <row r="223" spans="1:10" s="67" customFormat="1" ht="12.75">
      <c r="A223" t="s">
        <v>137</v>
      </c>
      <c r="B223" t="s">
        <v>70</v>
      </c>
      <c r="C223" s="75">
        <v>1.26110845898453</v>
      </c>
      <c r="D223" s="37">
        <v>9056446</v>
      </c>
      <c r="E223" s="37">
        <v>8140320</v>
      </c>
      <c r="F223" s="76">
        <f t="shared" si="12"/>
        <v>-0.10115734141185184</v>
      </c>
      <c r="G223" s="37">
        <v>14545397</v>
      </c>
      <c r="H223" s="37">
        <v>15058891</v>
      </c>
      <c r="I223" s="76">
        <f t="shared" si="13"/>
        <v>0.035302852166908885</v>
      </c>
      <c r="J223">
        <v>16</v>
      </c>
    </row>
    <row r="224" spans="1:10" s="67" customFormat="1" ht="12.75">
      <c r="A224" t="s">
        <v>85</v>
      </c>
      <c r="B224" t="s">
        <v>70</v>
      </c>
      <c r="C224" s="75">
        <v>1.09472475862762</v>
      </c>
      <c r="D224" s="37">
        <v>3518861</v>
      </c>
      <c r="E224" s="37">
        <v>4006246</v>
      </c>
      <c r="F224" s="76">
        <f t="shared" si="12"/>
        <v>0.13850646558644972</v>
      </c>
      <c r="G224" s="37">
        <v>11544456</v>
      </c>
      <c r="H224" s="37">
        <v>14661506</v>
      </c>
      <c r="I224" s="76">
        <f t="shared" si="13"/>
        <v>0.27000406082365425</v>
      </c>
      <c r="J224">
        <v>17</v>
      </c>
    </row>
    <row r="225" spans="1:10" s="67" customFormat="1" ht="12.75">
      <c r="A225" t="s">
        <v>139</v>
      </c>
      <c r="B225" t="s">
        <v>70</v>
      </c>
      <c r="C225" s="75">
        <v>1.00294215570537</v>
      </c>
      <c r="D225" s="37">
        <v>6609461</v>
      </c>
      <c r="E225" s="37">
        <v>6775725</v>
      </c>
      <c r="F225" s="76">
        <f t="shared" si="12"/>
        <v>0.02515545518764692</v>
      </c>
      <c r="G225" s="37">
        <v>8853155</v>
      </c>
      <c r="H225" s="37">
        <v>10475060</v>
      </c>
      <c r="I225" s="76">
        <f t="shared" si="13"/>
        <v>0.18320079113039361</v>
      </c>
      <c r="J225">
        <v>18</v>
      </c>
    </row>
    <row r="226" spans="1:33" s="2" customFormat="1" ht="12.75">
      <c r="A226" t="s">
        <v>135</v>
      </c>
      <c r="B226" t="s">
        <v>70</v>
      </c>
      <c r="C226" s="75">
        <v>0.927036466989689</v>
      </c>
      <c r="D226" s="37">
        <v>1869937</v>
      </c>
      <c r="E226" s="37">
        <v>1001573</v>
      </c>
      <c r="F226" s="76">
        <f t="shared" si="12"/>
        <v>-0.46438142033662094</v>
      </c>
      <c r="G226" s="37">
        <v>11220898</v>
      </c>
      <c r="H226" s="37">
        <v>5472005</v>
      </c>
      <c r="I226" s="76">
        <f t="shared" si="13"/>
        <v>-0.5123380499493</v>
      </c>
      <c r="J226">
        <v>19</v>
      </c>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92</v>
      </c>
      <c r="B227" t="s">
        <v>70</v>
      </c>
      <c r="C227" s="75">
        <v>0.820607073985376</v>
      </c>
      <c r="D227" s="37">
        <v>2882232</v>
      </c>
      <c r="E227" s="37">
        <v>2909597</v>
      </c>
      <c r="F227" s="76">
        <f t="shared" si="12"/>
        <v>0.009494377968185768</v>
      </c>
      <c r="G227" s="37">
        <v>6701841</v>
      </c>
      <c r="H227" s="37">
        <v>7033122</v>
      </c>
      <c r="I227" s="76">
        <f t="shared" si="13"/>
        <v>0.04943134282057721</v>
      </c>
      <c r="J227">
        <v>20</v>
      </c>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210</v>
      </c>
      <c r="B229" s="55"/>
      <c r="C229" s="82">
        <f>SUM(C208:C228)</f>
        <v>87.27924744551166</v>
      </c>
      <c r="D229" s="83"/>
      <c r="E229" s="56"/>
      <c r="F229" s="56"/>
      <c r="G229" s="56">
        <f>SUM(G208:G228)</f>
        <v>863529001</v>
      </c>
      <c r="H229" s="83">
        <f>SUM(H208:H228)</f>
        <v>932789818</v>
      </c>
      <c r="I229" s="57">
        <f>+(H229-G229)/G229</f>
        <v>0.08020670634083313</v>
      </c>
      <c r="J229" s="56"/>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0" s="67" customFormat="1" ht="12.75">
      <c r="C230" s="84"/>
      <c r="D230" s="85"/>
      <c r="E230" s="60"/>
      <c r="F230" s="60"/>
      <c r="G230" s="60"/>
      <c r="H230" s="85"/>
      <c r="I230" s="60"/>
      <c r="J230" s="60"/>
    </row>
    <row r="231" spans="1:10" s="67" customFormat="1" ht="12.75">
      <c r="A231" s="86" t="s">
        <v>58</v>
      </c>
      <c r="C231" s="84"/>
      <c r="D231" s="85"/>
      <c r="E231" s="60"/>
      <c r="F231" s="60"/>
      <c r="G231" s="60"/>
      <c r="H231" s="85"/>
      <c r="I231" s="60"/>
      <c r="J231" s="60"/>
    </row>
    <row r="232" spans="11:33" ht="12.75">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51" t="s">
        <v>275</v>
      </c>
      <c r="B233" s="151"/>
      <c r="C233" s="151"/>
      <c r="D233" s="151"/>
      <c r="E233" s="151"/>
      <c r="F233" s="151"/>
      <c r="G233" s="151"/>
      <c r="H233" s="151"/>
      <c r="I233" s="151"/>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50" t="s">
        <v>60</v>
      </c>
      <c r="B234" s="150"/>
      <c r="C234" s="150"/>
      <c r="D234" s="150"/>
      <c r="E234" s="150"/>
      <c r="F234" s="150"/>
      <c r="G234" s="150"/>
      <c r="H234" s="150"/>
      <c r="I234" s="150"/>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50" t="s">
        <v>50</v>
      </c>
      <c r="B235" s="150"/>
      <c r="C235" s="150"/>
      <c r="D235" s="150"/>
      <c r="E235" s="150"/>
      <c r="F235" s="150"/>
      <c r="G235" s="150"/>
      <c r="H235" s="150"/>
      <c r="I235" s="150"/>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95"/>
      <c r="B236" s="95"/>
      <c r="C236" s="95"/>
      <c r="D236" s="95"/>
      <c r="E236" s="95"/>
      <c r="F236" s="95"/>
      <c r="G236" s="95"/>
      <c r="H236" s="95"/>
      <c r="I236" s="95"/>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0" s="67" customFormat="1" ht="30.75" customHeight="1">
      <c r="A237" s="65" t="s">
        <v>215</v>
      </c>
      <c r="B237" s="65" t="s">
        <v>67</v>
      </c>
      <c r="C237" s="66" t="s">
        <v>206</v>
      </c>
      <c r="D237" s="149" t="s">
        <v>207</v>
      </c>
      <c r="E237" s="149"/>
      <c r="F237" s="149"/>
      <c r="G237" s="149" t="s">
        <v>293</v>
      </c>
      <c r="H237" s="149"/>
      <c r="I237" s="149"/>
      <c r="J237" s="65" t="s">
        <v>208</v>
      </c>
    </row>
    <row r="238" spans="1:10" s="67" customFormat="1" ht="15.75" customHeight="1">
      <c r="A238" s="68"/>
      <c r="B238" s="68"/>
      <c r="C238" s="69">
        <v>2007</v>
      </c>
      <c r="D238" s="149" t="str">
        <f>+D206</f>
        <v>Enero-Septiembre</v>
      </c>
      <c r="E238" s="149"/>
      <c r="F238" s="65" t="s">
        <v>208</v>
      </c>
      <c r="G238" s="149" t="str">
        <f>+D238</f>
        <v>Enero-Septiembre</v>
      </c>
      <c r="H238" s="149"/>
      <c r="I238" s="65" t="s">
        <v>208</v>
      </c>
      <c r="J238" s="70" t="s">
        <v>209</v>
      </c>
    </row>
    <row r="239" spans="1:10" s="67" customFormat="1" ht="15.75">
      <c r="A239" s="71"/>
      <c r="B239" s="71"/>
      <c r="C239" s="72"/>
      <c r="D239" s="73">
        <v>2007</v>
      </c>
      <c r="E239" s="73">
        <v>2008</v>
      </c>
      <c r="F239" s="74" t="s">
        <v>209</v>
      </c>
      <c r="G239" s="73">
        <v>2007</v>
      </c>
      <c r="H239" s="73">
        <v>2008</v>
      </c>
      <c r="I239" s="74" t="s">
        <v>209</v>
      </c>
      <c r="J239" s="71"/>
    </row>
    <row r="240" spans="1:33" s="77" customFormat="1" ht="12.75">
      <c r="A240" t="s">
        <v>153</v>
      </c>
      <c r="B240" t="s">
        <v>70</v>
      </c>
      <c r="C240" s="75">
        <v>22.8966742382344</v>
      </c>
      <c r="D240" s="111">
        <v>1201788846</v>
      </c>
      <c r="E240" s="111">
        <v>1397679278</v>
      </c>
      <c r="F240" s="76">
        <f aca="true" t="shared" si="14" ref="F240:F259">+(E240-D240)/D240</f>
        <v>0.162999043178006</v>
      </c>
      <c r="G240" s="37">
        <v>674092077</v>
      </c>
      <c r="H240" s="37">
        <v>944758784</v>
      </c>
      <c r="I240" s="76">
        <f aca="true" t="shared" si="15" ref="I240:I259">+(H240-G240)/G240</f>
        <v>0.4015277975148193</v>
      </c>
      <c r="J240">
        <v>1</v>
      </c>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151</v>
      </c>
      <c r="B241" t="s">
        <v>70</v>
      </c>
      <c r="C241" s="75">
        <v>22.6393285544398</v>
      </c>
      <c r="D241" s="111">
        <v>1090587880</v>
      </c>
      <c r="E241" s="111">
        <v>1105451212</v>
      </c>
      <c r="F241" s="76">
        <f t="shared" si="14"/>
        <v>0.013628733889835636</v>
      </c>
      <c r="G241" s="37">
        <v>702162337</v>
      </c>
      <c r="H241" s="37">
        <v>768154195</v>
      </c>
      <c r="I241" s="76">
        <f t="shared" si="15"/>
        <v>0.09398376204846202</v>
      </c>
      <c r="J241">
        <v>2</v>
      </c>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142</v>
      </c>
      <c r="B242" t="s">
        <v>103</v>
      </c>
      <c r="C242" s="75">
        <v>12.8919004866207</v>
      </c>
      <c r="D242" s="111">
        <v>2397683</v>
      </c>
      <c r="E242" s="111">
        <v>3440049</v>
      </c>
      <c r="F242" s="76">
        <f t="shared" si="14"/>
        <v>0.4347388708182024</v>
      </c>
      <c r="G242" s="37">
        <v>399651385</v>
      </c>
      <c r="H242" s="37">
        <v>388903137</v>
      </c>
      <c r="I242" s="76">
        <f t="shared" si="15"/>
        <v>-0.02689405918110355</v>
      </c>
      <c r="J242">
        <v>3</v>
      </c>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91</v>
      </c>
      <c r="B243" t="s">
        <v>70</v>
      </c>
      <c r="C243" s="75">
        <v>5.47527902082474</v>
      </c>
      <c r="D243" s="111">
        <v>1048956</v>
      </c>
      <c r="E243" s="111">
        <v>735449</v>
      </c>
      <c r="F243" s="76">
        <f t="shared" si="14"/>
        <v>-0.2988752626420937</v>
      </c>
      <c r="G243" s="37">
        <v>172198108</v>
      </c>
      <c r="H243" s="37">
        <v>228503340</v>
      </c>
      <c r="I243" s="76">
        <f t="shared" si="15"/>
        <v>0.3269793881823603</v>
      </c>
      <c r="J243">
        <v>4</v>
      </c>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148</v>
      </c>
      <c r="B244" t="s">
        <v>70</v>
      </c>
      <c r="C244" s="75">
        <v>5.02600690579776</v>
      </c>
      <c r="D244" s="111">
        <v>129610903</v>
      </c>
      <c r="E244" s="111">
        <v>106257532</v>
      </c>
      <c r="F244" s="76">
        <f t="shared" si="14"/>
        <v>-0.1801806056393265</v>
      </c>
      <c r="G244" s="37">
        <v>153862393</v>
      </c>
      <c r="H244" s="37">
        <v>144278242</v>
      </c>
      <c r="I244" s="76">
        <f t="shared" si="15"/>
        <v>-0.062290406467290546</v>
      </c>
      <c r="J244">
        <v>5</v>
      </c>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84</v>
      </c>
      <c r="B245" t="s">
        <v>70</v>
      </c>
      <c r="C245" s="75">
        <v>3.50824970642119</v>
      </c>
      <c r="D245" s="111">
        <v>176712208</v>
      </c>
      <c r="E245" s="111">
        <v>156388119</v>
      </c>
      <c r="F245" s="76">
        <f t="shared" si="14"/>
        <v>-0.11501236518984585</v>
      </c>
      <c r="G245" s="37">
        <v>109807876</v>
      </c>
      <c r="H245" s="37">
        <v>104337666</v>
      </c>
      <c r="I245" s="76">
        <f t="shared" si="15"/>
        <v>-0.04981618986965926</v>
      </c>
      <c r="J245">
        <v>6</v>
      </c>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152</v>
      </c>
      <c r="B246" t="s">
        <v>103</v>
      </c>
      <c r="C246" s="75">
        <v>3.33070785606516</v>
      </c>
      <c r="D246" s="111">
        <v>428054</v>
      </c>
      <c r="E246" s="111">
        <v>336773</v>
      </c>
      <c r="F246" s="76">
        <f t="shared" si="14"/>
        <v>-0.2132464595588407</v>
      </c>
      <c r="G246" s="37">
        <v>98725470</v>
      </c>
      <c r="H246" s="37">
        <v>85084226</v>
      </c>
      <c r="I246" s="76">
        <f t="shared" si="15"/>
        <v>-0.13817350274452986</v>
      </c>
      <c r="J246">
        <v>7</v>
      </c>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123</v>
      </c>
      <c r="B247" t="s">
        <v>70</v>
      </c>
      <c r="C247" s="75">
        <v>2.92485761938162</v>
      </c>
      <c r="D247" s="111">
        <v>1161516247</v>
      </c>
      <c r="E247" s="111">
        <v>1824360051</v>
      </c>
      <c r="F247" s="76">
        <f t="shared" si="14"/>
        <v>0.5706711427515658</v>
      </c>
      <c r="G247" s="37">
        <v>86693513</v>
      </c>
      <c r="H247" s="37">
        <v>161871019</v>
      </c>
      <c r="I247" s="76">
        <f t="shared" si="15"/>
        <v>0.8671641441038386</v>
      </c>
      <c r="J247">
        <v>8</v>
      </c>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154</v>
      </c>
      <c r="B248" t="s">
        <v>70</v>
      </c>
      <c r="C248" s="75">
        <v>2.20306743247422</v>
      </c>
      <c r="D248" s="111">
        <v>45307870</v>
      </c>
      <c r="E248" s="111">
        <v>37874298</v>
      </c>
      <c r="F248" s="76">
        <f t="shared" si="14"/>
        <v>-0.16406800849388858</v>
      </c>
      <c r="G248" s="37">
        <v>67561970</v>
      </c>
      <c r="H248" s="37">
        <v>63247680</v>
      </c>
      <c r="I248" s="76">
        <f t="shared" si="15"/>
        <v>-0.06385678215126053</v>
      </c>
      <c r="J248">
        <v>9</v>
      </c>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0" s="67" customFormat="1" ht="12.75">
      <c r="A249" t="s">
        <v>149</v>
      </c>
      <c r="B249" t="s">
        <v>144</v>
      </c>
      <c r="C249" s="75">
        <v>2.07380375364159</v>
      </c>
      <c r="D249" s="111">
        <v>80286898</v>
      </c>
      <c r="E249" s="111">
        <v>67777589</v>
      </c>
      <c r="F249" s="76">
        <f t="shared" si="14"/>
        <v>-0.15580760138472408</v>
      </c>
      <c r="G249" s="37">
        <v>67453609</v>
      </c>
      <c r="H249" s="37">
        <v>59168327</v>
      </c>
      <c r="I249" s="76">
        <f t="shared" si="15"/>
        <v>-0.12282933593664351</v>
      </c>
      <c r="J249">
        <v>10</v>
      </c>
    </row>
    <row r="250" spans="1:10" s="67" customFormat="1" ht="12.75">
      <c r="A250" t="s">
        <v>147</v>
      </c>
      <c r="B250" t="s">
        <v>70</v>
      </c>
      <c r="C250" s="75">
        <v>1.25244416343193</v>
      </c>
      <c r="D250" s="111">
        <v>24751981</v>
      </c>
      <c r="E250" s="111">
        <v>25417223</v>
      </c>
      <c r="F250" s="76">
        <f t="shared" si="14"/>
        <v>0.026876313455476555</v>
      </c>
      <c r="G250" s="37">
        <v>35419603</v>
      </c>
      <c r="H250" s="37">
        <v>47282224</v>
      </c>
      <c r="I250" s="76">
        <f t="shared" si="15"/>
        <v>0.33491682557819746</v>
      </c>
      <c r="J250">
        <v>11</v>
      </c>
    </row>
    <row r="251" spans="1:10" s="67" customFormat="1" ht="12.75">
      <c r="A251" t="s">
        <v>146</v>
      </c>
      <c r="B251" t="s">
        <v>144</v>
      </c>
      <c r="C251" s="75">
        <v>1.16020449259535</v>
      </c>
      <c r="D251" s="111">
        <v>78095297</v>
      </c>
      <c r="E251" s="111">
        <v>94327815</v>
      </c>
      <c r="F251" s="76">
        <f t="shared" si="14"/>
        <v>0.2078552566360046</v>
      </c>
      <c r="G251" s="37">
        <v>35107255</v>
      </c>
      <c r="H251" s="37">
        <v>42252319</v>
      </c>
      <c r="I251" s="76">
        <f t="shared" si="15"/>
        <v>0.20352101011600024</v>
      </c>
      <c r="J251">
        <v>12</v>
      </c>
    </row>
    <row r="252" spans="1:10" s="67" customFormat="1" ht="12.75">
      <c r="A252" t="s">
        <v>150</v>
      </c>
      <c r="B252" t="s">
        <v>103</v>
      </c>
      <c r="C252" s="75">
        <v>1.01785248077579</v>
      </c>
      <c r="D252" s="111">
        <v>230268</v>
      </c>
      <c r="E252" s="111">
        <v>108505</v>
      </c>
      <c r="F252" s="76">
        <f t="shared" si="14"/>
        <v>-0.5287881946253931</v>
      </c>
      <c r="G252" s="37">
        <v>29420108</v>
      </c>
      <c r="H252" s="37">
        <v>39333072</v>
      </c>
      <c r="I252" s="76">
        <f t="shared" si="15"/>
        <v>0.33694519408290413</v>
      </c>
      <c r="J252">
        <v>13</v>
      </c>
    </row>
    <row r="253" spans="1:10" s="67" customFormat="1" ht="12.75">
      <c r="A253" t="s">
        <v>145</v>
      </c>
      <c r="B253" t="s">
        <v>144</v>
      </c>
      <c r="C253" s="75">
        <v>0.956064377371801</v>
      </c>
      <c r="D253" s="111">
        <v>47747624</v>
      </c>
      <c r="E253" s="111">
        <v>93626894</v>
      </c>
      <c r="F253" s="76">
        <f t="shared" si="14"/>
        <v>0.9608702204742167</v>
      </c>
      <c r="G253" s="37">
        <v>23559998</v>
      </c>
      <c r="H253" s="37">
        <v>47437153</v>
      </c>
      <c r="I253" s="76">
        <f t="shared" si="15"/>
        <v>1.013461673468733</v>
      </c>
      <c r="J253">
        <v>14</v>
      </c>
    </row>
    <row r="254" spans="1:10" s="67" customFormat="1" ht="12.75">
      <c r="A254" t="s">
        <v>102</v>
      </c>
      <c r="B254" t="s">
        <v>103</v>
      </c>
      <c r="C254" s="75">
        <v>0.906293886642605</v>
      </c>
      <c r="D254" s="111">
        <v>55242</v>
      </c>
      <c r="E254" s="111">
        <v>47406</v>
      </c>
      <c r="F254" s="76">
        <f t="shared" si="14"/>
        <v>-0.1418485934614967</v>
      </c>
      <c r="G254" s="37">
        <v>26401170</v>
      </c>
      <c r="H254" s="37">
        <v>25364971</v>
      </c>
      <c r="I254" s="76">
        <f t="shared" si="15"/>
        <v>-0.03924822271134196</v>
      </c>
      <c r="J254">
        <v>15</v>
      </c>
    </row>
    <row r="255" spans="1:10" s="67" customFormat="1" ht="12.75">
      <c r="A255" t="s">
        <v>71</v>
      </c>
      <c r="B255" t="s">
        <v>70</v>
      </c>
      <c r="C255" s="75">
        <v>0.902967102429474</v>
      </c>
      <c r="D255" s="111">
        <v>4074322</v>
      </c>
      <c r="E255" s="111">
        <v>5812572</v>
      </c>
      <c r="F255" s="76">
        <f t="shared" si="14"/>
        <v>0.42663540093296504</v>
      </c>
      <c r="G255" s="37">
        <v>35242564</v>
      </c>
      <c r="H255" s="37">
        <v>38980745</v>
      </c>
      <c r="I255" s="76">
        <f t="shared" si="15"/>
        <v>0.10607006346076296</v>
      </c>
      <c r="J255">
        <v>16</v>
      </c>
    </row>
    <row r="256" spans="1:10" s="67" customFormat="1" ht="12.75">
      <c r="A256" t="s">
        <v>140</v>
      </c>
      <c r="B256" t="s">
        <v>70</v>
      </c>
      <c r="C256" s="75">
        <v>0.797886743008097</v>
      </c>
      <c r="D256" s="111">
        <v>4118440</v>
      </c>
      <c r="E256" s="111">
        <v>9735281</v>
      </c>
      <c r="F256" s="76">
        <f t="shared" si="14"/>
        <v>1.3638273229669486</v>
      </c>
      <c r="G256" s="37">
        <v>17398571</v>
      </c>
      <c r="H256" s="37">
        <v>41382980</v>
      </c>
      <c r="I256" s="76">
        <f t="shared" si="15"/>
        <v>1.3785275238983707</v>
      </c>
      <c r="J256">
        <v>17</v>
      </c>
    </row>
    <row r="257" spans="1:10" s="67" customFormat="1" ht="12.75">
      <c r="A257" t="s">
        <v>134</v>
      </c>
      <c r="B257" t="s">
        <v>70</v>
      </c>
      <c r="C257" s="75">
        <v>0.713879998621782</v>
      </c>
      <c r="D257" s="111">
        <v>13356495</v>
      </c>
      <c r="E257" s="111">
        <v>14694640</v>
      </c>
      <c r="F257" s="76">
        <f t="shared" si="14"/>
        <v>0.10018683793914496</v>
      </c>
      <c r="G257" s="37">
        <v>26273748</v>
      </c>
      <c r="H257" s="37">
        <v>46751220</v>
      </c>
      <c r="I257" s="76">
        <f t="shared" si="15"/>
        <v>0.7793890692717309</v>
      </c>
      <c r="J257">
        <v>18</v>
      </c>
    </row>
    <row r="258" spans="1:33" s="2" customFormat="1" ht="12.75">
      <c r="A258" t="s">
        <v>143</v>
      </c>
      <c r="B258" t="s">
        <v>144</v>
      </c>
      <c r="C258" s="75">
        <v>0.674821267375365</v>
      </c>
      <c r="D258" s="111">
        <v>25731458</v>
      </c>
      <c r="E258" s="111">
        <v>21288922</v>
      </c>
      <c r="F258" s="76">
        <f t="shared" si="14"/>
        <v>-0.17264999130636127</v>
      </c>
      <c r="G258" s="37">
        <v>21307017</v>
      </c>
      <c r="H258" s="37">
        <v>19138607</v>
      </c>
      <c r="I258" s="76">
        <f t="shared" si="15"/>
        <v>-0.10176975969935163</v>
      </c>
      <c r="J258">
        <v>19</v>
      </c>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141</v>
      </c>
      <c r="B259" t="s">
        <v>103</v>
      </c>
      <c r="C259" s="75">
        <v>0.663349482173486</v>
      </c>
      <c r="D259" s="111">
        <v>286829</v>
      </c>
      <c r="E259" s="111">
        <v>295492</v>
      </c>
      <c r="F259" s="76">
        <f t="shared" si="14"/>
        <v>0.03020266430521321</v>
      </c>
      <c r="G259" s="37">
        <v>23731023</v>
      </c>
      <c r="H259" s="37">
        <v>7509116</v>
      </c>
      <c r="I259" s="76">
        <f t="shared" si="15"/>
        <v>-0.6835738602587844</v>
      </c>
      <c r="J259">
        <v>20</v>
      </c>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210</v>
      </c>
      <c r="B261" s="55"/>
      <c r="C261" s="82">
        <f>SUM(C240:C260)</f>
        <v>92.01563956832685</v>
      </c>
      <c r="D261" s="83"/>
      <c r="E261" s="56"/>
      <c r="F261" s="56"/>
      <c r="G261" s="56">
        <f>SUM(G240:G260)</f>
        <v>2806069795</v>
      </c>
      <c r="H261" s="83">
        <f>SUM(H240:H260)</f>
        <v>3303739023</v>
      </c>
      <c r="I261" s="57">
        <f>+(H261-G261)/G261</f>
        <v>0.17735454367057182</v>
      </c>
      <c r="J261" s="56"/>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0" s="67" customFormat="1" ht="12.75">
      <c r="C262" s="84"/>
      <c r="D262" s="85"/>
      <c r="E262" s="60"/>
      <c r="F262" s="60"/>
      <c r="G262" s="60"/>
      <c r="H262" s="85"/>
      <c r="I262" s="60"/>
      <c r="J262" s="60"/>
    </row>
    <row r="263" spans="1:10" s="67" customFormat="1" ht="12.75">
      <c r="A263" s="86" t="s">
        <v>58</v>
      </c>
      <c r="C263" s="84"/>
      <c r="D263" s="85"/>
      <c r="E263" s="60"/>
      <c r="F263" s="60"/>
      <c r="G263" s="60"/>
      <c r="H263" s="85"/>
      <c r="I263" s="60"/>
      <c r="J263" s="60"/>
    </row>
    <row r="264" spans="11:33" ht="12.75">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51" t="s">
        <v>276</v>
      </c>
      <c r="B265" s="151"/>
      <c r="C265" s="151"/>
      <c r="D265" s="151"/>
      <c r="E265" s="151"/>
      <c r="F265" s="151"/>
      <c r="G265" s="151"/>
      <c r="H265" s="151"/>
      <c r="I265" s="151"/>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50" t="s">
        <v>60</v>
      </c>
      <c r="B266" s="150"/>
      <c r="C266" s="150"/>
      <c r="D266" s="150"/>
      <c r="E266" s="150"/>
      <c r="F266" s="150"/>
      <c r="G266" s="150"/>
      <c r="H266" s="150"/>
      <c r="I266" s="150"/>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50" t="s">
        <v>51</v>
      </c>
      <c r="B267" s="150"/>
      <c r="C267" s="150"/>
      <c r="D267" s="150"/>
      <c r="E267" s="150"/>
      <c r="F267" s="150"/>
      <c r="G267" s="150"/>
      <c r="H267" s="150"/>
      <c r="I267" s="150"/>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95"/>
      <c r="B268" s="95"/>
      <c r="C268" s="95"/>
      <c r="D268" s="95"/>
      <c r="E268" s="95"/>
      <c r="F268" s="95"/>
      <c r="G268" s="95"/>
      <c r="H268" s="95"/>
      <c r="I268" s="95"/>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0" s="67" customFormat="1" ht="30.75" customHeight="1">
      <c r="A269" s="65" t="s">
        <v>216</v>
      </c>
      <c r="B269" s="65" t="s">
        <v>67</v>
      </c>
      <c r="C269" s="66" t="s">
        <v>206</v>
      </c>
      <c r="D269" s="149" t="s">
        <v>207</v>
      </c>
      <c r="E269" s="149"/>
      <c r="F269" s="149"/>
      <c r="G269" s="149" t="s">
        <v>293</v>
      </c>
      <c r="H269" s="149"/>
      <c r="I269" s="149"/>
      <c r="J269" s="65" t="s">
        <v>208</v>
      </c>
    </row>
    <row r="270" spans="1:10" s="67" customFormat="1" ht="15.75" customHeight="1">
      <c r="A270" s="68"/>
      <c r="B270" s="68"/>
      <c r="C270" s="69">
        <v>2007</v>
      </c>
      <c r="D270" s="149" t="str">
        <f>+D238</f>
        <v>Enero-Septiembre</v>
      </c>
      <c r="E270" s="149"/>
      <c r="F270" s="65" t="s">
        <v>208</v>
      </c>
      <c r="G270" s="149" t="str">
        <f>+D270</f>
        <v>Enero-Septiembre</v>
      </c>
      <c r="H270" s="149"/>
      <c r="I270" s="65" t="s">
        <v>208</v>
      </c>
      <c r="J270" s="70" t="s">
        <v>209</v>
      </c>
    </row>
    <row r="271" spans="1:10" s="67" customFormat="1" ht="15.75">
      <c r="A271" s="71"/>
      <c r="B271" s="71"/>
      <c r="C271" s="72"/>
      <c r="D271" s="73">
        <v>2007</v>
      </c>
      <c r="E271" s="73">
        <v>2008</v>
      </c>
      <c r="F271" s="74" t="s">
        <v>209</v>
      </c>
      <c r="G271" s="73">
        <v>2007</v>
      </c>
      <c r="H271" s="73">
        <v>2008</v>
      </c>
      <c r="I271" s="74" t="s">
        <v>209</v>
      </c>
      <c r="J271" s="71"/>
    </row>
    <row r="272" spans="1:33" s="77" customFormat="1" ht="12.75">
      <c r="A272" t="s">
        <v>151</v>
      </c>
      <c r="B272" t="s">
        <v>70</v>
      </c>
      <c r="C272" s="75">
        <v>75.6666484199653</v>
      </c>
      <c r="D272" s="37">
        <v>346635523</v>
      </c>
      <c r="E272" s="37">
        <v>329242731</v>
      </c>
      <c r="F272" s="76">
        <f aca="true" t="shared" si="16" ref="F272:F291">+(E272-D272)/D272</f>
        <v>-0.050176023073088216</v>
      </c>
      <c r="G272" s="37">
        <v>219677837</v>
      </c>
      <c r="H272" s="37">
        <v>224208038</v>
      </c>
      <c r="I272" s="76">
        <f aca="true" t="shared" si="17" ref="I272:I291">+(H272-G272)/G272</f>
        <v>0.020622021146357153</v>
      </c>
      <c r="J272">
        <v>1</v>
      </c>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91</v>
      </c>
      <c r="B273" t="s">
        <v>70</v>
      </c>
      <c r="C273" s="75">
        <v>5.32581766677318</v>
      </c>
      <c r="D273" s="37">
        <v>45130</v>
      </c>
      <c r="E273" s="37">
        <v>56320</v>
      </c>
      <c r="F273" s="76">
        <f t="shared" si="16"/>
        <v>0.24795036561045866</v>
      </c>
      <c r="G273" s="37">
        <v>15289284</v>
      </c>
      <c r="H273" s="37">
        <v>21812272</v>
      </c>
      <c r="I273" s="76">
        <f t="shared" si="17"/>
        <v>0.426637898805464</v>
      </c>
      <c r="J273">
        <v>2</v>
      </c>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81</v>
      </c>
      <c r="B274" t="s">
        <v>70</v>
      </c>
      <c r="C274" s="75">
        <v>2.72176184938776</v>
      </c>
      <c r="D274" s="37">
        <v>13722496</v>
      </c>
      <c r="E274" s="37">
        <v>20317548</v>
      </c>
      <c r="F274" s="76">
        <f t="shared" si="16"/>
        <v>0.48060148824237225</v>
      </c>
      <c r="G274" s="37">
        <v>10989128</v>
      </c>
      <c r="H274" s="37">
        <v>18596609</v>
      </c>
      <c r="I274" s="76">
        <f t="shared" si="17"/>
        <v>0.6922733996728403</v>
      </c>
      <c r="J274">
        <v>3</v>
      </c>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71</v>
      </c>
      <c r="B275" t="s">
        <v>70</v>
      </c>
      <c r="C275" s="75">
        <v>2.30205445123469</v>
      </c>
      <c r="D275" s="37">
        <v>934930</v>
      </c>
      <c r="E275" s="37">
        <v>1538926</v>
      </c>
      <c r="F275" s="76">
        <f t="shared" si="16"/>
        <v>0.6460333928743328</v>
      </c>
      <c r="G275" s="37">
        <v>10029383</v>
      </c>
      <c r="H275" s="37">
        <v>10035183</v>
      </c>
      <c r="I275" s="76">
        <f t="shared" si="17"/>
        <v>0.0005783007788215885</v>
      </c>
      <c r="J275">
        <v>4</v>
      </c>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156</v>
      </c>
      <c r="B276" t="s">
        <v>70</v>
      </c>
      <c r="C276" s="75">
        <v>2.15366061162802</v>
      </c>
      <c r="D276" s="37">
        <v>33852835</v>
      </c>
      <c r="E276" s="37">
        <v>2552883</v>
      </c>
      <c r="F276" s="76">
        <f t="shared" si="16"/>
        <v>-0.9245887973636476</v>
      </c>
      <c r="G276" s="37">
        <v>8608615</v>
      </c>
      <c r="H276" s="37">
        <v>1848278</v>
      </c>
      <c r="I276" s="76">
        <f t="shared" si="17"/>
        <v>-0.7852990289378721</v>
      </c>
      <c r="J276">
        <v>5</v>
      </c>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157</v>
      </c>
      <c r="B277" t="s">
        <v>70</v>
      </c>
      <c r="C277" s="75">
        <v>1.35506483529183</v>
      </c>
      <c r="D277" s="37">
        <v>1226286</v>
      </c>
      <c r="E277" s="37">
        <v>955102</v>
      </c>
      <c r="F277" s="76">
        <f t="shared" si="16"/>
        <v>-0.22114253934237202</v>
      </c>
      <c r="G277" s="37">
        <v>3970381</v>
      </c>
      <c r="H277" s="37">
        <v>4314305</v>
      </c>
      <c r="I277" s="76">
        <f t="shared" si="17"/>
        <v>0.08662241734483415</v>
      </c>
      <c r="J277">
        <v>6</v>
      </c>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159</v>
      </c>
      <c r="B278" t="s">
        <v>70</v>
      </c>
      <c r="C278" s="75">
        <v>1.0809048908796</v>
      </c>
      <c r="D278" s="37">
        <v>472000</v>
      </c>
      <c r="E278" s="37">
        <v>3800000</v>
      </c>
      <c r="F278" s="76">
        <f t="shared" si="16"/>
        <v>7.0508474576271185</v>
      </c>
      <c r="G278" s="37">
        <v>1423160</v>
      </c>
      <c r="H278" s="37">
        <v>19594781</v>
      </c>
      <c r="I278" s="76">
        <f t="shared" si="17"/>
        <v>12.768501784760673</v>
      </c>
      <c r="J278">
        <v>7</v>
      </c>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162</v>
      </c>
      <c r="B279" t="s">
        <v>70</v>
      </c>
      <c r="C279" s="75">
        <v>0.949593597346552</v>
      </c>
      <c r="D279" s="37">
        <v>6075325</v>
      </c>
      <c r="E279" s="37">
        <v>7652835</v>
      </c>
      <c r="F279" s="76">
        <f t="shared" si="16"/>
        <v>0.25965853678609785</v>
      </c>
      <c r="G279" s="37">
        <v>2755871</v>
      </c>
      <c r="H279" s="37">
        <v>4436306</v>
      </c>
      <c r="I279" s="76">
        <f t="shared" si="17"/>
        <v>0.6097654788631253</v>
      </c>
      <c r="J279">
        <v>8</v>
      </c>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147</v>
      </c>
      <c r="B280" t="s">
        <v>70</v>
      </c>
      <c r="C280" s="75">
        <v>0.926036313607015</v>
      </c>
      <c r="D280" s="37">
        <v>2140900</v>
      </c>
      <c r="E280" s="37">
        <v>680588</v>
      </c>
      <c r="F280" s="76">
        <f t="shared" si="16"/>
        <v>-0.6821019197533748</v>
      </c>
      <c r="G280" s="37">
        <v>3341716</v>
      </c>
      <c r="H280" s="37">
        <v>1535312</v>
      </c>
      <c r="I280" s="76">
        <f t="shared" si="17"/>
        <v>-0.5405617951974375</v>
      </c>
      <c r="J280">
        <v>9</v>
      </c>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0" s="67" customFormat="1" ht="12.75">
      <c r="A281" t="s">
        <v>152</v>
      </c>
      <c r="B281" t="s">
        <v>103</v>
      </c>
      <c r="C281" s="75">
        <v>0.710552683791331</v>
      </c>
      <c r="D281" s="37">
        <v>7848</v>
      </c>
      <c r="E281" s="37">
        <v>40318</v>
      </c>
      <c r="F281" s="76">
        <f t="shared" si="16"/>
        <v>4.137359836901122</v>
      </c>
      <c r="G281" s="37">
        <v>2804986</v>
      </c>
      <c r="H281" s="37">
        <v>94731</v>
      </c>
      <c r="I281" s="76">
        <f t="shared" si="17"/>
        <v>-0.9662276389258271</v>
      </c>
      <c r="J281">
        <v>10</v>
      </c>
    </row>
    <row r="282" spans="1:10" s="67" customFormat="1" ht="12.75">
      <c r="A282" t="s">
        <v>155</v>
      </c>
      <c r="B282" t="s">
        <v>70</v>
      </c>
      <c r="C282" s="75">
        <v>0.703958983771308</v>
      </c>
      <c r="D282" s="37">
        <v>690843</v>
      </c>
      <c r="E282" s="37">
        <v>266000</v>
      </c>
      <c r="F282" s="76">
        <f t="shared" si="16"/>
        <v>-0.6149631681872727</v>
      </c>
      <c r="G282" s="37">
        <v>1619345</v>
      </c>
      <c r="H282" s="37">
        <v>764187</v>
      </c>
      <c r="I282" s="76">
        <f t="shared" si="17"/>
        <v>-0.528088826037688</v>
      </c>
      <c r="J282">
        <v>11</v>
      </c>
    </row>
    <row r="283" spans="1:10" s="67" customFormat="1" ht="12.75">
      <c r="A283" t="s">
        <v>153</v>
      </c>
      <c r="B283" t="s">
        <v>70</v>
      </c>
      <c r="C283" s="75">
        <v>0.667009475687486</v>
      </c>
      <c r="D283" s="37">
        <v>1498663</v>
      </c>
      <c r="E283" s="37">
        <v>3258252</v>
      </c>
      <c r="F283" s="76">
        <f t="shared" si="16"/>
        <v>1.1741058530169892</v>
      </c>
      <c r="G283" s="37">
        <v>880011</v>
      </c>
      <c r="H283" s="37">
        <v>2312980</v>
      </c>
      <c r="I283" s="76">
        <f t="shared" si="17"/>
        <v>1.6283535092174983</v>
      </c>
      <c r="J283">
        <v>12</v>
      </c>
    </row>
    <row r="284" spans="1:10" s="67" customFormat="1" ht="12.75">
      <c r="A284" t="s">
        <v>106</v>
      </c>
      <c r="B284" t="s">
        <v>70</v>
      </c>
      <c r="C284" s="75">
        <v>0.5740321830748</v>
      </c>
      <c r="D284" s="37">
        <v>3169716</v>
      </c>
      <c r="E284" s="37">
        <v>2297520</v>
      </c>
      <c r="F284" s="76">
        <f t="shared" si="16"/>
        <v>-0.2751653460436203</v>
      </c>
      <c r="G284" s="37">
        <v>1491342</v>
      </c>
      <c r="H284" s="37">
        <v>1763035</v>
      </c>
      <c r="I284" s="76">
        <f t="shared" si="17"/>
        <v>0.18218021084365624</v>
      </c>
      <c r="J284">
        <v>13</v>
      </c>
    </row>
    <row r="285" spans="1:10" s="67" customFormat="1" ht="12.75">
      <c r="A285" t="s">
        <v>142</v>
      </c>
      <c r="B285" t="s">
        <v>103</v>
      </c>
      <c r="C285" s="75">
        <v>0.564596825818096</v>
      </c>
      <c r="D285" s="37">
        <v>9050</v>
      </c>
      <c r="E285" s="37">
        <v>109952</v>
      </c>
      <c r="F285" s="76">
        <f t="shared" si="16"/>
        <v>11.14939226519337</v>
      </c>
      <c r="G285" s="37">
        <v>1996152</v>
      </c>
      <c r="H285" s="37">
        <v>787446</v>
      </c>
      <c r="I285" s="76">
        <f t="shared" si="17"/>
        <v>-0.6055180166640617</v>
      </c>
      <c r="J285">
        <v>14</v>
      </c>
    </row>
    <row r="286" spans="1:10" s="67" customFormat="1" ht="12.75">
      <c r="A286" t="s">
        <v>160</v>
      </c>
      <c r="B286" t="s">
        <v>70</v>
      </c>
      <c r="C286" s="75">
        <v>0.469083494736171</v>
      </c>
      <c r="D286" s="37">
        <v>165544</v>
      </c>
      <c r="E286" s="37">
        <v>153276</v>
      </c>
      <c r="F286" s="76">
        <f t="shared" si="16"/>
        <v>-0.0741071860049292</v>
      </c>
      <c r="G286" s="37">
        <v>1119986</v>
      </c>
      <c r="H286" s="37">
        <v>824491</v>
      </c>
      <c r="I286" s="76">
        <f t="shared" si="17"/>
        <v>-0.26383811940506396</v>
      </c>
      <c r="J286">
        <v>15</v>
      </c>
    </row>
    <row r="287" spans="1:10" s="67" customFormat="1" ht="12.75">
      <c r="A287" t="s">
        <v>104</v>
      </c>
      <c r="B287" t="s">
        <v>70</v>
      </c>
      <c r="C287" s="75">
        <v>0.315142475400271</v>
      </c>
      <c r="D287" s="37">
        <v>170724</v>
      </c>
      <c r="E287" s="37">
        <v>48769</v>
      </c>
      <c r="F287" s="76">
        <f t="shared" si="16"/>
        <v>-0.7143401044961458</v>
      </c>
      <c r="G287" s="37">
        <v>1266267</v>
      </c>
      <c r="H287" s="37">
        <v>1299197</v>
      </c>
      <c r="I287" s="76">
        <f t="shared" si="17"/>
        <v>0.02600557386396392</v>
      </c>
      <c r="J287">
        <v>16</v>
      </c>
    </row>
    <row r="288" spans="1:10" s="67" customFormat="1" ht="12.75">
      <c r="A288" t="s">
        <v>161</v>
      </c>
      <c r="B288" t="s">
        <v>70</v>
      </c>
      <c r="C288" s="75">
        <v>0.23187704041125</v>
      </c>
      <c r="D288" s="37">
        <v>371696</v>
      </c>
      <c r="E288" s="37">
        <v>593452</v>
      </c>
      <c r="F288" s="76">
        <f t="shared" si="16"/>
        <v>0.596605828418923</v>
      </c>
      <c r="G288" s="37">
        <v>931700</v>
      </c>
      <c r="H288" s="37">
        <v>1528609</v>
      </c>
      <c r="I288" s="76">
        <f t="shared" si="17"/>
        <v>0.6406665235590855</v>
      </c>
      <c r="J288">
        <v>17</v>
      </c>
    </row>
    <row r="289" spans="1:10" s="67" customFormat="1" ht="12.75">
      <c r="A289" t="s">
        <v>158</v>
      </c>
      <c r="B289" t="s">
        <v>70</v>
      </c>
      <c r="C289" s="75">
        <v>0.218864599649307</v>
      </c>
      <c r="D289" s="37">
        <v>1839500</v>
      </c>
      <c r="E289" s="37">
        <v>533500</v>
      </c>
      <c r="F289" s="76">
        <f t="shared" si="16"/>
        <v>-0.7099755368306605</v>
      </c>
      <c r="G289" s="37">
        <v>751239</v>
      </c>
      <c r="H289" s="37">
        <v>407701</v>
      </c>
      <c r="I289" s="76">
        <f t="shared" si="17"/>
        <v>-0.4572952149715337</v>
      </c>
      <c r="J289">
        <v>18</v>
      </c>
    </row>
    <row r="290" spans="1:33" s="2" customFormat="1" ht="12.75">
      <c r="A290" t="s">
        <v>97</v>
      </c>
      <c r="B290" t="s">
        <v>70</v>
      </c>
      <c r="C290" s="75">
        <v>0.19139649073748</v>
      </c>
      <c r="D290" s="37">
        <v>113502</v>
      </c>
      <c r="E290" s="37">
        <v>779595</v>
      </c>
      <c r="F290" s="76">
        <f t="shared" si="16"/>
        <v>5.868557382248771</v>
      </c>
      <c r="G290" s="37">
        <v>128725</v>
      </c>
      <c r="H290" s="37">
        <v>917007</v>
      </c>
      <c r="I290" s="76">
        <f t="shared" si="17"/>
        <v>6.123767721887745</v>
      </c>
      <c r="J290">
        <v>19</v>
      </c>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163</v>
      </c>
      <c r="B291" t="s">
        <v>70</v>
      </c>
      <c r="C291" s="75">
        <v>0.184217187330007</v>
      </c>
      <c r="D291" s="37">
        <v>261222</v>
      </c>
      <c r="E291" s="37">
        <v>1042901</v>
      </c>
      <c r="F291" s="76">
        <f t="shared" si="16"/>
        <v>2.992393443125005</v>
      </c>
      <c r="G291" s="37">
        <v>657208</v>
      </c>
      <c r="H291" s="37">
        <v>1889460</v>
      </c>
      <c r="I291" s="76">
        <f t="shared" si="17"/>
        <v>1.8749802193521685</v>
      </c>
      <c r="J291">
        <v>20</v>
      </c>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210</v>
      </c>
      <c r="B293" s="55"/>
      <c r="C293" s="82">
        <f>SUM(C272:C292)</f>
        <v>97.31227407652143</v>
      </c>
      <c r="D293" s="83"/>
      <c r="E293" s="56"/>
      <c r="F293" s="56"/>
      <c r="G293" s="56">
        <f>SUM(G272:G292)</f>
        <v>289732336</v>
      </c>
      <c r="H293" s="83">
        <f>SUM(H272:H292)</f>
        <v>318969928</v>
      </c>
      <c r="I293" s="57">
        <f>+(H293-G293)/G293</f>
        <v>0.10091242283705606</v>
      </c>
      <c r="J293" s="56"/>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0" s="67" customFormat="1" ht="12.75">
      <c r="C294" s="84"/>
      <c r="D294" s="85"/>
      <c r="E294" s="60"/>
      <c r="F294" s="60"/>
      <c r="G294" s="60"/>
      <c r="H294" s="85"/>
      <c r="I294" s="60"/>
      <c r="J294" s="60"/>
    </row>
    <row r="295" spans="1:10" s="67" customFormat="1" ht="12.75">
      <c r="A295" s="86" t="s">
        <v>58</v>
      </c>
      <c r="C295" s="84"/>
      <c r="D295" s="85"/>
      <c r="E295" s="60"/>
      <c r="F295" s="60"/>
      <c r="G295" s="60"/>
      <c r="H295" s="85"/>
      <c r="I295" s="60"/>
      <c r="J295" s="60"/>
    </row>
    <row r="296" spans="11:33" ht="12.75">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51" t="s">
        <v>277</v>
      </c>
      <c r="B297" s="151"/>
      <c r="C297" s="151"/>
      <c r="D297" s="151"/>
      <c r="E297" s="151"/>
      <c r="F297" s="151"/>
      <c r="G297" s="151"/>
      <c r="H297" s="151"/>
      <c r="I297" s="151"/>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50" t="s">
        <v>60</v>
      </c>
      <c r="B298" s="150"/>
      <c r="C298" s="150"/>
      <c r="D298" s="150"/>
      <c r="E298" s="150"/>
      <c r="F298" s="150"/>
      <c r="G298" s="150"/>
      <c r="H298" s="150"/>
      <c r="I298" s="150"/>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50" t="s">
        <v>53</v>
      </c>
      <c r="B299" s="150"/>
      <c r="C299" s="150"/>
      <c r="D299" s="150"/>
      <c r="E299" s="150"/>
      <c r="F299" s="150"/>
      <c r="G299" s="150"/>
      <c r="H299" s="150"/>
      <c r="I299" s="150"/>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95"/>
      <c r="B300" s="95"/>
      <c r="C300" s="95"/>
      <c r="D300" s="95"/>
      <c r="E300" s="95"/>
      <c r="F300" s="95"/>
      <c r="G300" s="95"/>
      <c r="H300" s="95"/>
      <c r="I300" s="95"/>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0" s="67" customFormat="1" ht="30.75" customHeight="1">
      <c r="A301" s="65" t="s">
        <v>217</v>
      </c>
      <c r="B301" s="65" t="s">
        <v>67</v>
      </c>
      <c r="C301" s="66" t="s">
        <v>206</v>
      </c>
      <c r="D301" s="149" t="s">
        <v>207</v>
      </c>
      <c r="E301" s="149"/>
      <c r="F301" s="149"/>
      <c r="G301" s="149" t="s">
        <v>293</v>
      </c>
      <c r="H301" s="149"/>
      <c r="I301" s="149"/>
      <c r="J301" s="65" t="s">
        <v>208</v>
      </c>
    </row>
    <row r="302" spans="1:10" s="67" customFormat="1" ht="15.75" customHeight="1">
      <c r="A302" s="68"/>
      <c r="B302" s="68"/>
      <c r="C302" s="69">
        <v>2007</v>
      </c>
      <c r="D302" s="149" t="str">
        <f>+D270</f>
        <v>Enero-Septiembre</v>
      </c>
      <c r="E302" s="149"/>
      <c r="F302" s="65" t="s">
        <v>208</v>
      </c>
      <c r="G302" s="149" t="str">
        <f>+D302</f>
        <v>Enero-Septiembre</v>
      </c>
      <c r="H302" s="149"/>
      <c r="I302" s="65" t="s">
        <v>208</v>
      </c>
      <c r="J302" s="70" t="s">
        <v>209</v>
      </c>
    </row>
    <row r="303" spans="1:10" s="67" customFormat="1" ht="15.75">
      <c r="A303" s="71"/>
      <c r="B303" s="71"/>
      <c r="C303" s="72"/>
      <c r="D303" s="73">
        <v>2007</v>
      </c>
      <c r="E303" s="73">
        <v>2008</v>
      </c>
      <c r="F303" s="74" t="s">
        <v>209</v>
      </c>
      <c r="G303" s="73">
        <v>2007</v>
      </c>
      <c r="H303" s="73">
        <v>2008</v>
      </c>
      <c r="I303" s="74" t="s">
        <v>209</v>
      </c>
      <c r="J303" s="71"/>
    </row>
    <row r="304" spans="1:33" s="77" customFormat="1" ht="12.75">
      <c r="A304" t="s">
        <v>157</v>
      </c>
      <c r="B304" t="s">
        <v>70</v>
      </c>
      <c r="C304" s="75">
        <v>16.9946808209255</v>
      </c>
      <c r="D304" s="37">
        <v>10526013</v>
      </c>
      <c r="E304" s="37">
        <v>8482044</v>
      </c>
      <c r="F304" s="76">
        <f aca="true" t="shared" si="18" ref="F304:F319">+(E304-D304)/D304</f>
        <v>-0.1941826406636587</v>
      </c>
      <c r="G304" s="37">
        <v>35760056</v>
      </c>
      <c r="H304" s="37">
        <v>39416774</v>
      </c>
      <c r="I304" s="76">
        <f aca="true" t="shared" si="19" ref="I304:I323">+(H304-G304)/G304</f>
        <v>0.10225705463101065</v>
      </c>
      <c r="J304">
        <v>1</v>
      </c>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123</v>
      </c>
      <c r="B305" t="s">
        <v>70</v>
      </c>
      <c r="C305" s="75">
        <v>16.019677362</v>
      </c>
      <c r="D305" s="37">
        <v>664209813</v>
      </c>
      <c r="E305" s="37">
        <v>687044110</v>
      </c>
      <c r="F305" s="76">
        <f t="shared" si="18"/>
        <v>0.03437813858374899</v>
      </c>
      <c r="G305" s="37">
        <v>38464951</v>
      </c>
      <c r="H305" s="37">
        <v>39472721</v>
      </c>
      <c r="I305" s="76">
        <f t="shared" si="19"/>
        <v>0.026199695405825424</v>
      </c>
      <c r="J305">
        <v>2</v>
      </c>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104</v>
      </c>
      <c r="B306" t="s">
        <v>70</v>
      </c>
      <c r="C306" s="75">
        <v>7.31902181618909</v>
      </c>
      <c r="D306" s="37">
        <v>2389034</v>
      </c>
      <c r="E306" s="37">
        <v>2357211</v>
      </c>
      <c r="F306" s="76">
        <f t="shared" si="18"/>
        <v>-0.013320446674262484</v>
      </c>
      <c r="G306" s="37">
        <v>17662260</v>
      </c>
      <c r="H306" s="37">
        <v>37645304</v>
      </c>
      <c r="I306" s="76">
        <f t="shared" si="19"/>
        <v>1.1313979071760918</v>
      </c>
      <c r="J306">
        <v>3</v>
      </c>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159</v>
      </c>
      <c r="B307" t="s">
        <v>70</v>
      </c>
      <c r="C307" s="75">
        <v>6.83812990720476</v>
      </c>
      <c r="D307" s="37">
        <v>6054517</v>
      </c>
      <c r="E307" s="37">
        <v>6019011</v>
      </c>
      <c r="F307" s="76">
        <f t="shared" si="18"/>
        <v>-0.00586438191518828</v>
      </c>
      <c r="G307" s="37">
        <v>14200671</v>
      </c>
      <c r="H307" s="37">
        <v>29569187</v>
      </c>
      <c r="I307" s="76">
        <f t="shared" si="19"/>
        <v>1.0822387195647305</v>
      </c>
      <c r="J307">
        <v>4</v>
      </c>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169</v>
      </c>
      <c r="B308" t="s">
        <v>67</v>
      </c>
      <c r="C308" s="75">
        <v>6.8288141767943</v>
      </c>
      <c r="D308" s="37">
        <v>5223107</v>
      </c>
      <c r="E308" s="37">
        <v>5479610</v>
      </c>
      <c r="F308" s="76">
        <f t="shared" si="18"/>
        <v>0.04910927537957771</v>
      </c>
      <c r="G308" s="37">
        <v>13816207</v>
      </c>
      <c r="H308" s="37">
        <v>16185613</v>
      </c>
      <c r="I308" s="76">
        <f t="shared" si="19"/>
        <v>0.17149468012458122</v>
      </c>
      <c r="J308">
        <v>5</v>
      </c>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71</v>
      </c>
      <c r="B309" t="s">
        <v>70</v>
      </c>
      <c r="C309" s="75">
        <v>6.42039269639974</v>
      </c>
      <c r="D309" s="37">
        <v>2550461</v>
      </c>
      <c r="E309" s="37">
        <v>2793786</v>
      </c>
      <c r="F309" s="76">
        <f t="shared" si="18"/>
        <v>0.09540432102274844</v>
      </c>
      <c r="G309" s="37">
        <v>20583309</v>
      </c>
      <c r="H309" s="37">
        <v>18606672</v>
      </c>
      <c r="I309" s="76">
        <f t="shared" si="19"/>
        <v>-0.09603106089501935</v>
      </c>
      <c r="J309">
        <v>6</v>
      </c>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164</v>
      </c>
      <c r="B310" t="s">
        <v>70</v>
      </c>
      <c r="C310" s="75">
        <v>5.72341584828908</v>
      </c>
      <c r="D310" s="37">
        <v>26969580</v>
      </c>
      <c r="E310" s="37">
        <v>28681610</v>
      </c>
      <c r="F310" s="76">
        <f t="shared" si="18"/>
        <v>0.06348003936286735</v>
      </c>
      <c r="G310" s="37">
        <v>11866953</v>
      </c>
      <c r="H310" s="37">
        <v>16960537</v>
      </c>
      <c r="I310" s="76">
        <f t="shared" si="19"/>
        <v>0.4292242498980151</v>
      </c>
      <c r="J310">
        <v>7</v>
      </c>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172</v>
      </c>
      <c r="B311" t="s">
        <v>70</v>
      </c>
      <c r="C311" s="75">
        <v>3.53945509372488</v>
      </c>
      <c r="D311" s="37">
        <v>7078675</v>
      </c>
      <c r="E311" s="37">
        <v>6161300</v>
      </c>
      <c r="F311" s="76">
        <f t="shared" si="18"/>
        <v>-0.1295969937876792</v>
      </c>
      <c r="G311" s="37">
        <v>9730151</v>
      </c>
      <c r="H311" s="37">
        <v>6255898</v>
      </c>
      <c r="I311" s="76">
        <f t="shared" si="19"/>
        <v>-0.35706054304809864</v>
      </c>
      <c r="J311">
        <v>8</v>
      </c>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171</v>
      </c>
      <c r="B312" t="s">
        <v>70</v>
      </c>
      <c r="C312" s="75">
        <v>3.35800573912102</v>
      </c>
      <c r="D312" s="37">
        <v>6285570</v>
      </c>
      <c r="E312" s="37">
        <v>10900835</v>
      </c>
      <c r="F312" s="76">
        <f t="shared" si="18"/>
        <v>0.7342635592317005</v>
      </c>
      <c r="G312" s="37">
        <v>6879234</v>
      </c>
      <c r="H312" s="37">
        <v>14037219</v>
      </c>
      <c r="I312" s="76">
        <f t="shared" si="19"/>
        <v>1.0405206451764832</v>
      </c>
      <c r="J312">
        <v>9</v>
      </c>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0" s="67" customFormat="1" ht="12.75">
      <c r="A313" t="s">
        <v>85</v>
      </c>
      <c r="B313" t="s">
        <v>70</v>
      </c>
      <c r="C313" s="75">
        <v>1.97886098333881</v>
      </c>
      <c r="D313" s="37">
        <v>605388</v>
      </c>
      <c r="E313" s="37">
        <v>0</v>
      </c>
      <c r="F313" s="76"/>
      <c r="G313" s="37">
        <v>2542945</v>
      </c>
      <c r="H313" s="37">
        <v>0</v>
      </c>
      <c r="I313" s="76"/>
      <c r="J313">
        <v>10</v>
      </c>
    </row>
    <row r="314" spans="1:10" s="67" customFormat="1" ht="12.75">
      <c r="A314" t="s">
        <v>141</v>
      </c>
      <c r="B314" t="s">
        <v>103</v>
      </c>
      <c r="C314" s="75">
        <v>1.81628068622853</v>
      </c>
      <c r="D314" s="111">
        <v>214168</v>
      </c>
      <c r="E314" s="37">
        <v>90</v>
      </c>
      <c r="F314" s="76">
        <f t="shared" si="18"/>
        <v>-0.9995797691531881</v>
      </c>
      <c r="G314" s="37">
        <v>5802089</v>
      </c>
      <c r="H314" s="37">
        <v>19374</v>
      </c>
      <c r="I314" s="76">
        <f t="shared" si="19"/>
        <v>-0.9966608578393058</v>
      </c>
      <c r="J314">
        <v>11</v>
      </c>
    </row>
    <row r="315" spans="1:10" s="67" customFormat="1" ht="12.75">
      <c r="A315" t="s">
        <v>174</v>
      </c>
      <c r="B315" t="s">
        <v>103</v>
      </c>
      <c r="C315" s="75">
        <v>1.81141668477963</v>
      </c>
      <c r="D315" s="37">
        <v>3556663</v>
      </c>
      <c r="E315" s="37">
        <v>8583</v>
      </c>
      <c r="F315" s="76">
        <f t="shared" si="18"/>
        <v>-0.9975867828917162</v>
      </c>
      <c r="G315" s="37">
        <v>3725252</v>
      </c>
      <c r="H315" s="37">
        <v>2978260</v>
      </c>
      <c r="I315" s="76">
        <f t="shared" si="19"/>
        <v>-0.20052119963964854</v>
      </c>
      <c r="J315">
        <v>12</v>
      </c>
    </row>
    <row r="316" spans="1:10" s="67" customFormat="1" ht="12.75">
      <c r="A316" t="s">
        <v>142</v>
      </c>
      <c r="B316" t="s">
        <v>103</v>
      </c>
      <c r="C316" s="75">
        <v>1.66046391179199</v>
      </c>
      <c r="D316" s="37">
        <v>4017106</v>
      </c>
      <c r="E316" s="37">
        <v>11163</v>
      </c>
      <c r="F316" s="76">
        <f t="shared" si="18"/>
        <v>-0.9972211338212136</v>
      </c>
      <c r="G316" s="37">
        <v>3463723</v>
      </c>
      <c r="H316" s="37">
        <v>2162590</v>
      </c>
      <c r="I316" s="76">
        <f t="shared" si="19"/>
        <v>-0.3756458007756394</v>
      </c>
      <c r="J316">
        <v>13</v>
      </c>
    </row>
    <row r="317" spans="1:10" s="67" customFormat="1" ht="12.75">
      <c r="A317" t="s">
        <v>170</v>
      </c>
      <c r="B317" t="s">
        <v>70</v>
      </c>
      <c r="C317" s="75">
        <v>1.54813578050685</v>
      </c>
      <c r="D317" s="37">
        <v>3692014</v>
      </c>
      <c r="E317" s="37">
        <v>4442793</v>
      </c>
      <c r="F317" s="76">
        <f t="shared" si="18"/>
        <v>0.2033521541359269</v>
      </c>
      <c r="G317" s="37">
        <v>3244663</v>
      </c>
      <c r="H317" s="37">
        <v>4568544</v>
      </c>
      <c r="I317" s="76">
        <f t="shared" si="19"/>
        <v>0.40801802837459544</v>
      </c>
      <c r="J317">
        <v>14</v>
      </c>
    </row>
    <row r="318" spans="1:10" s="67" customFormat="1" ht="12.75">
      <c r="A318" t="s">
        <v>166</v>
      </c>
      <c r="B318" t="s">
        <v>70</v>
      </c>
      <c r="C318" s="75">
        <v>1.51238233337826</v>
      </c>
      <c r="D318" s="37">
        <v>956746</v>
      </c>
      <c r="E318" s="37">
        <v>1139584</v>
      </c>
      <c r="F318" s="76">
        <f t="shared" si="18"/>
        <v>0.19110401297732105</v>
      </c>
      <c r="G318" s="37">
        <v>3520187</v>
      </c>
      <c r="H318" s="37">
        <v>4239322</v>
      </c>
      <c r="I318" s="76">
        <f t="shared" si="19"/>
        <v>0.20428886306324068</v>
      </c>
      <c r="J318">
        <v>15</v>
      </c>
    </row>
    <row r="319" spans="1:10" s="67" customFormat="1" ht="12.75">
      <c r="A319" t="s">
        <v>160</v>
      </c>
      <c r="B319" t="s">
        <v>70</v>
      </c>
      <c r="C319" s="75">
        <v>1.17213826343278</v>
      </c>
      <c r="D319" s="37">
        <v>1219608</v>
      </c>
      <c r="E319" s="37">
        <v>219383</v>
      </c>
      <c r="F319" s="76">
        <f t="shared" si="18"/>
        <v>-0.8201200713671934</v>
      </c>
      <c r="G319" s="37">
        <v>3473711</v>
      </c>
      <c r="H319" s="37">
        <v>688697</v>
      </c>
      <c r="I319" s="76">
        <f t="shared" si="19"/>
        <v>-0.8017402714273006</v>
      </c>
      <c r="J319">
        <v>16</v>
      </c>
    </row>
    <row r="320" spans="1:10" s="67" customFormat="1" ht="12.75">
      <c r="A320" t="s">
        <v>167</v>
      </c>
      <c r="B320" t="s">
        <v>70</v>
      </c>
      <c r="C320" s="75">
        <v>1.12886467813924</v>
      </c>
      <c r="D320" s="37">
        <v>387279</v>
      </c>
      <c r="E320" s="37">
        <v>354177</v>
      </c>
      <c r="F320" s="76">
        <f>+(E320-D320)/D320</f>
        <v>-0.08547326346122563</v>
      </c>
      <c r="G320" s="37">
        <v>2676353</v>
      </c>
      <c r="H320" s="37">
        <v>3745815</v>
      </c>
      <c r="I320" s="76">
        <f t="shared" si="19"/>
        <v>0.39959676470181626</v>
      </c>
      <c r="J320">
        <v>17</v>
      </c>
    </row>
    <row r="321" spans="1:10" s="67" customFormat="1" ht="12.75">
      <c r="A321" t="s">
        <v>168</v>
      </c>
      <c r="B321" t="s">
        <v>70</v>
      </c>
      <c r="C321" s="75">
        <v>0.862514425545808</v>
      </c>
      <c r="D321" s="37">
        <v>1240198</v>
      </c>
      <c r="E321" s="37">
        <v>853767</v>
      </c>
      <c r="F321" s="76">
        <f>+(E321-D321)/D321</f>
        <v>-0.3115881496341713</v>
      </c>
      <c r="G321" s="37">
        <v>2057713</v>
      </c>
      <c r="H321" s="37">
        <v>1125899</v>
      </c>
      <c r="I321" s="76">
        <f t="shared" si="19"/>
        <v>-0.45283963312667996</v>
      </c>
      <c r="J321">
        <v>18</v>
      </c>
    </row>
    <row r="322" spans="1:33" s="2" customFormat="1" ht="12.75">
      <c r="A322" t="s">
        <v>165</v>
      </c>
      <c r="B322" t="s">
        <v>70</v>
      </c>
      <c r="C322" s="75">
        <v>0.796829745405492</v>
      </c>
      <c r="D322" s="37">
        <v>167855</v>
      </c>
      <c r="E322" s="37">
        <v>197574</v>
      </c>
      <c r="F322" s="76">
        <f>+(E322-D322)/D322</f>
        <v>0.17705162193559917</v>
      </c>
      <c r="G322" s="37">
        <v>1750499</v>
      </c>
      <c r="H322" s="37">
        <v>2222569</v>
      </c>
      <c r="I322" s="76">
        <f t="shared" si="19"/>
        <v>0.2696773891330415</v>
      </c>
      <c r="J322">
        <v>19</v>
      </c>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173</v>
      </c>
      <c r="B323" t="s">
        <v>70</v>
      </c>
      <c r="C323" s="75">
        <v>0.784499761554991</v>
      </c>
      <c r="D323" s="37">
        <v>834726</v>
      </c>
      <c r="E323" s="37">
        <v>617910</v>
      </c>
      <c r="F323" s="76">
        <f>+(E323-D323)/D323</f>
        <v>-0.2597451139655408</v>
      </c>
      <c r="G323" s="37">
        <v>1559869</v>
      </c>
      <c r="H323" s="37">
        <v>1353746</v>
      </c>
      <c r="I323" s="76">
        <f t="shared" si="19"/>
        <v>-0.13214122467976477</v>
      </c>
      <c r="J323">
        <v>20</v>
      </c>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210</v>
      </c>
      <c r="B325" s="55"/>
      <c r="C325" s="82">
        <f>SUM(C304:C324)</f>
        <v>88.11398071475077</v>
      </c>
      <c r="D325" s="83"/>
      <c r="E325" s="56"/>
      <c r="F325" s="56"/>
      <c r="G325" s="56">
        <f>SUM(G304:G324)</f>
        <v>202780796</v>
      </c>
      <c r="H325" s="83">
        <f>SUM(H304:H324)</f>
        <v>241254741</v>
      </c>
      <c r="I325" s="57">
        <f>+(H325-G325)/G325</f>
        <v>0.1897316992482858</v>
      </c>
      <c r="J325" s="56"/>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0" s="67" customFormat="1" ht="12.75">
      <c r="C326" s="84"/>
      <c r="D326" s="85"/>
      <c r="E326" s="60"/>
      <c r="F326" s="60"/>
      <c r="G326" s="60"/>
      <c r="H326" s="85"/>
      <c r="I326" s="60"/>
      <c r="J326" s="60"/>
    </row>
    <row r="327" spans="1:10" s="67" customFormat="1" ht="12.75">
      <c r="A327" s="86" t="s">
        <v>58</v>
      </c>
      <c r="C327" s="84"/>
      <c r="D327" s="85"/>
      <c r="E327" s="60"/>
      <c r="F327" s="60"/>
      <c r="G327" s="60"/>
      <c r="H327" s="85"/>
      <c r="I327" s="60"/>
      <c r="J327" s="60"/>
    </row>
    <row r="328" spans="11:33" ht="12.75">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51" t="s">
        <v>66</v>
      </c>
      <c r="B329" s="151"/>
      <c r="C329" s="151"/>
      <c r="D329" s="151"/>
      <c r="E329" s="151"/>
      <c r="F329" s="151"/>
      <c r="G329" s="151"/>
      <c r="H329" s="151"/>
      <c r="I329" s="151"/>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50" t="s">
        <v>60</v>
      </c>
      <c r="B330" s="150"/>
      <c r="C330" s="150"/>
      <c r="D330" s="150"/>
      <c r="E330" s="150"/>
      <c r="F330" s="150"/>
      <c r="G330" s="150"/>
      <c r="H330" s="150"/>
      <c r="I330" s="150"/>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50" t="s">
        <v>218</v>
      </c>
      <c r="B331" s="150"/>
      <c r="C331" s="150"/>
      <c r="D331" s="150"/>
      <c r="E331" s="150"/>
      <c r="F331" s="150"/>
      <c r="G331" s="150"/>
      <c r="H331" s="150"/>
      <c r="I331" s="150"/>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95"/>
      <c r="B332" s="95"/>
      <c r="C332" s="95"/>
      <c r="D332" s="95"/>
      <c r="E332" s="95"/>
      <c r="F332" s="95"/>
      <c r="G332" s="95"/>
      <c r="H332" s="95"/>
      <c r="I332" s="95"/>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0" s="67" customFormat="1" ht="30.75" customHeight="1">
      <c r="A333" s="65" t="s">
        <v>219</v>
      </c>
      <c r="B333" s="65" t="s">
        <v>67</v>
      </c>
      <c r="C333" s="66" t="s">
        <v>206</v>
      </c>
      <c r="D333" s="149" t="s">
        <v>207</v>
      </c>
      <c r="E333" s="149"/>
      <c r="F333" s="149"/>
      <c r="G333" s="149" t="s">
        <v>293</v>
      </c>
      <c r="H333" s="149"/>
      <c r="I333" s="149"/>
      <c r="J333" s="65" t="s">
        <v>208</v>
      </c>
    </row>
    <row r="334" spans="1:10" s="67" customFormat="1" ht="15.75" customHeight="1">
      <c r="A334" s="68"/>
      <c r="B334" s="68"/>
      <c r="C334" s="69">
        <v>2007</v>
      </c>
      <c r="D334" s="149" t="str">
        <f>+D302</f>
        <v>Enero-Septiembre</v>
      </c>
      <c r="E334" s="149"/>
      <c r="F334" s="65" t="s">
        <v>208</v>
      </c>
      <c r="G334" s="149" t="str">
        <f>+D334</f>
        <v>Enero-Septiembre</v>
      </c>
      <c r="H334" s="149"/>
      <c r="I334" s="65" t="s">
        <v>208</v>
      </c>
      <c r="J334" s="70" t="s">
        <v>209</v>
      </c>
    </row>
    <row r="335" spans="1:10" s="67" customFormat="1" ht="15.75">
      <c r="A335" s="71"/>
      <c r="B335" s="71"/>
      <c r="C335" s="72"/>
      <c r="D335" s="73">
        <v>2007</v>
      </c>
      <c r="E335" s="73">
        <v>2008</v>
      </c>
      <c r="F335" s="74" t="s">
        <v>209</v>
      </c>
      <c r="G335" s="73">
        <v>2007</v>
      </c>
      <c r="H335" s="73">
        <v>2008</v>
      </c>
      <c r="I335" s="74" t="s">
        <v>209</v>
      </c>
      <c r="J335" s="71"/>
    </row>
    <row r="336" spans="1:33" s="77" customFormat="1" ht="12.75">
      <c r="A336" t="s">
        <v>184</v>
      </c>
      <c r="B336" t="s">
        <v>103</v>
      </c>
      <c r="C336" s="75">
        <v>29.6539091740682</v>
      </c>
      <c r="D336" s="37">
        <v>1202</v>
      </c>
      <c r="E336" s="37">
        <v>26312</v>
      </c>
      <c r="F336" s="76">
        <f>+(E336-D336)/D336</f>
        <v>20.890183028286188</v>
      </c>
      <c r="G336" s="37">
        <v>796655</v>
      </c>
      <c r="H336" s="37">
        <v>615606</v>
      </c>
      <c r="I336" s="76">
        <f>+(H336-G336)/G336</f>
        <v>-0.22726148709290722</v>
      </c>
      <c r="J336">
        <v>1</v>
      </c>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186</v>
      </c>
      <c r="B337" t="s">
        <v>70</v>
      </c>
      <c r="C337" s="75">
        <v>17.8322878331699</v>
      </c>
      <c r="D337" s="37">
        <v>337461</v>
      </c>
      <c r="E337" s="37">
        <v>455500</v>
      </c>
      <c r="F337" s="76">
        <f>+(E337-D337)/D337</f>
        <v>0.34978560485507953</v>
      </c>
      <c r="G337" s="37">
        <v>561417</v>
      </c>
      <c r="H337" s="37">
        <v>1019962</v>
      </c>
      <c r="I337" s="76">
        <f>+(H337-G337)/G337</f>
        <v>0.8167636533984542</v>
      </c>
      <c r="J337">
        <v>2</v>
      </c>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176</v>
      </c>
      <c r="B338" t="s">
        <v>70</v>
      </c>
      <c r="C338" s="75">
        <v>12.7845952747917</v>
      </c>
      <c r="D338" s="37">
        <v>79757</v>
      </c>
      <c r="E338" s="37">
        <v>0</v>
      </c>
      <c r="F338" s="76">
        <f aca="true" t="shared" si="20" ref="F338:F355">+(E338-D338)/D338</f>
        <v>-1</v>
      </c>
      <c r="G338" s="37">
        <v>444395</v>
      </c>
      <c r="H338" s="37">
        <v>0</v>
      </c>
      <c r="I338" s="76">
        <f aca="true" t="shared" si="21" ref="I338:I354">+(H338-G338)/G338</f>
        <v>-1</v>
      </c>
      <c r="J338">
        <v>3</v>
      </c>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177</v>
      </c>
      <c r="B339" t="s">
        <v>70</v>
      </c>
      <c r="C339" s="75">
        <v>11.846736426519</v>
      </c>
      <c r="D339" s="37">
        <v>44087</v>
      </c>
      <c r="E339" s="37">
        <v>55282</v>
      </c>
      <c r="F339" s="76">
        <f t="shared" si="20"/>
        <v>0.2539297298523374</v>
      </c>
      <c r="G339" s="37">
        <v>326639</v>
      </c>
      <c r="H339" s="37">
        <v>441176</v>
      </c>
      <c r="I339" s="76">
        <f t="shared" si="21"/>
        <v>0.3506531675641917</v>
      </c>
      <c r="J339">
        <v>4</v>
      </c>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178</v>
      </c>
      <c r="B340" t="s">
        <v>70</v>
      </c>
      <c r="C340" s="75">
        <v>8.71718792376555</v>
      </c>
      <c r="D340" s="37">
        <v>71245</v>
      </c>
      <c r="E340" s="37">
        <v>0</v>
      </c>
      <c r="F340" s="76">
        <f t="shared" si="20"/>
        <v>-1</v>
      </c>
      <c r="G340" s="37">
        <v>317240</v>
      </c>
      <c r="H340" s="37">
        <v>0</v>
      </c>
      <c r="I340" s="76">
        <f t="shared" si="21"/>
        <v>-1</v>
      </c>
      <c r="J340">
        <v>5</v>
      </c>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107</v>
      </c>
      <c r="B341" t="s">
        <v>70</v>
      </c>
      <c r="C341" s="75">
        <v>6.31289934428743</v>
      </c>
      <c r="D341" s="37">
        <v>35710</v>
      </c>
      <c r="E341" s="37">
        <v>37170</v>
      </c>
      <c r="F341" s="76">
        <f t="shared" si="20"/>
        <v>0.04088490618874265</v>
      </c>
      <c r="G341" s="37">
        <v>229742</v>
      </c>
      <c r="H341" s="37">
        <v>176477</v>
      </c>
      <c r="I341" s="76">
        <f t="shared" si="21"/>
        <v>-0.23184702840577692</v>
      </c>
      <c r="J341">
        <v>6</v>
      </c>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168</v>
      </c>
      <c r="B342" t="s">
        <v>70</v>
      </c>
      <c r="C342" s="75">
        <v>3.40037375863743</v>
      </c>
      <c r="D342" s="37">
        <v>78980</v>
      </c>
      <c r="E342" s="37">
        <v>0</v>
      </c>
      <c r="F342" s="76">
        <f t="shared" si="20"/>
        <v>-1</v>
      </c>
      <c r="G342" s="37">
        <v>123748</v>
      </c>
      <c r="H342" s="37">
        <v>0</v>
      </c>
      <c r="I342" s="76">
        <f t="shared" si="21"/>
        <v>-1</v>
      </c>
      <c r="J342">
        <v>7</v>
      </c>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110</v>
      </c>
      <c r="B343" t="s">
        <v>70</v>
      </c>
      <c r="C343" s="75">
        <v>2.23309931972191</v>
      </c>
      <c r="D343" s="37">
        <v>8392</v>
      </c>
      <c r="E343" s="37">
        <v>16932</v>
      </c>
      <c r="F343" s="76">
        <f t="shared" si="20"/>
        <v>1.0176358436606292</v>
      </c>
      <c r="G343" s="37">
        <v>81268</v>
      </c>
      <c r="H343" s="37">
        <v>198211</v>
      </c>
      <c r="I343" s="76">
        <f t="shared" si="21"/>
        <v>1.4389796721956982</v>
      </c>
      <c r="J343">
        <v>8</v>
      </c>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175</v>
      </c>
      <c r="B344" t="s">
        <v>70</v>
      </c>
      <c r="C344" s="75">
        <v>1.82018423041909</v>
      </c>
      <c r="D344" s="37">
        <v>0</v>
      </c>
      <c r="E344" s="37">
        <v>0</v>
      </c>
      <c r="F344" s="76"/>
      <c r="G344" s="37">
        <v>0</v>
      </c>
      <c r="H344" s="37">
        <v>0</v>
      </c>
      <c r="I344" s="76"/>
      <c r="J344">
        <v>9</v>
      </c>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0" s="67" customFormat="1" ht="12.75">
      <c r="A345" t="s">
        <v>182</v>
      </c>
      <c r="B345" t="s">
        <v>70</v>
      </c>
      <c r="C345" s="75">
        <v>1.62797413860615</v>
      </c>
      <c r="D345" s="37">
        <v>414</v>
      </c>
      <c r="E345" s="37">
        <v>500</v>
      </c>
      <c r="F345" s="76">
        <f t="shared" si="20"/>
        <v>0.20772946859903382</v>
      </c>
      <c r="G345" s="37">
        <v>59246</v>
      </c>
      <c r="H345" s="37">
        <v>134762</v>
      </c>
      <c r="I345" s="76">
        <f t="shared" si="21"/>
        <v>1.274617695709415</v>
      </c>
      <c r="J345">
        <v>10</v>
      </c>
    </row>
    <row r="346" spans="1:10" s="67" customFormat="1" ht="12.75">
      <c r="A346" t="s">
        <v>188</v>
      </c>
      <c r="B346" t="s">
        <v>70</v>
      </c>
      <c r="C346" s="75">
        <v>1.47013928980363</v>
      </c>
      <c r="D346" s="37">
        <v>0</v>
      </c>
      <c r="E346" s="37">
        <v>0</v>
      </c>
      <c r="F346" s="76"/>
      <c r="G346" s="37">
        <v>0</v>
      </c>
      <c r="H346" s="37">
        <v>0</v>
      </c>
      <c r="I346" s="76"/>
      <c r="J346">
        <v>11</v>
      </c>
    </row>
    <row r="347" spans="1:10" s="67" customFormat="1" ht="12.75">
      <c r="A347" t="s">
        <v>187</v>
      </c>
      <c r="B347" t="s">
        <v>70</v>
      </c>
      <c r="C347" s="75">
        <v>0.874549048195959</v>
      </c>
      <c r="D347" s="37">
        <v>6360</v>
      </c>
      <c r="E347" s="37">
        <v>0</v>
      </c>
      <c r="F347" s="76">
        <f t="shared" si="20"/>
        <v>-1</v>
      </c>
      <c r="G347" s="37">
        <v>31827</v>
      </c>
      <c r="H347" s="37">
        <v>0</v>
      </c>
      <c r="I347" s="76">
        <f t="shared" si="21"/>
        <v>-1</v>
      </c>
      <c r="J347">
        <v>12</v>
      </c>
    </row>
    <row r="348" spans="1:10" s="67" customFormat="1" ht="12.75">
      <c r="A348" t="s">
        <v>292</v>
      </c>
      <c r="B348" t="s">
        <v>70</v>
      </c>
      <c r="C348" s="75">
        <v>0.600096668349249</v>
      </c>
      <c r="D348" s="37">
        <v>2518</v>
      </c>
      <c r="E348" s="37">
        <v>2834</v>
      </c>
      <c r="F348" s="76">
        <f t="shared" si="20"/>
        <v>0.1254964257347101</v>
      </c>
      <c r="G348" s="37">
        <v>21839</v>
      </c>
      <c r="H348" s="37">
        <v>29248</v>
      </c>
      <c r="I348" s="76">
        <f t="shared" si="21"/>
        <v>0.33925546041485416</v>
      </c>
      <c r="J348">
        <v>13</v>
      </c>
    </row>
    <row r="349" spans="1:10" s="67" customFormat="1" ht="12.75">
      <c r="A349" t="s">
        <v>115</v>
      </c>
      <c r="B349" t="s">
        <v>70</v>
      </c>
      <c r="C349" s="75">
        <v>0.349962505979946</v>
      </c>
      <c r="D349" s="37">
        <v>22080</v>
      </c>
      <c r="E349" s="37">
        <v>0</v>
      </c>
      <c r="F349" s="76">
        <f t="shared" si="20"/>
        <v>-1</v>
      </c>
      <c r="G349" s="37">
        <v>12736</v>
      </c>
      <c r="H349" s="37">
        <v>0</v>
      </c>
      <c r="I349" s="76">
        <f t="shared" si="21"/>
        <v>-1</v>
      </c>
      <c r="J349">
        <v>14</v>
      </c>
    </row>
    <row r="350" spans="1:10" s="67" customFormat="1" ht="12.75">
      <c r="A350" t="s">
        <v>179</v>
      </c>
      <c r="B350" t="s">
        <v>103</v>
      </c>
      <c r="C350" s="75">
        <v>0.202871638006434</v>
      </c>
      <c r="D350" s="37">
        <v>47</v>
      </c>
      <c r="E350" s="37">
        <v>0</v>
      </c>
      <c r="F350" s="76">
        <f t="shared" si="20"/>
        <v>-1</v>
      </c>
      <c r="G350" s="37">
        <v>7383</v>
      </c>
      <c r="H350" s="37">
        <v>0</v>
      </c>
      <c r="I350" s="76">
        <f t="shared" si="21"/>
        <v>-1</v>
      </c>
      <c r="J350">
        <v>15</v>
      </c>
    </row>
    <row r="351" spans="1:10" s="67" customFormat="1" ht="12.75">
      <c r="A351" t="s">
        <v>180</v>
      </c>
      <c r="B351" t="s">
        <v>70</v>
      </c>
      <c r="C351" s="75">
        <v>0.123651953274949</v>
      </c>
      <c r="D351" s="37">
        <v>66</v>
      </c>
      <c r="E351" s="37">
        <v>0</v>
      </c>
      <c r="F351" s="76">
        <f t="shared" si="20"/>
        <v>-1</v>
      </c>
      <c r="G351" s="37">
        <v>4500</v>
      </c>
      <c r="H351" s="37">
        <v>0</v>
      </c>
      <c r="I351" s="76">
        <f t="shared" si="21"/>
        <v>-1</v>
      </c>
      <c r="J351">
        <v>16</v>
      </c>
    </row>
    <row r="352" spans="1:10" s="67" customFormat="1" ht="12.75">
      <c r="A352" t="s">
        <v>101</v>
      </c>
      <c r="B352" t="s">
        <v>70</v>
      </c>
      <c r="C352" s="75">
        <v>0.0773236881146017</v>
      </c>
      <c r="D352" s="37">
        <v>1524</v>
      </c>
      <c r="E352" s="37">
        <v>0</v>
      </c>
      <c r="F352" s="76">
        <f t="shared" si="20"/>
        <v>-1</v>
      </c>
      <c r="G352" s="37">
        <v>2814</v>
      </c>
      <c r="H352" s="37">
        <v>0</v>
      </c>
      <c r="I352" s="76">
        <f t="shared" si="21"/>
        <v>-1</v>
      </c>
      <c r="J352">
        <v>17</v>
      </c>
    </row>
    <row r="353" spans="1:10" s="67" customFormat="1" ht="12.75">
      <c r="A353" t="s">
        <v>183</v>
      </c>
      <c r="B353" t="s">
        <v>70</v>
      </c>
      <c r="C353" s="75">
        <v>0.0582263308865818</v>
      </c>
      <c r="D353" s="37">
        <v>39</v>
      </c>
      <c r="E353" s="37">
        <v>64</v>
      </c>
      <c r="F353" s="76">
        <f t="shared" si="20"/>
        <v>0.6410256410256411</v>
      </c>
      <c r="G353" s="37">
        <v>2119</v>
      </c>
      <c r="H353" s="37">
        <v>7885</v>
      </c>
      <c r="I353" s="76">
        <f t="shared" si="21"/>
        <v>2.7210948560641812</v>
      </c>
      <c r="J353">
        <v>18</v>
      </c>
    </row>
    <row r="354" spans="1:33" ht="12.75">
      <c r="A354" t="s">
        <v>181</v>
      </c>
      <c r="B354" t="s">
        <v>70</v>
      </c>
      <c r="C354" s="75">
        <v>0.00895789705947412</v>
      </c>
      <c r="D354" s="37">
        <v>8</v>
      </c>
      <c r="E354" s="37">
        <v>0</v>
      </c>
      <c r="F354" s="76">
        <f t="shared" si="20"/>
        <v>-1</v>
      </c>
      <c r="G354" s="37">
        <v>326</v>
      </c>
      <c r="H354" s="37">
        <v>0</v>
      </c>
      <c r="I354" s="76">
        <f t="shared" si="21"/>
        <v>-1</v>
      </c>
      <c r="J354">
        <v>19</v>
      </c>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185</v>
      </c>
      <c r="B355" t="s">
        <v>144</v>
      </c>
      <c r="C355" s="75">
        <v>0.00497355634283686</v>
      </c>
      <c r="D355" s="37">
        <v>62</v>
      </c>
      <c r="E355" s="37">
        <v>0</v>
      </c>
      <c r="F355" s="76">
        <f t="shared" si="20"/>
        <v>-1</v>
      </c>
      <c r="G355" s="37">
        <v>181</v>
      </c>
      <c r="H355" s="37">
        <v>0</v>
      </c>
      <c r="I355" s="76">
        <f>+(H355-G355)/G355</f>
        <v>-1</v>
      </c>
      <c r="J355">
        <v>20</v>
      </c>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210</v>
      </c>
      <c r="B357" s="55"/>
      <c r="C357" s="82">
        <f>SUM(C336:C356)</f>
        <v>100.00000000000001</v>
      </c>
      <c r="D357" s="83"/>
      <c r="E357" s="56"/>
      <c r="F357" s="56"/>
      <c r="G357" s="56">
        <f>SUM(G336:G356)</f>
        <v>3024075</v>
      </c>
      <c r="H357" s="83">
        <f>SUM(H336:H356)</f>
        <v>2623327</v>
      </c>
      <c r="I357" s="57">
        <f>+(H357-G357)/G357</f>
        <v>-0.1325192000859767</v>
      </c>
      <c r="J357" s="56"/>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0" s="67" customFormat="1" ht="12.75">
      <c r="A359" s="86" t="s">
        <v>58</v>
      </c>
      <c r="C359" s="84"/>
      <c r="D359" s="85"/>
      <c r="E359" s="60"/>
      <c r="F359" s="60"/>
      <c r="G359" s="60"/>
      <c r="H359" s="85"/>
      <c r="I359" s="60"/>
      <c r="J359" s="60"/>
    </row>
    <row r="360" spans="11:33" ht="12.75">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51" t="s">
        <v>330</v>
      </c>
      <c r="B361" s="151"/>
      <c r="C361" s="151"/>
      <c r="D361" s="151"/>
      <c r="E361" s="151"/>
      <c r="F361" s="151"/>
      <c r="G361" s="151"/>
      <c r="H361" s="151"/>
      <c r="I361" s="151"/>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50" t="s">
        <v>60</v>
      </c>
      <c r="B362" s="150"/>
      <c r="C362" s="150"/>
      <c r="D362" s="150"/>
      <c r="E362" s="150"/>
      <c r="F362" s="150"/>
      <c r="G362" s="150"/>
      <c r="H362" s="150"/>
      <c r="I362" s="150"/>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50" t="s">
        <v>55</v>
      </c>
      <c r="B363" s="150"/>
      <c r="C363" s="150"/>
      <c r="D363" s="150"/>
      <c r="E363" s="150"/>
      <c r="F363" s="150"/>
      <c r="G363" s="150"/>
      <c r="H363" s="150"/>
      <c r="I363" s="150"/>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95"/>
      <c r="B364" s="95"/>
      <c r="C364" s="95"/>
      <c r="D364" s="95"/>
      <c r="E364" s="95"/>
      <c r="F364" s="95"/>
      <c r="G364" s="95"/>
      <c r="H364" s="95"/>
      <c r="I364" s="95"/>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0" s="67" customFormat="1" ht="30.75" customHeight="1">
      <c r="A365" s="65" t="s">
        <v>220</v>
      </c>
      <c r="B365" s="65" t="s">
        <v>67</v>
      </c>
      <c r="C365" s="66" t="s">
        <v>206</v>
      </c>
      <c r="D365" s="149" t="s">
        <v>207</v>
      </c>
      <c r="E365" s="149"/>
      <c r="F365" s="149"/>
      <c r="G365" s="149" t="s">
        <v>293</v>
      </c>
      <c r="H365" s="149"/>
      <c r="I365" s="149"/>
      <c r="J365" s="65" t="s">
        <v>208</v>
      </c>
    </row>
    <row r="366" spans="1:10" s="67" customFormat="1" ht="15.75" customHeight="1">
      <c r="A366" s="68"/>
      <c r="B366" s="68"/>
      <c r="C366" s="69">
        <v>2007</v>
      </c>
      <c r="D366" s="149" t="str">
        <f>+D334</f>
        <v>Enero-Septiembre</v>
      </c>
      <c r="E366" s="149"/>
      <c r="F366" s="65" t="s">
        <v>208</v>
      </c>
      <c r="G366" s="149" t="str">
        <f>+D366</f>
        <v>Enero-Septiembre</v>
      </c>
      <c r="H366" s="149"/>
      <c r="I366" s="65" t="s">
        <v>208</v>
      </c>
      <c r="J366" s="70" t="s">
        <v>209</v>
      </c>
    </row>
    <row r="367" spans="1:10" s="67" customFormat="1" ht="15.75">
      <c r="A367" s="71"/>
      <c r="B367" s="71"/>
      <c r="C367" s="72"/>
      <c r="D367" s="73">
        <v>2007</v>
      </c>
      <c r="E367" s="73">
        <v>2008</v>
      </c>
      <c r="F367" s="74" t="s">
        <v>209</v>
      </c>
      <c r="G367" s="73">
        <v>2007</v>
      </c>
      <c r="H367" s="73">
        <v>2008</v>
      </c>
      <c r="I367" s="74" t="s">
        <v>209</v>
      </c>
      <c r="J367" s="71"/>
    </row>
    <row r="368" spans="1:33" s="77" customFormat="1" ht="12.75">
      <c r="A368" t="s">
        <v>176</v>
      </c>
      <c r="B368" t="s">
        <v>70</v>
      </c>
      <c r="C368" s="75">
        <v>30.6373162055995</v>
      </c>
      <c r="D368" s="37">
        <v>3142524</v>
      </c>
      <c r="E368" s="37">
        <v>2793762</v>
      </c>
      <c r="F368" s="76">
        <f aca="true" t="shared" si="22" ref="F368:F387">+(E368-D368)/D368</f>
        <v>-0.11098149131080622</v>
      </c>
      <c r="G368" s="37">
        <v>13231767</v>
      </c>
      <c r="H368" s="37">
        <v>15259055</v>
      </c>
      <c r="I368" s="76">
        <f aca="true" t="shared" si="23" ref="I368:I387">+(H368-G368)/G368</f>
        <v>0.15321370154114716</v>
      </c>
      <c r="J368">
        <v>1</v>
      </c>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190</v>
      </c>
      <c r="B369" t="s">
        <v>70</v>
      </c>
      <c r="C369" s="75">
        <v>14.4854345099804</v>
      </c>
      <c r="D369" s="37">
        <v>1464081</v>
      </c>
      <c r="E369" s="37">
        <v>2174545</v>
      </c>
      <c r="F369" s="76">
        <f t="shared" si="22"/>
        <v>0.4852627689315004</v>
      </c>
      <c r="G369" s="37">
        <v>5076070</v>
      </c>
      <c r="H369" s="37">
        <v>9135006</v>
      </c>
      <c r="I369" s="76">
        <f t="shared" si="23"/>
        <v>0.7996217546251332</v>
      </c>
      <c r="J369">
        <v>2</v>
      </c>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186</v>
      </c>
      <c r="B370" t="s">
        <v>70</v>
      </c>
      <c r="C370" s="75">
        <v>13.9297012996076</v>
      </c>
      <c r="D370" s="37">
        <v>2956278</v>
      </c>
      <c r="E370" s="37">
        <v>2259733</v>
      </c>
      <c r="F370" s="76">
        <f t="shared" si="22"/>
        <v>-0.23561552736244698</v>
      </c>
      <c r="G370" s="37">
        <v>5894182</v>
      </c>
      <c r="H370" s="37">
        <v>6318946</v>
      </c>
      <c r="I370" s="76">
        <f t="shared" si="23"/>
        <v>0.07206496168594727</v>
      </c>
      <c r="J370">
        <v>3</v>
      </c>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184</v>
      </c>
      <c r="B371" t="s">
        <v>103</v>
      </c>
      <c r="C371" s="75">
        <v>10.9336147408375</v>
      </c>
      <c r="D371" s="37">
        <v>6013</v>
      </c>
      <c r="E371" s="37">
        <v>21830</v>
      </c>
      <c r="F371" s="76">
        <f t="shared" si="22"/>
        <v>2.6304673208049225</v>
      </c>
      <c r="G371" s="37">
        <v>4093673</v>
      </c>
      <c r="H371" s="37">
        <v>4014473</v>
      </c>
      <c r="I371" s="76">
        <f t="shared" si="23"/>
        <v>-0.019346928784981118</v>
      </c>
      <c r="J371">
        <v>4</v>
      </c>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178</v>
      </c>
      <c r="B372" t="s">
        <v>70</v>
      </c>
      <c r="C372" s="75">
        <v>5.93421989458175</v>
      </c>
      <c r="D372" s="37">
        <v>600177</v>
      </c>
      <c r="E372" s="37">
        <v>516040</v>
      </c>
      <c r="F372" s="76">
        <f t="shared" si="22"/>
        <v>-0.14018697817477177</v>
      </c>
      <c r="G372" s="37">
        <v>2739682</v>
      </c>
      <c r="H372" s="37">
        <v>3408684</v>
      </c>
      <c r="I372" s="76">
        <f t="shared" si="23"/>
        <v>0.24418965412774182</v>
      </c>
      <c r="J372">
        <v>5</v>
      </c>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200</v>
      </c>
      <c r="B373" t="s">
        <v>70</v>
      </c>
      <c r="C373" s="75">
        <v>5.1053937380933</v>
      </c>
      <c r="D373" s="37">
        <v>1854139</v>
      </c>
      <c r="E373" s="37">
        <v>1487182</v>
      </c>
      <c r="F373" s="76">
        <f t="shared" si="22"/>
        <v>-0.19791234637748303</v>
      </c>
      <c r="G373" s="37">
        <v>2198359</v>
      </c>
      <c r="H373" s="37">
        <v>1912712</v>
      </c>
      <c r="I373" s="76">
        <f t="shared" si="23"/>
        <v>-0.12993646624595892</v>
      </c>
      <c r="J373">
        <v>6</v>
      </c>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192</v>
      </c>
      <c r="B374" t="s">
        <v>70</v>
      </c>
      <c r="C374" s="75">
        <v>4.78403770259168</v>
      </c>
      <c r="D374" s="37">
        <v>467499</v>
      </c>
      <c r="E374" s="37">
        <v>567095</v>
      </c>
      <c r="F374" s="76">
        <f t="shared" si="22"/>
        <v>0.2130400278931078</v>
      </c>
      <c r="G374" s="37">
        <v>1522331</v>
      </c>
      <c r="H374" s="37">
        <v>2458109</v>
      </c>
      <c r="I374" s="76">
        <f t="shared" si="23"/>
        <v>0.6147007451073386</v>
      </c>
      <c r="J374">
        <v>7</v>
      </c>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189</v>
      </c>
      <c r="B375" t="s">
        <v>70</v>
      </c>
      <c r="C375" s="75">
        <v>2.00909764137545</v>
      </c>
      <c r="D375" s="37">
        <v>259224</v>
      </c>
      <c r="E375" s="37">
        <v>317813</v>
      </c>
      <c r="F375" s="76">
        <f t="shared" si="22"/>
        <v>0.22601688115297966</v>
      </c>
      <c r="G375" s="37">
        <v>690068</v>
      </c>
      <c r="H375" s="37">
        <v>1265499</v>
      </c>
      <c r="I375" s="76">
        <f t="shared" si="23"/>
        <v>0.8338757919509382</v>
      </c>
      <c r="J375">
        <v>8</v>
      </c>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194</v>
      </c>
      <c r="B376" t="s">
        <v>70</v>
      </c>
      <c r="C376" s="75">
        <v>1.23874268022956</v>
      </c>
      <c r="D376" s="37">
        <v>217952</v>
      </c>
      <c r="E376" s="37">
        <v>171115</v>
      </c>
      <c r="F376" s="76">
        <f t="shared" si="22"/>
        <v>-0.21489594039054472</v>
      </c>
      <c r="G376" s="37">
        <v>581140</v>
      </c>
      <c r="H376" s="37">
        <v>357913</v>
      </c>
      <c r="I376" s="76">
        <f t="shared" si="23"/>
        <v>-0.38411914512854045</v>
      </c>
      <c r="J376">
        <v>9</v>
      </c>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0" s="67" customFormat="1" ht="12.75">
      <c r="A377" t="s">
        <v>199</v>
      </c>
      <c r="B377" t="s">
        <v>99</v>
      </c>
      <c r="C377" s="75">
        <v>1.23852739129625</v>
      </c>
      <c r="D377" s="37">
        <v>387975</v>
      </c>
      <c r="E377" s="37">
        <v>575438</v>
      </c>
      <c r="F377" s="76">
        <f t="shared" si="22"/>
        <v>0.483183194793479</v>
      </c>
      <c r="G377" s="37">
        <v>404641</v>
      </c>
      <c r="H377" s="37">
        <v>615955</v>
      </c>
      <c r="I377" s="76">
        <f t="shared" si="23"/>
        <v>0.5222258742935095</v>
      </c>
      <c r="J377">
        <v>10</v>
      </c>
    </row>
    <row r="378" spans="1:10" s="67" customFormat="1" ht="12.75">
      <c r="A378" t="s">
        <v>142</v>
      </c>
      <c r="B378" t="s">
        <v>103</v>
      </c>
      <c r="C378" s="75">
        <v>1.03939578585342</v>
      </c>
      <c r="D378" s="37">
        <v>2457</v>
      </c>
      <c r="E378" s="37">
        <v>9</v>
      </c>
      <c r="F378" s="76">
        <f t="shared" si="22"/>
        <v>-0.9963369963369964</v>
      </c>
      <c r="G378" s="37">
        <v>487619</v>
      </c>
      <c r="H378" s="37">
        <v>3396</v>
      </c>
      <c r="I378" s="76">
        <f t="shared" si="23"/>
        <v>-0.9930355461948775</v>
      </c>
      <c r="J378">
        <v>11</v>
      </c>
    </row>
    <row r="379" spans="1:10" s="67" customFormat="1" ht="12.75">
      <c r="A379" t="s">
        <v>177</v>
      </c>
      <c r="B379" t="s">
        <v>70</v>
      </c>
      <c r="C379" s="75">
        <v>1.01430290146814</v>
      </c>
      <c r="D379" s="37">
        <v>77811</v>
      </c>
      <c r="E379" s="37">
        <v>64084</v>
      </c>
      <c r="F379" s="76">
        <f t="shared" si="22"/>
        <v>-0.17641464574417498</v>
      </c>
      <c r="G379" s="37">
        <v>476124</v>
      </c>
      <c r="H379" s="37">
        <v>522376</v>
      </c>
      <c r="I379" s="76">
        <f t="shared" si="23"/>
        <v>0.09714276112945368</v>
      </c>
      <c r="J379">
        <v>12</v>
      </c>
    </row>
    <row r="380" spans="1:10" s="67" customFormat="1" ht="12.75">
      <c r="A380" t="s">
        <v>97</v>
      </c>
      <c r="B380" t="s">
        <v>70</v>
      </c>
      <c r="C380" s="75">
        <v>0.768008098615462</v>
      </c>
      <c r="D380" s="37">
        <v>76980</v>
      </c>
      <c r="E380" s="37">
        <v>89487</v>
      </c>
      <c r="F380" s="76">
        <f t="shared" si="22"/>
        <v>0.16247077162899454</v>
      </c>
      <c r="G380" s="37">
        <v>319624</v>
      </c>
      <c r="H380" s="37">
        <v>242935</v>
      </c>
      <c r="I380" s="76">
        <f t="shared" si="23"/>
        <v>-0.23993504868220158</v>
      </c>
      <c r="J380">
        <v>13</v>
      </c>
    </row>
    <row r="381" spans="1:10" s="67" customFormat="1" ht="12.75">
      <c r="A381" t="s">
        <v>195</v>
      </c>
      <c r="B381" t="s">
        <v>70</v>
      </c>
      <c r="C381" s="75">
        <v>0.598790997034597</v>
      </c>
      <c r="D381" s="37">
        <v>243646</v>
      </c>
      <c r="E381" s="37">
        <v>231758</v>
      </c>
      <c r="F381" s="76">
        <f t="shared" si="22"/>
        <v>-0.04879210001395467</v>
      </c>
      <c r="G381" s="37">
        <v>256719</v>
      </c>
      <c r="H381" s="37">
        <v>324849</v>
      </c>
      <c r="I381" s="76">
        <f t="shared" si="23"/>
        <v>0.2653874469750973</v>
      </c>
      <c r="J381">
        <v>14</v>
      </c>
    </row>
    <row r="382" spans="1:10" s="67" customFormat="1" ht="12.75">
      <c r="A382" t="s">
        <v>198</v>
      </c>
      <c r="B382" t="s">
        <v>70</v>
      </c>
      <c r="C382" s="75">
        <v>0.596618923539133</v>
      </c>
      <c r="D382" s="37">
        <v>168000</v>
      </c>
      <c r="E382" s="37">
        <v>84000</v>
      </c>
      <c r="F382" s="76">
        <f t="shared" si="22"/>
        <v>-0.5</v>
      </c>
      <c r="G382" s="37">
        <v>239586</v>
      </c>
      <c r="H382" s="37">
        <v>104130</v>
      </c>
      <c r="I382" s="76">
        <f t="shared" si="23"/>
        <v>-0.5653752723447948</v>
      </c>
      <c r="J382">
        <v>15</v>
      </c>
    </row>
    <row r="383" spans="1:10" s="67" customFormat="1" ht="12.75">
      <c r="A383" t="s">
        <v>193</v>
      </c>
      <c r="B383" t="s">
        <v>70</v>
      </c>
      <c r="C383" s="75">
        <v>0.589282047217851</v>
      </c>
      <c r="D383" s="37">
        <v>104987</v>
      </c>
      <c r="E383" s="37">
        <v>210035</v>
      </c>
      <c r="F383" s="76">
        <f t="shared" si="22"/>
        <v>1.0005810243172963</v>
      </c>
      <c r="G383" s="37">
        <v>196954</v>
      </c>
      <c r="H383" s="37">
        <v>460364</v>
      </c>
      <c r="I383" s="76">
        <f t="shared" si="23"/>
        <v>1.3374188896899784</v>
      </c>
      <c r="J383">
        <v>16</v>
      </c>
    </row>
    <row r="384" spans="1:10" s="67" customFormat="1" ht="12.75">
      <c r="A384" t="s">
        <v>196</v>
      </c>
      <c r="B384" t="s">
        <v>197</v>
      </c>
      <c r="C384" s="75">
        <v>0.495578071888513</v>
      </c>
      <c r="D384" s="37">
        <v>306250</v>
      </c>
      <c r="E384" s="37">
        <v>228750</v>
      </c>
      <c r="F384" s="76">
        <f t="shared" si="22"/>
        <v>-0.2530612244897959</v>
      </c>
      <c r="G384" s="37">
        <v>174693</v>
      </c>
      <c r="H384" s="37">
        <v>196858</v>
      </c>
      <c r="I384" s="76">
        <f t="shared" si="23"/>
        <v>0.12687972614815704</v>
      </c>
      <c r="J384">
        <v>17</v>
      </c>
    </row>
    <row r="385" spans="1:10" s="67" customFormat="1" ht="12.75">
      <c r="A385" t="s">
        <v>98</v>
      </c>
      <c r="B385" t="s">
        <v>99</v>
      </c>
      <c r="C385" s="75">
        <v>0.312812688524362</v>
      </c>
      <c r="D385" s="37">
        <v>44607</v>
      </c>
      <c r="E385" s="37">
        <v>52030</v>
      </c>
      <c r="F385" s="76">
        <f t="shared" si="22"/>
        <v>0.16640885959602753</v>
      </c>
      <c r="G385" s="37">
        <v>92399</v>
      </c>
      <c r="H385" s="37">
        <v>143944</v>
      </c>
      <c r="I385" s="76">
        <f t="shared" si="23"/>
        <v>0.557852357709499</v>
      </c>
      <c r="J385">
        <v>18</v>
      </c>
    </row>
    <row r="386" spans="1:10" s="67" customFormat="1" ht="12.75">
      <c r="A386" t="s">
        <v>191</v>
      </c>
      <c r="B386" t="s">
        <v>70</v>
      </c>
      <c r="C386" s="75">
        <v>0.282454817354198</v>
      </c>
      <c r="D386" s="37">
        <v>18217</v>
      </c>
      <c r="E386" s="37">
        <v>19226</v>
      </c>
      <c r="F386" s="76">
        <f t="shared" si="22"/>
        <v>0.05538782455947741</v>
      </c>
      <c r="G386" s="37">
        <v>71538</v>
      </c>
      <c r="H386" s="37">
        <v>81744</v>
      </c>
      <c r="I386" s="76">
        <f t="shared" si="23"/>
        <v>0.14266543655120356</v>
      </c>
      <c r="J386">
        <v>19</v>
      </c>
    </row>
    <row r="387" spans="1:10" s="67" customFormat="1" ht="12.75">
      <c r="A387" t="s">
        <v>159</v>
      </c>
      <c r="B387" t="s">
        <v>70</v>
      </c>
      <c r="C387" s="75">
        <v>0.253286364251226</v>
      </c>
      <c r="D387" s="37">
        <v>117</v>
      </c>
      <c r="E387" s="37">
        <v>158</v>
      </c>
      <c r="F387" s="76">
        <f t="shared" si="22"/>
        <v>0.3504273504273504</v>
      </c>
      <c r="G387" s="37">
        <v>763</v>
      </c>
      <c r="H387" s="37">
        <v>1629</v>
      </c>
      <c r="I387" s="76">
        <f t="shared" si="23"/>
        <v>1.1349934469200524</v>
      </c>
      <c r="J387">
        <v>20</v>
      </c>
    </row>
    <row r="388" spans="11:33" ht="12.75">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210</v>
      </c>
      <c r="B389" s="55"/>
      <c r="C389" s="82">
        <f>SUM(C368:C388)</f>
        <v>96.24661649993988</v>
      </c>
      <c r="D389" s="83"/>
      <c r="E389" s="56"/>
      <c r="F389" s="56"/>
      <c r="G389" s="56">
        <f>SUM(G368:G388)</f>
        <v>38747932</v>
      </c>
      <c r="H389" s="83">
        <f>SUM(H368:H388)</f>
        <v>46828577</v>
      </c>
      <c r="I389" s="57">
        <f>+(H389-G389)/G389</f>
        <v>0.20854390371078385</v>
      </c>
      <c r="J389" s="56"/>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0" s="67" customFormat="1" ht="12.75">
      <c r="A391" s="86" t="s">
        <v>58</v>
      </c>
      <c r="C391" s="84"/>
      <c r="D391" s="60"/>
      <c r="E391" s="60"/>
      <c r="F391" s="60"/>
      <c r="I391" s="60"/>
      <c r="J391" s="60"/>
    </row>
    <row r="392" spans="11:33" ht="12.75" hidden="1">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7556741205</v>
      </c>
      <c r="H393" s="60">
        <f>+H389+H357+H325+H293+H261+H229+H197+H165+H133+H101+H70+H46+H25</f>
        <v>8635483086</v>
      </c>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7556741205</v>
      </c>
      <c r="H397" s="37">
        <f>+H389+H357+H325+H293+H261+H229+H197+H165+H133+H101+H70+H46+H25</f>
        <v>8635483086</v>
      </c>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A331:I331"/>
    <mergeCell ref="A361:I361"/>
    <mergeCell ref="A362:I362"/>
    <mergeCell ref="D334:E334"/>
    <mergeCell ref="G334:H334"/>
    <mergeCell ref="D333:F333"/>
    <mergeCell ref="G333:I333"/>
    <mergeCell ref="A298:I298"/>
    <mergeCell ref="A299:I299"/>
    <mergeCell ref="A329:I329"/>
    <mergeCell ref="A330:I330"/>
    <mergeCell ref="D302:E302"/>
    <mergeCell ref="G302:H302"/>
    <mergeCell ref="D301:F301"/>
    <mergeCell ref="G301:I301"/>
    <mergeCell ref="A267:I267"/>
    <mergeCell ref="G238:H238"/>
    <mergeCell ref="A297:I297"/>
    <mergeCell ref="G270:H270"/>
    <mergeCell ref="D269:F269"/>
    <mergeCell ref="G269:I269"/>
    <mergeCell ref="D270:E270"/>
    <mergeCell ref="A235:I235"/>
    <mergeCell ref="A265:I265"/>
    <mergeCell ref="D238:E238"/>
    <mergeCell ref="A266:I266"/>
    <mergeCell ref="D79:E79"/>
    <mergeCell ref="G79:H79"/>
    <mergeCell ref="D109:F109"/>
    <mergeCell ref="D206:E206"/>
    <mergeCell ref="G206:H206"/>
    <mergeCell ref="A203:I203"/>
    <mergeCell ref="A169:I169"/>
    <mergeCell ref="A170:I170"/>
    <mergeCell ref="A171:I171"/>
    <mergeCell ref="A201:I201"/>
    <mergeCell ref="G173:I173"/>
    <mergeCell ref="A1:I1"/>
    <mergeCell ref="A3:I3"/>
    <mergeCell ref="A2:I2"/>
    <mergeCell ref="A29:I29"/>
    <mergeCell ref="D5:F5"/>
    <mergeCell ref="G5:I5"/>
    <mergeCell ref="D6:E6"/>
    <mergeCell ref="G6:H6"/>
    <mergeCell ref="D78:F78"/>
    <mergeCell ref="G78:I78"/>
    <mergeCell ref="A52:I52"/>
    <mergeCell ref="D34:E34"/>
    <mergeCell ref="D55:E55"/>
    <mergeCell ref="A74:I74"/>
    <mergeCell ref="A75:I75"/>
    <mergeCell ref="G55:H55"/>
    <mergeCell ref="A76:I76"/>
    <mergeCell ref="D54:F54"/>
    <mergeCell ref="G54:I54"/>
    <mergeCell ref="A30:I30"/>
    <mergeCell ref="A31:I31"/>
    <mergeCell ref="A50:I50"/>
    <mergeCell ref="A51:I51"/>
    <mergeCell ref="D33:F33"/>
    <mergeCell ref="G33:I33"/>
    <mergeCell ref="G34:H34"/>
    <mergeCell ref="G109:I109"/>
    <mergeCell ref="A105:I105"/>
    <mergeCell ref="A106:I106"/>
    <mergeCell ref="A107:I107"/>
    <mergeCell ref="D142:E142"/>
    <mergeCell ref="G110:H110"/>
    <mergeCell ref="G142:H142"/>
    <mergeCell ref="D141:F141"/>
    <mergeCell ref="G141:I141"/>
    <mergeCell ref="A137:I137"/>
    <mergeCell ref="A138:I138"/>
    <mergeCell ref="A139:I139"/>
    <mergeCell ref="D110:E110"/>
    <mergeCell ref="D173:F173"/>
    <mergeCell ref="A202:I202"/>
    <mergeCell ref="D237:F237"/>
    <mergeCell ref="G237:I237"/>
    <mergeCell ref="D205:F205"/>
    <mergeCell ref="G205:I205"/>
    <mergeCell ref="D174:E174"/>
    <mergeCell ref="G174:H174"/>
    <mergeCell ref="A233:I233"/>
    <mergeCell ref="A234:I234"/>
    <mergeCell ref="D365:F365"/>
    <mergeCell ref="G365:I365"/>
    <mergeCell ref="A363:I363"/>
    <mergeCell ref="D366:E366"/>
    <mergeCell ref="G366:H366"/>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28" max="9" man="1"/>
    <brk id="49" max="9" man="1"/>
    <brk id="73" max="9" man="1"/>
    <brk id="104" max="9" man="1"/>
    <brk id="136" max="9" man="1"/>
    <brk id="168" max="9" man="1"/>
    <brk id="200" max="9" man="1"/>
    <brk id="232" max="9" man="1"/>
    <brk id="264" max="9" man="1"/>
    <brk id="296" max="9" man="1"/>
    <brk id="328" max="9" man="1"/>
    <brk id="3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2008-10-24T16:45:07Z</cp:lastPrinted>
  <dcterms:created xsi:type="dcterms:W3CDTF">2008-04-15T15:00:43Z</dcterms:created>
  <dcterms:modified xsi:type="dcterms:W3CDTF">2008-10-24T16:45:43Z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