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<sst xmlns="http://schemas.openxmlformats.org/spreadsheetml/2006/main" count="267" uniqueCount="147">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</sst>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Julio</v>
      </c>
      <c r="E8" s="4">
        <f>Datos!I22</f>
        <v>2015</v>
      </c>
      <c r="F8" s="4"/>
      <c r="G8" s="4"/>
      <c r="H8" s="3"/>
      <c r="I8" s="3"/>
      <c r="J8" s="3" t="str">
        <f>Datos!D22</f>
        <v>Martes</v>
      </c>
      <c r="K8" s="5">
        <f>Datos!E22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124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135</v>
      </c>
      <c r="B19" s="30"/>
      <c r="C19" s="24"/>
      <c r="D19" s="25"/>
      <c r="E19" s="73"/>
      <c r="F19" s="73"/>
      <c r="G19" s="73"/>
      <c r="H19" s="73"/>
      <c r="I19" s="74"/>
      <c r="J19" s="26"/>
      <c r="K19" s="27"/>
    </row>
    <row r="20" spans="1:11" ht="19.5" customHeight="1">
      <c r="A20" s="17" t="s">
        <v>13</v>
      </c>
      <c r="B20" s="30">
        <f>Datos!E4</f>
        <v>579.5</v>
      </c>
      <c r="C20" s="24">
        <f>'Primas SRW'!B8+B22</f>
        <v>660.25</v>
      </c>
      <c r="D20" s="25">
        <f>Datos!I4</f>
        <v>570.75</v>
      </c>
      <c r="E20" s="73">
        <f>D22+'Primas HRW'!B9</f>
        <v>706.25</v>
      </c>
      <c r="F20" s="73">
        <f>D22+'Primas HRW'!C9</f>
        <v>731.25</v>
      </c>
      <c r="G20" s="73">
        <f>D22+'Primas HRW'!D9</f>
        <v>716.25</v>
      </c>
      <c r="H20" s="73">
        <f>D22+'Primas HRW'!E9</f>
        <v>701.25</v>
      </c>
      <c r="I20" s="74">
        <f>D22+'Primas HRW'!F9</f>
        <v>696.25</v>
      </c>
      <c r="J20" s="26">
        <f>Datos!M4</f>
        <v>415.75</v>
      </c>
      <c r="K20" s="27"/>
    </row>
    <row r="21" spans="1:11" ht="19.5" customHeight="1">
      <c r="A21" s="17" t="s">
        <v>137</v>
      </c>
      <c r="B21" s="30"/>
      <c r="C21" s="24">
        <f>B22+'Primas SRW'!B9</f>
        <v>660.25</v>
      </c>
      <c r="D21" s="25"/>
      <c r="E21" s="73">
        <f>D22+'Primas HRW'!B10</f>
        <v>706.25</v>
      </c>
      <c r="F21" s="73">
        <f>D22+'Primas HRW'!C10</f>
        <v>731.25</v>
      </c>
      <c r="G21" s="73">
        <f>D22+'Primas HRW'!D10</f>
        <v>716.25</v>
      </c>
      <c r="H21" s="73">
        <f>D22+'Primas HRW'!E10</f>
        <v>701.25</v>
      </c>
      <c r="I21" s="74">
        <f>D22+'Primas HRW'!F10</f>
        <v>696.25</v>
      </c>
      <c r="J21" s="26"/>
      <c r="K21" s="27">
        <f>J22+'Primas maíz'!B7</f>
        <v>487.25</v>
      </c>
    </row>
    <row r="22" spans="1:11" ht="19.5" customHeight="1">
      <c r="A22" s="17" t="s">
        <v>14</v>
      </c>
      <c r="B22" s="30">
        <f>Datos!E5</f>
        <v>585.25</v>
      </c>
      <c r="C22" s="24">
        <f>B22+'Primas SRW'!B10</f>
        <v>665.25</v>
      </c>
      <c r="D22" s="25">
        <f>Datos!I5</f>
        <v>586.25</v>
      </c>
      <c r="E22" s="73">
        <f>D22+'Primas HRW'!B11</f>
        <v>711.25</v>
      </c>
      <c r="F22" s="73">
        <f>D22+'Primas HRW'!C11</f>
        <v>736.25</v>
      </c>
      <c r="G22" s="73">
        <f>D22+'Primas HRW'!D11</f>
        <v>721.25</v>
      </c>
      <c r="H22" s="73">
        <f>D22+'Primas HRW'!E11</f>
        <v>706.25</v>
      </c>
      <c r="I22" s="74">
        <f>D22+'Primas HRW'!F11</f>
        <v>701.25</v>
      </c>
      <c r="J22" s="26">
        <f>Datos!M5</f>
        <v>423.25</v>
      </c>
      <c r="K22" s="27">
        <f>J22+'Primas maíz'!B8</f>
        <v>489.25</v>
      </c>
    </row>
    <row r="23" spans="1:11" ht="19.5" customHeight="1">
      <c r="A23" s="17" t="s">
        <v>138</v>
      </c>
      <c r="B23" s="30"/>
      <c r="C23" s="24">
        <f>B25+'Primas SRW'!B11</f>
        <v>682.75</v>
      </c>
      <c r="D23" s="25"/>
      <c r="E23" s="73">
        <f>D25+'Primas HRW'!B12</f>
        <v>736.5</v>
      </c>
      <c r="F23" s="73">
        <f>D25+'Primas HRW'!C12</f>
        <v>761.5</v>
      </c>
      <c r="G23" s="73">
        <f>D25+'Primas HRW'!D12</f>
        <v>746.5</v>
      </c>
      <c r="H23" s="73">
        <f>D25+'Primas HRW'!E12</f>
        <v>731.5</v>
      </c>
      <c r="I23" s="74">
        <f>D25+'Primas HRW'!F12</f>
        <v>726.5</v>
      </c>
      <c r="J23" s="26"/>
      <c r="K23" s="27">
        <f>J25+'Primas maíz'!B9</f>
        <v>508</v>
      </c>
    </row>
    <row r="24" spans="1:11" ht="19.5" customHeight="1">
      <c r="A24" s="17" t="s">
        <v>139</v>
      </c>
      <c r="B24" s="30"/>
      <c r="C24" s="24">
        <f>B25+'Primas SRW'!B12</f>
        <v>682.75</v>
      </c>
      <c r="D24" s="25"/>
      <c r="E24" s="73">
        <f>D25+'Primas HRW'!B13</f>
        <v>736.5</v>
      </c>
      <c r="F24" s="73">
        <f>D25+'Primas HRW'!C13</f>
        <v>761.5</v>
      </c>
      <c r="G24" s="73">
        <f>D25+'Primas HRW'!D13</f>
        <v>746.5</v>
      </c>
      <c r="H24" s="73">
        <f>D25+'Primas HRW'!E13</f>
        <v>731.5</v>
      </c>
      <c r="I24" s="74">
        <f>D25+'Primas HRW'!F13</f>
        <v>726.5</v>
      </c>
      <c r="J24" s="26"/>
      <c r="K24" s="27">
        <f>J25+'Primas maíz'!B10</f>
        <v>516</v>
      </c>
    </row>
    <row r="25" spans="1:11" ht="19.5" customHeight="1">
      <c r="A25" s="17" t="s">
        <v>15</v>
      </c>
      <c r="B25" s="30">
        <f>Datos!E6</f>
        <v>592.75</v>
      </c>
      <c r="C25" s="29">
        <f>B25+'Primas SRW'!B13</f>
        <v>682.75</v>
      </c>
      <c r="D25" s="34">
        <f>Datos!I6</f>
        <v>606.5</v>
      </c>
      <c r="E25" s="116">
        <f>D25+'Primas HRW'!B14</f>
        <v>736.5</v>
      </c>
      <c r="F25" s="116">
        <f>D25+'Primas HRW'!C14</f>
        <v>761.5</v>
      </c>
      <c r="G25" s="116">
        <f>D25+'Primas HRW'!D14</f>
        <v>746.5</v>
      </c>
      <c r="H25" s="116">
        <f>D25+'Primas HRW'!E14</f>
        <v>731.5</v>
      </c>
      <c r="I25" s="117">
        <f>D25+'Primas HRW'!F14</f>
        <v>726.5</v>
      </c>
      <c r="J25" s="26">
        <f>Datos!M6</f>
        <v>433</v>
      </c>
      <c r="K25" s="30">
        <f>J25+'Primas maíz'!B11</f>
        <v>518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600.25</v>
      </c>
      <c r="C27" s="24"/>
      <c r="D27" s="25">
        <f>Datos!I7</f>
        <v>619.5</v>
      </c>
      <c r="E27" s="24"/>
      <c r="F27" s="24"/>
      <c r="G27" s="24"/>
      <c r="H27" s="24"/>
      <c r="I27" s="28"/>
      <c r="J27" s="32">
        <f>Datos!M7</f>
        <v>442.75</v>
      </c>
      <c r="K27" s="27"/>
    </row>
    <row r="28" spans="1:11" ht="19.5" customHeight="1">
      <c r="A28" s="17" t="s">
        <v>12</v>
      </c>
      <c r="B28" s="30">
        <f>Datos!E8</f>
        <v>604.25</v>
      </c>
      <c r="C28" s="24"/>
      <c r="D28" s="25">
        <f>Datos!I8</f>
        <v>626.75</v>
      </c>
      <c r="E28" s="24"/>
      <c r="F28" s="24"/>
      <c r="G28" s="24"/>
      <c r="H28" s="24"/>
      <c r="I28" s="28"/>
      <c r="J28" s="32">
        <f>Datos!M8</f>
        <v>448.25</v>
      </c>
      <c r="K28" s="27"/>
    </row>
    <row r="29" spans="1:11" ht="19.5" customHeight="1">
      <c r="A29" s="17" t="s">
        <v>13</v>
      </c>
      <c r="B29" s="30">
        <f>Datos!E9</f>
        <v>600</v>
      </c>
      <c r="C29" s="24"/>
      <c r="D29" s="25">
        <f>Datos!I9</f>
        <v>631</v>
      </c>
      <c r="E29" s="24"/>
      <c r="F29" s="24"/>
      <c r="G29" s="24"/>
      <c r="H29" s="24"/>
      <c r="I29" s="28"/>
      <c r="J29" s="32">
        <f>Datos!M9</f>
        <v>452</v>
      </c>
      <c r="K29" s="27"/>
    </row>
    <row r="30" spans="1:15" ht="19.5" customHeight="1">
      <c r="A30" s="17" t="s">
        <v>14</v>
      </c>
      <c r="B30" s="30">
        <f>Datos!E10</f>
        <v>605.5</v>
      </c>
      <c r="C30" s="24"/>
      <c r="D30" s="25">
        <f>Datos!I10</f>
        <v>638</v>
      </c>
      <c r="E30" s="24"/>
      <c r="F30" s="24"/>
      <c r="G30" s="24"/>
      <c r="H30" s="24"/>
      <c r="I30" s="28"/>
      <c r="J30" s="32">
        <f>Datos!M10</f>
        <v>433.25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614</v>
      </c>
      <c r="C31" s="29"/>
      <c r="D31" s="25">
        <f>Datos!I11</f>
        <v>648.75</v>
      </c>
      <c r="E31" s="29"/>
      <c r="F31" s="29"/>
      <c r="G31" s="29"/>
      <c r="H31" s="29"/>
      <c r="I31" s="31"/>
      <c r="J31" s="32">
        <f>Datos!M11</f>
        <v>434.25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617.75</v>
      </c>
      <c r="C33" s="88"/>
      <c r="D33" s="89">
        <f>Datos!I12</f>
        <v>658.75</v>
      </c>
      <c r="E33" s="88"/>
      <c r="F33" s="88"/>
      <c r="G33" s="88"/>
      <c r="H33" s="88"/>
      <c r="I33" s="90"/>
      <c r="J33" s="91">
        <f>Datos!M12</f>
        <v>442.5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614</v>
      </c>
      <c r="C34" s="88"/>
      <c r="D34" s="89">
        <f>Datos!I13</f>
        <v>658.75</v>
      </c>
      <c r="E34" s="88"/>
      <c r="F34" s="88"/>
      <c r="G34" s="88"/>
      <c r="H34" s="88"/>
      <c r="I34" s="90"/>
      <c r="J34" s="91">
        <f>Datos!M13</f>
        <v>448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587.5</v>
      </c>
      <c r="C35" s="24"/>
      <c r="D35" s="89">
        <f>Datos!I14</f>
        <v>629.25</v>
      </c>
      <c r="E35" s="24"/>
      <c r="F35" s="24"/>
      <c r="G35" s="24"/>
      <c r="H35" s="24"/>
      <c r="I35" s="28"/>
      <c r="J35" s="32">
        <f>Datos!M14</f>
        <v>449.75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430.5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421.25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439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410.25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Julio</v>
      </c>
      <c r="E9" s="3">
        <f>BUSHEL!E8</f>
        <v>2015</v>
      </c>
      <c r="F9" s="3"/>
      <c r="G9" s="3"/>
      <c r="H9" s="3"/>
      <c r="I9" s="3"/>
      <c r="J9" s="3" t="str">
        <f>Datos!D22</f>
        <v>Martes</v>
      </c>
      <c r="K9" s="5">
        <f>Datos!E22</f>
        <v>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90</v>
      </c>
      <c r="G15" s="14" t="s">
        <v>91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124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135</v>
      </c>
      <c r="B19" s="104"/>
      <c r="C19" s="77"/>
      <c r="D19" s="106"/>
      <c r="E19" s="114"/>
      <c r="F19" s="114"/>
      <c r="G19" s="114"/>
      <c r="H19" s="114"/>
      <c r="I19" s="115"/>
      <c r="J19" s="108"/>
      <c r="K19" s="104"/>
    </row>
    <row r="20" spans="1:11" ht="19.5" customHeight="1">
      <c r="A20" s="82" t="s">
        <v>13</v>
      </c>
      <c r="B20" s="83">
        <f>BUSHEL!B20*TONELADA!$B$50</f>
        <v>212.93148</v>
      </c>
      <c r="C20" s="109">
        <f>BUSHEL!C20*TONELADA!$B$50</f>
        <v>242.60226</v>
      </c>
      <c r="D20" s="110">
        <f>IF(BUSHEL!D20&gt;0,BUSHEL!D20*TONELADA!$B$50,"")</f>
        <v>209.71638</v>
      </c>
      <c r="E20" s="85">
        <f>BUSHEL!E20*TONELADA!$B$50</f>
        <v>259.5045</v>
      </c>
      <c r="F20" s="85">
        <f>BUSHEL!F20*TONELADA!$B$50</f>
        <v>268.6905</v>
      </c>
      <c r="G20" s="85">
        <f>BUSHEL!G20*TONELADA!$B$50</f>
        <v>263.1789</v>
      </c>
      <c r="H20" s="85">
        <f>BUSHEL!H20*TONELADA!$B$50</f>
        <v>257.6673</v>
      </c>
      <c r="I20" s="86">
        <f>BUSHEL!I20*TONELADA!$B$50</f>
        <v>255.8301</v>
      </c>
      <c r="J20" s="84">
        <f>BUSHEL!J20*$E$50</f>
        <v>163.67246</v>
      </c>
      <c r="K20" s="83"/>
    </row>
    <row r="21" spans="1:11" ht="19.5" customHeight="1">
      <c r="A21" s="103" t="s">
        <v>137</v>
      </c>
      <c r="B21" s="104"/>
      <c r="C21" s="77">
        <f>BUSHEL!C21*TONELADA!$B$50</f>
        <v>242.60226</v>
      </c>
      <c r="D21" s="106"/>
      <c r="E21" s="114">
        <f>BUSHEL!E21*TONELADA!$B$50</f>
        <v>259.5045</v>
      </c>
      <c r="F21" s="114">
        <f>BUSHEL!F21*TONELADA!$B$50</f>
        <v>268.6905</v>
      </c>
      <c r="G21" s="114">
        <f>BUSHEL!G21*TONELADA!$B$50</f>
        <v>263.1789</v>
      </c>
      <c r="H21" s="114">
        <f>BUSHEL!H21*TONELADA!$B$50</f>
        <v>257.6673</v>
      </c>
      <c r="I21" s="115">
        <f>BUSHEL!I21*TONELADA!$B$50</f>
        <v>255.8301</v>
      </c>
      <c r="J21" s="108"/>
      <c r="K21" s="104">
        <f>BUSHEL!K21*TONELADA!$E$50</f>
        <v>191.82057999999998</v>
      </c>
    </row>
    <row r="22" spans="1:11" ht="19.5" customHeight="1">
      <c r="A22" s="82" t="s">
        <v>14</v>
      </c>
      <c r="B22" s="83">
        <f>BUSHEL!B22*TONELADA!$B$50</f>
        <v>215.04425999999998</v>
      </c>
      <c r="C22" s="109">
        <f>BUSHEL!C22*TONELADA!$B$50</f>
        <v>244.43946</v>
      </c>
      <c r="D22" s="110">
        <f>IF(BUSHEL!D22&gt;0,BUSHEL!D22*TONELADA!$B$50,"")</f>
        <v>215.4117</v>
      </c>
      <c r="E22" s="85">
        <f>BUSHEL!E22*TONELADA!$B$50</f>
        <v>261.3417</v>
      </c>
      <c r="F22" s="85">
        <f>BUSHEL!F22*TONELADA!$B$50</f>
        <v>270.5277</v>
      </c>
      <c r="G22" s="85">
        <f>BUSHEL!G22*TONELADA!$B$50</f>
        <v>265.0161</v>
      </c>
      <c r="H22" s="85">
        <f>BUSHEL!H22*TONELADA!$B$50</f>
        <v>259.5045</v>
      </c>
      <c r="I22" s="86">
        <f>BUSHEL!I22*TONELADA!$B$50</f>
        <v>257.6673</v>
      </c>
      <c r="J22" s="84">
        <f>BUSHEL!J22*$E$50</f>
        <v>166.62506</v>
      </c>
      <c r="K22" s="83">
        <f>BUSHEL!K22*TONELADA!$E$50</f>
        <v>192.60793999999999</v>
      </c>
    </row>
    <row r="23" spans="1:11" ht="19.5" customHeight="1">
      <c r="A23" s="103" t="s">
        <v>138</v>
      </c>
      <c r="B23" s="104"/>
      <c r="C23" s="105">
        <f>BUSHEL!C23*TONELADA!$B$50</f>
        <v>250.86965999999998</v>
      </c>
      <c r="D23" s="106"/>
      <c r="E23" s="114">
        <f>BUSHEL!E23*TONELADA!$B$50</f>
        <v>270.61956</v>
      </c>
      <c r="F23" s="114">
        <f>BUSHEL!F23*TONELADA!$B$50</f>
        <v>279.80556</v>
      </c>
      <c r="G23" s="114">
        <f>BUSHEL!G23*TONELADA!$B$50</f>
        <v>274.29395999999997</v>
      </c>
      <c r="H23" s="114">
        <f>BUSHEL!H23*TONELADA!$B$50</f>
        <v>268.78236</v>
      </c>
      <c r="I23" s="115">
        <f>BUSHEL!I23*TONELADA!$B$50</f>
        <v>266.94516</v>
      </c>
      <c r="J23" s="108"/>
      <c r="K23" s="104">
        <f>BUSHEL!K23*TONELADA!$E$50</f>
        <v>199.98943999999997</v>
      </c>
    </row>
    <row r="24" spans="1:11" ht="19.5" customHeight="1">
      <c r="A24" s="82" t="s">
        <v>139</v>
      </c>
      <c r="B24" s="83"/>
      <c r="C24" s="109">
        <f>BUSHEL!C24*TONELADA!$B$50</f>
        <v>250.86965999999998</v>
      </c>
      <c r="D24" s="110"/>
      <c r="E24" s="85">
        <f>BUSHEL!E24*TONELADA!$B$50</f>
        <v>270.61956</v>
      </c>
      <c r="F24" s="85">
        <f>BUSHEL!F24*TONELADA!$B$50</f>
        <v>279.80556</v>
      </c>
      <c r="G24" s="85">
        <f>BUSHEL!G24*TONELADA!$B$50</f>
        <v>274.29395999999997</v>
      </c>
      <c r="H24" s="85">
        <f>BUSHEL!H24*TONELADA!$B$50</f>
        <v>268.78236</v>
      </c>
      <c r="I24" s="86">
        <f>BUSHEL!I24*TONELADA!$B$50</f>
        <v>266.94516</v>
      </c>
      <c r="J24" s="84"/>
      <c r="K24" s="83">
        <f>BUSHEL!K24*TONELADA!$E$50</f>
        <v>203.13888</v>
      </c>
    </row>
    <row r="25" spans="1:11" ht="19.5" customHeight="1">
      <c r="A25" s="103" t="s">
        <v>15</v>
      </c>
      <c r="B25" s="104">
        <f>BUSHEL!B25*TONELADA!$B$50</f>
        <v>217.80006</v>
      </c>
      <c r="C25" s="105">
        <f>BUSHEL!C25*TONELADA!$B$50</f>
        <v>250.86965999999998</v>
      </c>
      <c r="D25" s="106">
        <f>IF(BUSHEL!D25&gt;0,BUSHEL!D25*TONELADA!$B$50,"")</f>
        <v>222.85236</v>
      </c>
      <c r="E25" s="114">
        <f>BUSHEL!E25*TONELADA!$B$50</f>
        <v>270.61956</v>
      </c>
      <c r="F25" s="114">
        <f>BUSHEL!F25*TONELADA!$B$50</f>
        <v>279.80556</v>
      </c>
      <c r="G25" s="114">
        <f>BUSHEL!G25*TONELADA!$B$50</f>
        <v>274.29395999999997</v>
      </c>
      <c r="H25" s="114">
        <f>BUSHEL!H25*TONELADA!$B$50</f>
        <v>268.78236</v>
      </c>
      <c r="I25" s="115">
        <f>BUSHEL!I25*TONELADA!$B$50</f>
        <v>266.94516</v>
      </c>
      <c r="J25" s="108">
        <f>BUSHEL!J25*$E$50</f>
        <v>170.46344</v>
      </c>
      <c r="K25" s="104">
        <f>BUSHEL!K25*TONELADA!$E$50</f>
        <v>203.92623999999998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122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123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220.55586</v>
      </c>
      <c r="C29" s="77"/>
      <c r="D29" s="101">
        <f>IF(BUSHEL!D27&gt;0,BUSHEL!D27*TONELADA!$B$50,"")</f>
        <v>227.62908</v>
      </c>
      <c r="E29" s="77"/>
      <c r="F29" s="77"/>
      <c r="G29" s="77"/>
      <c r="H29" s="77"/>
      <c r="I29" s="102"/>
      <c r="J29" s="79">
        <f>BUSHEL!J27*$E$50</f>
        <v>174.30182</v>
      </c>
      <c r="K29" s="76"/>
    </row>
    <row r="30" spans="1:11" ht="19.5" customHeight="1">
      <c r="A30" s="82" t="s">
        <v>124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222.02562</v>
      </c>
      <c r="C31" s="77"/>
      <c r="D31" s="101">
        <f>IF(BUSHEL!D28&gt;0,BUSHEL!D28*TONELADA!$B$50,"")</f>
        <v>230.29301999999998</v>
      </c>
      <c r="E31" s="77"/>
      <c r="F31" s="77"/>
      <c r="G31" s="77"/>
      <c r="H31" s="77"/>
      <c r="I31" s="102"/>
      <c r="J31" s="79">
        <f>BUSHEL!J28*$E$50</f>
        <v>176.46705999999998</v>
      </c>
      <c r="K31" s="76"/>
    </row>
    <row r="32" spans="1:11" ht="19.5" customHeight="1">
      <c r="A32" s="93" t="s">
        <v>135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220.464</v>
      </c>
      <c r="C33" s="77"/>
      <c r="D33" s="101">
        <f>IF(BUSHEL!D29&gt;0,BUSHEL!D29*TONELADA!$B$50,"")</f>
        <v>231.85464</v>
      </c>
      <c r="E33" s="77"/>
      <c r="F33" s="77"/>
      <c r="G33" s="77"/>
      <c r="H33" s="77"/>
      <c r="I33" s="102"/>
      <c r="J33" s="79">
        <f>BUSHEL!J29*$E$50</f>
        <v>177.94335999999998</v>
      </c>
      <c r="K33" s="76"/>
    </row>
    <row r="34" spans="1:11" ht="19.5" customHeight="1">
      <c r="A34" s="82" t="s">
        <v>137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222.48492</v>
      </c>
      <c r="C35" s="77"/>
      <c r="D35" s="101">
        <f>IF(BUSHEL!D30&gt;0,BUSHEL!D30*TONELADA!$B$50,"")</f>
        <v>234.42672</v>
      </c>
      <c r="E35" s="77"/>
      <c r="F35" s="77"/>
      <c r="G35" s="77"/>
      <c r="H35" s="77"/>
      <c r="I35" s="102"/>
      <c r="J35" s="79">
        <f>BUSHEL!J30*$E$50</f>
        <v>170.56186</v>
      </c>
      <c r="K35" s="76"/>
    </row>
    <row r="36" spans="1:11" ht="19.5" customHeight="1">
      <c r="A36" s="93" t="s">
        <v>138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139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225.60816</v>
      </c>
      <c r="C38" s="109"/>
      <c r="D38" s="110">
        <f>IF(BUSHEL!D31&gt;0,BUSHEL!D31*TONELADA!$B$50,"")</f>
        <v>238.3767</v>
      </c>
      <c r="E38" s="109"/>
      <c r="F38" s="109"/>
      <c r="G38" s="109"/>
      <c r="H38" s="109"/>
      <c r="I38" s="111"/>
      <c r="J38" s="84">
        <f>BUSHEL!J31*$E$50</f>
        <v>170.95553999999998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226.98605999999998</v>
      </c>
      <c r="C40" s="77"/>
      <c r="D40" s="101">
        <f>IF(BUSHEL!D33&gt;0,BUSHEL!D33*TONELADA!$B$50,"")</f>
        <v>242.0511</v>
      </c>
      <c r="E40" s="77"/>
      <c r="F40" s="77"/>
      <c r="G40" s="77"/>
      <c r="H40" s="77"/>
      <c r="I40" s="102"/>
      <c r="J40" s="79">
        <f>BUSHEL!J33*$E$50</f>
        <v>174.2034</v>
      </c>
      <c r="K40" s="76"/>
    </row>
    <row r="41" spans="1:11" ht="19.5" customHeight="1">
      <c r="A41" s="93" t="s">
        <v>12</v>
      </c>
      <c r="B41" s="94">
        <f>BUSHEL!B34*TONELADA!$B$50</f>
        <v>225.60816</v>
      </c>
      <c r="C41" s="95"/>
      <c r="D41" s="96">
        <f>IF(BUSHEL!D34&gt;0,BUSHEL!D34*TONELADA!$B$50,"")</f>
        <v>242.0511</v>
      </c>
      <c r="E41" s="95"/>
      <c r="F41" s="95"/>
      <c r="G41" s="95"/>
      <c r="H41" s="95"/>
      <c r="I41" s="97"/>
      <c r="J41" s="98">
        <f>BUSHEL!J34*$E$50</f>
        <v>176.36864</v>
      </c>
      <c r="K41" s="94"/>
    </row>
    <row r="42" spans="1:11" ht="19.5" customHeight="1">
      <c r="A42" s="75" t="s">
        <v>13</v>
      </c>
      <c r="B42" s="76">
        <f>BUSHEL!B35*TONELADA!$B$50</f>
        <v>215.87099999999998</v>
      </c>
      <c r="C42" s="77"/>
      <c r="D42" s="101">
        <f>IF(BUSHEL!D35&gt;0,BUSHEL!D35*TONELADA!$B$50,"")</f>
        <v>231.21161999999998</v>
      </c>
      <c r="E42" s="77"/>
      <c r="F42" s="77"/>
      <c r="G42" s="77"/>
      <c r="H42" s="77"/>
      <c r="I42" s="102"/>
      <c r="J42" s="79">
        <f>BUSHEL!J35*$E$50</f>
        <v>177.05758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169.47923999999998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165.83769999999998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172.82551999999998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161.50722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66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>
        <v>75</v>
      </c>
      <c r="C8" s="54" t="s">
        <v>140</v>
      </c>
    </row>
    <row r="9" spans="1:3" ht="15">
      <c r="A9" s="56" t="s">
        <v>31</v>
      </c>
      <c r="B9" s="57">
        <v>75</v>
      </c>
      <c r="C9" s="47" t="s">
        <v>140</v>
      </c>
    </row>
    <row r="10" spans="1:3" ht="15">
      <c r="A10" s="53" t="s">
        <v>32</v>
      </c>
      <c r="B10" s="54">
        <v>80</v>
      </c>
      <c r="C10" s="54" t="s">
        <v>140</v>
      </c>
    </row>
    <row r="11" spans="1:3" ht="15">
      <c r="A11" s="58" t="s">
        <v>33</v>
      </c>
      <c r="B11" s="47">
        <v>90</v>
      </c>
      <c r="C11" s="47" t="s">
        <v>142</v>
      </c>
    </row>
    <row r="12" spans="1:3" ht="15">
      <c r="A12" s="53" t="s">
        <v>34</v>
      </c>
      <c r="B12" s="54">
        <v>90</v>
      </c>
      <c r="C12" s="54" t="s">
        <v>142</v>
      </c>
    </row>
    <row r="13" spans="1:3" ht="15">
      <c r="A13" s="58" t="s">
        <v>141</v>
      </c>
      <c r="B13" s="47">
        <v>90</v>
      </c>
      <c r="C13" s="47" t="s">
        <v>142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9" sqref="G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/>
      <c r="C8" s="47"/>
      <c r="D8" s="47"/>
      <c r="E8" s="63"/>
      <c r="F8" s="47"/>
      <c r="G8" s="47"/>
    </row>
    <row r="9" spans="1:7" ht="15">
      <c r="A9" s="53" t="s">
        <v>30</v>
      </c>
      <c r="B9" s="59">
        <v>120</v>
      </c>
      <c r="C9" s="59">
        <f aca="true" t="shared" si="0" ref="C9:C14">B9+$B$20</f>
        <v>145</v>
      </c>
      <c r="D9" s="54">
        <f>B9+B19</f>
        <v>130</v>
      </c>
      <c r="E9" s="54">
        <f>B9+B18</f>
        <v>115</v>
      </c>
      <c r="F9" s="54">
        <f>B9+B17</f>
        <v>110</v>
      </c>
      <c r="G9" s="59" t="s">
        <v>140</v>
      </c>
    </row>
    <row r="10" spans="1:7" ht="15">
      <c r="A10" s="55" t="s">
        <v>31</v>
      </c>
      <c r="B10" s="47">
        <v>120</v>
      </c>
      <c r="C10" s="47">
        <f t="shared" si="0"/>
        <v>145</v>
      </c>
      <c r="D10" s="47">
        <f>B10+B19</f>
        <v>130</v>
      </c>
      <c r="E10" s="63">
        <f>B10+B18</f>
        <v>115</v>
      </c>
      <c r="F10" s="47">
        <f>B10+B17</f>
        <v>110</v>
      </c>
      <c r="G10" s="47" t="s">
        <v>140</v>
      </c>
    </row>
    <row r="11" spans="1:7" ht="15">
      <c r="A11" s="53" t="s">
        <v>32</v>
      </c>
      <c r="B11" s="59">
        <v>125</v>
      </c>
      <c r="C11" s="59">
        <f t="shared" si="0"/>
        <v>150</v>
      </c>
      <c r="D11" s="59">
        <f>B11+B19</f>
        <v>135</v>
      </c>
      <c r="E11" s="54">
        <f>B11+B18</f>
        <v>120</v>
      </c>
      <c r="F11" s="54">
        <f>B11+B17</f>
        <v>115</v>
      </c>
      <c r="G11" s="59" t="s">
        <v>140</v>
      </c>
    </row>
    <row r="12" spans="1:7" ht="15">
      <c r="A12" s="55" t="s">
        <v>33</v>
      </c>
      <c r="B12" s="47">
        <v>130</v>
      </c>
      <c r="C12" s="47">
        <f t="shared" si="0"/>
        <v>155</v>
      </c>
      <c r="D12" s="47">
        <f>B12+B19</f>
        <v>140</v>
      </c>
      <c r="E12" s="63">
        <f>B12+B18</f>
        <v>125</v>
      </c>
      <c r="F12" s="47">
        <f>B12+B17</f>
        <v>120</v>
      </c>
      <c r="G12" s="47" t="s">
        <v>142</v>
      </c>
    </row>
    <row r="13" spans="1:7" ht="15">
      <c r="A13" s="53" t="s">
        <v>34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142</v>
      </c>
    </row>
    <row r="14" spans="1:7" ht="15">
      <c r="A14" s="55" t="s">
        <v>141</v>
      </c>
      <c r="B14" s="47">
        <v>130</v>
      </c>
      <c r="C14" s="47">
        <f t="shared" si="0"/>
        <v>155</v>
      </c>
      <c r="D14" s="47">
        <f>B14+B19</f>
        <v>140</v>
      </c>
      <c r="E14" s="63">
        <f>B14+B18</f>
        <v>125</v>
      </c>
      <c r="F14" s="47">
        <f>B14+B17</f>
        <v>120</v>
      </c>
      <c r="G14" s="47" t="s">
        <v>142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/>
      <c r="C6" s="54"/>
    </row>
    <row r="7" spans="1:3" ht="15">
      <c r="A7" s="58" t="s">
        <v>31</v>
      </c>
      <c r="B7" s="69">
        <v>64</v>
      </c>
      <c r="C7" s="69" t="s">
        <v>140</v>
      </c>
    </row>
    <row r="8" spans="1:3" ht="15">
      <c r="A8" s="53" t="s">
        <v>32</v>
      </c>
      <c r="B8" s="54">
        <v>66</v>
      </c>
      <c r="C8" s="54" t="s">
        <v>140</v>
      </c>
    </row>
    <row r="9" spans="1:3" ht="15">
      <c r="A9" s="55" t="s">
        <v>33</v>
      </c>
      <c r="B9" s="47">
        <v>75</v>
      </c>
      <c r="C9" s="47" t="s">
        <v>142</v>
      </c>
    </row>
    <row r="10" spans="1:3" ht="15">
      <c r="A10" s="53" t="s">
        <v>34</v>
      </c>
      <c r="B10" s="54">
        <v>83</v>
      </c>
      <c r="C10" s="54" t="s">
        <v>142</v>
      </c>
    </row>
    <row r="11" spans="1:3" ht="15">
      <c r="A11" s="55" t="s">
        <v>141</v>
      </c>
      <c r="B11" s="47">
        <v>85</v>
      </c>
      <c r="C11" s="47" t="s">
        <v>142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F22" sqref="F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72</v>
      </c>
      <c r="D4" s="92">
        <v>42192</v>
      </c>
      <c r="E4" s="33">
        <v>579.5</v>
      </c>
      <c r="F4" t="s">
        <v>78</v>
      </c>
      <c r="G4" t="s">
        <v>79</v>
      </c>
      <c r="H4" s="92">
        <v>42192</v>
      </c>
      <c r="I4" s="33">
        <v>570.75</v>
      </c>
      <c r="J4" t="s">
        <v>54</v>
      </c>
      <c r="K4" t="s">
        <v>55</v>
      </c>
      <c r="L4" s="92">
        <v>42192</v>
      </c>
      <c r="M4" s="33">
        <v>415.75</v>
      </c>
    </row>
    <row r="5" spans="2:13" ht="15">
      <c r="B5" t="s">
        <v>67</v>
      </c>
      <c r="C5" t="s">
        <v>73</v>
      </c>
      <c r="D5" s="92">
        <v>42192</v>
      </c>
      <c r="E5" s="33">
        <v>585.25</v>
      </c>
      <c r="F5" t="s">
        <v>80</v>
      </c>
      <c r="G5" t="s">
        <v>81</v>
      </c>
      <c r="H5" s="92">
        <v>42192</v>
      </c>
      <c r="I5" s="33">
        <v>586.25</v>
      </c>
      <c r="J5" t="s">
        <v>56</v>
      </c>
      <c r="K5" t="s">
        <v>57</v>
      </c>
      <c r="L5" s="92">
        <v>42192</v>
      </c>
      <c r="M5" s="33">
        <v>423.25</v>
      </c>
    </row>
    <row r="6" spans="2:13" ht="15">
      <c r="B6" t="s">
        <v>68</v>
      </c>
      <c r="C6" t="s">
        <v>74</v>
      </c>
      <c r="D6" s="92">
        <v>42192</v>
      </c>
      <c r="E6" s="33">
        <v>592.75</v>
      </c>
      <c r="F6" t="s">
        <v>82</v>
      </c>
      <c r="G6" t="s">
        <v>83</v>
      </c>
      <c r="H6" s="92">
        <v>42192</v>
      </c>
      <c r="I6" s="33">
        <v>606.5</v>
      </c>
      <c r="J6" t="s">
        <v>58</v>
      </c>
      <c r="K6" t="s">
        <v>59</v>
      </c>
      <c r="L6" s="92">
        <v>42192</v>
      </c>
      <c r="M6" s="33">
        <v>433</v>
      </c>
    </row>
    <row r="7" spans="2:13" ht="15">
      <c r="B7" t="s">
        <v>69</v>
      </c>
      <c r="C7" t="s">
        <v>75</v>
      </c>
      <c r="D7" s="92">
        <v>42192</v>
      </c>
      <c r="E7" s="33">
        <v>600.25</v>
      </c>
      <c r="F7" t="s">
        <v>84</v>
      </c>
      <c r="G7" t="s">
        <v>85</v>
      </c>
      <c r="H7" s="92">
        <v>42192</v>
      </c>
      <c r="I7" s="33">
        <v>619.5</v>
      </c>
      <c r="J7" t="s">
        <v>92</v>
      </c>
      <c r="K7" t="s">
        <v>93</v>
      </c>
      <c r="L7" s="92">
        <v>42192</v>
      </c>
      <c r="M7" s="33">
        <v>442.75</v>
      </c>
    </row>
    <row r="8" spans="2:13" ht="15">
      <c r="B8" t="s">
        <v>70</v>
      </c>
      <c r="C8" t="s">
        <v>76</v>
      </c>
      <c r="D8" s="92">
        <v>42192</v>
      </c>
      <c r="E8" s="33">
        <v>604.25</v>
      </c>
      <c r="F8" t="s">
        <v>86</v>
      </c>
      <c r="G8" t="s">
        <v>87</v>
      </c>
      <c r="H8" s="92">
        <v>42192</v>
      </c>
      <c r="I8" s="33">
        <v>626.75</v>
      </c>
      <c r="J8" t="s">
        <v>94</v>
      </c>
      <c r="K8" t="s">
        <v>95</v>
      </c>
      <c r="L8" s="92">
        <v>42192</v>
      </c>
      <c r="M8" s="33">
        <v>448.25</v>
      </c>
    </row>
    <row r="9" spans="2:13" ht="15">
      <c r="B9" t="s">
        <v>71</v>
      </c>
      <c r="C9" t="s">
        <v>77</v>
      </c>
      <c r="D9" s="92">
        <v>42192</v>
      </c>
      <c r="E9" s="33">
        <v>600</v>
      </c>
      <c r="F9" t="s">
        <v>88</v>
      </c>
      <c r="G9" t="s">
        <v>89</v>
      </c>
      <c r="H9" s="92">
        <v>42192</v>
      </c>
      <c r="I9" s="33">
        <v>631</v>
      </c>
      <c r="J9" t="s">
        <v>60</v>
      </c>
      <c r="K9" t="s">
        <v>61</v>
      </c>
      <c r="L9" s="92">
        <v>42192</v>
      </c>
      <c r="M9" s="33">
        <v>452</v>
      </c>
    </row>
    <row r="10" spans="2:13" ht="15">
      <c r="B10" t="s">
        <v>102</v>
      </c>
      <c r="C10" t="s">
        <v>103</v>
      </c>
      <c r="D10" s="92">
        <v>42192</v>
      </c>
      <c r="E10" s="33">
        <v>605.5</v>
      </c>
      <c r="F10" t="s">
        <v>110</v>
      </c>
      <c r="G10" t="s">
        <v>111</v>
      </c>
      <c r="H10" s="92">
        <v>42192</v>
      </c>
      <c r="I10" s="33">
        <v>638</v>
      </c>
      <c r="J10" t="s">
        <v>96</v>
      </c>
      <c r="K10" t="s">
        <v>97</v>
      </c>
      <c r="L10" s="92">
        <v>42192</v>
      </c>
      <c r="M10" s="33">
        <v>433.25</v>
      </c>
    </row>
    <row r="11" spans="2:13" ht="15">
      <c r="B11" t="s">
        <v>104</v>
      </c>
      <c r="C11" t="s">
        <v>105</v>
      </c>
      <c r="D11" s="92">
        <v>42192</v>
      </c>
      <c r="E11" s="33">
        <v>614</v>
      </c>
      <c r="F11" t="s">
        <v>112</v>
      </c>
      <c r="G11" t="s">
        <v>113</v>
      </c>
      <c r="H11" s="92">
        <v>42192</v>
      </c>
      <c r="I11" s="33">
        <v>648.75</v>
      </c>
      <c r="J11" t="s">
        <v>62</v>
      </c>
      <c r="K11" t="s">
        <v>63</v>
      </c>
      <c r="L11" s="92">
        <v>42192</v>
      </c>
      <c r="M11" s="33">
        <v>434.25</v>
      </c>
    </row>
    <row r="12" spans="2:13" ht="15">
      <c r="B12" t="s">
        <v>106</v>
      </c>
      <c r="C12" t="s">
        <v>107</v>
      </c>
      <c r="D12" s="92">
        <v>42192</v>
      </c>
      <c r="E12" s="33">
        <v>617.75</v>
      </c>
      <c r="F12" t="s">
        <v>114</v>
      </c>
      <c r="G12" t="s">
        <v>115</v>
      </c>
      <c r="H12" s="92">
        <v>42192</v>
      </c>
      <c r="I12" s="33">
        <v>658.75</v>
      </c>
      <c r="J12" t="s">
        <v>125</v>
      </c>
      <c r="K12" t="s">
        <v>126</v>
      </c>
      <c r="L12" s="92">
        <v>42192</v>
      </c>
      <c r="M12" s="33">
        <v>442.5</v>
      </c>
    </row>
    <row r="13" spans="2:13" ht="15">
      <c r="B13" t="s">
        <v>108</v>
      </c>
      <c r="C13" t="s">
        <v>109</v>
      </c>
      <c r="D13" s="92">
        <v>42192</v>
      </c>
      <c r="E13" s="33">
        <v>614</v>
      </c>
      <c r="F13" t="s">
        <v>116</v>
      </c>
      <c r="G13" t="s">
        <v>117</v>
      </c>
      <c r="H13" s="92">
        <v>42192</v>
      </c>
      <c r="I13" s="33">
        <v>658.75</v>
      </c>
      <c r="J13" t="s">
        <v>127</v>
      </c>
      <c r="K13" t="s">
        <v>128</v>
      </c>
      <c r="L13" s="92">
        <v>42192</v>
      </c>
      <c r="M13" s="33">
        <v>448</v>
      </c>
    </row>
    <row r="14" spans="2:13" ht="15">
      <c r="B14" t="s">
        <v>118</v>
      </c>
      <c r="C14" t="s">
        <v>119</v>
      </c>
      <c r="D14" s="92">
        <v>42192</v>
      </c>
      <c r="E14" s="33">
        <v>587.5</v>
      </c>
      <c r="F14" t="s">
        <v>120</v>
      </c>
      <c r="G14" t="s">
        <v>121</v>
      </c>
      <c r="H14" s="92">
        <v>42192</v>
      </c>
      <c r="I14" s="33">
        <v>629.25</v>
      </c>
      <c r="J14" t="s">
        <v>98</v>
      </c>
      <c r="K14" t="s">
        <v>99</v>
      </c>
      <c r="L14" s="92">
        <v>42192</v>
      </c>
      <c r="M14" s="33">
        <v>449.75</v>
      </c>
    </row>
    <row r="15" spans="2:13" ht="15">
      <c r="B15"/>
      <c r="C15"/>
      <c r="D15" s="92"/>
      <c r="E15" s="33"/>
      <c r="F15" t="s">
        <v>136</v>
      </c>
      <c r="G15"/>
      <c r="H15"/>
      <c r="I15"/>
      <c r="J15" t="s">
        <v>129</v>
      </c>
      <c r="K15" t="s">
        <v>130</v>
      </c>
      <c r="L15" s="92">
        <v>42192</v>
      </c>
      <c r="M15" s="33">
        <v>430.5</v>
      </c>
    </row>
    <row r="16" spans="2:13" ht="15">
      <c r="B16"/>
      <c r="C16"/>
      <c r="D16" s="92"/>
      <c r="E16" s="33"/>
      <c r="F16"/>
      <c r="G16"/>
      <c r="H16"/>
      <c r="I16"/>
      <c r="J16" t="s">
        <v>100</v>
      </c>
      <c r="K16" t="s">
        <v>101</v>
      </c>
      <c r="L16" s="92">
        <v>42192</v>
      </c>
      <c r="M16" s="33">
        <v>421.25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2">
        <v>42192</v>
      </c>
      <c r="M17" s="33">
        <v>439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2">
        <v>42192</v>
      </c>
      <c r="M18" s="33">
        <v>410.25</v>
      </c>
    </row>
    <row r="19" ht="15">
      <c r="J19" s="70" t="s">
        <v>136</v>
      </c>
    </row>
    <row r="22" spans="3:9" ht="15.75">
      <c r="C22" s="71" t="s">
        <v>145</v>
      </c>
      <c r="D22" s="55" t="s">
        <v>146</v>
      </c>
      <c r="E22" s="55">
        <v>7</v>
      </c>
      <c r="F22" s="70" t="s">
        <v>64</v>
      </c>
      <c r="G22" t="s">
        <v>30</v>
      </c>
      <c r="H22" t="s">
        <v>65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2015-07-07T22:18:43Z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