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60" windowWidth="0" windowHeight="8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<sst xmlns="http://schemas.openxmlformats.org/spreadsheetml/2006/main" count="276" uniqueCount="157">
  <si>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</si>
  <si>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</si>
  <si>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</si>
  <si>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</si>
  <si>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</si>
  <si>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</si>
  <si>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</si>
  <si>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</si>
  <si>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</si>
  <si>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</si>
  <si>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</si>
  <si>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</si>
  <si>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</si>
  <si>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</si>
  <si>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</si>
  <si>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</si>
  <si>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</si>
  <si>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</si>
  <si>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</si>
  <si>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</si>
  <si>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</si>
  <si>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</si>
  <si>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</si>
  <si>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</si>
  <si>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</si>
  <si>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</si>
  <si>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</si>
  <si>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</si>
  <si>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</si>
  <si>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</si>
  <si>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</si>
  <si>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</si>
  <si>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</si>
  <si>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</si>
  <si>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</si>
  <si>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</si>
  <si>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</si>
  <si>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</si>
  <si>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</si>
  <si>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</si>
  <si>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</si>
  <si>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</si>
  <si>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</si>
  <si>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</si>
  <si>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</si>
  <si>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</si>
  <si>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</si>
  <si>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</si>
  <si>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</si>
  <si>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</si>
  <si>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</si>
  <si>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</si>
  <si>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</si>
  <si>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</si>
  <si>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</si>
  <si>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</si>
  <si>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</si>
  <si>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</si>
  <si>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</si>
  <si>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</si>
  <si>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/WZ5</t>
  </si>
  <si>
    <t>/WH6</t>
  </si>
  <si>
    <t>/WK6</t>
  </si>
  <si>
    <t>/WN6</t>
  </si>
  <si>
    <t>WHEAT SRW DEC5/d</t>
  </si>
  <si>
    <t>WHEAT SRW MAR6/d</t>
  </si>
  <si>
    <t>WHEAT SRW MAY6/d</t>
  </si>
  <si>
    <t>WHEAT SRW JUL6/d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</si>
  <si>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</si>
  <si>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</si>
  <si>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</si>
  <si>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</si>
  <si>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</si>
  <si>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</si>
  <si>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</si>
  <si>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</si>
  <si>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</si>
  <si>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</si>
  <si>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</si>
  <si>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</si>
  <si>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</si>
  <si>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</si>
  <si>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</si>
  <si>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</si>
  <si>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</si>
  <si>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</si>
  <si>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</si>
  <si>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</si>
  <si>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</si>
  <si>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</si>
  <si>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</si>
  <si>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</si>
  <si>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</si>
  <si>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</si>
  <si>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</si>
  <si>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</si>
  <si>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</si>
  <si>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</si>
  <si>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</si>
  <si>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</si>
  <si>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</si>
  <si>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</si>
  <si>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</si>
  <si>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</si>
  <si>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</si>
  <si>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</si>
  <si>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</si>
  <si>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</si>
  <si>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</si>
  <si>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</si>
  <si>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</si>
  <si>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</si>
  <si>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</si>
  <si>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</si>
  <si>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</si>
  <si>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</si>
  <si>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</si>
  <si>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</si>
  <si>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</si>
  <si>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</si>
  <si>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</si>
  <si>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</si>
  <si>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</si>
  <si>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</si>
  <si>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</si>
  <si>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</si>
  <si>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 xml:space="preserve"> +Z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</si>
  <si>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</si>
  <si>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</si>
  <si>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</si>
  <si>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</si>
  <si>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</si>
  <si>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</si>
  <si>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</si>
  <si>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</si>
  <si>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</si>
  <si>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</si>
  <si>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</si>
  <si>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</si>
  <si>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</si>
  <si>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</si>
  <si>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</si>
  <si>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</si>
  <si>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</si>
  <si>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</si>
  <si>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</si>
  <si>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</si>
  <si>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</si>
  <si>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</si>
  <si>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</si>
  <si>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</si>
  <si>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</si>
  <si>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</si>
  <si>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</si>
  <si>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</si>
  <si>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</si>
  <si>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>Miércoles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</si>
</sst>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">
      <selection activeCell="C27" sqref="C2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Octubre</v>
      </c>
      <c r="E8" s="4">
        <f>Datos!I21</f>
        <v>2015</v>
      </c>
      <c r="F8" s="4"/>
      <c r="G8" s="4"/>
      <c r="H8" s="3"/>
      <c r="I8" s="3"/>
      <c r="J8" s="3" t="str">
        <f>Datos!D21</f>
        <v>Miércoles</v>
      </c>
      <c r="K8" s="5">
        <f>Datos!E21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128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</v>
      </c>
      <c r="B17" s="30"/>
      <c r="C17" s="24"/>
      <c r="D17" s="25"/>
      <c r="E17" s="73"/>
      <c r="F17" s="73"/>
      <c r="G17" s="73"/>
      <c r="H17" s="73"/>
      <c r="I17" s="74"/>
      <c r="J17" s="26"/>
      <c r="K17" s="27"/>
    </row>
    <row r="18" spans="1:11" ht="19.5" customHeight="1">
      <c r="A18" s="17" t="s">
        <v>122</v>
      </c>
      <c r="B18" s="30"/>
      <c r="C18" s="24"/>
      <c r="D18" s="25"/>
      <c r="E18" s="73"/>
      <c r="F18" s="73"/>
      <c r="G18" s="73"/>
      <c r="H18" s="73"/>
      <c r="I18" s="74"/>
      <c r="J18" s="26"/>
      <c r="K18" s="27"/>
    </row>
    <row r="19" spans="1:11" ht="19.5" customHeight="1">
      <c r="A19" s="17" t="s">
        <v>14</v>
      </c>
      <c r="B19" s="30"/>
      <c r="C19" s="24"/>
      <c r="D19" s="25"/>
      <c r="E19" s="73"/>
      <c r="F19" s="115"/>
      <c r="G19" s="73"/>
      <c r="H19" s="73"/>
      <c r="I19" s="74"/>
      <c r="J19" s="26"/>
      <c r="K19" s="27"/>
    </row>
    <row r="20" spans="1:11" ht="19.5" customHeight="1">
      <c r="A20" s="17" t="s">
        <v>123</v>
      </c>
      <c r="B20" s="30"/>
      <c r="C20" s="24"/>
      <c r="D20" s="25"/>
      <c r="E20" s="73"/>
      <c r="F20" s="115"/>
      <c r="G20" s="73"/>
      <c r="H20" s="73"/>
      <c r="I20" s="74"/>
      <c r="J20" s="26"/>
      <c r="K20" s="27"/>
    </row>
    <row r="21" spans="1:11" ht="19.5" customHeight="1">
      <c r="A21" s="17" t="s">
        <v>124</v>
      </c>
      <c r="B21" s="30"/>
      <c r="C21" s="24">
        <f>B22+'Primas SRW'!B9</f>
        <v>591</v>
      </c>
      <c r="D21" s="25"/>
      <c r="E21" s="73">
        <f>D22+'Primas HRW'!B10</f>
        <v>595.5</v>
      </c>
      <c r="F21" s="115" t="str">
        <f>IF(H55&gt;0,D21+'Primas HRW'!C10,"-")</f>
        <v>-</v>
      </c>
      <c r="G21" s="73">
        <f>D22+'Primas HRW'!D10</f>
        <v>610.5</v>
      </c>
      <c r="H21" s="73">
        <f>D22+'Primas HRW'!E10</f>
        <v>590.5</v>
      </c>
      <c r="I21" s="74">
        <f>D22+'Primas HRW'!F10</f>
        <v>585.5</v>
      </c>
      <c r="J21" s="26"/>
      <c r="K21" s="27">
        <f>J22+'Primas maíz'!B8</f>
        <v>454</v>
      </c>
    </row>
    <row r="22" spans="1:11" ht="19.5" customHeight="1">
      <c r="A22" s="17" t="s">
        <v>15</v>
      </c>
      <c r="B22" s="30">
        <f>Datos!E4</f>
        <v>506</v>
      </c>
      <c r="C22" s="29">
        <f>B22+'Primas SRW'!B10</f>
        <v>591</v>
      </c>
      <c r="D22" s="34">
        <f>Datos!I4</f>
        <v>485.5</v>
      </c>
      <c r="E22" s="109">
        <f>D22+'Primas HRW'!B11</f>
        <v>595.5</v>
      </c>
      <c r="F22" s="116" t="str">
        <f>IF(H55&gt;0,D22+'Primas HRW'!C11,"-")</f>
        <v>-</v>
      </c>
      <c r="G22" s="109">
        <f>D22+'Primas HRW'!D11</f>
        <v>610.5</v>
      </c>
      <c r="H22" s="109">
        <f>D22+'Primas HRW'!E11</f>
        <v>590.5</v>
      </c>
      <c r="I22" s="110">
        <f>D22+'Primas HRW'!F11</f>
        <v>585.5</v>
      </c>
      <c r="J22" s="26">
        <f>Datos!M4</f>
        <v>376</v>
      </c>
      <c r="K22" s="30">
        <f>J22+'Primas maíz'!B9</f>
        <v>456</v>
      </c>
    </row>
    <row r="23" spans="1:11" ht="19.5" customHeight="1">
      <c r="A23" s="17">
        <v>2016</v>
      </c>
      <c r="B23" s="20"/>
      <c r="C23" s="18"/>
      <c r="D23" s="19"/>
      <c r="E23" s="18"/>
      <c r="F23" s="18"/>
      <c r="G23" s="18"/>
      <c r="H23" s="20"/>
      <c r="I23" s="21"/>
      <c r="J23" s="22"/>
      <c r="K23" s="20"/>
    </row>
    <row r="24" spans="1:11" ht="19.5" customHeight="1">
      <c r="A24" s="17" t="s">
        <v>108</v>
      </c>
      <c r="B24" s="30"/>
      <c r="C24" s="24">
        <f>B26+'Primas SRW'!B12</f>
        <v>593.75</v>
      </c>
      <c r="D24" s="25"/>
      <c r="E24" s="73">
        <f>D26+'Primas HRW'!B13</f>
        <v>611.25</v>
      </c>
      <c r="F24" s="116" t="str">
        <f>IF(H57&gt;0,D24+'Primas HRW'!C13,"-")</f>
        <v>-</v>
      </c>
      <c r="G24" s="73">
        <f>D26+'Primas HRW'!D13</f>
        <v>626.25</v>
      </c>
      <c r="H24" s="73">
        <f>D26+'Primas HRW'!E13</f>
        <v>606.25</v>
      </c>
      <c r="I24" s="74">
        <f>D26+'Primas HRW'!F13</f>
        <v>601.25</v>
      </c>
      <c r="J24" s="26"/>
      <c r="K24" s="27">
        <f>J26+'Primas maíz'!B11</f>
        <v>458</v>
      </c>
    </row>
    <row r="25" spans="1:11" ht="19.5" customHeight="1">
      <c r="A25" s="17" t="s">
        <v>109</v>
      </c>
      <c r="B25" s="30"/>
      <c r="C25" s="24">
        <f>B26+'Primas SRW'!B13</f>
        <v>593.75</v>
      </c>
      <c r="D25" s="25"/>
      <c r="E25" s="73"/>
      <c r="F25" s="73"/>
      <c r="G25" s="73"/>
      <c r="H25" s="73"/>
      <c r="I25" s="74"/>
      <c r="J25" s="26"/>
      <c r="K25" s="27">
        <f>J26+'Primas maíz'!B12</f>
        <v>461</v>
      </c>
    </row>
    <row r="26" spans="1:11" ht="19.5" customHeight="1">
      <c r="A26" s="17" t="s">
        <v>11</v>
      </c>
      <c r="B26" s="30">
        <f>Datos!E5</f>
        <v>511.75</v>
      </c>
      <c r="C26" s="24">
        <f>B26+'Primas SRW'!B14</f>
        <v>593.75</v>
      </c>
      <c r="D26" s="25">
        <f>Datos!I5</f>
        <v>501.25</v>
      </c>
      <c r="E26" s="24"/>
      <c r="F26" s="24"/>
      <c r="G26" s="24"/>
      <c r="H26" s="24"/>
      <c r="I26" s="28"/>
      <c r="J26" s="32">
        <f>Datos!M5</f>
        <v>386</v>
      </c>
      <c r="K26" s="27">
        <f>J26+'Primas maíz'!B13</f>
        <v>463</v>
      </c>
    </row>
    <row r="27" spans="1:11" ht="19.5" customHeight="1">
      <c r="A27" s="17" t="s">
        <v>110</v>
      </c>
      <c r="B27" s="30"/>
      <c r="C27" s="24"/>
      <c r="D27" s="25"/>
      <c r="E27" s="24"/>
      <c r="F27" s="24"/>
      <c r="G27" s="24"/>
      <c r="H27" s="24"/>
      <c r="I27" s="28"/>
      <c r="J27" s="32"/>
      <c r="K27" s="27"/>
    </row>
    <row r="28" spans="1:11" ht="19.5" customHeight="1">
      <c r="A28" s="17" t="s">
        <v>12</v>
      </c>
      <c r="B28" s="30">
        <f>Datos!E6</f>
        <v>516.5</v>
      </c>
      <c r="C28" s="24"/>
      <c r="D28" s="25">
        <f>Datos!I6</f>
        <v>511</v>
      </c>
      <c r="E28" s="24"/>
      <c r="F28" s="24"/>
      <c r="G28" s="24"/>
      <c r="H28" s="24"/>
      <c r="I28" s="28"/>
      <c r="J28" s="32">
        <f>Datos!M6</f>
        <v>392.25</v>
      </c>
      <c r="K28" s="27"/>
    </row>
    <row r="29" spans="1:11" ht="19.5" customHeight="1">
      <c r="A29" s="17" t="s">
        <v>121</v>
      </c>
      <c r="B29" s="30"/>
      <c r="C29" s="24"/>
      <c r="D29" s="25"/>
      <c r="E29" s="24"/>
      <c r="F29" s="24"/>
      <c r="G29" s="24"/>
      <c r="H29" s="24"/>
      <c r="I29" s="28"/>
      <c r="J29" s="32"/>
      <c r="K29" s="27"/>
    </row>
    <row r="30" spans="1:11" ht="19.5" customHeight="1">
      <c r="A30" s="17" t="s">
        <v>13</v>
      </c>
      <c r="B30" s="30">
        <f>Datos!E7</f>
        <v>518.75</v>
      </c>
      <c r="C30" s="24"/>
      <c r="D30" s="25">
        <f>Datos!I7</f>
        <v>521</v>
      </c>
      <c r="E30" s="24"/>
      <c r="F30" s="24"/>
      <c r="G30" s="24"/>
      <c r="H30" s="24"/>
      <c r="I30" s="28"/>
      <c r="J30" s="32">
        <f>Datos!M7</f>
        <v>396.5</v>
      </c>
      <c r="K30" s="27"/>
    </row>
    <row r="31" spans="1:15" ht="19.5" customHeight="1">
      <c r="A31" s="17" t="s">
        <v>14</v>
      </c>
      <c r="B31" s="30">
        <f>Datos!E8</f>
        <v>527.25</v>
      </c>
      <c r="C31" s="24"/>
      <c r="D31" s="25">
        <f>Datos!I8</f>
        <v>534.75</v>
      </c>
      <c r="E31" s="24"/>
      <c r="F31" s="24"/>
      <c r="G31" s="24"/>
      <c r="H31" s="24"/>
      <c r="I31" s="28"/>
      <c r="J31" s="32">
        <f>Datos!M8</f>
        <v>396</v>
      </c>
      <c r="K31" s="27"/>
      <c r="L31"/>
      <c r="M31"/>
      <c r="N31"/>
      <c r="O31"/>
    </row>
    <row r="32" spans="1:15" ht="19.5" customHeight="1">
      <c r="A32" s="17" t="s">
        <v>15</v>
      </c>
      <c r="B32" s="30">
        <f>Datos!E9</f>
        <v>539.5</v>
      </c>
      <c r="C32" s="29"/>
      <c r="D32" s="25">
        <f>Datos!I9</f>
        <v>550.5</v>
      </c>
      <c r="E32" s="29"/>
      <c r="F32" s="29"/>
      <c r="G32" s="29"/>
      <c r="H32" s="29"/>
      <c r="I32" s="31"/>
      <c r="J32" s="32">
        <f>Datos!M9</f>
        <v>402</v>
      </c>
      <c r="K32" s="30"/>
      <c r="L32"/>
      <c r="M32"/>
      <c r="N32"/>
      <c r="O32"/>
    </row>
    <row r="33" spans="1:15" ht="19.5" customHeight="1">
      <c r="A33" s="17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  <c r="L33"/>
      <c r="M33"/>
      <c r="N33"/>
      <c r="O33"/>
    </row>
    <row r="34" spans="1:15" ht="19.5" customHeight="1">
      <c r="A34" s="17" t="s">
        <v>11</v>
      </c>
      <c r="B34" s="85">
        <f>Datos!E10</f>
        <v>550</v>
      </c>
      <c r="C34" s="86"/>
      <c r="D34" s="87">
        <f>Datos!I10</f>
        <v>562.75</v>
      </c>
      <c r="E34" s="86"/>
      <c r="F34" s="86"/>
      <c r="G34" s="86"/>
      <c r="H34" s="86"/>
      <c r="I34" s="88"/>
      <c r="J34" s="89">
        <f>Datos!M10</f>
        <v>411.75</v>
      </c>
      <c r="K34" s="85"/>
      <c r="L34"/>
      <c r="M34"/>
      <c r="N34"/>
      <c r="O34"/>
    </row>
    <row r="35" spans="1:15" ht="19.5" customHeight="1">
      <c r="A35" s="17" t="s">
        <v>12</v>
      </c>
      <c r="B35" s="85">
        <f>Datos!E11</f>
        <v>550</v>
      </c>
      <c r="C35" s="86"/>
      <c r="D35" s="87">
        <f>Datos!I11</f>
        <v>568.5</v>
      </c>
      <c r="E35" s="86"/>
      <c r="F35" s="86"/>
      <c r="G35" s="86"/>
      <c r="H35" s="86"/>
      <c r="I35" s="88"/>
      <c r="J35" s="89">
        <f>Datos!M11</f>
        <v>417.75</v>
      </c>
      <c r="K35" s="85"/>
      <c r="L35"/>
      <c r="M35"/>
      <c r="N35"/>
      <c r="O35"/>
    </row>
    <row r="36" spans="1:15" ht="19.5" customHeight="1">
      <c r="A36" s="17" t="s">
        <v>13</v>
      </c>
      <c r="B36" s="85">
        <f>Datos!E12</f>
        <v>537.75</v>
      </c>
      <c r="C36" s="24"/>
      <c r="D36" s="87">
        <f>Datos!I12</f>
        <v>570.75</v>
      </c>
      <c r="E36" s="24"/>
      <c r="F36" s="24"/>
      <c r="G36" s="24"/>
      <c r="H36" s="24"/>
      <c r="I36" s="28"/>
      <c r="J36" s="32">
        <f>Datos!M12</f>
        <v>422</v>
      </c>
      <c r="K36" s="27"/>
      <c r="L36"/>
      <c r="M36"/>
      <c r="N36"/>
      <c r="O36"/>
    </row>
    <row r="37" spans="1:15" ht="19.5" customHeight="1">
      <c r="A37" s="17" t="s">
        <v>14</v>
      </c>
      <c r="B37" s="85">
        <f>Datos!E13</f>
        <v>538.75</v>
      </c>
      <c r="C37" s="24"/>
      <c r="D37" s="87">
        <f>Datos!I13</f>
        <v>572.75</v>
      </c>
      <c r="E37" s="24"/>
      <c r="F37" s="24"/>
      <c r="G37" s="24"/>
      <c r="H37" s="24"/>
      <c r="I37" s="28"/>
      <c r="J37" s="32">
        <f>Datos!M13</f>
        <v>414.25</v>
      </c>
      <c r="K37" s="27"/>
      <c r="L37"/>
      <c r="M37"/>
      <c r="N37"/>
      <c r="O37"/>
    </row>
    <row r="38" spans="1:15" ht="19.5" customHeight="1">
      <c r="A38" s="17" t="s">
        <v>15</v>
      </c>
      <c r="B38" s="85">
        <f>Datos!E14</f>
        <v>554.5</v>
      </c>
      <c r="C38" s="24"/>
      <c r="D38" s="87">
        <f>Datos!I14</f>
        <v>585.75</v>
      </c>
      <c r="E38" s="24"/>
      <c r="F38" s="24"/>
      <c r="G38" s="24"/>
      <c r="H38" s="24"/>
      <c r="I38" s="28"/>
      <c r="J38" s="32">
        <f>Datos!M14</f>
        <v>410.5</v>
      </c>
      <c r="K38" s="27"/>
      <c r="L38"/>
      <c r="M38"/>
      <c r="N38"/>
      <c r="O38"/>
    </row>
    <row r="39" spans="1:15" ht="19.5" customHeight="1">
      <c r="A39" s="17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  <c r="L39"/>
      <c r="M39"/>
      <c r="N39"/>
      <c r="O39"/>
    </row>
    <row r="40" spans="1:15" ht="19.5" customHeight="1">
      <c r="A40" s="17" t="s">
        <v>11</v>
      </c>
      <c r="B40" s="85">
        <f>Datos!E15</f>
        <v>555.25</v>
      </c>
      <c r="C40" s="86"/>
      <c r="D40" s="87">
        <f>Datos!I15</f>
        <v>585.75</v>
      </c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12</v>
      </c>
      <c r="B41" s="85">
        <f>Datos!E16</f>
        <v>555.25</v>
      </c>
      <c r="C41" s="24"/>
      <c r="D41" s="87">
        <f>Datos!I16</f>
        <v>585.75</v>
      </c>
      <c r="E41" s="24"/>
      <c r="F41" s="24"/>
      <c r="G41" s="24"/>
      <c r="H41" s="24"/>
      <c r="I41" s="28"/>
      <c r="J41" s="32"/>
      <c r="K41" s="27"/>
      <c r="L41"/>
      <c r="M41"/>
      <c r="N41"/>
      <c r="O41"/>
    </row>
    <row r="42" spans="1:15" ht="19.5" customHeight="1">
      <c r="A42" s="17" t="s">
        <v>13</v>
      </c>
      <c r="B42" s="85">
        <f>Datos!E17</f>
        <v>555.25</v>
      </c>
      <c r="C42" s="86"/>
      <c r="D42" s="87">
        <f>Datos!I17</f>
        <v>585.75</v>
      </c>
      <c r="E42" s="86"/>
      <c r="F42" s="86"/>
      <c r="G42" s="86"/>
      <c r="H42" s="86"/>
      <c r="I42" s="88"/>
      <c r="J42" s="32">
        <f>Datos!M15</f>
        <v>429.75</v>
      </c>
      <c r="K42" s="85"/>
      <c r="L42"/>
      <c r="M42"/>
      <c r="N42"/>
      <c r="O42"/>
    </row>
    <row r="43" spans="1:15" ht="19.5" customHeight="1">
      <c r="A43" s="17" t="s">
        <v>14</v>
      </c>
      <c r="B43" s="85"/>
      <c r="C43" s="86"/>
      <c r="D43" s="87"/>
      <c r="E43" s="86"/>
      <c r="F43" s="86"/>
      <c r="G43" s="86"/>
      <c r="H43" s="86"/>
      <c r="I43" s="88"/>
      <c r="J43" s="32"/>
      <c r="K43" s="85"/>
      <c r="L43"/>
      <c r="M43"/>
      <c r="N43"/>
      <c r="O43"/>
    </row>
    <row r="44" spans="1:15" ht="19.5" customHeight="1">
      <c r="A44" s="17" t="s">
        <v>15</v>
      </c>
      <c r="B44" s="30"/>
      <c r="C44" s="24"/>
      <c r="D44" s="25"/>
      <c r="E44" s="24"/>
      <c r="F44" s="24"/>
      <c r="G44" s="24"/>
      <c r="H44" s="24"/>
      <c r="I44" s="28"/>
      <c r="J44" s="32">
        <f>Datos!M16</f>
        <v>414</v>
      </c>
      <c r="K44" s="27"/>
      <c r="L44"/>
      <c r="M44"/>
      <c r="N44"/>
      <c r="O44"/>
    </row>
    <row r="45" spans="1:15" ht="19.5" customHeight="1">
      <c r="A45" s="6"/>
      <c r="B45" s="113"/>
      <c r="C45" s="114"/>
      <c r="D45" s="114"/>
      <c r="E45" s="114"/>
      <c r="F45" s="114"/>
      <c r="G45" s="114"/>
      <c r="H45" s="114"/>
      <c r="I45" s="114"/>
      <c r="J45" s="114"/>
      <c r="K45" s="114"/>
      <c r="L45"/>
      <c r="M45"/>
      <c r="N45"/>
      <c r="O45"/>
    </row>
    <row r="46" spans="1:15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7"/>
      <c r="K46" s="37"/>
      <c r="L46"/>
      <c r="M46"/>
      <c r="N46"/>
      <c r="O46" s="33"/>
    </row>
    <row r="47" spans="1:15" ht="19.5" customHeight="1">
      <c r="A47" s="38" t="s">
        <v>17</v>
      </c>
      <c r="L47"/>
      <c r="M47"/>
      <c r="N47"/>
      <c r="O47" s="33"/>
    </row>
    <row r="48" spans="1:15" ht="19.5" customHeight="1">
      <c r="A48" s="38" t="s">
        <v>18</v>
      </c>
      <c r="D48" s="1" t="s">
        <v>19</v>
      </c>
      <c r="J48" s="39"/>
      <c r="L48"/>
      <c r="M48"/>
      <c r="N48"/>
      <c r="O48" s="33"/>
    </row>
    <row r="49" spans="1:15" ht="19.5" customHeight="1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40"/>
      <c r="L49"/>
      <c r="M49"/>
      <c r="N49"/>
      <c r="O49" s="33"/>
    </row>
    <row r="50" ht="19.5" customHeight="1">
      <c r="J50" s="40"/>
    </row>
    <row r="51" spans="1:10" ht="19.5" customHeight="1">
      <c r="A51" s="41" t="s">
        <v>21</v>
      </c>
      <c r="E51" s="42" t="s">
        <v>22</v>
      </c>
      <c r="F51" s="42"/>
      <c r="G51" s="42"/>
      <c r="H51" s="42"/>
      <c r="I51" s="42"/>
      <c r="J51" s="43"/>
    </row>
    <row r="52" spans="5:10" ht="19.5" customHeight="1">
      <c r="E52" s="44">
        <v>0.11</v>
      </c>
      <c r="F52" s="44"/>
      <c r="G52" s="44"/>
      <c r="H52" s="45">
        <f>'Primas HRW'!B19</f>
        <v>-10</v>
      </c>
      <c r="I52" s="45"/>
      <c r="J52" s="43"/>
    </row>
    <row r="53" spans="5:9" ht="19.5" customHeight="1">
      <c r="E53" s="46">
        <v>0.115</v>
      </c>
      <c r="F53" s="46"/>
      <c r="G53" s="46"/>
      <c r="H53" s="45">
        <f>'Primas HRW'!B20</f>
        <v>-5</v>
      </c>
      <c r="I53" s="45"/>
    </row>
    <row r="54" spans="5:9" ht="15">
      <c r="E54" s="46">
        <v>0.125</v>
      </c>
      <c r="F54" s="46"/>
      <c r="G54" s="46"/>
      <c r="H54" s="45">
        <f>'Primas HRW'!B21</f>
        <v>15</v>
      </c>
      <c r="I54" s="45"/>
    </row>
    <row r="55" spans="5:9" ht="15">
      <c r="E55" s="44">
        <v>0.13</v>
      </c>
      <c r="F55" s="44"/>
      <c r="G55" s="44"/>
      <c r="H55" s="45">
        <f>'Primas HRW'!B22</f>
        <v>0</v>
      </c>
      <c r="I55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Octubre</v>
      </c>
      <c r="E9" s="3">
        <f>BUSHEL!E8</f>
        <v>2015</v>
      </c>
      <c r="F9" s="3"/>
      <c r="G9" s="3"/>
      <c r="H9" s="3"/>
      <c r="I9" s="3"/>
      <c r="J9" s="3" t="str">
        <f>Datos!D21</f>
        <v>Miércoles</v>
      </c>
      <c r="K9" s="5">
        <f>Datos!E21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76</v>
      </c>
      <c r="G15" s="14" t="s">
        <v>77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123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124</v>
      </c>
      <c r="B18" s="81"/>
      <c r="C18" s="104">
        <f>BUSHEL!C21*TONELADA!$B$48</f>
        <v>217.15704</v>
      </c>
      <c r="D18" s="105"/>
      <c r="E18" s="83">
        <f>BUSHEL!E21*TONELADA!$B$48</f>
        <v>218.81052</v>
      </c>
      <c r="F18" s="117" t="str">
        <f>IF(TONELADA!H55&gt;0,TONELADA!B48*BUSHEL!F21,"-")</f>
        <v>-</v>
      </c>
      <c r="G18" s="83">
        <f>BUSHEL!G21*TONELADA!$B$48</f>
        <v>224.32211999999998</v>
      </c>
      <c r="H18" s="83">
        <f>BUSHEL!H21*TONELADA!$B$48</f>
        <v>216.97332</v>
      </c>
      <c r="I18" s="84">
        <f>BUSHEL!I21*TONELADA!$B$48</f>
        <v>215.13612</v>
      </c>
      <c r="J18" s="82"/>
      <c r="K18" s="81">
        <f>BUSHEL!K21*TONELADA!$E$48</f>
        <v>178.73072</v>
      </c>
    </row>
    <row r="19" spans="1:11" ht="19.5" customHeight="1">
      <c r="A19" s="99" t="s">
        <v>15</v>
      </c>
      <c r="B19" s="100">
        <f>BUSHEL!B22*TONELADA!$B$48</f>
        <v>185.92463999999998</v>
      </c>
      <c r="C19" s="101">
        <f>BUSHEL!C22*TONELADA!$B$48</f>
        <v>217.15704</v>
      </c>
      <c r="D19" s="102">
        <f>IF(BUSHEL!D22&gt;0,BUSHEL!D22*TONELADA!$B$48,"")</f>
        <v>178.39212</v>
      </c>
      <c r="E19" s="107">
        <f>BUSHEL!E22*TONELADA!$B$48</f>
        <v>218.81052</v>
      </c>
      <c r="F19" s="118" t="str">
        <f>IF(TONELADA!H55&gt;0,TONELADA!B48*BUSHEL!F22,"-")</f>
        <v>-</v>
      </c>
      <c r="G19" s="107">
        <f>BUSHEL!G22*TONELADA!$B$48</f>
        <v>224.32211999999998</v>
      </c>
      <c r="H19" s="107">
        <f>BUSHEL!H22*TONELADA!$B$48</f>
        <v>216.97332</v>
      </c>
      <c r="I19" s="108">
        <f>BUSHEL!I22*TONELADA!$B$48</f>
        <v>215.13612</v>
      </c>
      <c r="J19" s="103">
        <f>BUSHEL!J22*$E$48</f>
        <v>148.02367999999998</v>
      </c>
      <c r="K19" s="100">
        <f>BUSHEL!K22*TONELADA!$E$48</f>
        <v>179.51808</v>
      </c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108</v>
      </c>
      <c r="B21" s="100"/>
      <c r="C21" s="101">
        <f>BUSHEL!C24*TONELADA!$B$48</f>
        <v>218.1675</v>
      </c>
      <c r="D21" s="102"/>
      <c r="E21" s="107">
        <f>BUSHEL!E24*TONELADA!$B$48</f>
        <v>224.5977</v>
      </c>
      <c r="F21" s="118" t="str">
        <f>IF(TONELADA!H59&gt;0,TONELADA!B52*BUSHEL!F24,"-")</f>
        <v>-</v>
      </c>
      <c r="G21" s="107">
        <f>BUSHEL!G24*TONELADA!$B$48</f>
        <v>230.1093</v>
      </c>
      <c r="H21" s="107">
        <f>BUSHEL!H24*TONELADA!$B$48</f>
        <v>222.76049999999998</v>
      </c>
      <c r="I21" s="108">
        <f>BUSHEL!I24*TONELADA!$B$48</f>
        <v>220.92329999999998</v>
      </c>
      <c r="J21" s="103"/>
      <c r="K21" s="100">
        <f>BUSHEL!K24*TONELADA!$E$48</f>
        <v>180.30543999999998</v>
      </c>
    </row>
    <row r="22" spans="1:11" ht="19.5" customHeight="1">
      <c r="A22" s="80" t="s">
        <v>109</v>
      </c>
      <c r="B22" s="81"/>
      <c r="C22" s="104">
        <f>BUSHEL!C25*TONELADA!$B$48</f>
        <v>218.1675</v>
      </c>
      <c r="D22" s="105"/>
      <c r="E22" s="104"/>
      <c r="F22" s="104"/>
      <c r="G22" s="104"/>
      <c r="H22" s="104"/>
      <c r="I22" s="106"/>
      <c r="J22" s="82"/>
      <c r="K22" s="81">
        <f>BUSHEL!K25*TONELADA!$E$48</f>
        <v>181.48648</v>
      </c>
    </row>
    <row r="23" spans="1:11" ht="19.5" customHeight="1">
      <c r="A23" s="75" t="s">
        <v>11</v>
      </c>
      <c r="B23" s="76">
        <f>BUSHEL!B26*TONELADA!$B$48</f>
        <v>188.03742</v>
      </c>
      <c r="C23" s="101">
        <f>BUSHEL!C26*TONELADA!$B$48</f>
        <v>218.1675</v>
      </c>
      <c r="D23" s="97">
        <f>IF(BUSHEL!D26&gt;0,BUSHEL!D26*TONELADA!$B$48,"")</f>
        <v>184.17929999999998</v>
      </c>
      <c r="E23" s="77"/>
      <c r="F23" s="77"/>
      <c r="G23" s="77"/>
      <c r="H23" s="77"/>
      <c r="I23" s="98"/>
      <c r="J23" s="78">
        <f>BUSHEL!J26*$E$48</f>
        <v>151.96048</v>
      </c>
      <c r="K23" s="100">
        <f>BUSHEL!K26*TONELADA!$E$48</f>
        <v>182.27383999999998</v>
      </c>
    </row>
    <row r="24" spans="1:11" ht="19.5" customHeight="1">
      <c r="A24" s="80" t="s">
        <v>110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/>
    </row>
    <row r="25" spans="1:11" ht="19.5" customHeight="1">
      <c r="A25" s="75" t="s">
        <v>12</v>
      </c>
      <c r="B25" s="76">
        <f>BUSHEL!B28*TONELADA!$B$48</f>
        <v>189.78276</v>
      </c>
      <c r="C25" s="77"/>
      <c r="D25" s="97">
        <f>IF(BUSHEL!D28&gt;0,BUSHEL!D28*TONELADA!$B$48,"")</f>
        <v>187.76184</v>
      </c>
      <c r="E25" s="77"/>
      <c r="F25" s="77"/>
      <c r="G25" s="77"/>
      <c r="H25" s="77"/>
      <c r="I25" s="98"/>
      <c r="J25" s="78">
        <f>BUSHEL!J28*$E$48</f>
        <v>154.42098</v>
      </c>
      <c r="K25" s="100"/>
    </row>
    <row r="26" spans="1:11" ht="19.5" customHeight="1">
      <c r="A26" s="91" t="s">
        <v>121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BUSHEL!B30*TONELADA!$B$48</f>
        <v>190.6095</v>
      </c>
      <c r="C27" s="77"/>
      <c r="D27" s="97">
        <f>IF(BUSHEL!D30&gt;0,BUSHEL!D30*TONELADA!$B$48,"")</f>
        <v>191.43624</v>
      </c>
      <c r="E27" s="77"/>
      <c r="F27" s="77"/>
      <c r="G27" s="77"/>
      <c r="H27" s="77"/>
      <c r="I27" s="98"/>
      <c r="J27" s="78">
        <f>BUSHEL!J30*$E$48</f>
        <v>156.09412</v>
      </c>
      <c r="K27" s="76"/>
    </row>
    <row r="28" spans="1:11" ht="19.5" customHeight="1">
      <c r="A28" s="80" t="s">
        <v>122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BUSHEL!B31*TONELADA!$B$48</f>
        <v>193.73274</v>
      </c>
      <c r="C29" s="77"/>
      <c r="D29" s="97">
        <f>IF(BUSHEL!D31&gt;0,BUSHEL!D31*TONELADA!$B$48,"")</f>
        <v>196.48854</v>
      </c>
      <c r="E29" s="77"/>
      <c r="F29" s="77"/>
      <c r="G29" s="77"/>
      <c r="H29" s="77"/>
      <c r="I29" s="98"/>
      <c r="J29" s="78">
        <f>BUSHEL!J31*$E$48</f>
        <v>155.89728</v>
      </c>
      <c r="K29" s="76"/>
    </row>
    <row r="30" spans="1:11" ht="19.5" customHeight="1">
      <c r="A30" s="91" t="s">
        <v>123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124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BUSHEL!B32*TONELADA!$B$48</f>
        <v>198.23388</v>
      </c>
      <c r="C32" s="104"/>
      <c r="D32" s="105">
        <f>IF(BUSHEL!D32&gt;0,BUSHEL!D32*TONELADA!$B$48,"")</f>
        <v>202.27572</v>
      </c>
      <c r="E32" s="104"/>
      <c r="F32" s="104"/>
      <c r="G32" s="104"/>
      <c r="H32" s="104"/>
      <c r="I32" s="106"/>
      <c r="J32" s="82">
        <f>BUSHEL!J32*$E$48</f>
        <v>158.25936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BUSHEL!B34*TONELADA!$B$48</f>
        <v>202.09199999999998</v>
      </c>
      <c r="C34" s="77"/>
      <c r="D34" s="97">
        <f>IF(BUSHEL!D34&gt;0,BUSHEL!D34*TONELADA!$B$48,"")</f>
        <v>206.77686</v>
      </c>
      <c r="E34" s="77"/>
      <c r="F34" s="77"/>
      <c r="G34" s="77"/>
      <c r="H34" s="77"/>
      <c r="I34" s="98"/>
      <c r="J34" s="78">
        <f>BUSHEL!J34*$E$48</f>
        <v>162.09774</v>
      </c>
      <c r="K34" s="76"/>
    </row>
    <row r="35" spans="1:11" ht="19.5" customHeight="1">
      <c r="A35" s="91" t="s">
        <v>12</v>
      </c>
      <c r="B35" s="92">
        <f>BUSHEL!B35*TONELADA!$B$48</f>
        <v>202.09199999999998</v>
      </c>
      <c r="C35" s="93"/>
      <c r="D35" s="94">
        <f>IF(BUSHEL!D35&gt;0,BUSHEL!D35*TONELADA!$B$48,"")</f>
        <v>208.88963999999999</v>
      </c>
      <c r="E35" s="93"/>
      <c r="F35" s="93"/>
      <c r="G35" s="93"/>
      <c r="H35" s="93"/>
      <c r="I35" s="95"/>
      <c r="J35" s="96">
        <f>BUSHEL!J35*$E$48</f>
        <v>164.45981999999998</v>
      </c>
      <c r="K35" s="92"/>
    </row>
    <row r="36" spans="1:11" ht="19.5" customHeight="1">
      <c r="A36" s="75" t="s">
        <v>13</v>
      </c>
      <c r="B36" s="76">
        <f>BUSHEL!B36*TONELADA!$B$48</f>
        <v>197.59086</v>
      </c>
      <c r="C36" s="77"/>
      <c r="D36" s="97">
        <f>IF(BUSHEL!D36&gt;0,BUSHEL!D36*TONELADA!$B$48,"")</f>
        <v>209.71638</v>
      </c>
      <c r="E36" s="77"/>
      <c r="F36" s="77"/>
      <c r="G36" s="77"/>
      <c r="H36" s="77"/>
      <c r="I36" s="98"/>
      <c r="J36" s="78">
        <f>BUSHEL!J36*$E$48</f>
        <v>166.13296</v>
      </c>
      <c r="K36" s="76"/>
    </row>
    <row r="37" spans="1:11" ht="19.5" customHeight="1">
      <c r="A37" s="91" t="s">
        <v>14</v>
      </c>
      <c r="B37" s="92">
        <f>BUSHEL!B37*TONELADA!$B$48</f>
        <v>197.95829999999998</v>
      </c>
      <c r="C37" s="93"/>
      <c r="D37" s="94">
        <f>IF(BUSHEL!D37&gt;0,BUSHEL!D37*TONELADA!$B$48,"")</f>
        <v>210.45126</v>
      </c>
      <c r="E37" s="93"/>
      <c r="F37" s="93"/>
      <c r="G37" s="93"/>
      <c r="H37" s="93"/>
      <c r="I37" s="95"/>
      <c r="J37" s="96">
        <f>BUSHEL!J37*$E$48</f>
        <v>163.08194</v>
      </c>
      <c r="K37" s="92"/>
    </row>
    <row r="38" spans="1:11" ht="19.5" customHeight="1">
      <c r="A38" s="75" t="s">
        <v>15</v>
      </c>
      <c r="B38" s="76">
        <f>BUSHEL!B38*TONELADA!$B$48</f>
        <v>203.74548</v>
      </c>
      <c r="C38" s="77"/>
      <c r="D38" s="97">
        <f>IF(BUSHEL!D38&gt;0,BUSHEL!D38*TONELADA!$B$48,"")</f>
        <v>215.22798</v>
      </c>
      <c r="E38" s="77"/>
      <c r="F38" s="77"/>
      <c r="G38" s="77"/>
      <c r="H38" s="77"/>
      <c r="I38" s="98"/>
      <c r="J38" s="78">
        <f>BUSHEL!J38*$E$48</f>
        <v>161.60564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BUSHEL!B40*TONELADA!$B$48</f>
        <v>204.02106</v>
      </c>
      <c r="C40" s="77"/>
      <c r="D40" s="97">
        <f>IF(BUSHEL!D40&gt;0,BUSHEL!D40*TONELADA!$B$48,"")</f>
        <v>215.22798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BUSHEL!B41*TONELADA!$B$48</f>
        <v>204.02106</v>
      </c>
      <c r="C41" s="93"/>
      <c r="D41" s="94">
        <f>IF(BUSHEL!D41&gt;0,BUSHEL!D41*TONELADA!$B$48,"")</f>
        <v>215.22798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BUSHEL!B42*TONELADA!$B$48</f>
        <v>204.02106</v>
      </c>
      <c r="C42" s="77"/>
      <c r="D42" s="97">
        <f>IF(BUSHEL!D42&gt;0,BUSHEL!D42*TONELADA!$B$48,"")</f>
        <v>215.22798</v>
      </c>
      <c r="E42" s="77"/>
      <c r="F42" s="77"/>
      <c r="G42" s="77"/>
      <c r="H42" s="77"/>
      <c r="I42" s="98"/>
      <c r="J42" s="78">
        <f>BUSHEL!J42*$E$48</f>
        <v>169.18398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BUSHEL!J44*$E$48</f>
        <v>162.98352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5.5116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0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C13" sqref="C13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59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>
        <v>85</v>
      </c>
      <c r="C9" s="54" t="s">
        <v>126</v>
      </c>
    </row>
    <row r="10" spans="1:3" ht="15">
      <c r="A10" s="58" t="s">
        <v>125</v>
      </c>
      <c r="B10" s="47">
        <v>85</v>
      </c>
      <c r="C10" s="47" t="s">
        <v>126</v>
      </c>
    </row>
    <row r="11" spans="1:3" ht="15.75">
      <c r="A11" s="126">
        <v>2016</v>
      </c>
      <c r="B11" s="127"/>
      <c r="C11" s="128"/>
    </row>
    <row r="12" spans="1:3" ht="15">
      <c r="A12" s="56" t="s">
        <v>130</v>
      </c>
      <c r="B12" s="57">
        <v>82</v>
      </c>
      <c r="C12" s="47" t="s">
        <v>155</v>
      </c>
    </row>
    <row r="13" spans="1:3" ht="15">
      <c r="A13" s="53" t="s">
        <v>131</v>
      </c>
      <c r="B13" s="54">
        <v>82</v>
      </c>
      <c r="C13" s="54" t="s">
        <v>155</v>
      </c>
    </row>
    <row r="14" spans="1:3" ht="15">
      <c r="A14" s="58" t="s">
        <v>132</v>
      </c>
      <c r="B14" s="47">
        <v>82</v>
      </c>
      <c r="C14" s="47" t="s">
        <v>155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>
        <v>110</v>
      </c>
      <c r="C10" s="59" t="str">
        <f>IF($B$22&gt;0,B10+$B$22," -")</f>
        <v> -</v>
      </c>
      <c r="D10" s="59">
        <f>B10+B21</f>
        <v>125</v>
      </c>
      <c r="E10" s="54">
        <f>B10+B20</f>
        <v>105</v>
      </c>
      <c r="F10" s="54">
        <f>B10+B19</f>
        <v>100</v>
      </c>
      <c r="G10" s="59" t="s">
        <v>126</v>
      </c>
    </row>
    <row r="11" spans="1:7" ht="15">
      <c r="A11" s="55" t="s">
        <v>125</v>
      </c>
      <c r="B11" s="47">
        <v>110</v>
      </c>
      <c r="C11" s="47" t="str">
        <f>IF($B$22&gt;0,B11+$B$22," -")</f>
        <v> -</v>
      </c>
      <c r="D11" s="47">
        <f>B11+B21</f>
        <v>125</v>
      </c>
      <c r="E11" s="63">
        <f>B11+B20</f>
        <v>105</v>
      </c>
      <c r="F11" s="47">
        <f>B11+B19</f>
        <v>100</v>
      </c>
      <c r="G11" s="47" t="s">
        <v>126</v>
      </c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130</v>
      </c>
      <c r="B13" s="47">
        <v>110</v>
      </c>
      <c r="C13" s="47" t="str">
        <f>IF($B$22&gt;0,B13+$B$22," -")</f>
        <v> -</v>
      </c>
      <c r="D13" s="47">
        <f>B13+B21</f>
        <v>125</v>
      </c>
      <c r="E13" s="63">
        <f>B13+B20</f>
        <v>105</v>
      </c>
      <c r="F13" s="47">
        <f>B13+B19</f>
        <v>100</v>
      </c>
      <c r="G13" s="47" t="s">
        <v>155</v>
      </c>
    </row>
    <row r="14" spans="1:7" ht="15">
      <c r="A14" s="53" t="s">
        <v>131</v>
      </c>
      <c r="B14" s="54"/>
      <c r="C14" s="54"/>
      <c r="D14" s="54"/>
      <c r="E14" s="54"/>
      <c r="F14" s="54"/>
      <c r="G14" s="59"/>
    </row>
    <row r="15" spans="1:7" ht="15">
      <c r="A15" s="55" t="s">
        <v>132</v>
      </c>
      <c r="B15" s="47"/>
      <c r="C15" s="47"/>
      <c r="D15" s="47"/>
      <c r="E15" s="63"/>
      <c r="F15" s="47"/>
      <c r="G15" s="47"/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15</v>
      </c>
      <c r="C21" s="67"/>
      <c r="D21" s="67"/>
      <c r="F21" t="s">
        <v>36</v>
      </c>
    </row>
    <row r="22" spans="1:6" ht="15">
      <c r="A22" s="64">
        <v>0.13</v>
      </c>
      <c r="B22" s="68"/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>
        <v>78</v>
      </c>
      <c r="C8" s="54" t="s">
        <v>126</v>
      </c>
    </row>
    <row r="9" spans="1:3" ht="15">
      <c r="A9" s="55" t="s">
        <v>125</v>
      </c>
      <c r="B9" s="47">
        <v>80</v>
      </c>
      <c r="C9" s="47" t="s">
        <v>126</v>
      </c>
    </row>
    <row r="10" spans="1:3" ht="15.75">
      <c r="A10" s="126">
        <v>2016</v>
      </c>
      <c r="B10" s="127"/>
      <c r="C10" s="128"/>
    </row>
    <row r="11" spans="1:3" ht="15">
      <c r="A11" s="55" t="s">
        <v>130</v>
      </c>
      <c r="B11" s="47">
        <v>72</v>
      </c>
      <c r="C11" s="47" t="s">
        <v>155</v>
      </c>
    </row>
    <row r="12" spans="1:3" ht="15">
      <c r="A12" s="53" t="s">
        <v>131</v>
      </c>
      <c r="B12" s="54">
        <v>75</v>
      </c>
      <c r="C12" s="54" t="s">
        <v>155</v>
      </c>
    </row>
    <row r="13" spans="1:3" ht="15">
      <c r="A13" s="55" t="s">
        <v>132</v>
      </c>
      <c r="B13" s="47">
        <v>77</v>
      </c>
      <c r="C13" s="47" t="s">
        <v>155</v>
      </c>
    </row>
    <row r="14" spans="1:3" ht="15">
      <c r="A14" s="53" t="s">
        <v>27</v>
      </c>
      <c r="B14" s="54"/>
      <c r="C14" s="54"/>
    </row>
    <row r="15" spans="1:3" ht="15">
      <c r="A15" s="55" t="s">
        <v>153</v>
      </c>
      <c r="B15" s="47"/>
      <c r="C15" s="47"/>
    </row>
    <row r="16" spans="1:3" ht="15">
      <c r="A16" s="53" t="s">
        <v>154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F21" sqref="F21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6.44531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4.445312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4.445312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60</v>
      </c>
      <c r="C4" t="s">
        <v>64</v>
      </c>
      <c r="D4" s="90">
        <v>42305</v>
      </c>
      <c r="E4" s="33">
        <v>506</v>
      </c>
      <c r="F4" t="s">
        <v>68</v>
      </c>
      <c r="G4" t="s">
        <v>69</v>
      </c>
      <c r="H4" s="90">
        <v>42305</v>
      </c>
      <c r="I4" s="33">
        <v>485.5</v>
      </c>
      <c r="J4" t="s">
        <v>51</v>
      </c>
      <c r="K4" t="s">
        <v>52</v>
      </c>
      <c r="L4" s="90">
        <v>42305</v>
      </c>
      <c r="M4" s="33">
        <v>376</v>
      </c>
    </row>
    <row r="5" spans="2:13" ht="15">
      <c r="B5" t="s">
        <v>61</v>
      </c>
      <c r="C5" t="s">
        <v>65</v>
      </c>
      <c r="D5" s="90">
        <v>42305</v>
      </c>
      <c r="E5" s="33">
        <v>511.75</v>
      </c>
      <c r="F5" t="s">
        <v>70</v>
      </c>
      <c r="G5" t="s">
        <v>71</v>
      </c>
      <c r="H5" s="90">
        <v>42305</v>
      </c>
      <c r="I5" s="33">
        <v>501.25</v>
      </c>
      <c r="J5" t="s">
        <v>78</v>
      </c>
      <c r="K5" t="s">
        <v>79</v>
      </c>
      <c r="L5" s="90">
        <v>42305</v>
      </c>
      <c r="M5" s="33">
        <v>386</v>
      </c>
    </row>
    <row r="6" spans="2:13" ht="15">
      <c r="B6" t="s">
        <v>62</v>
      </c>
      <c r="C6" t="s">
        <v>66</v>
      </c>
      <c r="D6" s="90">
        <v>42305</v>
      </c>
      <c r="E6" s="33">
        <v>516.5</v>
      </c>
      <c r="F6" t="s">
        <v>72</v>
      </c>
      <c r="G6" t="s">
        <v>73</v>
      </c>
      <c r="H6" s="90">
        <v>42305</v>
      </c>
      <c r="I6" s="33">
        <v>511</v>
      </c>
      <c r="J6" t="s">
        <v>80</v>
      </c>
      <c r="K6" t="s">
        <v>81</v>
      </c>
      <c r="L6" s="90">
        <v>42305</v>
      </c>
      <c r="M6" s="33">
        <v>392.25</v>
      </c>
    </row>
    <row r="7" spans="2:13" ht="15">
      <c r="B7" t="s">
        <v>63</v>
      </c>
      <c r="C7" t="s">
        <v>67</v>
      </c>
      <c r="D7" s="90">
        <v>42305</v>
      </c>
      <c r="E7" s="33">
        <v>518.75</v>
      </c>
      <c r="F7" t="s">
        <v>74</v>
      </c>
      <c r="G7" t="s">
        <v>75</v>
      </c>
      <c r="H7" s="90">
        <v>42305</v>
      </c>
      <c r="I7" s="33">
        <v>521</v>
      </c>
      <c r="J7" t="s">
        <v>53</v>
      </c>
      <c r="K7" t="s">
        <v>54</v>
      </c>
      <c r="L7" s="90">
        <v>42305</v>
      </c>
      <c r="M7" s="33">
        <v>396.5</v>
      </c>
    </row>
    <row r="8" spans="2:13" ht="15">
      <c r="B8" t="s">
        <v>88</v>
      </c>
      <c r="C8" t="s">
        <v>89</v>
      </c>
      <c r="D8" s="90">
        <v>42305</v>
      </c>
      <c r="E8" s="33">
        <v>527.25</v>
      </c>
      <c r="F8" t="s">
        <v>96</v>
      </c>
      <c r="G8" t="s">
        <v>97</v>
      </c>
      <c r="H8" s="90">
        <v>42305</v>
      </c>
      <c r="I8" s="33">
        <v>534.75</v>
      </c>
      <c r="J8" t="s">
        <v>82</v>
      </c>
      <c r="K8" t="s">
        <v>83</v>
      </c>
      <c r="L8" s="90">
        <v>42305</v>
      </c>
      <c r="M8" s="33">
        <v>396</v>
      </c>
    </row>
    <row r="9" spans="2:13" ht="15">
      <c r="B9" t="s">
        <v>90</v>
      </c>
      <c r="C9" t="s">
        <v>91</v>
      </c>
      <c r="D9" s="90">
        <v>42305</v>
      </c>
      <c r="E9" s="33">
        <v>539.5</v>
      </c>
      <c r="F9" t="s">
        <v>98</v>
      </c>
      <c r="G9" t="s">
        <v>99</v>
      </c>
      <c r="H9" s="90">
        <v>42305</v>
      </c>
      <c r="I9" s="33">
        <v>550.5</v>
      </c>
      <c r="J9" t="s">
        <v>55</v>
      </c>
      <c r="K9" t="s">
        <v>56</v>
      </c>
      <c r="L9" s="90">
        <v>42305</v>
      </c>
      <c r="M9" s="33">
        <v>402</v>
      </c>
    </row>
    <row r="10" spans="2:13" ht="15">
      <c r="B10" t="s">
        <v>92</v>
      </c>
      <c r="C10" t="s">
        <v>93</v>
      </c>
      <c r="D10" s="90">
        <v>42305</v>
      </c>
      <c r="E10" s="33">
        <v>550</v>
      </c>
      <c r="F10" t="s">
        <v>100</v>
      </c>
      <c r="G10" t="s">
        <v>101</v>
      </c>
      <c r="H10" s="90">
        <v>42305</v>
      </c>
      <c r="I10" s="33">
        <v>562.75</v>
      </c>
      <c r="J10" t="s">
        <v>111</v>
      </c>
      <c r="K10" t="s">
        <v>112</v>
      </c>
      <c r="L10" s="90">
        <v>42305</v>
      </c>
      <c r="M10" s="33">
        <v>411.75</v>
      </c>
    </row>
    <row r="11" spans="2:13" ht="15">
      <c r="B11" t="s">
        <v>94</v>
      </c>
      <c r="C11" t="s">
        <v>95</v>
      </c>
      <c r="D11" s="90">
        <v>42305</v>
      </c>
      <c r="E11" s="33">
        <v>550</v>
      </c>
      <c r="F11" t="s">
        <v>102</v>
      </c>
      <c r="G11" t="s">
        <v>103</v>
      </c>
      <c r="H11" s="90">
        <v>42305</v>
      </c>
      <c r="I11" s="33">
        <v>568.5</v>
      </c>
      <c r="J11" t="s">
        <v>113</v>
      </c>
      <c r="K11" t="s">
        <v>114</v>
      </c>
      <c r="L11" s="90">
        <v>42305</v>
      </c>
      <c r="M11" s="33">
        <v>417.75</v>
      </c>
    </row>
    <row r="12" spans="2:13" ht="15">
      <c r="B12" t="s">
        <v>104</v>
      </c>
      <c r="C12" t="s">
        <v>105</v>
      </c>
      <c r="D12" s="90">
        <v>42305</v>
      </c>
      <c r="E12" s="33">
        <v>537.75</v>
      </c>
      <c r="F12" t="s">
        <v>106</v>
      </c>
      <c r="G12" t="s">
        <v>107</v>
      </c>
      <c r="H12" s="90">
        <v>42305</v>
      </c>
      <c r="I12" s="33">
        <v>570.75</v>
      </c>
      <c r="J12" t="s">
        <v>84</v>
      </c>
      <c r="K12" t="s">
        <v>85</v>
      </c>
      <c r="L12" s="90">
        <v>42305</v>
      </c>
      <c r="M12" s="33">
        <v>422</v>
      </c>
    </row>
    <row r="13" spans="2:13" ht="15">
      <c r="B13" t="s">
        <v>133</v>
      </c>
      <c r="C13" t="s">
        <v>134</v>
      </c>
      <c r="D13" s="90">
        <v>42305</v>
      </c>
      <c r="E13" s="33">
        <v>538.75</v>
      </c>
      <c r="F13" t="s">
        <v>135</v>
      </c>
      <c r="G13" t="s">
        <v>136</v>
      </c>
      <c r="H13" s="90">
        <v>42305</v>
      </c>
      <c r="I13" s="33">
        <v>572.75</v>
      </c>
      <c r="J13" t="s">
        <v>115</v>
      </c>
      <c r="K13" t="s">
        <v>116</v>
      </c>
      <c r="L13" s="90">
        <v>42305</v>
      </c>
      <c r="M13" s="33">
        <v>414.25</v>
      </c>
    </row>
    <row r="14" spans="2:13" ht="15">
      <c r="B14" t="s">
        <v>137</v>
      </c>
      <c r="C14" t="s">
        <v>138</v>
      </c>
      <c r="D14" s="90">
        <v>42305</v>
      </c>
      <c r="E14" s="33">
        <v>554.5</v>
      </c>
      <c r="F14" t="s">
        <v>139</v>
      </c>
      <c r="G14" t="s">
        <v>140</v>
      </c>
      <c r="H14" s="90">
        <v>42305</v>
      </c>
      <c r="I14" s="33">
        <v>585.75</v>
      </c>
      <c r="J14" t="s">
        <v>86</v>
      </c>
      <c r="K14" t="s">
        <v>87</v>
      </c>
      <c r="L14" s="90">
        <v>42305</v>
      </c>
      <c r="M14" s="33">
        <v>410.5</v>
      </c>
    </row>
    <row r="15" spans="2:13" ht="15">
      <c r="B15" t="s">
        <v>141</v>
      </c>
      <c r="C15" t="s">
        <v>142</v>
      </c>
      <c r="D15" s="90">
        <v>42305</v>
      </c>
      <c r="E15" s="33">
        <v>555.25</v>
      </c>
      <c r="F15" t="s">
        <v>143</v>
      </c>
      <c r="G15" t="s">
        <v>144</v>
      </c>
      <c r="H15" s="90">
        <v>42305</v>
      </c>
      <c r="I15" s="33">
        <v>585.75</v>
      </c>
      <c r="J15" t="s">
        <v>117</v>
      </c>
      <c r="K15" t="s">
        <v>118</v>
      </c>
      <c r="L15" s="90">
        <v>42305</v>
      </c>
      <c r="M15" s="33">
        <v>429.75</v>
      </c>
    </row>
    <row r="16" spans="2:13" ht="15">
      <c r="B16" t="s">
        <v>145</v>
      </c>
      <c r="C16" t="s">
        <v>146</v>
      </c>
      <c r="D16" s="90">
        <v>42305</v>
      </c>
      <c r="E16" s="33">
        <v>555.25</v>
      </c>
      <c r="F16" t="s">
        <v>147</v>
      </c>
      <c r="G16" t="s">
        <v>148</v>
      </c>
      <c r="H16" s="90">
        <v>42305</v>
      </c>
      <c r="I16" s="33">
        <v>585.75</v>
      </c>
      <c r="J16" t="s">
        <v>119</v>
      </c>
      <c r="K16" t="s">
        <v>120</v>
      </c>
      <c r="L16" s="90">
        <v>42305</v>
      </c>
      <c r="M16" s="33">
        <v>414</v>
      </c>
    </row>
    <row r="17" spans="2:13" ht="15">
      <c r="B17" t="s">
        <v>149</v>
      </c>
      <c r="C17" t="s">
        <v>150</v>
      </c>
      <c r="D17" s="90">
        <v>42305</v>
      </c>
      <c r="E17" s="33">
        <v>555.25</v>
      </c>
      <c r="F17" t="s">
        <v>151</v>
      </c>
      <c r="G17" t="s">
        <v>152</v>
      </c>
      <c r="H17" s="90">
        <v>42305</v>
      </c>
      <c r="I17" s="33">
        <v>585.75</v>
      </c>
      <c r="J17"/>
      <c r="K17"/>
      <c r="L17"/>
      <c r="M17"/>
    </row>
    <row r="18" spans="2:13" ht="15">
      <c r="B18"/>
      <c r="C18"/>
      <c r="D18" s="90"/>
      <c r="E18" s="33"/>
      <c r="F18"/>
      <c r="G18"/>
      <c r="H18" s="90"/>
      <c r="I18" s="33"/>
      <c r="J18"/>
      <c r="K18"/>
      <c r="L18"/>
      <c r="M18"/>
    </row>
    <row r="21" spans="3:9" ht="15.75">
      <c r="C21" s="71" t="s">
        <v>129</v>
      </c>
      <c r="D21" s="55" t="s">
        <v>156</v>
      </c>
      <c r="E21" s="55">
        <v>28</v>
      </c>
      <c r="F21" s="70" t="s">
        <v>57</v>
      </c>
      <c r="G21" t="s">
        <v>31</v>
      </c>
      <c r="H21" t="s">
        <v>58</v>
      </c>
      <c r="I21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2015-10-29T13:29:30Z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