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<sst xmlns="http://schemas.openxmlformats.org/spreadsheetml/2006/main" count="275" uniqueCount="157">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</sst>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5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/>
      <c r="F20" s="115"/>
      <c r="G20" s="73"/>
      <c r="H20" s="73"/>
      <c r="I20" s="74"/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575.75</v>
      </c>
      <c r="D21" s="25"/>
      <c r="E21" s="73">
        <f>D22+'Primas HRW'!B10</f>
        <v>570.75</v>
      </c>
      <c r="F21" s="115" t="str">
        <f>IF(H55&gt;0,D21+'Primas HRW'!C10,"-")</f>
        <v>-</v>
      </c>
      <c r="G21" s="73">
        <f>D22+'Primas HRW'!D10</f>
        <v>585.75</v>
      </c>
      <c r="H21" s="73">
        <f>D22+'Primas HRW'!E10</f>
        <v>565.75</v>
      </c>
      <c r="I21" s="74">
        <f>D22+'Primas HRW'!F10</f>
        <v>560.75</v>
      </c>
      <c r="J21" s="26"/>
      <c r="K21" s="27"/>
    </row>
    <row r="22" spans="1:11" ht="19.5" customHeight="1">
      <c r="A22" s="17" t="s">
        <v>15</v>
      </c>
      <c r="B22" s="30">
        <f>Datos!E4</f>
        <v>490.75</v>
      </c>
      <c r="C22" s="29">
        <f>B22+'Primas SRW'!B10</f>
        <v>575.75</v>
      </c>
      <c r="D22" s="34">
        <f>Datos!I4</f>
        <v>460.75</v>
      </c>
      <c r="E22" s="109">
        <f>D22+'Primas HRW'!B11</f>
        <v>570.75</v>
      </c>
      <c r="F22" s="116" t="str">
        <f>IF(H55&gt;0,D22+'Primas HRW'!C11,"-")</f>
        <v>-</v>
      </c>
      <c r="G22" s="109">
        <f>D22+'Primas HRW'!D11</f>
        <v>585.75</v>
      </c>
      <c r="H22" s="109">
        <f>D22+'Primas HRW'!E11</f>
        <v>565.75</v>
      </c>
      <c r="I22" s="110">
        <f>D22+'Primas HRW'!F11</f>
        <v>560.75</v>
      </c>
      <c r="J22" s="26">
        <f>Datos!M4</f>
        <v>359</v>
      </c>
      <c r="K22" s="30">
        <f>J22+'Primas maíz'!B9</f>
        <v>435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577.5</v>
      </c>
      <c r="D24" s="25"/>
      <c r="E24" s="73">
        <f>D26+'Primas HRW'!B13</f>
        <v>586.25</v>
      </c>
      <c r="F24" s="116" t="str">
        <f>IF(H57&gt;0,D24+'Primas HRW'!C13,"-")</f>
        <v>-</v>
      </c>
      <c r="G24" s="73">
        <f>D26+'Primas HRW'!D13</f>
        <v>601.25</v>
      </c>
      <c r="H24" s="73">
        <f>D26+'Primas HRW'!E13</f>
        <v>581.25</v>
      </c>
      <c r="I24" s="74">
        <f>D26+'Primas HRW'!F13</f>
        <v>576.25</v>
      </c>
      <c r="J24" s="26"/>
      <c r="K24" s="27">
        <f>J26+'Primas maíz'!B11</f>
        <v>437</v>
      </c>
    </row>
    <row r="25" spans="1:11" ht="19.5" customHeight="1">
      <c r="A25" s="17" t="s">
        <v>109</v>
      </c>
      <c r="B25" s="30"/>
      <c r="C25" s="24">
        <f>B26+'Primas SRW'!B13</f>
        <v>577.5</v>
      </c>
      <c r="D25" s="25"/>
      <c r="E25" s="73"/>
      <c r="F25" s="73"/>
      <c r="G25" s="73"/>
      <c r="H25" s="73"/>
      <c r="I25" s="74"/>
      <c r="J25" s="26"/>
      <c r="K25" s="27">
        <f>J26+'Primas maíz'!B12</f>
        <v>439</v>
      </c>
    </row>
    <row r="26" spans="1:11" ht="19.5" customHeight="1">
      <c r="A26" s="17" t="s">
        <v>11</v>
      </c>
      <c r="B26" s="30">
        <f>Datos!E5</f>
        <v>495.5</v>
      </c>
      <c r="C26" s="24">
        <f>B26+'Primas SRW'!B14</f>
        <v>577.5</v>
      </c>
      <c r="D26" s="25">
        <f>Datos!I5</f>
        <v>476.25</v>
      </c>
      <c r="E26" s="24"/>
      <c r="F26" s="24"/>
      <c r="G26" s="24"/>
      <c r="H26" s="24"/>
      <c r="I26" s="28"/>
      <c r="J26" s="32">
        <f>Datos!M5</f>
        <v>368</v>
      </c>
      <c r="K26" s="27">
        <f>J26+'Primas maíz'!B13</f>
        <v>441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500</v>
      </c>
      <c r="C28" s="24"/>
      <c r="D28" s="25">
        <f>Datos!I6</f>
        <v>486.5</v>
      </c>
      <c r="E28" s="24"/>
      <c r="F28" s="24"/>
      <c r="G28" s="24"/>
      <c r="H28" s="24"/>
      <c r="I28" s="28"/>
      <c r="J28" s="32">
        <f>Datos!M6</f>
        <v>374.5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501.5</v>
      </c>
      <c r="C30" s="24"/>
      <c r="D30" s="25">
        <f>Datos!I7</f>
        <v>497</v>
      </c>
      <c r="E30" s="24"/>
      <c r="F30" s="24"/>
      <c r="G30" s="24"/>
      <c r="H30" s="24"/>
      <c r="I30" s="28"/>
      <c r="J30" s="32">
        <f>Datos!M7</f>
        <v>380</v>
      </c>
      <c r="K30" s="27"/>
    </row>
    <row r="31" spans="1:15" ht="19.5" customHeight="1">
      <c r="A31" s="17" t="s">
        <v>14</v>
      </c>
      <c r="B31" s="30">
        <f>Datos!E8</f>
        <v>509.75</v>
      </c>
      <c r="C31" s="24"/>
      <c r="D31" s="25">
        <f>Datos!I8</f>
        <v>511.25</v>
      </c>
      <c r="E31" s="24"/>
      <c r="F31" s="24"/>
      <c r="G31" s="24"/>
      <c r="H31" s="24"/>
      <c r="I31" s="28"/>
      <c r="J31" s="32">
        <f>Datos!M8</f>
        <v>383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523.75</v>
      </c>
      <c r="C32" s="29"/>
      <c r="D32" s="25">
        <f>Datos!I9</f>
        <v>530.75</v>
      </c>
      <c r="E32" s="29"/>
      <c r="F32" s="29"/>
      <c r="G32" s="29"/>
      <c r="H32" s="29"/>
      <c r="I32" s="31"/>
      <c r="J32" s="32">
        <f>Datos!M9</f>
        <v>390.5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533.5</v>
      </c>
      <c r="C34" s="86"/>
      <c r="D34" s="87">
        <f>Datos!I10</f>
        <v>543.75</v>
      </c>
      <c r="E34" s="86"/>
      <c r="F34" s="86"/>
      <c r="G34" s="86"/>
      <c r="H34" s="86"/>
      <c r="I34" s="88"/>
      <c r="J34" s="89">
        <f>Datos!M10</f>
        <v>399.75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533</v>
      </c>
      <c r="C35" s="86"/>
      <c r="D35" s="87">
        <f>Datos!I11</f>
        <v>550.5</v>
      </c>
      <c r="E35" s="86"/>
      <c r="F35" s="86"/>
      <c r="G35" s="86"/>
      <c r="H35" s="86"/>
      <c r="I35" s="88"/>
      <c r="J35" s="89">
        <f>Datos!M11</f>
        <v>405.75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519.5</v>
      </c>
      <c r="C36" s="24"/>
      <c r="D36" s="87">
        <f>Datos!I12</f>
        <v>557.5</v>
      </c>
      <c r="E36" s="24"/>
      <c r="F36" s="24"/>
      <c r="G36" s="24"/>
      <c r="H36" s="24"/>
      <c r="I36" s="28"/>
      <c r="J36" s="32">
        <f>Datos!M12</f>
        <v>410.5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520.5</v>
      </c>
      <c r="C37" s="24"/>
      <c r="D37" s="87">
        <f>Datos!I13</f>
        <v>559.75</v>
      </c>
      <c r="E37" s="24"/>
      <c r="F37" s="24"/>
      <c r="G37" s="24"/>
      <c r="H37" s="24"/>
      <c r="I37" s="28"/>
      <c r="J37" s="32">
        <f>Datos!M13</f>
        <v>404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535.25</v>
      </c>
      <c r="C38" s="24"/>
      <c r="D38" s="87">
        <f>Datos!I14</f>
        <v>572.5</v>
      </c>
      <c r="E38" s="24"/>
      <c r="F38" s="24"/>
      <c r="G38" s="24"/>
      <c r="H38" s="24"/>
      <c r="I38" s="28"/>
      <c r="J38" s="32">
        <f>Datos!M14</f>
        <v>402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536</v>
      </c>
      <c r="C40" s="86"/>
      <c r="D40" s="87">
        <f>Datos!I15</f>
        <v>572.5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536</v>
      </c>
      <c r="C41" s="24"/>
      <c r="D41" s="87">
        <f>Datos!I16</f>
        <v>572.5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536</v>
      </c>
      <c r="C42" s="86"/>
      <c r="D42" s="87">
        <f>Datos!I17</f>
        <v>572.5</v>
      </c>
      <c r="E42" s="86"/>
      <c r="F42" s="86"/>
      <c r="G42" s="86"/>
      <c r="H42" s="86"/>
      <c r="I42" s="88"/>
      <c r="J42" s="32">
        <f>Datos!M15</f>
        <v>421.5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407</v>
      </c>
      <c r="K44" s="27"/>
      <c r="L44"/>
      <c r="M44"/>
      <c r="N44"/>
      <c r="O44"/>
    </row>
    <row r="45" spans="1:15" ht="19.5" customHeight="1">
      <c r="A45" s="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10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BUSHEL!C21*TONELADA!$B$48</f>
        <v>211.55357999999998</v>
      </c>
      <c r="D18" s="105"/>
      <c r="E18" s="83">
        <f>BUSHEL!E21*TONELADA!$B$48</f>
        <v>209.71638</v>
      </c>
      <c r="F18" s="117" t="str">
        <f>IF(TONELADA!H55&gt;0,TONELADA!B48*BUSHEL!F21,"-")</f>
        <v>-</v>
      </c>
      <c r="G18" s="83">
        <f>BUSHEL!G21*TONELADA!$B$48</f>
        <v>215.22798</v>
      </c>
      <c r="H18" s="83">
        <f>BUSHEL!H21*TONELADA!$B$48</f>
        <v>207.87918</v>
      </c>
      <c r="I18" s="84">
        <f>BUSHEL!I21*TONELADA!$B$48</f>
        <v>206.04198</v>
      </c>
      <c r="J18" s="82"/>
      <c r="K18" s="81"/>
    </row>
    <row r="19" spans="1:11" ht="19.5" customHeight="1">
      <c r="A19" s="99" t="s">
        <v>15</v>
      </c>
      <c r="B19" s="100">
        <f>BUSHEL!B22*TONELADA!$B$48</f>
        <v>180.32118</v>
      </c>
      <c r="C19" s="101">
        <f>BUSHEL!C22*TONELADA!$B$48</f>
        <v>211.55357999999998</v>
      </c>
      <c r="D19" s="102">
        <f>IF(BUSHEL!D22&gt;0,BUSHEL!D22*TONELADA!$B$48,"")</f>
        <v>169.29798</v>
      </c>
      <c r="E19" s="107">
        <f>BUSHEL!E22*TONELADA!$B$48</f>
        <v>209.71638</v>
      </c>
      <c r="F19" s="118" t="str">
        <f>IF(TONELADA!H55&gt;0,TONELADA!B48*BUSHEL!F22,"-")</f>
        <v>-</v>
      </c>
      <c r="G19" s="107">
        <f>BUSHEL!G22*TONELADA!$B$48</f>
        <v>215.22798</v>
      </c>
      <c r="H19" s="107">
        <f>BUSHEL!H22*TONELADA!$B$48</f>
        <v>207.87918</v>
      </c>
      <c r="I19" s="108">
        <f>BUSHEL!I22*TONELADA!$B$48</f>
        <v>206.04198</v>
      </c>
      <c r="J19" s="103">
        <f>BUSHEL!J22*$E$48</f>
        <v>141.33112</v>
      </c>
      <c r="K19" s="100">
        <f>BUSHEL!K22*TONELADA!$E$48</f>
        <v>171.2508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BUSHEL!C24*TONELADA!$B$48</f>
        <v>212.1966</v>
      </c>
      <c r="D21" s="102"/>
      <c r="E21" s="107">
        <f>BUSHEL!E24*TONELADA!$B$48</f>
        <v>215.4117</v>
      </c>
      <c r="F21" s="118" t="str">
        <f>IF(TONELADA!H59&gt;0,TONELADA!B52*BUSHEL!F24,"-")</f>
        <v>-</v>
      </c>
      <c r="G21" s="107">
        <f>BUSHEL!G24*TONELADA!$B$48</f>
        <v>220.92329999999998</v>
      </c>
      <c r="H21" s="107">
        <f>BUSHEL!H24*TONELADA!$B$48</f>
        <v>213.5745</v>
      </c>
      <c r="I21" s="108">
        <f>BUSHEL!I24*TONELADA!$B$48</f>
        <v>211.7373</v>
      </c>
      <c r="J21" s="103"/>
      <c r="K21" s="100">
        <f>BUSHEL!K24*TONELADA!$E$48</f>
        <v>172.03815999999998</v>
      </c>
    </row>
    <row r="22" spans="1:11" ht="19.5" customHeight="1">
      <c r="A22" s="80" t="s">
        <v>109</v>
      </c>
      <c r="B22" s="81"/>
      <c r="C22" s="104">
        <f>BUSHEL!C25*TONELADA!$B$48</f>
        <v>212.1966</v>
      </c>
      <c r="D22" s="105"/>
      <c r="E22" s="104"/>
      <c r="F22" s="104"/>
      <c r="G22" s="104"/>
      <c r="H22" s="104"/>
      <c r="I22" s="106"/>
      <c r="J22" s="82"/>
      <c r="K22" s="81">
        <f>BUSHEL!K25*TONELADA!$E$48</f>
        <v>172.82551999999998</v>
      </c>
    </row>
    <row r="23" spans="1:11" ht="19.5" customHeight="1">
      <c r="A23" s="75" t="s">
        <v>11</v>
      </c>
      <c r="B23" s="76">
        <f>BUSHEL!B26*TONELADA!$B$48</f>
        <v>182.06652</v>
      </c>
      <c r="C23" s="101">
        <f>BUSHEL!C26*TONELADA!$B$48</f>
        <v>212.1966</v>
      </c>
      <c r="D23" s="97">
        <f>IF(BUSHEL!D26&gt;0,BUSHEL!D26*TONELADA!$B$48,"")</f>
        <v>174.9933</v>
      </c>
      <c r="E23" s="77"/>
      <c r="F23" s="77"/>
      <c r="G23" s="77"/>
      <c r="H23" s="77"/>
      <c r="I23" s="98"/>
      <c r="J23" s="78">
        <f>BUSHEL!J26*$E$48</f>
        <v>144.87424</v>
      </c>
      <c r="K23" s="100">
        <f>BUSHEL!K26*TONELADA!$E$48</f>
        <v>173.61288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BUSHEL!B28*TONELADA!$B$48</f>
        <v>183.72</v>
      </c>
      <c r="C25" s="77"/>
      <c r="D25" s="97">
        <f>IF(BUSHEL!D28&gt;0,BUSHEL!D28*TONELADA!$B$48,"")</f>
        <v>178.75956</v>
      </c>
      <c r="E25" s="77"/>
      <c r="F25" s="77"/>
      <c r="G25" s="77"/>
      <c r="H25" s="77"/>
      <c r="I25" s="98"/>
      <c r="J25" s="78">
        <f>BUSHEL!J28*$E$48</f>
        <v>147.43316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BUSHEL!B30*TONELADA!$B$48</f>
        <v>184.27115999999998</v>
      </c>
      <c r="C27" s="77"/>
      <c r="D27" s="97">
        <f>IF(BUSHEL!D30&gt;0,BUSHEL!D30*TONELADA!$B$48,"")</f>
        <v>182.61768</v>
      </c>
      <c r="E27" s="77"/>
      <c r="F27" s="77"/>
      <c r="G27" s="77"/>
      <c r="H27" s="77"/>
      <c r="I27" s="98"/>
      <c r="J27" s="78">
        <f>BUSHEL!J30*$E$48</f>
        <v>149.5984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BUSHEL!B31*TONELADA!$B$48</f>
        <v>187.30254</v>
      </c>
      <c r="C29" s="77"/>
      <c r="D29" s="97">
        <f>IF(BUSHEL!D31&gt;0,BUSHEL!D31*TONELADA!$B$48,"")</f>
        <v>187.8537</v>
      </c>
      <c r="E29" s="77"/>
      <c r="F29" s="77"/>
      <c r="G29" s="77"/>
      <c r="H29" s="77"/>
      <c r="I29" s="98"/>
      <c r="J29" s="78">
        <f>BUSHEL!J31*$E$48</f>
        <v>150.77944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BUSHEL!B32*TONELADA!$B$48</f>
        <v>192.4467</v>
      </c>
      <c r="C32" s="104"/>
      <c r="D32" s="105">
        <f>IF(BUSHEL!D32&gt;0,BUSHEL!D32*TONELADA!$B$48,"")</f>
        <v>195.01878</v>
      </c>
      <c r="E32" s="104"/>
      <c r="F32" s="104"/>
      <c r="G32" s="104"/>
      <c r="H32" s="104"/>
      <c r="I32" s="106"/>
      <c r="J32" s="82">
        <f>BUSHEL!J32*$E$48</f>
        <v>153.73203999999998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BUSHEL!B34*TONELADA!$B$48</f>
        <v>196.02924</v>
      </c>
      <c r="C34" s="77"/>
      <c r="D34" s="97">
        <f>IF(BUSHEL!D34&gt;0,BUSHEL!D34*TONELADA!$B$48,"")</f>
        <v>199.7955</v>
      </c>
      <c r="E34" s="77"/>
      <c r="F34" s="77"/>
      <c r="G34" s="77"/>
      <c r="H34" s="77"/>
      <c r="I34" s="98"/>
      <c r="J34" s="78">
        <f>BUSHEL!J34*$E$48</f>
        <v>157.37357999999998</v>
      </c>
      <c r="K34" s="76"/>
    </row>
    <row r="35" spans="1:11" ht="19.5" customHeight="1">
      <c r="A35" s="91" t="s">
        <v>12</v>
      </c>
      <c r="B35" s="92">
        <f>BUSHEL!B35*TONELADA!$B$48</f>
        <v>195.84552</v>
      </c>
      <c r="C35" s="93"/>
      <c r="D35" s="94">
        <f>IF(BUSHEL!D35&gt;0,BUSHEL!D35*TONELADA!$B$48,"")</f>
        <v>202.27572</v>
      </c>
      <c r="E35" s="93"/>
      <c r="F35" s="93"/>
      <c r="G35" s="93"/>
      <c r="H35" s="93"/>
      <c r="I35" s="95"/>
      <c r="J35" s="96">
        <f>BUSHEL!J35*$E$48</f>
        <v>159.73566</v>
      </c>
      <c r="K35" s="92"/>
    </row>
    <row r="36" spans="1:11" ht="19.5" customHeight="1">
      <c r="A36" s="75" t="s">
        <v>13</v>
      </c>
      <c r="B36" s="76">
        <f>BUSHEL!B36*TONELADA!$B$48</f>
        <v>190.88508</v>
      </c>
      <c r="C36" s="77"/>
      <c r="D36" s="97">
        <f>IF(BUSHEL!D36&gt;0,BUSHEL!D36*TONELADA!$B$48,"")</f>
        <v>204.8478</v>
      </c>
      <c r="E36" s="77"/>
      <c r="F36" s="77"/>
      <c r="G36" s="77"/>
      <c r="H36" s="77"/>
      <c r="I36" s="98"/>
      <c r="J36" s="78">
        <f>BUSHEL!J36*$E$48</f>
        <v>161.60564</v>
      </c>
      <c r="K36" s="76"/>
    </row>
    <row r="37" spans="1:11" ht="19.5" customHeight="1">
      <c r="A37" s="91" t="s">
        <v>14</v>
      </c>
      <c r="B37" s="92">
        <f>BUSHEL!B37*TONELADA!$B$48</f>
        <v>191.25252</v>
      </c>
      <c r="C37" s="93"/>
      <c r="D37" s="94">
        <f>IF(BUSHEL!D37&gt;0,BUSHEL!D37*TONELADA!$B$48,"")</f>
        <v>205.67454</v>
      </c>
      <c r="E37" s="93"/>
      <c r="F37" s="93"/>
      <c r="G37" s="93"/>
      <c r="H37" s="93"/>
      <c r="I37" s="95"/>
      <c r="J37" s="96">
        <f>BUSHEL!J37*$E$48</f>
        <v>159.04672</v>
      </c>
      <c r="K37" s="92"/>
    </row>
    <row r="38" spans="1:11" ht="19.5" customHeight="1">
      <c r="A38" s="75" t="s">
        <v>15</v>
      </c>
      <c r="B38" s="76">
        <f>BUSHEL!B38*TONELADA!$B$48</f>
        <v>196.67226</v>
      </c>
      <c r="C38" s="77"/>
      <c r="D38" s="97">
        <f>IF(BUSHEL!D38&gt;0,BUSHEL!D38*TONELADA!$B$48,"")</f>
        <v>210.3594</v>
      </c>
      <c r="E38" s="77"/>
      <c r="F38" s="77"/>
      <c r="G38" s="77"/>
      <c r="H38" s="77"/>
      <c r="I38" s="98"/>
      <c r="J38" s="78">
        <f>BUSHEL!J38*$E$48</f>
        <v>158.25936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BUSHEL!B40*TONELADA!$B$48</f>
        <v>196.94783999999999</v>
      </c>
      <c r="C40" s="77"/>
      <c r="D40" s="97">
        <f>IF(BUSHEL!D40&gt;0,BUSHEL!D40*TONELADA!$B$48,"")</f>
        <v>210.3594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BUSHEL!B41*TONELADA!$B$48</f>
        <v>196.94783999999999</v>
      </c>
      <c r="C41" s="93"/>
      <c r="D41" s="94">
        <f>IF(BUSHEL!D41&gt;0,BUSHEL!D41*TONELADA!$B$48,"")</f>
        <v>210.3594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BUSHEL!B42*TONELADA!$B$48</f>
        <v>196.94783999999999</v>
      </c>
      <c r="C42" s="77"/>
      <c r="D42" s="97">
        <f>IF(BUSHEL!D42&gt;0,BUSHEL!D42*TONELADA!$B$48,"")</f>
        <v>210.3594</v>
      </c>
      <c r="E42" s="77"/>
      <c r="F42" s="77"/>
      <c r="G42" s="77"/>
      <c r="H42" s="77"/>
      <c r="I42" s="98"/>
      <c r="J42" s="78">
        <f>BUSHEL!J42*$E$48</f>
        <v>165.93612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BUSHEL!J44*$E$48</f>
        <v>160.22776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82</v>
      </c>
      <c r="C12" s="47" t="s">
        <v>155</v>
      </c>
    </row>
    <row r="13" spans="1:3" ht="15">
      <c r="A13" s="53" t="s">
        <v>131</v>
      </c>
      <c r="B13" s="54">
        <v>82</v>
      </c>
      <c r="C13" s="54" t="s">
        <v>155</v>
      </c>
    </row>
    <row r="14" spans="1:3" ht="15">
      <c r="A14" s="58" t="s">
        <v>132</v>
      </c>
      <c r="B14" s="47">
        <v>82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76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69</v>
      </c>
      <c r="C11" s="47" t="s">
        <v>155</v>
      </c>
    </row>
    <row r="12" spans="1:3" ht="15">
      <c r="A12" s="53" t="s">
        <v>131</v>
      </c>
      <c r="B12" s="54">
        <v>71</v>
      </c>
      <c r="C12" s="54" t="s">
        <v>155</v>
      </c>
    </row>
    <row r="13" spans="1:3" ht="15">
      <c r="A13" s="55" t="s">
        <v>132</v>
      </c>
      <c r="B13" s="47">
        <v>73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42318</v>
      </c>
      <c r="E4" s="33">
        <v>490.75</v>
      </c>
      <c r="F4" t="s">
        <v>68</v>
      </c>
      <c r="G4" t="s">
        <v>69</v>
      </c>
      <c r="H4" s="90">
        <v>42318</v>
      </c>
      <c r="I4" s="33">
        <v>460.75</v>
      </c>
      <c r="J4" t="s">
        <v>51</v>
      </c>
      <c r="K4" t="s">
        <v>52</v>
      </c>
      <c r="L4" s="90">
        <v>42318</v>
      </c>
      <c r="M4" s="33">
        <v>359</v>
      </c>
    </row>
    <row r="5" spans="2:13" ht="15">
      <c r="B5" t="s">
        <v>61</v>
      </c>
      <c r="C5" t="s">
        <v>65</v>
      </c>
      <c r="D5" s="90">
        <v>42318</v>
      </c>
      <c r="E5" s="33">
        <v>495.5</v>
      </c>
      <c r="F5" t="s">
        <v>70</v>
      </c>
      <c r="G5" t="s">
        <v>71</v>
      </c>
      <c r="H5" s="90">
        <v>42318</v>
      </c>
      <c r="I5" s="33">
        <v>476.25</v>
      </c>
      <c r="J5" t="s">
        <v>78</v>
      </c>
      <c r="K5" t="s">
        <v>79</v>
      </c>
      <c r="L5" s="90">
        <v>42318</v>
      </c>
      <c r="M5" s="33">
        <v>368</v>
      </c>
    </row>
    <row r="6" spans="2:13" ht="15">
      <c r="B6" t="s">
        <v>62</v>
      </c>
      <c r="C6" t="s">
        <v>66</v>
      </c>
      <c r="D6" s="90">
        <v>42318</v>
      </c>
      <c r="E6" s="33">
        <v>500</v>
      </c>
      <c r="F6" t="s">
        <v>72</v>
      </c>
      <c r="G6" t="s">
        <v>73</v>
      </c>
      <c r="H6" s="90">
        <v>42318</v>
      </c>
      <c r="I6" s="33">
        <v>486.5</v>
      </c>
      <c r="J6" t="s">
        <v>80</v>
      </c>
      <c r="K6" t="s">
        <v>81</v>
      </c>
      <c r="L6" s="90">
        <v>42318</v>
      </c>
      <c r="M6" s="33">
        <v>374.5</v>
      </c>
    </row>
    <row r="7" spans="2:13" ht="15">
      <c r="B7" t="s">
        <v>63</v>
      </c>
      <c r="C7" t="s">
        <v>67</v>
      </c>
      <c r="D7" s="90">
        <v>42318</v>
      </c>
      <c r="E7" s="33">
        <v>501.5</v>
      </c>
      <c r="F7" t="s">
        <v>74</v>
      </c>
      <c r="G7" t="s">
        <v>75</v>
      </c>
      <c r="H7" s="90">
        <v>42318</v>
      </c>
      <c r="I7" s="33">
        <v>497</v>
      </c>
      <c r="J7" t="s">
        <v>53</v>
      </c>
      <c r="K7" t="s">
        <v>54</v>
      </c>
      <c r="L7" s="90">
        <v>42318</v>
      </c>
      <c r="M7" s="33">
        <v>380</v>
      </c>
    </row>
    <row r="8" spans="2:13" ht="15">
      <c r="B8" t="s">
        <v>88</v>
      </c>
      <c r="C8" t="s">
        <v>89</v>
      </c>
      <c r="D8" s="90">
        <v>42318</v>
      </c>
      <c r="E8" s="33">
        <v>509.75</v>
      </c>
      <c r="F8" t="s">
        <v>96</v>
      </c>
      <c r="G8" t="s">
        <v>97</v>
      </c>
      <c r="H8" s="90">
        <v>42318</v>
      </c>
      <c r="I8" s="33">
        <v>511.25</v>
      </c>
      <c r="J8" t="s">
        <v>82</v>
      </c>
      <c r="K8" t="s">
        <v>83</v>
      </c>
      <c r="L8" s="90">
        <v>42318</v>
      </c>
      <c r="M8" s="33">
        <v>383</v>
      </c>
    </row>
    <row r="9" spans="2:13" ht="15">
      <c r="B9" t="s">
        <v>90</v>
      </c>
      <c r="C9" t="s">
        <v>91</v>
      </c>
      <c r="D9" s="90">
        <v>42318</v>
      </c>
      <c r="E9" s="33">
        <v>523.75</v>
      </c>
      <c r="F9" t="s">
        <v>98</v>
      </c>
      <c r="G9" t="s">
        <v>99</v>
      </c>
      <c r="H9" s="90">
        <v>42318</v>
      </c>
      <c r="I9" s="33">
        <v>530.75</v>
      </c>
      <c r="J9" t="s">
        <v>55</v>
      </c>
      <c r="K9" t="s">
        <v>56</v>
      </c>
      <c r="L9" s="90">
        <v>42318</v>
      </c>
      <c r="M9" s="33">
        <v>390.5</v>
      </c>
    </row>
    <row r="10" spans="2:13" ht="15">
      <c r="B10" t="s">
        <v>92</v>
      </c>
      <c r="C10" t="s">
        <v>93</v>
      </c>
      <c r="D10" s="90">
        <v>42318</v>
      </c>
      <c r="E10" s="33">
        <v>533.5</v>
      </c>
      <c r="F10" t="s">
        <v>100</v>
      </c>
      <c r="G10" t="s">
        <v>101</v>
      </c>
      <c r="H10" s="90">
        <v>42318</v>
      </c>
      <c r="I10" s="33">
        <v>543.75</v>
      </c>
      <c r="J10" t="s">
        <v>111</v>
      </c>
      <c r="K10" t="s">
        <v>112</v>
      </c>
      <c r="L10" s="90">
        <v>42318</v>
      </c>
      <c r="M10" s="33">
        <v>399.75</v>
      </c>
    </row>
    <row r="11" spans="2:13" ht="15">
      <c r="B11" t="s">
        <v>94</v>
      </c>
      <c r="C11" t="s">
        <v>95</v>
      </c>
      <c r="D11" s="90">
        <v>42318</v>
      </c>
      <c r="E11" s="33">
        <v>533</v>
      </c>
      <c r="F11" t="s">
        <v>102</v>
      </c>
      <c r="G11" t="s">
        <v>103</v>
      </c>
      <c r="H11" s="90">
        <v>42318</v>
      </c>
      <c r="I11" s="33">
        <v>550.5</v>
      </c>
      <c r="J11" t="s">
        <v>113</v>
      </c>
      <c r="K11" t="s">
        <v>114</v>
      </c>
      <c r="L11" s="90">
        <v>42318</v>
      </c>
      <c r="M11" s="33">
        <v>405.75</v>
      </c>
    </row>
    <row r="12" spans="2:13" ht="15">
      <c r="B12" t="s">
        <v>104</v>
      </c>
      <c r="C12" t="s">
        <v>105</v>
      </c>
      <c r="D12" s="90">
        <v>42318</v>
      </c>
      <c r="E12" s="33">
        <v>519.5</v>
      </c>
      <c r="F12" t="s">
        <v>106</v>
      </c>
      <c r="G12" t="s">
        <v>107</v>
      </c>
      <c r="H12" s="90">
        <v>42318</v>
      </c>
      <c r="I12" s="33">
        <v>557.5</v>
      </c>
      <c r="J12" t="s">
        <v>84</v>
      </c>
      <c r="K12" t="s">
        <v>85</v>
      </c>
      <c r="L12" s="90">
        <v>42318</v>
      </c>
      <c r="M12" s="33">
        <v>410.5</v>
      </c>
    </row>
    <row r="13" spans="2:13" ht="15">
      <c r="B13" t="s">
        <v>133</v>
      </c>
      <c r="C13" t="s">
        <v>134</v>
      </c>
      <c r="D13" s="90">
        <v>42318</v>
      </c>
      <c r="E13" s="33">
        <v>520.5</v>
      </c>
      <c r="F13" t="s">
        <v>135</v>
      </c>
      <c r="G13" t="s">
        <v>136</v>
      </c>
      <c r="H13" s="90">
        <v>42318</v>
      </c>
      <c r="I13" s="33">
        <v>559.75</v>
      </c>
      <c r="J13" t="s">
        <v>115</v>
      </c>
      <c r="K13" t="s">
        <v>116</v>
      </c>
      <c r="L13" s="90">
        <v>42318</v>
      </c>
      <c r="M13" s="33">
        <v>404</v>
      </c>
    </row>
    <row r="14" spans="2:13" ht="15">
      <c r="B14" t="s">
        <v>137</v>
      </c>
      <c r="C14" t="s">
        <v>138</v>
      </c>
      <c r="D14" s="90">
        <v>42318</v>
      </c>
      <c r="E14" s="33">
        <v>535.25</v>
      </c>
      <c r="F14" t="s">
        <v>139</v>
      </c>
      <c r="G14" t="s">
        <v>140</v>
      </c>
      <c r="H14" s="90">
        <v>42318</v>
      </c>
      <c r="I14" s="33">
        <v>572.5</v>
      </c>
      <c r="J14" t="s">
        <v>86</v>
      </c>
      <c r="K14" t="s">
        <v>87</v>
      </c>
      <c r="L14" s="90">
        <v>42318</v>
      </c>
      <c r="M14" s="33">
        <v>402</v>
      </c>
    </row>
    <row r="15" spans="2:13" ht="15">
      <c r="B15" t="s">
        <v>141</v>
      </c>
      <c r="C15" t="s">
        <v>142</v>
      </c>
      <c r="D15" s="90">
        <v>42318</v>
      </c>
      <c r="E15" s="33">
        <v>536</v>
      </c>
      <c r="F15" t="s">
        <v>143</v>
      </c>
      <c r="G15" t="s">
        <v>144</v>
      </c>
      <c r="H15" s="90">
        <v>42318</v>
      </c>
      <c r="I15" s="33">
        <v>572.5</v>
      </c>
      <c r="J15" t="s">
        <v>117</v>
      </c>
      <c r="K15" t="s">
        <v>118</v>
      </c>
      <c r="L15" s="90">
        <v>42318</v>
      </c>
      <c r="M15" s="33">
        <v>421.5</v>
      </c>
    </row>
    <row r="16" spans="2:13" ht="15">
      <c r="B16" t="s">
        <v>145</v>
      </c>
      <c r="C16" t="s">
        <v>146</v>
      </c>
      <c r="D16" s="90">
        <v>42318</v>
      </c>
      <c r="E16" s="33">
        <v>536</v>
      </c>
      <c r="F16" t="s">
        <v>147</v>
      </c>
      <c r="G16" t="s">
        <v>148</v>
      </c>
      <c r="H16" s="90">
        <v>42318</v>
      </c>
      <c r="I16" s="33">
        <v>572.5</v>
      </c>
      <c r="J16" t="s">
        <v>119</v>
      </c>
      <c r="K16" t="s">
        <v>120</v>
      </c>
      <c r="L16" s="90">
        <v>42318</v>
      </c>
      <c r="M16" s="33">
        <v>407</v>
      </c>
    </row>
    <row r="17" spans="2:13" ht="15">
      <c r="B17" t="s">
        <v>149</v>
      </c>
      <c r="C17" t="s">
        <v>150</v>
      </c>
      <c r="D17" s="90">
        <v>42318</v>
      </c>
      <c r="E17" s="33">
        <v>536</v>
      </c>
      <c r="F17" t="s">
        <v>151</v>
      </c>
      <c r="G17" t="s">
        <v>152</v>
      </c>
      <c r="H17" s="90">
        <v>42318</v>
      </c>
      <c r="I17" s="33">
        <v>572.5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10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2015-11-11T13:56:37Z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