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<sst xmlns="http://schemas.openxmlformats.org/spreadsheetml/2006/main" count="318" uniqueCount="164">
  <si>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</si>
  <si>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</si>
  <si>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</si>
  <si>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</si>
  <si>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</si>
  <si>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</si>
  <si>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</si>
  <si>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</si>
  <si>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</si>
  <si>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</si>
  <si>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</si>
  <si>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</si>
  <si>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</si>
  <si>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</si>
  <si>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</si>
  <si>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</si>
  <si>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</si>
  <si>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</si>
  <si>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</si>
  <si>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</si>
  <si>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</si>
  <si>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</si>
  <si>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</si>
  <si>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</si>
  <si>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</si>
  <si>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</si>
  <si>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</si>
  <si>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</si>
  <si>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</si>
  <si>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</si>
  <si>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</si>
  <si>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</si>
  <si>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</si>
  <si>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</si>
  <si>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</si>
  <si>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</si>
  <si>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</si>
  <si>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</si>
  <si>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</si>
  <si>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</si>
  <si>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</si>
  <si>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</si>
  <si>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</si>
  <si>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</si>
  <si>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</si>
  <si>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</si>
  <si>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</si>
  <si>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</si>
  <si>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</si>
  <si>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</si>
  <si>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</si>
  <si>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</si>
  <si>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</si>
  <si>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</si>
  <si>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</si>
  <si>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</si>
  <si>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</si>
  <si>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</si>
  <si>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</si>
  <si>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</si>
  <si>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</si>
  <si>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</si>
  <si>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</si>
  <si>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</si>
  <si>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</si>
  <si>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</si>
  <si>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</si>
  <si>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</si>
  <si>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</si>
  <si>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</si>
  <si>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</si>
  <si>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</si>
  <si>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</si>
  <si>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</si>
  <si>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</si>
  <si>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</si>
  <si>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</si>
  <si>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</si>
  <si>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</si>
  <si>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</si>
  <si>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</si>
  <si>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</si>
  <si>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</si>
  <si>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</si>
  <si>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</si>
  <si>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</si>
  <si>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</si>
  <si>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</si>
  <si>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</si>
  <si>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</si>
  <si>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</si>
  <si>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</si>
  <si>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</si>
  <si>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</si>
  <si>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</si>
  <si>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</si>
  <si>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</si>
  <si>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</si>
  <si>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</si>
  <si>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</si>
  <si>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</si>
  <si>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</si>
  <si>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</si>
  <si>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</si>
  <si>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</si>
  <si>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</si>
  <si>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</si>
  <si>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</si>
  <si>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</si>
  <si>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</si>
  <si>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</si>
  <si>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</si>
  <si>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</si>
  <si>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</si>
  <si>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</si>
  <si>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</si>
  <si>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</si>
  <si>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</si>
  <si>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</si>
  <si>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</si>
  <si>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</si>
  <si>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</si>
  <si>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</si>
  <si>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</si>
  <si>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</si>
  <si>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</si>
  <si>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</si>
  <si>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</si>
  <si>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</si>
  <si>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</si>
  <si>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</si>
  <si>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</si>
  <si>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</si>
  <si>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</si>
  <si>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</si>
  <si>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</si>
  <si>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</si>
  <si>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</si>
  <si>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</si>
  <si>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</si>
  <si>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</si>
  <si>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</si>
  <si>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</si>
  <si>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</si>
  <si>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</si>
  <si>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</si>
  <si>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</si>
  <si>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</si>
  <si>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</si>
  <si>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Miércoles</t>
  </si>
  <si>
    <t>31 DEC 2015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</si>
  <si>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</si>
  <si>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</si>
  <si>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</si>
  <si>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</si>
  <si>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</si>
  <si>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</si>
  <si>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 xml:space="preserve">      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</si>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</sst>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0" fillId="0" borderId="0" xfId="0" applyNumberFormat="1" applyAlignment="1">
      <alignment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28">
      <selection activeCell="J41" sqref="J4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Diciembre</v>
      </c>
      <c r="E8" s="4">
        <f>Datos!I25</f>
        <v>2015</v>
      </c>
      <c r="F8" s="4"/>
      <c r="G8" s="4"/>
      <c r="H8" s="3"/>
      <c r="I8" s="3"/>
      <c r="J8" s="3" t="str">
        <f>Datos!D25</f>
        <v>Miércoles</v>
      </c>
      <c r="K8" s="5">
        <f>Datos!E25</f>
        <v>30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119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115</v>
      </c>
      <c r="B17" s="30"/>
      <c r="C17" s="24"/>
      <c r="D17" s="25"/>
      <c r="E17" s="72"/>
      <c r="F17" s="114"/>
      <c r="G17" s="72"/>
      <c r="H17" s="72"/>
      <c r="I17" s="73"/>
      <c r="J17" s="26"/>
      <c r="K17" s="27"/>
    </row>
    <row r="18" spans="1:11" ht="19.5" customHeight="1">
      <c r="A18" s="17" t="s">
        <v>116</v>
      </c>
      <c r="B18" s="30"/>
      <c r="C18" s="24"/>
      <c r="D18" s="25"/>
      <c r="E18" s="72"/>
      <c r="F18" s="114"/>
      <c r="G18" s="72"/>
      <c r="H18" s="72"/>
      <c r="I18" s="73"/>
      <c r="J18" s="26"/>
      <c r="K18" s="27"/>
    </row>
    <row r="19" spans="1:11" ht="19.5" customHeight="1">
      <c r="A19" s="17" t="s">
        <v>15</v>
      </c>
      <c r="B19" s="30"/>
      <c r="C19" s="29"/>
      <c r="D19" s="34"/>
      <c r="E19" s="108"/>
      <c r="F19" s="115"/>
      <c r="G19" s="108"/>
      <c r="H19" s="108"/>
      <c r="I19" s="109"/>
      <c r="J19" s="26"/>
      <c r="K19" s="30"/>
    </row>
    <row r="20" spans="1:11" ht="19.5" customHeight="1">
      <c r="A20" s="17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17" t="s">
        <v>100</v>
      </c>
      <c r="B21" s="30"/>
      <c r="C21" s="24">
        <f>B23+'Primas SRW'!B5</f>
        <v>540</v>
      </c>
      <c r="D21" s="25"/>
      <c r="E21" s="72">
        <f>D23+'Primas HRW'!B6</f>
        <v>582.5</v>
      </c>
      <c r="F21" s="115">
        <f>IF(H52&gt;0,D23+'Primas HRW'!C6,"-")</f>
        <v>607.5</v>
      </c>
      <c r="G21" s="72">
        <f>D23+'Primas HRW'!D6</f>
        <v>592.5</v>
      </c>
      <c r="H21" s="72">
        <f>D23+'Primas HRW'!E6</f>
        <v>577.5</v>
      </c>
      <c r="I21" s="73">
        <f>D23+'Primas HRW'!F6</f>
        <v>572.5</v>
      </c>
      <c r="J21" s="26"/>
      <c r="K21" s="27">
        <f>J23+'Primas maíz'!B5</f>
        <v>413.75</v>
      </c>
    </row>
    <row r="22" spans="1:11" ht="19.5" customHeight="1">
      <c r="A22" s="17" t="s">
        <v>101</v>
      </c>
      <c r="B22" s="30"/>
      <c r="C22" s="24">
        <f>B23+'Primas SRW'!B6</f>
        <v>540</v>
      </c>
      <c r="D22" s="25"/>
      <c r="E22" s="72">
        <f>D23+'Primas HRW'!B7</f>
        <v>582.5</v>
      </c>
      <c r="F22" s="115">
        <f>IF(H52&gt;0,D23+'Primas HRW'!C7,"-")</f>
        <v>607.5</v>
      </c>
      <c r="G22" s="72">
        <f>D23+'Primas HRW'!D7</f>
        <v>592.5</v>
      </c>
      <c r="H22" s="72">
        <f>D23+'Primas HRW'!E7</f>
        <v>577.5</v>
      </c>
      <c r="I22" s="73">
        <f>D23+'Primas HRW'!F7</f>
        <v>572.5</v>
      </c>
      <c r="J22" s="26"/>
      <c r="K22" s="27">
        <f>J23+'Primas maíz'!B6</f>
        <v>416.75</v>
      </c>
    </row>
    <row r="23" spans="1:11" ht="19.5" customHeight="1">
      <c r="A23" s="17" t="s">
        <v>11</v>
      </c>
      <c r="B23" s="30">
        <f>Datos!E4</f>
        <v>470</v>
      </c>
      <c r="C23" s="24">
        <f>B23+'Primas SRW'!B7</f>
        <v>540</v>
      </c>
      <c r="D23" s="25">
        <f>Datos!I4</f>
        <v>468.5</v>
      </c>
      <c r="E23" s="72">
        <f>D23+'Primas HRW'!B8</f>
        <v>582.5</v>
      </c>
      <c r="F23" s="115">
        <f>IF(H52&gt;0,D23+'Primas HRW'!C8,"-")</f>
        <v>607.5</v>
      </c>
      <c r="G23" s="72">
        <f>D23+'Primas HRW'!D8</f>
        <v>592.5</v>
      </c>
      <c r="H23" s="72">
        <f>D23+'Primas HRW'!E8</f>
        <v>577.5</v>
      </c>
      <c r="I23" s="73">
        <f>D23+'Primas HRW'!F8</f>
        <v>572.5</v>
      </c>
      <c r="J23" s="32">
        <f>Datos!M4</f>
        <v>358.75</v>
      </c>
      <c r="K23" s="27">
        <f>J23+'Primas maíz'!B7</f>
        <v>415.75</v>
      </c>
    </row>
    <row r="24" spans="1:11" ht="19.5" customHeight="1">
      <c r="A24" s="17" t="s">
        <v>102</v>
      </c>
      <c r="B24" s="30"/>
      <c r="C24" s="24"/>
      <c r="D24" s="25"/>
      <c r="E24" s="24"/>
      <c r="F24" s="24"/>
      <c r="G24" s="24"/>
      <c r="H24" s="24"/>
      <c r="I24" s="28"/>
      <c r="J24" s="32"/>
      <c r="K24" s="27">
        <f>J25+'Primas maíz'!B8</f>
        <v>419.5</v>
      </c>
    </row>
    <row r="25" spans="1:11" ht="19.5" customHeight="1">
      <c r="A25" s="17" t="s">
        <v>12</v>
      </c>
      <c r="B25" s="30">
        <f>Datos!E5</f>
        <v>476.5</v>
      </c>
      <c r="C25" s="24"/>
      <c r="D25" s="25">
        <f>Datos!I5</f>
        <v>478.75</v>
      </c>
      <c r="E25" s="24"/>
      <c r="F25" s="24"/>
      <c r="G25" s="24"/>
      <c r="H25" s="24"/>
      <c r="I25" s="28"/>
      <c r="J25" s="32">
        <f>Datos!M5</f>
        <v>364.5</v>
      </c>
      <c r="K25" s="27">
        <f>J25+'Primas maíz'!B9</f>
        <v>419.5</v>
      </c>
    </row>
    <row r="26" spans="1:11" ht="19.5" customHeight="1">
      <c r="A26" s="17" t="s">
        <v>113</v>
      </c>
      <c r="B26" s="30"/>
      <c r="C26" s="24"/>
      <c r="D26" s="25"/>
      <c r="E26" s="24"/>
      <c r="F26" s="24"/>
      <c r="G26" s="24"/>
      <c r="H26" s="24"/>
      <c r="I26" s="28"/>
      <c r="J26" s="32"/>
      <c r="K26" s="27"/>
    </row>
    <row r="27" spans="1:11" ht="19.5" customHeight="1">
      <c r="A27" s="17" t="s">
        <v>13</v>
      </c>
      <c r="B27" s="30">
        <f>Datos!E6</f>
        <v>483.25</v>
      </c>
      <c r="C27" s="24"/>
      <c r="D27" s="25">
        <f>Datos!I6</f>
        <v>488.75</v>
      </c>
      <c r="E27" s="24"/>
      <c r="F27" s="24"/>
      <c r="G27" s="24"/>
      <c r="H27" s="24"/>
      <c r="I27" s="28"/>
      <c r="J27" s="32">
        <f>Datos!M6</f>
        <v>370.5</v>
      </c>
      <c r="K27" s="27"/>
    </row>
    <row r="28" spans="1:15" ht="19.5" customHeight="1">
      <c r="A28" s="17" t="s">
        <v>14</v>
      </c>
      <c r="B28" s="30">
        <f>Datos!E7</f>
        <v>492.25</v>
      </c>
      <c r="C28" s="24"/>
      <c r="D28" s="25">
        <f>Datos!I7</f>
        <v>503</v>
      </c>
      <c r="E28" s="24"/>
      <c r="F28" s="24"/>
      <c r="G28" s="24"/>
      <c r="H28" s="24"/>
      <c r="I28" s="28"/>
      <c r="J28" s="32">
        <f>Datos!M7</f>
        <v>375.25</v>
      </c>
      <c r="K28" s="27"/>
      <c r="L28"/>
      <c r="M28"/>
      <c r="N28"/>
      <c r="O28"/>
    </row>
    <row r="29" spans="1:15" ht="19.5" customHeight="1">
      <c r="A29" s="17" t="s">
        <v>15</v>
      </c>
      <c r="B29" s="30">
        <f>Datos!E8</f>
        <v>507.5</v>
      </c>
      <c r="C29" s="29"/>
      <c r="D29" s="25">
        <f>Datos!I8</f>
        <v>523.75</v>
      </c>
      <c r="E29" s="29"/>
      <c r="F29" s="29"/>
      <c r="G29" s="29"/>
      <c r="H29" s="29"/>
      <c r="I29" s="31"/>
      <c r="J29" s="32">
        <f>Datos!M8</f>
        <v>383</v>
      </c>
      <c r="K29" s="30"/>
      <c r="L29"/>
      <c r="M29"/>
      <c r="N29"/>
      <c r="O29"/>
    </row>
    <row r="30" spans="1:15" ht="19.5" customHeight="1">
      <c r="A30" s="17">
        <v>2017</v>
      </c>
      <c r="B30" s="20"/>
      <c r="C30" s="18"/>
      <c r="D30" s="19"/>
      <c r="E30" s="18"/>
      <c r="F30" s="18"/>
      <c r="G30" s="18"/>
      <c r="H30" s="20"/>
      <c r="I30" s="21"/>
      <c r="J30" s="22"/>
      <c r="K30" s="20"/>
      <c r="L30"/>
      <c r="M30"/>
      <c r="N30"/>
      <c r="O30"/>
    </row>
    <row r="31" spans="1:15" ht="19.5" customHeight="1">
      <c r="A31" s="17" t="s">
        <v>11</v>
      </c>
      <c r="B31" s="84">
        <f>Datos!E9</f>
        <v>519.25</v>
      </c>
      <c r="C31" s="85"/>
      <c r="D31" s="86">
        <f>Datos!I9</f>
        <v>538.5</v>
      </c>
      <c r="E31" s="85"/>
      <c r="F31" s="85"/>
      <c r="G31" s="85"/>
      <c r="H31" s="85"/>
      <c r="I31" s="87"/>
      <c r="J31" s="88">
        <f>Datos!M9</f>
        <v>393</v>
      </c>
      <c r="K31" s="84"/>
      <c r="L31"/>
      <c r="M31"/>
      <c r="N31"/>
      <c r="O31"/>
    </row>
    <row r="32" spans="1:15" ht="19.5" customHeight="1">
      <c r="A32" s="17" t="s">
        <v>12</v>
      </c>
      <c r="B32" s="84">
        <f>Datos!E10</f>
        <v>521.75</v>
      </c>
      <c r="C32" s="85"/>
      <c r="D32" s="86">
        <f>Datos!I10</f>
        <v>546</v>
      </c>
      <c r="E32" s="85"/>
      <c r="F32" s="85"/>
      <c r="G32" s="85"/>
      <c r="H32" s="85"/>
      <c r="I32" s="87"/>
      <c r="J32" s="88">
        <f>Datos!M10</f>
        <v>399.25</v>
      </c>
      <c r="K32" s="84"/>
      <c r="L32"/>
      <c r="M32"/>
      <c r="N32"/>
      <c r="O32"/>
    </row>
    <row r="33" spans="1:15" ht="19.5" customHeight="1">
      <c r="A33" s="17" t="s">
        <v>13</v>
      </c>
      <c r="B33" s="84">
        <f>Datos!E11</f>
        <v>517.25</v>
      </c>
      <c r="C33" s="24"/>
      <c r="D33" s="86">
        <f>Datos!I11</f>
        <v>548.75</v>
      </c>
      <c r="E33" s="24"/>
      <c r="F33" s="24"/>
      <c r="G33" s="24"/>
      <c r="H33" s="24"/>
      <c r="I33" s="28"/>
      <c r="J33" s="32">
        <f>Datos!M11</f>
        <v>403.5</v>
      </c>
      <c r="K33" s="27"/>
      <c r="L33"/>
      <c r="M33"/>
      <c r="N33"/>
      <c r="O33"/>
    </row>
    <row r="34" spans="1:15" ht="19.5" customHeight="1">
      <c r="A34" s="17" t="s">
        <v>14</v>
      </c>
      <c r="B34" s="84">
        <f>Datos!E12</f>
        <v>525.5</v>
      </c>
      <c r="C34" s="24"/>
      <c r="D34" s="86">
        <f>Datos!I12</f>
        <v>559</v>
      </c>
      <c r="E34" s="24"/>
      <c r="F34" s="24"/>
      <c r="G34" s="24"/>
      <c r="H34" s="24"/>
      <c r="I34" s="28"/>
      <c r="J34" s="32">
        <f>Datos!M12</f>
        <v>399.5</v>
      </c>
      <c r="K34" s="27"/>
      <c r="L34"/>
      <c r="M34"/>
      <c r="N34"/>
      <c r="O34"/>
    </row>
    <row r="35" spans="1:15" ht="19.5" customHeight="1">
      <c r="A35" s="17" t="s">
        <v>15</v>
      </c>
      <c r="B35" s="84">
        <f>Datos!E13</f>
        <v>536</v>
      </c>
      <c r="C35" s="24"/>
      <c r="D35" s="86">
        <f>Datos!I13</f>
        <v>567.25</v>
      </c>
      <c r="E35" s="24"/>
      <c r="F35" s="24"/>
      <c r="G35" s="24"/>
      <c r="H35" s="24"/>
      <c r="I35" s="28"/>
      <c r="J35" s="32">
        <f>Datos!M13</f>
        <v>398.75</v>
      </c>
      <c r="K35" s="27"/>
      <c r="L35"/>
      <c r="M35"/>
      <c r="N35"/>
      <c r="O35"/>
    </row>
    <row r="36" spans="1:15" ht="19.5" customHeight="1">
      <c r="A36" s="17">
        <v>2018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  <c r="L36"/>
      <c r="M36"/>
      <c r="N36"/>
      <c r="O36"/>
    </row>
    <row r="37" spans="1:15" ht="19.5" customHeight="1">
      <c r="A37" s="17" t="s">
        <v>11</v>
      </c>
      <c r="B37" s="84">
        <f>Datos!E14</f>
        <v>538.5</v>
      </c>
      <c r="C37" s="85"/>
      <c r="D37" s="86">
        <f>Datos!I14</f>
        <v>571</v>
      </c>
      <c r="E37" s="85"/>
      <c r="F37" s="85"/>
      <c r="G37" s="85"/>
      <c r="H37" s="85"/>
      <c r="I37" s="87"/>
      <c r="J37" s="32">
        <f>Datos!M14</f>
        <v>408.5</v>
      </c>
      <c r="K37" s="84"/>
      <c r="L37"/>
      <c r="M37"/>
      <c r="N37"/>
      <c r="O37"/>
    </row>
    <row r="38" spans="1:15" ht="19.5" customHeight="1">
      <c r="A38" s="17" t="s">
        <v>12</v>
      </c>
      <c r="B38" s="84">
        <f>Datos!E15</f>
        <v>538.5</v>
      </c>
      <c r="C38" s="24"/>
      <c r="D38" s="86">
        <f>Datos!I15</f>
        <v>571</v>
      </c>
      <c r="E38" s="24"/>
      <c r="F38" s="24"/>
      <c r="G38" s="24"/>
      <c r="H38" s="24"/>
      <c r="I38" s="28"/>
      <c r="J38" s="32">
        <f>Datos!M15</f>
        <v>413.25</v>
      </c>
      <c r="K38" s="27"/>
      <c r="L38"/>
      <c r="M38"/>
      <c r="N38"/>
      <c r="O38"/>
    </row>
    <row r="39" spans="1:15" ht="19.5" customHeight="1">
      <c r="A39" s="17" t="s">
        <v>13</v>
      </c>
      <c r="B39" s="84">
        <f>Datos!E16</f>
        <v>521.75</v>
      </c>
      <c r="C39" s="85"/>
      <c r="D39" s="86">
        <f>Datos!I16</f>
        <v>571</v>
      </c>
      <c r="E39" s="85"/>
      <c r="F39" s="85"/>
      <c r="G39" s="85"/>
      <c r="H39" s="85"/>
      <c r="I39" s="87"/>
      <c r="J39" s="32">
        <f>Datos!M16</f>
        <v>418.75</v>
      </c>
      <c r="K39" s="84"/>
      <c r="L39"/>
      <c r="M39"/>
      <c r="N39"/>
      <c r="O39"/>
    </row>
    <row r="40" spans="1:15" ht="19.5" customHeight="1">
      <c r="A40" s="17" t="s">
        <v>14</v>
      </c>
      <c r="B40" s="84"/>
      <c r="C40" s="85"/>
      <c r="D40" s="86"/>
      <c r="E40" s="85"/>
      <c r="F40" s="85"/>
      <c r="G40" s="85"/>
      <c r="H40" s="85"/>
      <c r="I40" s="87"/>
      <c r="J40" s="32">
        <f>Datos!M17</f>
        <v>415.75</v>
      </c>
      <c r="K40" s="84"/>
      <c r="L40"/>
      <c r="M40"/>
      <c r="N40"/>
      <c r="O40"/>
    </row>
    <row r="41" spans="1:15" ht="19.5" customHeight="1">
      <c r="A41" s="17" t="s">
        <v>15</v>
      </c>
      <c r="B41" s="30"/>
      <c r="C41" s="24"/>
      <c r="D41" s="25"/>
      <c r="E41" s="24"/>
      <c r="F41" s="24"/>
      <c r="G41" s="24"/>
      <c r="H41" s="24"/>
      <c r="I41" s="28"/>
      <c r="J41" s="32">
        <f>Datos!M18</f>
        <v>410</v>
      </c>
      <c r="K41" s="27"/>
      <c r="L41"/>
      <c r="M41"/>
      <c r="N41"/>
      <c r="O41"/>
    </row>
    <row r="42" spans="1:15" ht="19.5" customHeight="1">
      <c r="A42" s="6"/>
      <c r="B42" s="112"/>
      <c r="C42" s="113"/>
      <c r="D42" s="113"/>
      <c r="E42" s="113"/>
      <c r="F42" s="113"/>
      <c r="G42" s="113"/>
      <c r="H42" s="113"/>
      <c r="I42" s="113"/>
      <c r="J42" s="113"/>
      <c r="K42" s="113"/>
      <c r="L42"/>
      <c r="M42"/>
      <c r="N42"/>
      <c r="O42"/>
    </row>
    <row r="43" spans="1:15" ht="19.5" customHeight="1">
      <c r="A43" s="35" t="s">
        <v>16</v>
      </c>
      <c r="B43" s="36"/>
      <c r="C43" s="36"/>
      <c r="D43" s="36"/>
      <c r="E43" s="36"/>
      <c r="F43" s="36"/>
      <c r="G43" s="36"/>
      <c r="H43" s="36"/>
      <c r="I43" s="36"/>
      <c r="J43" s="37"/>
      <c r="K43" s="37"/>
      <c r="L43"/>
      <c r="M43"/>
      <c r="N43"/>
      <c r="O43" s="33"/>
    </row>
    <row r="44" spans="1:15" ht="19.5" customHeight="1">
      <c r="A44" s="38" t="s">
        <v>17</v>
      </c>
      <c r="L44"/>
      <c r="M44"/>
      <c r="N44"/>
      <c r="O44" s="33"/>
    </row>
    <row r="45" spans="1:15" ht="19.5" customHeight="1">
      <c r="A45" s="38" t="s">
        <v>18</v>
      </c>
      <c r="D45" s="1" t="s">
        <v>19</v>
      </c>
      <c r="J45" s="39"/>
      <c r="L45"/>
      <c r="M45"/>
      <c r="N45"/>
      <c r="O45" s="33"/>
    </row>
    <row r="46" spans="1:15" ht="19.5" customHeight="1">
      <c r="A46" s="37" t="s">
        <v>20</v>
      </c>
      <c r="B46" s="37"/>
      <c r="C46" s="37"/>
      <c r="D46" s="37"/>
      <c r="E46" s="37"/>
      <c r="F46" s="37"/>
      <c r="G46" s="37"/>
      <c r="H46" s="37"/>
      <c r="I46" s="37"/>
      <c r="J46" s="40"/>
      <c r="L46"/>
      <c r="M46"/>
      <c r="N46"/>
      <c r="O46" s="33"/>
    </row>
    <row r="47" ht="19.5" customHeight="1">
      <c r="J47" s="40"/>
    </row>
    <row r="48" spans="1:10" ht="19.5" customHeight="1">
      <c r="A48" s="41" t="s">
        <v>21</v>
      </c>
      <c r="E48" s="42" t="s">
        <v>22</v>
      </c>
      <c r="F48" s="42"/>
      <c r="G48" s="42"/>
      <c r="H48" s="42"/>
      <c r="I48" s="42"/>
      <c r="J48" s="43"/>
    </row>
    <row r="49" spans="5:10" ht="19.5" customHeight="1">
      <c r="E49" s="44">
        <v>0.11</v>
      </c>
      <c r="F49" s="44"/>
      <c r="G49" s="44"/>
      <c r="H49" s="45">
        <f>'Primas HRW'!B17</f>
        <v>-10</v>
      </c>
      <c r="I49" s="45"/>
      <c r="J49" s="43"/>
    </row>
    <row r="50" spans="5:9" ht="19.5" customHeight="1">
      <c r="E50" s="46">
        <v>0.115</v>
      </c>
      <c r="F50" s="46"/>
      <c r="G50" s="46"/>
      <c r="H50" s="45">
        <f>'Primas HRW'!B18</f>
        <v>-5</v>
      </c>
      <c r="I50" s="45"/>
    </row>
    <row r="51" spans="5:9" ht="15">
      <c r="E51" s="46">
        <v>0.125</v>
      </c>
      <c r="F51" s="46"/>
      <c r="G51" s="46"/>
      <c r="H51" s="45">
        <f>'Primas HRW'!B19</f>
        <v>10</v>
      </c>
      <c r="I51" s="45"/>
    </row>
    <row r="52" spans="5:9" ht="15">
      <c r="E52" s="44">
        <v>0.13</v>
      </c>
      <c r="F52" s="44"/>
      <c r="G52" s="44"/>
      <c r="H52" s="45">
        <f>'Primas HRW'!B20</f>
        <v>25</v>
      </c>
      <c r="I52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ignoredErrors>
    <ignoredError sqref="J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7">
      <selection activeCell="J40" sqref="J40:J44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Datos!G25</f>
        <v>Diciembre</v>
      </c>
      <c r="E9" s="3">
        <f>BUSHEL!E8</f>
        <v>2015</v>
      </c>
      <c r="F9" s="3"/>
      <c r="G9" s="3"/>
      <c r="H9" s="3"/>
      <c r="I9" s="3"/>
      <c r="J9" s="3" t="str">
        <f>Datos!D25</f>
        <v>Miércoles</v>
      </c>
      <c r="K9" s="5">
        <f>Datos!E25</f>
        <v>30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118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8" t="s">
        <v>115</v>
      </c>
      <c r="B17" s="99"/>
      <c r="C17" s="100"/>
      <c r="D17" s="101"/>
      <c r="E17" s="106"/>
      <c r="F17" s="117"/>
      <c r="G17" s="106"/>
      <c r="H17" s="106"/>
      <c r="I17" s="107"/>
      <c r="J17" s="102"/>
      <c r="K17" s="99"/>
    </row>
    <row r="18" spans="1:11" ht="19.5" customHeight="1">
      <c r="A18" s="79" t="s">
        <v>116</v>
      </c>
      <c r="B18" s="80"/>
      <c r="C18" s="103"/>
      <c r="D18" s="104"/>
      <c r="E18" s="82"/>
      <c r="F18" s="116"/>
      <c r="G18" s="82"/>
      <c r="H18" s="82"/>
      <c r="I18" s="83"/>
      <c r="J18" s="81"/>
      <c r="K18" s="80"/>
    </row>
    <row r="19" spans="1:11" ht="19.5" customHeight="1">
      <c r="A19" s="98" t="s">
        <v>15</v>
      </c>
      <c r="B19" s="99"/>
      <c r="C19" s="100"/>
      <c r="D19" s="101"/>
      <c r="E19" s="106"/>
      <c r="F19" s="106"/>
      <c r="G19" s="106"/>
      <c r="H19" s="106"/>
      <c r="I19" s="107"/>
      <c r="J19" s="102"/>
      <c r="K19" s="99"/>
    </row>
    <row r="20" spans="1:11" ht="19.5" customHeight="1">
      <c r="A20" s="90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8" t="s">
        <v>100</v>
      </c>
      <c r="B21" s="99"/>
      <c r="C21" s="100">
        <f>BUSHEL!C21*TONELADA!$B$48</f>
        <v>198.4176</v>
      </c>
      <c r="D21" s="101"/>
      <c r="E21" s="106">
        <f>BUSHEL!E21*TONELADA!$B$48</f>
        <v>214.03379999999999</v>
      </c>
      <c r="F21" s="106">
        <f>BUSHEL!F21*TONELADA!$B$48</f>
        <v>223.2198</v>
      </c>
      <c r="G21" s="106">
        <f>BUSHEL!G21*TONELADA!$B$48</f>
        <v>217.7082</v>
      </c>
      <c r="H21" s="106">
        <f>BUSHEL!H21*TONELADA!$B$48</f>
        <v>212.1966</v>
      </c>
      <c r="I21" s="107">
        <f>BUSHEL!I21*TONELADA!$B$48</f>
        <v>210.3594</v>
      </c>
      <c r="J21" s="102"/>
      <c r="K21" s="99">
        <f>BUSHEL!K21*TONELADA!$E$48</f>
        <v>162.8851</v>
      </c>
    </row>
    <row r="22" spans="1:11" ht="19.5" customHeight="1">
      <c r="A22" s="79" t="s">
        <v>101</v>
      </c>
      <c r="B22" s="80"/>
      <c r="C22" s="103">
        <f>BUSHEL!C22*TONELADA!$B$48</f>
        <v>198.4176</v>
      </c>
      <c r="D22" s="104"/>
      <c r="E22" s="82">
        <f>BUSHEL!E22*TONELADA!$B$48</f>
        <v>214.03379999999999</v>
      </c>
      <c r="F22" s="82">
        <f>BUSHEL!F22*TONELADA!$B$48</f>
        <v>223.2198</v>
      </c>
      <c r="G22" s="82">
        <f>BUSHEL!G22*TONELADA!$B$48</f>
        <v>217.7082</v>
      </c>
      <c r="H22" s="82">
        <f>BUSHEL!H22*TONELADA!$B$48</f>
        <v>212.1966</v>
      </c>
      <c r="I22" s="83">
        <f>BUSHEL!I22*TONELADA!$B$48</f>
        <v>210.3594</v>
      </c>
      <c r="J22" s="81"/>
      <c r="K22" s="80">
        <f>BUSHEL!K22*TONELADA!$E$48</f>
        <v>164.06614</v>
      </c>
    </row>
    <row r="23" spans="1:11" ht="19.5" customHeight="1">
      <c r="A23" s="74" t="s">
        <v>11</v>
      </c>
      <c r="B23" s="75">
        <f>BUSHEL!B23*TONELADA!$B$48</f>
        <v>172.6968</v>
      </c>
      <c r="C23" s="100">
        <f>BUSHEL!C23*TONELADA!$B$48</f>
        <v>198.4176</v>
      </c>
      <c r="D23" s="96">
        <f>IF(BUSHEL!D23&gt;0,BUSHEL!D23*TONELADA!$B$48,"")</f>
        <v>172.14564</v>
      </c>
      <c r="E23" s="106">
        <f>BUSHEL!E23*TONELADA!$B$48</f>
        <v>214.03379999999999</v>
      </c>
      <c r="F23" s="106">
        <f>BUSHEL!F23*TONELADA!$B$48</f>
        <v>223.2198</v>
      </c>
      <c r="G23" s="106">
        <f>BUSHEL!G23*TONELADA!$B$48</f>
        <v>217.7082</v>
      </c>
      <c r="H23" s="106">
        <f>BUSHEL!H23*TONELADA!$B$48</f>
        <v>212.1966</v>
      </c>
      <c r="I23" s="107">
        <f>BUSHEL!I23*TONELADA!$B$48</f>
        <v>210.3594</v>
      </c>
      <c r="J23" s="77">
        <f>BUSHEL!J23*$E$48</f>
        <v>141.2327</v>
      </c>
      <c r="K23" s="99">
        <f>BUSHEL!K23*TONELADA!$E$48</f>
        <v>163.67246</v>
      </c>
    </row>
    <row r="24" spans="1:11" ht="19.5" customHeight="1">
      <c r="A24" s="79" t="s">
        <v>102</v>
      </c>
      <c r="B24" s="80"/>
      <c r="C24" s="103"/>
      <c r="D24" s="104"/>
      <c r="E24" s="103"/>
      <c r="F24" s="103"/>
      <c r="G24" s="103"/>
      <c r="H24" s="103"/>
      <c r="I24" s="105"/>
      <c r="J24" s="81"/>
      <c r="K24" s="80">
        <f>BUSHEL!K24*TONELADA!$E$48</f>
        <v>165.14875999999998</v>
      </c>
    </row>
    <row r="25" spans="1:11" ht="19.5" customHeight="1">
      <c r="A25" s="74" t="s">
        <v>12</v>
      </c>
      <c r="B25" s="75">
        <f>BUSHEL!B25*TONELADA!$B$48</f>
        <v>175.08516</v>
      </c>
      <c r="C25" s="76"/>
      <c r="D25" s="96">
        <f>IF(BUSHEL!D25&gt;0,BUSHEL!D25*TONELADA!$B$48,"")</f>
        <v>175.9119</v>
      </c>
      <c r="E25" s="76"/>
      <c r="F25" s="76"/>
      <c r="G25" s="76"/>
      <c r="H25" s="76"/>
      <c r="I25" s="97"/>
      <c r="J25" s="77">
        <f>BUSHEL!J25*$E$48</f>
        <v>143.49635999999998</v>
      </c>
      <c r="K25" s="99">
        <f>BUSHEL!K25*TONELADA!$E$48</f>
        <v>165.14875999999998</v>
      </c>
    </row>
    <row r="26" spans="1:11" ht="19.5" customHeight="1">
      <c r="A26" s="90" t="s">
        <v>113</v>
      </c>
      <c r="B26" s="91"/>
      <c r="C26" s="92"/>
      <c r="D26" s="93"/>
      <c r="E26" s="92"/>
      <c r="F26" s="92"/>
      <c r="G26" s="92"/>
      <c r="H26" s="92"/>
      <c r="I26" s="94"/>
      <c r="J26" s="95"/>
      <c r="K26" s="91"/>
    </row>
    <row r="27" spans="1:11" ht="19.5" customHeight="1">
      <c r="A27" s="74" t="s">
        <v>13</v>
      </c>
      <c r="B27" s="75">
        <f>BUSHEL!B27*TONELADA!$B$48</f>
        <v>177.56538</v>
      </c>
      <c r="C27" s="76"/>
      <c r="D27" s="96">
        <f>IF(BUSHEL!D27&gt;0,BUSHEL!D27*TONELADA!$B$48,"")</f>
        <v>179.5863</v>
      </c>
      <c r="E27" s="76"/>
      <c r="F27" s="76"/>
      <c r="G27" s="76"/>
      <c r="H27" s="76"/>
      <c r="I27" s="97"/>
      <c r="J27" s="77">
        <f>BUSHEL!J27*$E$48</f>
        <v>145.85844</v>
      </c>
      <c r="K27" s="75"/>
    </row>
    <row r="28" spans="1:11" ht="19.5" customHeight="1">
      <c r="A28" s="79" t="s">
        <v>114</v>
      </c>
      <c r="B28" s="80"/>
      <c r="C28" s="103"/>
      <c r="D28" s="104"/>
      <c r="E28" s="103"/>
      <c r="F28" s="103"/>
      <c r="G28" s="103"/>
      <c r="H28" s="103"/>
      <c r="I28" s="105"/>
      <c r="J28" s="81"/>
      <c r="K28" s="80"/>
    </row>
    <row r="29" spans="1:11" ht="19.5" customHeight="1">
      <c r="A29" s="74" t="s">
        <v>14</v>
      </c>
      <c r="B29" s="75">
        <f>BUSHEL!B28*TONELADA!$B$48</f>
        <v>180.87234</v>
      </c>
      <c r="C29" s="76"/>
      <c r="D29" s="96">
        <f>IF(BUSHEL!D28&gt;0,BUSHEL!D28*TONELADA!$B$48,"")</f>
        <v>184.82232</v>
      </c>
      <c r="E29" s="76"/>
      <c r="F29" s="76"/>
      <c r="G29" s="76"/>
      <c r="H29" s="76"/>
      <c r="I29" s="97"/>
      <c r="J29" s="77">
        <f>BUSHEL!J28*$E$48</f>
        <v>147.72842</v>
      </c>
      <c r="K29" s="75"/>
    </row>
    <row r="30" spans="1:11" ht="19.5" customHeight="1">
      <c r="A30" s="90" t="s">
        <v>115</v>
      </c>
      <c r="B30" s="91"/>
      <c r="C30" s="92"/>
      <c r="D30" s="93"/>
      <c r="E30" s="92"/>
      <c r="F30" s="92"/>
      <c r="G30" s="92"/>
      <c r="H30" s="92"/>
      <c r="I30" s="94"/>
      <c r="J30" s="95"/>
      <c r="K30" s="91"/>
    </row>
    <row r="31" spans="1:11" ht="19.5" customHeight="1">
      <c r="A31" s="74" t="s">
        <v>116</v>
      </c>
      <c r="B31" s="75"/>
      <c r="C31" s="76"/>
      <c r="D31" s="96"/>
      <c r="E31" s="76"/>
      <c r="F31" s="76"/>
      <c r="G31" s="76"/>
      <c r="H31" s="76"/>
      <c r="I31" s="97"/>
      <c r="J31" s="77"/>
      <c r="K31" s="75"/>
    </row>
    <row r="32" spans="1:11" ht="19.5" customHeight="1">
      <c r="A32" s="79" t="s">
        <v>15</v>
      </c>
      <c r="B32" s="80">
        <f>BUSHEL!B29*TONELADA!$B$48</f>
        <v>186.4758</v>
      </c>
      <c r="C32" s="103"/>
      <c r="D32" s="104">
        <f>IF(BUSHEL!D29&gt;0,BUSHEL!D29*TONELADA!$B$48,"")</f>
        <v>192.4467</v>
      </c>
      <c r="E32" s="103"/>
      <c r="F32" s="103"/>
      <c r="G32" s="103"/>
      <c r="H32" s="103"/>
      <c r="I32" s="105"/>
      <c r="J32" s="81">
        <f>BUSHEL!J29*$E$48</f>
        <v>150.77944</v>
      </c>
      <c r="K32" s="80"/>
    </row>
    <row r="33" spans="1:11" ht="19.5" customHeight="1">
      <c r="A33" s="90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4" t="s">
        <v>11</v>
      </c>
      <c r="B34" s="75">
        <f>BUSHEL!B31*TONELADA!$B$48</f>
        <v>190.79322</v>
      </c>
      <c r="C34" s="76"/>
      <c r="D34" s="96">
        <f>IF(BUSHEL!D31&gt;0,BUSHEL!D31*TONELADA!$B$48,"")</f>
        <v>197.86643999999998</v>
      </c>
      <c r="E34" s="76"/>
      <c r="F34" s="76"/>
      <c r="G34" s="76"/>
      <c r="H34" s="76"/>
      <c r="I34" s="97"/>
      <c r="J34" s="77">
        <f>BUSHEL!J31*$E$48</f>
        <v>154.71624</v>
      </c>
      <c r="K34" s="75"/>
    </row>
    <row r="35" spans="1:11" ht="19.5" customHeight="1">
      <c r="A35" s="90" t="s">
        <v>12</v>
      </c>
      <c r="B35" s="91">
        <f>BUSHEL!B32*TONELADA!$B$48</f>
        <v>191.71182</v>
      </c>
      <c r="C35" s="92"/>
      <c r="D35" s="93">
        <f>IF(BUSHEL!D32&gt;0,BUSHEL!D32*TONELADA!$B$48,"")</f>
        <v>200.62224</v>
      </c>
      <c r="E35" s="92"/>
      <c r="F35" s="92"/>
      <c r="G35" s="92"/>
      <c r="H35" s="92"/>
      <c r="I35" s="94"/>
      <c r="J35" s="95">
        <f>BUSHEL!J32*$E$48</f>
        <v>157.17674</v>
      </c>
      <c r="K35" s="91"/>
    </row>
    <row r="36" spans="1:11" ht="19.5" customHeight="1">
      <c r="A36" s="74" t="s">
        <v>13</v>
      </c>
      <c r="B36" s="75">
        <f>BUSHEL!B33*TONELADA!$B$48</f>
        <v>190.05834</v>
      </c>
      <c r="C36" s="76"/>
      <c r="D36" s="96">
        <f>IF(BUSHEL!D33&gt;0,BUSHEL!D33*TONELADA!$B$48,"")</f>
        <v>201.6327</v>
      </c>
      <c r="E36" s="76"/>
      <c r="F36" s="76"/>
      <c r="G36" s="76"/>
      <c r="H36" s="76"/>
      <c r="I36" s="97"/>
      <c r="J36" s="77">
        <f>BUSHEL!J33*$E$48</f>
        <v>158.84987999999998</v>
      </c>
      <c r="K36" s="75"/>
    </row>
    <row r="37" spans="1:11" ht="19.5" customHeight="1">
      <c r="A37" s="90" t="s">
        <v>14</v>
      </c>
      <c r="B37" s="91">
        <f>BUSHEL!B34*TONELADA!$B$48</f>
        <v>193.08972</v>
      </c>
      <c r="C37" s="92"/>
      <c r="D37" s="93">
        <f>IF(BUSHEL!D34&gt;0,BUSHEL!D34*TONELADA!$B$48,"")</f>
        <v>205.39896</v>
      </c>
      <c r="E37" s="92"/>
      <c r="F37" s="92"/>
      <c r="G37" s="92"/>
      <c r="H37" s="92"/>
      <c r="I37" s="94"/>
      <c r="J37" s="95">
        <f>BUSHEL!J34*$E$48</f>
        <v>157.27516</v>
      </c>
      <c r="K37" s="91"/>
    </row>
    <row r="38" spans="1:11" ht="19.5" customHeight="1">
      <c r="A38" s="74" t="s">
        <v>15</v>
      </c>
      <c r="B38" s="75">
        <f>BUSHEL!B35*TONELADA!$B$48</f>
        <v>196.94783999999999</v>
      </c>
      <c r="C38" s="76"/>
      <c r="D38" s="96">
        <f>IF(BUSHEL!D35&gt;0,BUSHEL!D35*TONELADA!$B$48,"")</f>
        <v>208.43034</v>
      </c>
      <c r="E38" s="76"/>
      <c r="F38" s="76"/>
      <c r="G38" s="76"/>
      <c r="H38" s="76"/>
      <c r="I38" s="97"/>
      <c r="J38" s="77">
        <f>BUSHEL!J35*$E$48</f>
        <v>156.9799</v>
      </c>
      <c r="K38" s="75"/>
    </row>
    <row r="39" spans="1:11" ht="19.5" customHeight="1">
      <c r="A39" s="90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4" t="s">
        <v>11</v>
      </c>
      <c r="B40" s="75">
        <f>BUSHEL!B37*TONELADA!$B$48</f>
        <v>197.86643999999998</v>
      </c>
      <c r="C40" s="76"/>
      <c r="D40" s="96">
        <f>IF(BUSHEL!D37&gt;0,BUSHEL!D37*TONELADA!$B$48,"")</f>
        <v>209.80823999999998</v>
      </c>
      <c r="E40" s="76"/>
      <c r="F40" s="76"/>
      <c r="G40" s="76"/>
      <c r="H40" s="76"/>
      <c r="I40" s="97"/>
      <c r="J40" s="77">
        <f>BUSHEL!J37*$E$48</f>
        <v>160.81828</v>
      </c>
      <c r="K40" s="75"/>
    </row>
    <row r="41" spans="1:11" ht="19.5" customHeight="1">
      <c r="A41" s="90" t="s">
        <v>12</v>
      </c>
      <c r="B41" s="91">
        <f>BUSHEL!B38*TONELADA!$B$48</f>
        <v>197.86643999999998</v>
      </c>
      <c r="C41" s="92"/>
      <c r="D41" s="93">
        <f>IF(BUSHEL!D38&gt;0,BUSHEL!D38*TONELADA!$B$48,"")</f>
        <v>209.80823999999998</v>
      </c>
      <c r="E41" s="92"/>
      <c r="F41" s="92"/>
      <c r="G41" s="92"/>
      <c r="H41" s="92"/>
      <c r="I41" s="94"/>
      <c r="J41" s="95">
        <f>BUSHEL!J38*$E$48</f>
        <v>162.68825999999999</v>
      </c>
      <c r="K41" s="91"/>
    </row>
    <row r="42" spans="1:11" ht="19.5" customHeight="1">
      <c r="A42" s="74" t="s">
        <v>13</v>
      </c>
      <c r="B42" s="75">
        <f>BUSHEL!B39*TONELADA!$B$48</f>
        <v>191.71182</v>
      </c>
      <c r="C42" s="76"/>
      <c r="D42" s="96">
        <f>IF(BUSHEL!D39&gt;0,BUSHEL!D39*TONELADA!$B$48,"")</f>
        <v>209.80823999999998</v>
      </c>
      <c r="E42" s="76"/>
      <c r="F42" s="76"/>
      <c r="G42" s="76"/>
      <c r="H42" s="76"/>
      <c r="I42" s="97"/>
      <c r="J42" s="77">
        <f>BUSHEL!J39*$E$48</f>
        <v>164.8535</v>
      </c>
      <c r="K42" s="75"/>
    </row>
    <row r="43" spans="1:11" ht="19.5" customHeight="1">
      <c r="A43" s="90" t="s">
        <v>14</v>
      </c>
      <c r="B43" s="91"/>
      <c r="C43" s="92"/>
      <c r="D43" s="93"/>
      <c r="E43" s="92"/>
      <c r="F43" s="92"/>
      <c r="G43" s="92"/>
      <c r="H43" s="92"/>
      <c r="I43" s="94"/>
      <c r="J43" s="95">
        <f>BUSHEL!J40*$E$48</f>
        <v>163.67246</v>
      </c>
      <c r="K43" s="91"/>
    </row>
    <row r="44" spans="1:11" ht="19.5" customHeight="1">
      <c r="A44" s="74" t="s">
        <v>15</v>
      </c>
      <c r="B44" s="75"/>
      <c r="C44" s="76"/>
      <c r="D44" s="96"/>
      <c r="E44" s="76"/>
      <c r="F44" s="76"/>
      <c r="G44" s="76"/>
      <c r="H44" s="76"/>
      <c r="I44" s="97"/>
      <c r="J44" s="77">
        <f>BUSHEL!J41*$E$48</f>
        <v>161.40879999999999</v>
      </c>
      <c r="K44" s="75"/>
    </row>
    <row r="45" spans="1:11" ht="19.5" customHeight="1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HRW'!B17*B48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HRW'!B18*B48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HRW'!B19*B48</f>
        <v>3.6744</v>
      </c>
      <c r="I54" s="45"/>
      <c r="J54" s="43"/>
    </row>
    <row r="55" spans="5:10" ht="15">
      <c r="E55" s="44">
        <v>0.13</v>
      </c>
      <c r="F55" s="44"/>
      <c r="G55" s="44"/>
      <c r="H55" s="44">
        <f>'Primas HRW'!B20</f>
        <v>25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C12" sqref="C12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2016</v>
      </c>
      <c r="B4" s="128"/>
      <c r="C4" s="129"/>
    </row>
    <row r="5" spans="1:3" ht="15">
      <c r="A5" s="56" t="s">
        <v>121</v>
      </c>
      <c r="B5" s="57">
        <v>70</v>
      </c>
      <c r="C5" s="47" t="s">
        <v>146</v>
      </c>
    </row>
    <row r="6" spans="1:3" ht="15">
      <c r="A6" s="53" t="s">
        <v>122</v>
      </c>
      <c r="B6" s="54">
        <v>70</v>
      </c>
      <c r="C6" s="54" t="s">
        <v>146</v>
      </c>
    </row>
    <row r="7" spans="1:3" ht="15">
      <c r="A7" s="58" t="s">
        <v>123</v>
      </c>
      <c r="B7" s="47">
        <v>70</v>
      </c>
      <c r="C7" s="47" t="s">
        <v>146</v>
      </c>
    </row>
    <row r="8" spans="1:3" ht="15">
      <c r="A8" s="53" t="s">
        <v>27</v>
      </c>
      <c r="B8" s="54">
        <v>70</v>
      </c>
      <c r="C8" s="54" t="s">
        <v>147</v>
      </c>
    </row>
    <row r="9" spans="1:3" ht="15">
      <c r="A9" s="56" t="s">
        <v>144</v>
      </c>
      <c r="B9" s="57">
        <v>70</v>
      </c>
      <c r="C9" s="47" t="s">
        <v>147</v>
      </c>
    </row>
    <row r="10" spans="1:3" ht="15">
      <c r="A10" s="53" t="s">
        <v>145</v>
      </c>
      <c r="B10" s="54">
        <v>60</v>
      </c>
      <c r="C10" s="54" t="s">
        <v>148</v>
      </c>
    </row>
    <row r="11" spans="1:3" ht="15">
      <c r="A11" s="58" t="s">
        <v>28</v>
      </c>
      <c r="B11" s="47">
        <v>60</v>
      </c>
      <c r="C11" s="47" t="s">
        <v>148</v>
      </c>
    </row>
    <row r="12" spans="1:3" ht="15">
      <c r="A12" s="53" t="s">
        <v>29</v>
      </c>
      <c r="B12" s="54"/>
      <c r="C12" s="54"/>
    </row>
    <row r="13" spans="1:3" ht="15">
      <c r="A13" s="58" t="s">
        <v>30</v>
      </c>
      <c r="B13" s="47"/>
      <c r="C13" s="47"/>
    </row>
    <row r="14" spans="1:3" ht="15">
      <c r="A14" s="118"/>
      <c r="B14" s="119"/>
      <c r="C14" s="119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36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37</v>
      </c>
    </row>
    <row r="5" spans="1:7" ht="15.75">
      <c r="A5" s="132">
        <v>2016</v>
      </c>
      <c r="B5" s="133"/>
      <c r="C5" s="133"/>
      <c r="D5" s="133"/>
      <c r="E5" s="133"/>
      <c r="F5" s="133"/>
      <c r="G5" s="134"/>
    </row>
    <row r="6" spans="1:7" ht="15">
      <c r="A6" s="55" t="s">
        <v>121</v>
      </c>
      <c r="B6" s="47">
        <v>114</v>
      </c>
      <c r="C6" s="47">
        <f>IF($B$20&gt;0,B6+$B$20," -")</f>
        <v>139</v>
      </c>
      <c r="D6" s="47">
        <f>B6+B19</f>
        <v>124</v>
      </c>
      <c r="E6" s="63">
        <f>B6+B18</f>
        <v>109</v>
      </c>
      <c r="F6" s="47">
        <f>B6+B17</f>
        <v>104</v>
      </c>
      <c r="G6" s="47" t="s">
        <v>146</v>
      </c>
    </row>
    <row r="7" spans="1:7" ht="15">
      <c r="A7" s="53" t="s">
        <v>122</v>
      </c>
      <c r="B7" s="54">
        <v>114</v>
      </c>
      <c r="C7" s="54">
        <f>IF($B$20&gt;0,B7+$B$20," -")</f>
        <v>139</v>
      </c>
      <c r="D7" s="54">
        <f>B7+B19</f>
        <v>124</v>
      </c>
      <c r="E7" s="54">
        <f>B6+B18</f>
        <v>109</v>
      </c>
      <c r="F7" s="54">
        <f>B6+B17</f>
        <v>104</v>
      </c>
      <c r="G7" s="59" t="s">
        <v>146</v>
      </c>
    </row>
    <row r="8" spans="1:7" ht="15">
      <c r="A8" s="55" t="s">
        <v>123</v>
      </c>
      <c r="B8" s="47">
        <v>114</v>
      </c>
      <c r="C8" s="47">
        <f>IF($B$20&gt;0,B8+$B$20," -")</f>
        <v>139</v>
      </c>
      <c r="D8" s="47">
        <f>B8+B19</f>
        <v>124</v>
      </c>
      <c r="E8" s="63">
        <f>B6+B18</f>
        <v>109</v>
      </c>
      <c r="F8" s="47">
        <f>B6+B17</f>
        <v>104</v>
      </c>
      <c r="G8" s="47" t="s">
        <v>146</v>
      </c>
    </row>
    <row r="9" spans="1:7" ht="15">
      <c r="A9" s="53" t="s">
        <v>27</v>
      </c>
      <c r="B9" s="54"/>
      <c r="C9" s="54"/>
      <c r="D9" s="54"/>
      <c r="E9" s="54"/>
      <c r="F9" s="54"/>
      <c r="G9" s="59"/>
    </row>
    <row r="10" spans="1:7" ht="15">
      <c r="A10" s="55" t="s">
        <v>144</v>
      </c>
      <c r="B10" s="47"/>
      <c r="C10" s="47"/>
      <c r="D10" s="47"/>
      <c r="E10" s="63"/>
      <c r="F10" s="47"/>
      <c r="G10" s="47"/>
    </row>
    <row r="11" spans="1:7" ht="15">
      <c r="A11" s="53" t="s">
        <v>145</v>
      </c>
      <c r="B11" s="59"/>
      <c r="C11" s="59"/>
      <c r="D11" s="59"/>
      <c r="E11" s="54"/>
      <c r="F11" s="54"/>
      <c r="G11" s="59"/>
    </row>
    <row r="12" spans="1:7" ht="15">
      <c r="A12" s="55" t="s">
        <v>28</v>
      </c>
      <c r="B12" s="47"/>
      <c r="C12" s="47"/>
      <c r="D12" s="47"/>
      <c r="E12" s="63"/>
      <c r="F12" s="47"/>
      <c r="G12" s="47"/>
    </row>
    <row r="13" spans="1:7" ht="15">
      <c r="A13" s="53" t="s">
        <v>29</v>
      </c>
      <c r="B13" s="59"/>
      <c r="C13" s="59"/>
      <c r="D13" s="59"/>
      <c r="E13" s="54"/>
      <c r="F13" s="54"/>
      <c r="G13" s="59"/>
    </row>
    <row r="14" spans="1:7" ht="15">
      <c r="A14" s="55" t="s">
        <v>30</v>
      </c>
      <c r="B14" s="47"/>
      <c r="C14" s="47"/>
      <c r="D14" s="47"/>
      <c r="E14" s="63"/>
      <c r="F14" s="47"/>
      <c r="G14" s="47"/>
    </row>
    <row r="16" spans="1:6" ht="15">
      <c r="A16" t="s">
        <v>38</v>
      </c>
      <c r="F16" t="s">
        <v>31</v>
      </c>
    </row>
    <row r="17" spans="1:6" ht="15">
      <c r="A17" s="64">
        <v>0.11</v>
      </c>
      <c r="B17">
        <v>-10</v>
      </c>
      <c r="F17" t="s">
        <v>32</v>
      </c>
    </row>
    <row r="18" spans="1:6" ht="15">
      <c r="A18" s="65">
        <v>0.115</v>
      </c>
      <c r="B18" s="78">
        <v>-5</v>
      </c>
      <c r="C18" s="78"/>
      <c r="D18" s="78"/>
      <c r="F18" t="s">
        <v>33</v>
      </c>
    </row>
    <row r="19" spans="1:6" ht="15">
      <c r="A19" s="66">
        <v>0.125</v>
      </c>
      <c r="B19" s="67">
        <v>10</v>
      </c>
      <c r="C19" s="67"/>
      <c r="D19" s="67"/>
      <c r="F19" t="s">
        <v>34</v>
      </c>
    </row>
    <row r="20" spans="1:6" ht="15">
      <c r="A20" s="64">
        <v>0.13</v>
      </c>
      <c r="B20" s="68">
        <v>25</v>
      </c>
      <c r="C20" s="68"/>
      <c r="D20" s="68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4" sqref="A4:C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50" t="s">
        <v>25</v>
      </c>
    </row>
    <row r="3" spans="2:3" ht="15.75">
      <c r="B3" s="51" t="s">
        <v>40</v>
      </c>
      <c r="C3" s="52" t="s">
        <v>26</v>
      </c>
    </row>
    <row r="4" spans="1:3" ht="15.75">
      <c r="A4" s="127">
        <v>2016</v>
      </c>
      <c r="B4" s="128"/>
      <c r="C4" s="129"/>
    </row>
    <row r="5" spans="1:3" ht="15">
      <c r="A5" s="55" t="s">
        <v>121</v>
      </c>
      <c r="B5" s="47">
        <v>55</v>
      </c>
      <c r="C5" s="47" t="s">
        <v>146</v>
      </c>
    </row>
    <row r="6" spans="1:3" ht="15">
      <c r="A6" s="53" t="s">
        <v>122</v>
      </c>
      <c r="B6" s="54">
        <v>58</v>
      </c>
      <c r="C6" s="54" t="s">
        <v>146</v>
      </c>
    </row>
    <row r="7" spans="1:3" ht="15">
      <c r="A7" s="55" t="s">
        <v>123</v>
      </c>
      <c r="B7" s="47">
        <v>57</v>
      </c>
      <c r="C7" s="47" t="s">
        <v>146</v>
      </c>
    </row>
    <row r="8" spans="1:3" ht="15">
      <c r="A8" s="53" t="s">
        <v>27</v>
      </c>
      <c r="B8" s="54">
        <v>55</v>
      </c>
      <c r="C8" s="54" t="s">
        <v>147</v>
      </c>
    </row>
    <row r="9" spans="1:3" ht="15">
      <c r="A9" s="55" t="s">
        <v>144</v>
      </c>
      <c r="B9" s="47">
        <v>55</v>
      </c>
      <c r="C9" s="47" t="s">
        <v>147</v>
      </c>
    </row>
    <row r="10" spans="1:3" ht="15">
      <c r="A10" s="53" t="s">
        <v>145</v>
      </c>
      <c r="B10" s="54"/>
      <c r="C10" s="54"/>
    </row>
    <row r="12" ht="15">
      <c r="A12" t="s">
        <v>31</v>
      </c>
    </row>
    <row r="13" ht="15">
      <c r="A13" t="s">
        <v>32</v>
      </c>
    </row>
    <row r="14" ht="15">
      <c r="A14" t="s">
        <v>33</v>
      </c>
    </row>
    <row r="15" ht="15">
      <c r="A15" t="s">
        <v>34</v>
      </c>
    </row>
    <row r="16" ht="15">
      <c r="A16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B1">
      <selection activeCell="M18" sqref="M18"/>
    </sheetView>
  </sheetViews>
  <sheetFormatPr defaultColWidth="12.4453125" defaultRowHeight="15"/>
  <cols>
    <col min="1" max="1" width="12.4453125" style="69" customWidth="1"/>
    <col min="2" max="2" width="6.4453125" style="69" customWidth="1"/>
    <col min="3" max="3" width="22.10546875" style="69" customWidth="1"/>
    <col min="4" max="4" width="11.6640625" style="69" customWidth="1"/>
    <col min="5" max="5" width="6.88671875" style="69" customWidth="1"/>
    <col min="6" max="6" width="7.6640625" style="69" customWidth="1"/>
    <col min="7" max="7" width="20.10546875" style="69" customWidth="1"/>
    <col min="8" max="8" width="10.99609375" style="69" customWidth="1"/>
    <col min="9" max="9" width="6.99609375" style="69" customWidth="1"/>
    <col min="10" max="10" width="4.99609375" style="69" customWidth="1"/>
    <col min="11" max="11" width="17.3359375" style="69" customWidth="1"/>
    <col min="12" max="12" width="11.21484375" style="69" customWidth="1"/>
    <col min="13" max="13" width="6.88671875" style="69" customWidth="1"/>
    <col min="14" max="16384" width="12.4453125" style="69" customWidth="1"/>
  </cols>
  <sheetData>
    <row r="1" ht="15">
      <c r="A1" s="69" t="s">
        <v>41</v>
      </c>
    </row>
    <row r="2" spans="3:11" ht="15">
      <c r="C2" s="69" t="s">
        <v>42</v>
      </c>
      <c r="G2" s="69" t="s">
        <v>43</v>
      </c>
      <c r="K2" s="69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t="s">
        <v>150</v>
      </c>
      <c r="E4" s="33">
        <v>470</v>
      </c>
      <c r="F4" t="s">
        <v>62</v>
      </c>
      <c r="G4" t="s">
        <v>63</v>
      </c>
      <c r="H4" t="s">
        <v>150</v>
      </c>
      <c r="I4" s="33">
        <v>468.5</v>
      </c>
      <c r="J4" t="s">
        <v>70</v>
      </c>
      <c r="K4" t="s">
        <v>71</v>
      </c>
      <c r="L4" t="s">
        <v>150</v>
      </c>
      <c r="M4" s="33">
        <v>358.75</v>
      </c>
    </row>
    <row r="5" spans="2:13" ht="15">
      <c r="B5" t="s">
        <v>57</v>
      </c>
      <c r="C5" t="s">
        <v>60</v>
      </c>
      <c r="D5" t="s">
        <v>150</v>
      </c>
      <c r="E5" s="33">
        <v>476.5</v>
      </c>
      <c r="F5" t="s">
        <v>64</v>
      </c>
      <c r="G5" t="s">
        <v>65</v>
      </c>
      <c r="H5" t="s">
        <v>150</v>
      </c>
      <c r="I5" s="33">
        <v>478.75</v>
      </c>
      <c r="J5" t="s">
        <v>72</v>
      </c>
      <c r="K5" t="s">
        <v>73</v>
      </c>
      <c r="L5" t="s">
        <v>150</v>
      </c>
      <c r="M5" s="33">
        <v>364.5</v>
      </c>
    </row>
    <row r="6" spans="2:13" ht="15">
      <c r="B6" t="s">
        <v>58</v>
      </c>
      <c r="C6" t="s">
        <v>61</v>
      </c>
      <c r="D6" t="s">
        <v>150</v>
      </c>
      <c r="E6" s="33">
        <v>483.25</v>
      </c>
      <c r="F6" t="s">
        <v>66</v>
      </c>
      <c r="G6" t="s">
        <v>67</v>
      </c>
      <c r="H6" t="s">
        <v>150</v>
      </c>
      <c r="I6" s="33">
        <v>488.75</v>
      </c>
      <c r="J6" t="s">
        <v>49</v>
      </c>
      <c r="K6" t="s">
        <v>50</v>
      </c>
      <c r="L6" t="s">
        <v>150</v>
      </c>
      <c r="M6" s="33">
        <v>370.5</v>
      </c>
    </row>
    <row r="7" spans="2:13" ht="15">
      <c r="B7" t="s">
        <v>80</v>
      </c>
      <c r="C7" t="s">
        <v>81</v>
      </c>
      <c r="D7" t="s">
        <v>150</v>
      </c>
      <c r="E7" s="33">
        <v>492.25</v>
      </c>
      <c r="F7" t="s">
        <v>88</v>
      </c>
      <c r="G7" t="s">
        <v>89</v>
      </c>
      <c r="H7" t="s">
        <v>150</v>
      </c>
      <c r="I7" s="33">
        <v>503</v>
      </c>
      <c r="J7" t="s">
        <v>74</v>
      </c>
      <c r="K7" t="s">
        <v>75</v>
      </c>
      <c r="L7" t="s">
        <v>150</v>
      </c>
      <c r="M7" s="33">
        <v>375.25</v>
      </c>
    </row>
    <row r="8" spans="2:13" ht="15">
      <c r="B8" t="s">
        <v>82</v>
      </c>
      <c r="C8" t="s">
        <v>83</v>
      </c>
      <c r="D8" t="s">
        <v>150</v>
      </c>
      <c r="E8" s="33">
        <v>507.5</v>
      </c>
      <c r="F8" t="s">
        <v>90</v>
      </c>
      <c r="G8" t="s">
        <v>91</v>
      </c>
      <c r="H8" t="s">
        <v>150</v>
      </c>
      <c r="I8" s="33">
        <v>523.75</v>
      </c>
      <c r="J8" t="s">
        <v>51</v>
      </c>
      <c r="K8" t="s">
        <v>52</v>
      </c>
      <c r="L8" t="s">
        <v>150</v>
      </c>
      <c r="M8" s="33">
        <v>383</v>
      </c>
    </row>
    <row r="9" spans="2:13" ht="15">
      <c r="B9" t="s">
        <v>84</v>
      </c>
      <c r="C9" t="s">
        <v>85</v>
      </c>
      <c r="D9" t="s">
        <v>150</v>
      </c>
      <c r="E9" s="33">
        <v>519.25</v>
      </c>
      <c r="F9" t="s">
        <v>92</v>
      </c>
      <c r="G9" t="s">
        <v>93</v>
      </c>
      <c r="H9" t="s">
        <v>150</v>
      </c>
      <c r="I9" s="33">
        <v>538.5</v>
      </c>
      <c r="J9" t="s">
        <v>103</v>
      </c>
      <c r="K9" t="s">
        <v>104</v>
      </c>
      <c r="L9" t="s">
        <v>150</v>
      </c>
      <c r="M9" s="33">
        <v>393</v>
      </c>
    </row>
    <row r="10" spans="2:13" ht="15">
      <c r="B10" t="s">
        <v>86</v>
      </c>
      <c r="C10" t="s">
        <v>87</v>
      </c>
      <c r="D10" t="s">
        <v>150</v>
      </c>
      <c r="E10" s="33">
        <v>521.75</v>
      </c>
      <c r="F10" t="s">
        <v>94</v>
      </c>
      <c r="G10" t="s">
        <v>95</v>
      </c>
      <c r="H10" t="s">
        <v>150</v>
      </c>
      <c r="I10" s="33">
        <v>546</v>
      </c>
      <c r="J10" t="s">
        <v>105</v>
      </c>
      <c r="K10" t="s">
        <v>106</v>
      </c>
      <c r="L10" t="s">
        <v>150</v>
      </c>
      <c r="M10" s="33">
        <v>399.25</v>
      </c>
    </row>
    <row r="11" spans="2:13" ht="15">
      <c r="B11" t="s">
        <v>96</v>
      </c>
      <c r="C11" t="s">
        <v>97</v>
      </c>
      <c r="D11" t="s">
        <v>150</v>
      </c>
      <c r="E11" s="33">
        <v>517.25</v>
      </c>
      <c r="F11" t="s">
        <v>98</v>
      </c>
      <c r="G11" t="s">
        <v>99</v>
      </c>
      <c r="H11" t="s">
        <v>150</v>
      </c>
      <c r="I11" s="33">
        <v>548.75</v>
      </c>
      <c r="J11" t="s">
        <v>76</v>
      </c>
      <c r="K11" t="s">
        <v>77</v>
      </c>
      <c r="L11" t="s">
        <v>150</v>
      </c>
      <c r="M11" s="33">
        <v>403.5</v>
      </c>
    </row>
    <row r="12" spans="2:13" ht="15">
      <c r="B12" t="s">
        <v>124</v>
      </c>
      <c r="C12" t="s">
        <v>125</v>
      </c>
      <c r="D12" t="s">
        <v>150</v>
      </c>
      <c r="E12" s="33">
        <v>525.5</v>
      </c>
      <c r="F12" t="s">
        <v>126</v>
      </c>
      <c r="G12" t="s">
        <v>127</v>
      </c>
      <c r="H12" t="s">
        <v>150</v>
      </c>
      <c r="I12" s="33">
        <v>559</v>
      </c>
      <c r="J12" t="s">
        <v>107</v>
      </c>
      <c r="K12" t="s">
        <v>108</v>
      </c>
      <c r="L12" t="s">
        <v>150</v>
      </c>
      <c r="M12" s="33">
        <v>399.5</v>
      </c>
    </row>
    <row r="13" spans="2:13" ht="15">
      <c r="B13" t="s">
        <v>128</v>
      </c>
      <c r="C13" t="s">
        <v>129</v>
      </c>
      <c r="D13" t="s">
        <v>150</v>
      </c>
      <c r="E13" s="33">
        <v>536</v>
      </c>
      <c r="F13" t="s">
        <v>130</v>
      </c>
      <c r="G13" t="s">
        <v>131</v>
      </c>
      <c r="H13" t="s">
        <v>150</v>
      </c>
      <c r="I13" s="33">
        <v>567.25</v>
      </c>
      <c r="J13" t="s">
        <v>78</v>
      </c>
      <c r="K13" t="s">
        <v>79</v>
      </c>
      <c r="L13" t="s">
        <v>150</v>
      </c>
      <c r="M13" s="33">
        <v>398.75</v>
      </c>
    </row>
    <row r="14" spans="2:13" ht="15">
      <c r="B14" t="s">
        <v>132</v>
      </c>
      <c r="C14" t="s">
        <v>133</v>
      </c>
      <c r="D14" t="s">
        <v>150</v>
      </c>
      <c r="E14" s="33">
        <v>538.5</v>
      </c>
      <c r="F14" t="s">
        <v>134</v>
      </c>
      <c r="G14" t="s">
        <v>135</v>
      </c>
      <c r="H14" t="s">
        <v>150</v>
      </c>
      <c r="I14" s="33">
        <v>571</v>
      </c>
      <c r="J14" t="s">
        <v>151</v>
      </c>
      <c r="K14" t="s">
        <v>152</v>
      </c>
      <c r="L14" t="s">
        <v>150</v>
      </c>
      <c r="M14" s="33">
        <v>408.5</v>
      </c>
    </row>
    <row r="15" spans="2:13" ht="15">
      <c r="B15" t="s">
        <v>136</v>
      </c>
      <c r="C15" t="s">
        <v>137</v>
      </c>
      <c r="D15" t="s">
        <v>150</v>
      </c>
      <c r="E15" s="33">
        <v>538.5</v>
      </c>
      <c r="F15" t="s">
        <v>138</v>
      </c>
      <c r="G15" t="s">
        <v>139</v>
      </c>
      <c r="H15" t="s">
        <v>150</v>
      </c>
      <c r="I15" s="33">
        <v>571</v>
      </c>
      <c r="J15" t="s">
        <v>153</v>
      </c>
      <c r="K15" t="s">
        <v>154</v>
      </c>
      <c r="L15" t="s">
        <v>150</v>
      </c>
      <c r="M15" s="33">
        <v>413.25</v>
      </c>
    </row>
    <row r="16" spans="2:13" ht="15">
      <c r="B16" t="s">
        <v>140</v>
      </c>
      <c r="C16" t="s">
        <v>141</v>
      </c>
      <c r="D16" t="s">
        <v>150</v>
      </c>
      <c r="E16" s="33">
        <v>521.75</v>
      </c>
      <c r="F16" t="s">
        <v>142</v>
      </c>
      <c r="G16" t="s">
        <v>143</v>
      </c>
      <c r="H16" t="s">
        <v>150</v>
      </c>
      <c r="I16" s="33">
        <v>571</v>
      </c>
      <c r="J16" t="s">
        <v>109</v>
      </c>
      <c r="K16" t="s">
        <v>110</v>
      </c>
      <c r="L16" t="s">
        <v>150</v>
      </c>
      <c r="M16" s="33">
        <v>418.75</v>
      </c>
    </row>
    <row r="17" spans="2:13" ht="15">
      <c r="B17"/>
      <c r="C17"/>
      <c r="D17"/>
      <c r="E17"/>
      <c r="F17" t="s">
        <v>155</v>
      </c>
      <c r="G17" t="s">
        <v>156</v>
      </c>
      <c r="H17" t="s">
        <v>157</v>
      </c>
      <c r="I17" s="135">
        <v>0</v>
      </c>
      <c r="J17" t="s">
        <v>158</v>
      </c>
      <c r="K17" t="s">
        <v>159</v>
      </c>
      <c r="L17" t="s">
        <v>150</v>
      </c>
      <c r="M17" s="33">
        <v>415.75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t="s">
        <v>150</v>
      </c>
      <c r="M18" s="33">
        <v>410</v>
      </c>
    </row>
    <row r="19" spans="2:13" ht="15">
      <c r="B19"/>
      <c r="C19"/>
      <c r="D19"/>
      <c r="E19"/>
      <c r="F19"/>
      <c r="G19"/>
      <c r="H19"/>
      <c r="I19"/>
      <c r="J19" t="s">
        <v>160</v>
      </c>
      <c r="K19" t="s">
        <v>161</v>
      </c>
      <c r="L19" t="s">
        <v>150</v>
      </c>
      <c r="M19" s="33">
        <v>413</v>
      </c>
    </row>
    <row r="20" spans="2:13" ht="15">
      <c r="B20"/>
      <c r="C20"/>
      <c r="D20"/>
      <c r="E20"/>
      <c r="F20"/>
      <c r="G20"/>
      <c r="H20"/>
      <c r="I20"/>
      <c r="J20" t="s">
        <v>162</v>
      </c>
      <c r="K20" t="s">
        <v>163</v>
      </c>
      <c r="L20" t="s">
        <v>150</v>
      </c>
      <c r="M20" s="33">
        <v>416.5</v>
      </c>
    </row>
    <row r="21" spans="2:13" ht="15">
      <c r="B21"/>
      <c r="C21"/>
      <c r="D21" s="89"/>
      <c r="E21" s="33"/>
      <c r="F21"/>
      <c r="G21"/>
      <c r="H21" s="89"/>
      <c r="I21" s="33"/>
      <c r="J21"/>
      <c r="K21"/>
      <c r="L21"/>
      <c r="M21"/>
    </row>
    <row r="22" spans="2:13" ht="15">
      <c r="B22"/>
      <c r="C22"/>
      <c r="D22" s="89"/>
      <c r="E22" s="33"/>
      <c r="F22"/>
      <c r="G22"/>
      <c r="H22" s="89"/>
      <c r="I22" s="33"/>
      <c r="J22"/>
      <c r="K22"/>
      <c r="L22"/>
      <c r="M22"/>
    </row>
    <row r="25" spans="3:9" ht="15.75">
      <c r="C25" s="70" t="s">
        <v>120</v>
      </c>
      <c r="D25" s="55" t="s">
        <v>149</v>
      </c>
      <c r="E25" s="55">
        <v>30</v>
      </c>
      <c r="F25" s="69" t="s">
        <v>53</v>
      </c>
      <c r="G25" t="s">
        <v>117</v>
      </c>
      <c r="H25" t="s">
        <v>54</v>
      </c>
      <c r="I25" s="69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1"/>
    </row>
    <row r="6" spans="2:3" ht="15">
      <c r="B6" s="71"/>
      <c r="C6" s="71"/>
    </row>
    <row r="7" spans="2:3" ht="15">
      <c r="B7" s="71"/>
      <c r="C7" s="7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2015-07-10T15:15:13Z</cp:lastPrinted>
  <dcterms:created xsi:type="dcterms:W3CDTF">2013-02-26T05:01:27Z</dcterms:created>
  <dcterms:modified xsi:type="dcterms:W3CDTF">2016-01-04T12:17:08Z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