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<sst xmlns="http://schemas.openxmlformats.org/spreadsheetml/2006/main" count="277" uniqueCount="161">
  <si>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</si>
  <si>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</si>
  <si>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</si>
  <si>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</si>
  <si>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</si>
  <si>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</si>
  <si>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</si>
  <si>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</si>
  <si>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</si>
  <si>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</si>
  <si>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</si>
  <si>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</si>
  <si>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</si>
  <si>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</si>
  <si>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</si>
  <si>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</si>
  <si>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</si>
  <si>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</si>
  <si>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</si>
  <si>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</si>
  <si>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</si>
  <si>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</si>
  <si>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</si>
  <si>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</si>
  <si>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</si>
  <si>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</si>
  <si>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</si>
  <si>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</si>
  <si>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</si>
  <si>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</si>
  <si>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</si>
  <si>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</si>
  <si>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</si>
  <si>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</si>
  <si>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</si>
  <si>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</si>
  <si>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</si>
  <si>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</si>
  <si>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</si>
  <si>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</si>
  <si>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</si>
  <si>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</si>
  <si>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</si>
  <si>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</si>
  <si>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</si>
  <si>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</si>
  <si>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</si>
  <si>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</si>
  <si>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</si>
  <si>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</si>
  <si>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</si>
  <si>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</si>
  <si>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</si>
  <si>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</si>
  <si>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</si>
  <si>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</si>
  <si>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</si>
  <si>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</si>
  <si>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</si>
  <si>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</si>
  <si>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</si>
  <si>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</si>
  <si>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</si>
  <si>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</si>
  <si>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</si>
  <si>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</si>
  <si>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</si>
  <si>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</si>
  <si>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</si>
  <si>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</si>
  <si>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</si>
  <si>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</si>
  <si>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</si>
  <si>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</si>
  <si>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</si>
  <si>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</si>
  <si>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</si>
  <si>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</si>
  <si>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</si>
  <si>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</si>
  <si>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</si>
  <si>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</si>
  <si>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</si>
  <si>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</si>
  <si>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</si>
  <si>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</si>
  <si>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</si>
  <si>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</si>
  <si>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</si>
  <si>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</si>
  <si>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</si>
  <si>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</si>
  <si>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</si>
  <si>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</si>
  <si>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</si>
  <si>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</si>
  <si>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</si>
  <si>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</si>
  <si>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</si>
  <si>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</si>
  <si>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</si>
  <si>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</si>
  <si>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</si>
  <si>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</si>
  <si>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</si>
  <si>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</si>
  <si>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</si>
  <si>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</si>
  <si>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</si>
  <si>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</si>
  <si>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</si>
  <si>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</si>
  <si>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</si>
  <si>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</si>
  <si>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</si>
  <si>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</si>
  <si>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</si>
  <si>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</si>
  <si>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</si>
  <si>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</si>
  <si>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</si>
  <si>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</si>
  <si>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</si>
  <si>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</si>
  <si>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</si>
  <si>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</si>
  <si>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</si>
  <si>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</si>
  <si>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</si>
  <si>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</si>
  <si>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</si>
  <si>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</si>
  <si>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</si>
  <si>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</si>
  <si>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</si>
  <si>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</si>
  <si>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</si>
  <si>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</si>
  <si>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</si>
  <si>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</si>
  <si>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</si>
  <si>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</si>
  <si>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</si>
  <si>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</si>
  <si>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</si>
  <si>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</si>
  <si>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</si>
  <si>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</si>
  <si>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</si>
  <si>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</si>
  <si>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</si>
  <si>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</si>
  <si>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</si>
  <si>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</si>
  <si>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</si>
  <si>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</si>
  <si>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</si>
  <si>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</si>
  <si>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</si>
  <si>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</si>
  <si>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Jueves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</si>
</sst>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Jueves</v>
      </c>
      <c r="K8" s="5">
        <f>Datos!E25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464.75</v>
      </c>
      <c r="F17" s="109">
        <f>IF(H55&gt;0,D19+'Primas HRW'!C6,"-")</f>
        <v>464.75</v>
      </c>
      <c r="G17" s="116">
        <f>D19+'Primas HRW'!D6</f>
        <v>464.75</v>
      </c>
      <c r="H17" s="116">
        <f>D19+'Primas HRW'!E6</f>
        <v>464.75</v>
      </c>
      <c r="I17" s="117">
        <f>D19+'Primas HRW'!F6</f>
        <v>464.75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542.25</v>
      </c>
      <c r="D18" s="25"/>
      <c r="E18" s="116">
        <f>D19+'Primas HRW'!B7</f>
        <v>579.75</v>
      </c>
      <c r="F18" s="109">
        <f>IF(H55&gt;0,D19+'Primas HRW'!C7,"-")</f>
        <v>604.75</v>
      </c>
      <c r="G18" s="116">
        <f>D19+'Primas HRW'!D7</f>
        <v>589.75</v>
      </c>
      <c r="H18" s="116">
        <f>D19+'Primas HRW'!E7</f>
        <v>574.75</v>
      </c>
      <c r="I18" s="117">
        <f>D19+'Primas HRW'!F7</f>
        <v>569.75</v>
      </c>
      <c r="J18" s="26"/>
      <c r="K18" s="27">
        <f>J19+'Primas maíz'!B6</f>
        <v>436.5</v>
      </c>
    </row>
    <row r="19" spans="1:11" ht="19.5" customHeight="1">
      <c r="A19" s="17" t="s">
        <v>11</v>
      </c>
      <c r="B19" s="30">
        <f>Datos!E4</f>
        <v>472.25</v>
      </c>
      <c r="C19" s="24">
        <f>B19+'Primas SRW'!B7</f>
        <v>542.25</v>
      </c>
      <c r="D19" s="25">
        <f>Datos!I4</f>
        <v>464.75</v>
      </c>
      <c r="E19" s="116">
        <f>D19+'Primas HRW'!B8</f>
        <v>579.75</v>
      </c>
      <c r="F19" s="109">
        <f>IF(H55&gt;0,D19+'Primas HRW'!C8,"-")</f>
        <v>604.75</v>
      </c>
      <c r="G19" s="116">
        <f>D19+'Primas HRW'!D8</f>
        <v>589.75</v>
      </c>
      <c r="H19" s="116">
        <f>D19+'Primas HRW'!E8</f>
        <v>574.75</v>
      </c>
      <c r="I19" s="117">
        <f>D19+'Primas HRW'!F8</f>
        <v>569.75</v>
      </c>
      <c r="J19" s="32">
        <f>Datos!M4</f>
        <v>365.5</v>
      </c>
      <c r="K19" s="27">
        <f>J19+'Primas maíz'!B7</f>
        <v>431.5</v>
      </c>
    </row>
    <row r="20" spans="1:11" ht="19.5" customHeight="1">
      <c r="A20" s="17" t="s">
        <v>102</v>
      </c>
      <c r="B20" s="30"/>
      <c r="C20" s="24">
        <f>B21+'Primas SRW'!B8</f>
        <v>543</v>
      </c>
      <c r="D20" s="25"/>
      <c r="E20" s="116">
        <f>D21+'Primas HRW'!B9</f>
        <v>585.5</v>
      </c>
      <c r="F20" s="116">
        <f>D21+'Primas HRW'!C9</f>
        <v>610.5</v>
      </c>
      <c r="G20" s="116">
        <f>D21+'Primas HRW'!D9</f>
        <v>595.5</v>
      </c>
      <c r="H20" s="116">
        <f>D21+'Primas HRW'!E9</f>
        <v>580.5</v>
      </c>
      <c r="I20" s="117">
        <f>D21+'Primas HRW'!F9</f>
        <v>575.5</v>
      </c>
      <c r="J20" s="32"/>
      <c r="K20" s="27">
        <f>J21+'Primas maíz'!B8</f>
        <v>423.5</v>
      </c>
    </row>
    <row r="21" spans="1:11" ht="19.5" customHeight="1">
      <c r="A21" s="17" t="s">
        <v>12</v>
      </c>
      <c r="B21" s="30">
        <f>Datos!E5</f>
        <v>478</v>
      </c>
      <c r="C21" s="24">
        <f>B21+'Primas SRW'!B9</f>
        <v>543</v>
      </c>
      <c r="D21" s="25">
        <f>Datos!I5</f>
        <v>475.5</v>
      </c>
      <c r="E21" s="116">
        <f>D21+'Primas HRW'!B10</f>
        <v>585.5</v>
      </c>
      <c r="F21" s="116">
        <f>D21+'Primas HRW'!C10</f>
        <v>610.5</v>
      </c>
      <c r="G21" s="116">
        <f>D21+'Primas HRW'!D10</f>
        <v>595.5</v>
      </c>
      <c r="H21" s="116">
        <f>D21+'Primas HRW'!E10</f>
        <v>580.5</v>
      </c>
      <c r="I21" s="117">
        <f>D21+'Primas HRW'!F10</f>
        <v>575.5</v>
      </c>
      <c r="J21" s="32">
        <f>Datos!M5</f>
        <v>370.5</v>
      </c>
      <c r="K21" s="27">
        <f>J21+'Primas maíz'!B9</f>
        <v>425.5</v>
      </c>
    </row>
    <row r="22" spans="1:11" ht="19.5" customHeight="1">
      <c r="A22" s="17" t="s">
        <v>113</v>
      </c>
      <c r="B22" s="30"/>
      <c r="C22" s="24">
        <f>B23+'Primas SRW'!B10</f>
        <v>539</v>
      </c>
      <c r="D22" s="25"/>
      <c r="E22" s="24"/>
      <c r="F22" s="24"/>
      <c r="G22" s="24"/>
      <c r="H22" s="24"/>
      <c r="I22" s="28"/>
      <c r="J22" s="32"/>
      <c r="K22" s="27">
        <f>J23+'Primas maíz'!B10</f>
        <v>427.25</v>
      </c>
    </row>
    <row r="23" spans="1:11" ht="19.5" customHeight="1">
      <c r="A23" s="17" t="s">
        <v>13</v>
      </c>
      <c r="B23" s="30">
        <f>Datos!E6</f>
        <v>484</v>
      </c>
      <c r="C23" s="24">
        <f>B23+'Primas SRW'!B11</f>
        <v>539</v>
      </c>
      <c r="D23" s="25">
        <f>Datos!I6</f>
        <v>485.75</v>
      </c>
      <c r="E23" s="24"/>
      <c r="F23" s="24"/>
      <c r="G23" s="24"/>
      <c r="H23" s="24"/>
      <c r="I23" s="28"/>
      <c r="J23" s="32">
        <f>Datos!M6</f>
        <v>375.25</v>
      </c>
      <c r="K23" s="27">
        <f>J23+'Primas maíz'!B11</f>
        <v>429.25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492.75</v>
      </c>
      <c r="C25" s="24"/>
      <c r="D25" s="25">
        <f>Datos!I7</f>
        <v>499.25</v>
      </c>
      <c r="E25" s="27"/>
      <c r="F25" s="27"/>
      <c r="G25" s="27"/>
      <c r="H25" s="27"/>
      <c r="I25" s="28"/>
      <c r="J25" s="25">
        <f>Datos!M7</f>
        <v>379.75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506.75</v>
      </c>
      <c r="C28" s="29"/>
      <c r="D28" s="25">
        <f>Datos!I8</f>
        <v>518.75</v>
      </c>
      <c r="E28" s="30"/>
      <c r="F28" s="30"/>
      <c r="G28" s="30"/>
      <c r="H28" s="30"/>
      <c r="I28" s="31"/>
      <c r="J28" s="113">
        <f>Datos!M8</f>
        <v>387.5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517.5</v>
      </c>
      <c r="C30" s="82"/>
      <c r="D30" s="83">
        <f>Datos!I9</f>
        <v>532.5</v>
      </c>
      <c r="E30" s="82"/>
      <c r="F30" s="82"/>
      <c r="G30" s="82"/>
      <c r="H30" s="82"/>
      <c r="I30" s="84"/>
      <c r="J30" s="85">
        <f>Datos!M9</f>
        <v>396.75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521.75</v>
      </c>
      <c r="C31" s="82"/>
      <c r="D31" s="83">
        <f>Datos!I10</f>
        <v>540.5</v>
      </c>
      <c r="E31" s="82"/>
      <c r="F31" s="82"/>
      <c r="G31" s="82"/>
      <c r="H31" s="82"/>
      <c r="I31" s="84"/>
      <c r="J31" s="85">
        <f>Datos!M10</f>
        <v>403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515.25</v>
      </c>
      <c r="C32" s="24"/>
      <c r="D32" s="83">
        <f>Datos!I11</f>
        <v>543.5</v>
      </c>
      <c r="E32" s="24"/>
      <c r="F32" s="24"/>
      <c r="G32" s="24"/>
      <c r="H32" s="24"/>
      <c r="I32" s="28"/>
      <c r="J32" s="32">
        <f>Datos!M11</f>
        <v>406.5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523.75</v>
      </c>
      <c r="C33" s="24"/>
      <c r="D33" s="83">
        <f>Datos!I12</f>
        <v>551</v>
      </c>
      <c r="E33" s="24"/>
      <c r="F33" s="24"/>
      <c r="G33" s="24"/>
      <c r="H33" s="24"/>
      <c r="I33" s="28"/>
      <c r="J33" s="32">
        <f>Datos!M12</f>
        <v>399.75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537.25</v>
      </c>
      <c r="C34" s="24"/>
      <c r="D34" s="83">
        <f>Datos!I13</f>
        <v>559</v>
      </c>
      <c r="E34" s="24"/>
      <c r="F34" s="24"/>
      <c r="G34" s="24"/>
      <c r="H34" s="24"/>
      <c r="I34" s="28"/>
      <c r="J34" s="32">
        <f>Datos!M13</f>
        <v>398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541.25</v>
      </c>
      <c r="C36" s="82"/>
      <c r="D36" s="83">
        <f>Datos!I14</f>
        <v>563</v>
      </c>
      <c r="E36" s="82"/>
      <c r="F36" s="82"/>
      <c r="G36" s="82"/>
      <c r="H36" s="82"/>
      <c r="I36" s="84"/>
      <c r="J36" s="32">
        <f>Datos!M14</f>
        <v>406.75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541.25</v>
      </c>
      <c r="C37" s="24"/>
      <c r="D37" s="83">
        <f>Datos!I15</f>
        <v>563</v>
      </c>
      <c r="E37" s="24"/>
      <c r="F37" s="24"/>
      <c r="G37" s="24"/>
      <c r="H37" s="24"/>
      <c r="I37" s="28"/>
      <c r="J37" s="32">
        <f>Datos!M15</f>
        <v>412.25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524.25</v>
      </c>
      <c r="C38" s="82"/>
      <c r="D38" s="83">
        <f>Datos!I16</f>
        <v>563</v>
      </c>
      <c r="E38" s="82"/>
      <c r="F38" s="82"/>
      <c r="G38" s="82"/>
      <c r="H38" s="82"/>
      <c r="I38" s="84"/>
      <c r="J38" s="32">
        <f>Datos!M16</f>
        <v>417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411.25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407.25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4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Jueves</v>
      </c>
      <c r="K7" s="5">
        <f>Datos!E25</f>
        <v>28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199.24434</v>
      </c>
      <c r="D16" s="101"/>
      <c r="E16" s="79">
        <f>BUSHEL!E18*TONELADA!$B$46</f>
        <v>213.02334</v>
      </c>
      <c r="F16" s="79">
        <f>BUSHEL!F18*TONELADA!$B$46</f>
        <v>222.20934</v>
      </c>
      <c r="G16" s="79">
        <f>BUSHEL!G18*TONELADA!$B$46</f>
        <v>216.69773999999998</v>
      </c>
      <c r="H16" s="79">
        <f>BUSHEL!H18*TONELADA!$B$46</f>
        <v>211.18614</v>
      </c>
      <c r="I16" s="80">
        <f>BUSHEL!I18*TONELADA!$B$46</f>
        <v>209.34894</v>
      </c>
      <c r="J16" s="78"/>
      <c r="K16" s="77">
        <f>BUSHEL!K18*TONELADA!$E$46</f>
        <v>171.84132</v>
      </c>
    </row>
    <row r="17" spans="1:11" ht="19.5" customHeight="1">
      <c r="A17" s="71" t="s">
        <v>11</v>
      </c>
      <c r="B17" s="72">
        <f>BUSHEL!B19*TONELADA!$B$46</f>
        <v>173.52354</v>
      </c>
      <c r="C17" s="97">
        <f>BUSHEL!C19*TONELADA!$B$46</f>
        <v>199.24434</v>
      </c>
      <c r="D17" s="93">
        <f>IF(BUSHEL!D19&gt;0,BUSHEL!D19*TONELADA!$B$46,"")</f>
        <v>170.76774</v>
      </c>
      <c r="E17" s="103">
        <f>BUSHEL!E19*TONELADA!$B$46</f>
        <v>213.02334</v>
      </c>
      <c r="F17" s="103">
        <f>BUSHEL!F19*TONELADA!$B$46</f>
        <v>222.20934</v>
      </c>
      <c r="G17" s="103">
        <f>BUSHEL!G19*TONELADA!$B$46</f>
        <v>216.69773999999998</v>
      </c>
      <c r="H17" s="103">
        <f>BUSHEL!H19*TONELADA!$B$46</f>
        <v>211.18614</v>
      </c>
      <c r="I17" s="104">
        <f>BUSHEL!I19*TONELADA!$B$46</f>
        <v>209.34894</v>
      </c>
      <c r="J17" s="74">
        <f>BUSHEL!J19*$E$46</f>
        <v>143.89004</v>
      </c>
      <c r="K17" s="96">
        <f>BUSHEL!K19*TONELADA!$E$46</f>
        <v>169.87292</v>
      </c>
    </row>
    <row r="18" spans="1:11" ht="19.5" customHeight="1">
      <c r="A18" s="76" t="s">
        <v>102</v>
      </c>
      <c r="B18" s="77"/>
      <c r="C18" s="100">
        <f>BUSHEL!C20*TONELADA!$B$46</f>
        <v>199.51991999999998</v>
      </c>
      <c r="D18" s="101"/>
      <c r="E18" s="79">
        <f>BUSHEL!E20*TONELADA!$B$46</f>
        <v>215.13612</v>
      </c>
      <c r="F18" s="79">
        <f>BUSHEL!F20*TONELADA!$B$46</f>
        <v>224.32211999999998</v>
      </c>
      <c r="G18" s="79">
        <f>BUSHEL!G20*TONELADA!$B$46</f>
        <v>218.81052</v>
      </c>
      <c r="H18" s="79">
        <f>BUSHEL!H20*TONELADA!$B$46</f>
        <v>213.29891999999998</v>
      </c>
      <c r="I18" s="80">
        <f>BUSHEL!I20*TONELADA!$B$46</f>
        <v>211.46171999999999</v>
      </c>
      <c r="J18" s="78"/>
      <c r="K18" s="77">
        <f>BUSHEL!K20*TONELADA!$E$46</f>
        <v>166.72348</v>
      </c>
    </row>
    <row r="19" spans="1:11" ht="19.5" customHeight="1">
      <c r="A19" s="71" t="s">
        <v>12</v>
      </c>
      <c r="B19" s="72">
        <f>BUSHEL!B21*TONELADA!$B$46</f>
        <v>175.63631999999998</v>
      </c>
      <c r="C19" s="97">
        <f>BUSHEL!C21*TONELADA!$B$46</f>
        <v>199.51991999999998</v>
      </c>
      <c r="D19" s="93">
        <f>IF(BUSHEL!D21&gt;0,BUSHEL!D21*TONELADA!$B$46,"")</f>
        <v>174.71771999999999</v>
      </c>
      <c r="E19" s="103">
        <f>BUSHEL!E21*TONELADA!$B$46</f>
        <v>215.13612</v>
      </c>
      <c r="F19" s="103">
        <f>BUSHEL!F21*TONELADA!$B$46</f>
        <v>224.32211999999998</v>
      </c>
      <c r="G19" s="103">
        <f>BUSHEL!G21*TONELADA!$B$46</f>
        <v>218.81052</v>
      </c>
      <c r="H19" s="103">
        <f>BUSHEL!H21*TONELADA!$B$46</f>
        <v>213.29891999999998</v>
      </c>
      <c r="I19" s="104">
        <f>BUSHEL!I21*TONELADA!$B$46</f>
        <v>211.46171999999999</v>
      </c>
      <c r="J19" s="74">
        <f>BUSHEL!J21*$E$46</f>
        <v>145.85844</v>
      </c>
      <c r="K19" s="96">
        <f>BUSHEL!K21*TONELADA!$E$46</f>
        <v>167.51084</v>
      </c>
    </row>
    <row r="20" spans="1:11" ht="19.5" customHeight="1">
      <c r="A20" s="87" t="s">
        <v>113</v>
      </c>
      <c r="B20" s="88"/>
      <c r="C20" s="100">
        <f>BUSHEL!C22*TONELADA!$B$46</f>
        <v>198.05016</v>
      </c>
      <c r="D20" s="90"/>
      <c r="E20" s="89"/>
      <c r="F20" s="89"/>
      <c r="G20" s="89"/>
      <c r="H20" s="89"/>
      <c r="I20" s="91"/>
      <c r="J20" s="92"/>
      <c r="K20" s="77">
        <f>BUSHEL!K22*TONELADA!$E$46</f>
        <v>168.19977999999998</v>
      </c>
    </row>
    <row r="21" spans="1:11" ht="19.5" customHeight="1">
      <c r="A21" s="71" t="s">
        <v>13</v>
      </c>
      <c r="B21" s="72">
        <f>BUSHEL!B23*TONELADA!$B$46</f>
        <v>177.84096</v>
      </c>
      <c r="C21" s="97">
        <f>BUSHEL!C23*TONELADA!$B$46</f>
        <v>198.05016</v>
      </c>
      <c r="D21" s="93">
        <f>IF(BUSHEL!D23&gt;0,BUSHEL!D23*TONELADA!$B$46,"")</f>
        <v>178.48398</v>
      </c>
      <c r="E21" s="73"/>
      <c r="F21" s="73"/>
      <c r="G21" s="73"/>
      <c r="H21" s="73"/>
      <c r="I21" s="94"/>
      <c r="J21" s="74">
        <f>BUSHEL!J23*$E$46</f>
        <v>147.72842</v>
      </c>
      <c r="K21" s="96">
        <f>BUSHEL!K23*TONELADA!$E$46</f>
        <v>168.98713999999998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181.05606</v>
      </c>
      <c r="C23" s="73"/>
      <c r="D23" s="93">
        <f>IF(BUSHEL!D25&gt;0,BUSHEL!D25*TONELADA!$B$46,"")</f>
        <v>183.44442</v>
      </c>
      <c r="E23" s="73"/>
      <c r="F23" s="73"/>
      <c r="G23" s="73"/>
      <c r="H23" s="73"/>
      <c r="I23" s="94"/>
      <c r="J23" s="74">
        <f>BUSHEL!J25*$E$46</f>
        <v>149.49998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186.20022</v>
      </c>
      <c r="C26" s="100"/>
      <c r="D26" s="101">
        <f>IF(BUSHEL!D28&gt;0,BUSHEL!D28*TONELADA!$B$46,"")</f>
        <v>190.6095</v>
      </c>
      <c r="E26" s="100"/>
      <c r="F26" s="100"/>
      <c r="G26" s="100"/>
      <c r="H26" s="100"/>
      <c r="I26" s="102"/>
      <c r="J26" s="78">
        <f>BUSHEL!J28*$E$46</f>
        <v>152.551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190.15019999999998</v>
      </c>
      <c r="C28" s="73"/>
      <c r="D28" s="93">
        <f>IF(BUSHEL!D30&gt;0,BUSHEL!D30*TONELADA!$B$46,"")</f>
        <v>195.6618</v>
      </c>
      <c r="E28" s="73"/>
      <c r="F28" s="73"/>
      <c r="G28" s="73"/>
      <c r="H28" s="73"/>
      <c r="I28" s="94"/>
      <c r="J28" s="74">
        <f>BUSHEL!J30*$E$46</f>
        <v>156.19253999999998</v>
      </c>
      <c r="K28" s="72"/>
    </row>
    <row r="29" spans="1:11" ht="19.5" customHeight="1">
      <c r="A29" s="87" t="s">
        <v>12</v>
      </c>
      <c r="B29" s="88">
        <f>BUSHEL!B31*TONELADA!$B$46</f>
        <v>191.71182</v>
      </c>
      <c r="C29" s="89"/>
      <c r="D29" s="90">
        <f>IF(BUSHEL!D31&gt;0,BUSHEL!D31*TONELADA!$B$46,"")</f>
        <v>198.60132</v>
      </c>
      <c r="E29" s="89"/>
      <c r="F29" s="89"/>
      <c r="G29" s="89"/>
      <c r="H29" s="89"/>
      <c r="I29" s="91"/>
      <c r="J29" s="92">
        <f>BUSHEL!J31*$E$46</f>
        <v>158.65303999999998</v>
      </c>
      <c r="K29" s="88"/>
    </row>
    <row r="30" spans="1:11" ht="19.5" customHeight="1">
      <c r="A30" s="71" t="s">
        <v>13</v>
      </c>
      <c r="B30" s="72">
        <f>BUSHEL!B32*TONELADA!$B$46</f>
        <v>189.32345999999998</v>
      </c>
      <c r="C30" s="73"/>
      <c r="D30" s="93">
        <f>IF(BUSHEL!D32&gt;0,BUSHEL!D32*TONELADA!$B$46,"")</f>
        <v>199.70364</v>
      </c>
      <c r="E30" s="73"/>
      <c r="F30" s="73"/>
      <c r="G30" s="73"/>
      <c r="H30" s="73"/>
      <c r="I30" s="94"/>
      <c r="J30" s="74">
        <f>BUSHEL!J32*$E$46</f>
        <v>160.03091999999998</v>
      </c>
      <c r="K30" s="72"/>
    </row>
    <row r="31" spans="1:11" ht="19.5" customHeight="1">
      <c r="A31" s="87" t="s">
        <v>14</v>
      </c>
      <c r="B31" s="88">
        <f>BUSHEL!B33*TONELADA!$B$46</f>
        <v>192.4467</v>
      </c>
      <c r="C31" s="89"/>
      <c r="D31" s="90">
        <f>IF(BUSHEL!D33&gt;0,BUSHEL!D33*TONELADA!$B$46,"")</f>
        <v>202.45944</v>
      </c>
      <c r="E31" s="89"/>
      <c r="F31" s="89"/>
      <c r="G31" s="89"/>
      <c r="H31" s="89"/>
      <c r="I31" s="91"/>
      <c r="J31" s="92">
        <f>BUSHEL!J33*$E$46</f>
        <v>157.37357999999998</v>
      </c>
      <c r="K31" s="88"/>
    </row>
    <row r="32" spans="1:11" ht="19.5" customHeight="1">
      <c r="A32" s="71" t="s">
        <v>15</v>
      </c>
      <c r="B32" s="72">
        <f>BUSHEL!B34*TONELADA!$B$46</f>
        <v>197.40714</v>
      </c>
      <c r="C32" s="73"/>
      <c r="D32" s="93">
        <f>IF(BUSHEL!D34&gt;0,BUSHEL!D34*TONELADA!$B$46,"")</f>
        <v>205.39896</v>
      </c>
      <c r="E32" s="73"/>
      <c r="F32" s="73"/>
      <c r="G32" s="73"/>
      <c r="H32" s="73"/>
      <c r="I32" s="94"/>
      <c r="J32" s="74">
        <f>BUSHEL!J34*$E$46</f>
        <v>156.68464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198.8769</v>
      </c>
      <c r="C34" s="73"/>
      <c r="D34" s="93">
        <f>IF(BUSHEL!D36&gt;0,BUSHEL!D36*TONELADA!$B$46,"")</f>
        <v>206.86872</v>
      </c>
      <c r="E34" s="73"/>
      <c r="F34" s="73"/>
      <c r="G34" s="73"/>
      <c r="H34" s="73"/>
      <c r="I34" s="94"/>
      <c r="J34" s="74">
        <f>BUSHEL!J36*$E$46</f>
        <v>160.12933999999998</v>
      </c>
      <c r="K34" s="72"/>
    </row>
    <row r="35" spans="1:11" ht="19.5" customHeight="1">
      <c r="A35" s="87" t="s">
        <v>12</v>
      </c>
      <c r="B35" s="88">
        <f>BUSHEL!B37*TONELADA!$B$46</f>
        <v>198.8769</v>
      </c>
      <c r="C35" s="89"/>
      <c r="D35" s="90">
        <f>IF(BUSHEL!D37&gt;0,BUSHEL!D37*TONELADA!$B$46,"")</f>
        <v>206.86872</v>
      </c>
      <c r="E35" s="89"/>
      <c r="F35" s="89"/>
      <c r="G35" s="89"/>
      <c r="H35" s="89"/>
      <c r="I35" s="91"/>
      <c r="J35" s="92">
        <f>BUSHEL!J37*$E$46</f>
        <v>162.29458</v>
      </c>
      <c r="K35" s="88"/>
    </row>
    <row r="36" spans="1:11" ht="19.5" customHeight="1">
      <c r="A36" s="71" t="s">
        <v>13</v>
      </c>
      <c r="B36" s="72">
        <f>BUSHEL!B38*TONELADA!$B$46</f>
        <v>192.63042</v>
      </c>
      <c r="C36" s="73"/>
      <c r="D36" s="93">
        <f>IF(BUSHEL!D38&gt;0,BUSHEL!D38*TONELADA!$B$46,"")</f>
        <v>206.86872</v>
      </c>
      <c r="E36" s="73"/>
      <c r="F36" s="73"/>
      <c r="G36" s="73"/>
      <c r="H36" s="73"/>
      <c r="I36" s="94"/>
      <c r="J36" s="74">
        <f>BUSHEL!J38*$E$46</f>
        <v>164.16456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161.90089999999998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160.32618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>
        <v>71</v>
      </c>
      <c r="C6" s="53" t="s">
        <v>145</v>
      </c>
    </row>
    <row r="7" spans="1:3" ht="15">
      <c r="A7" s="54" t="s">
        <v>122</v>
      </c>
      <c r="B7" s="46">
        <v>66</v>
      </c>
      <c r="C7" s="46" t="s">
        <v>145</v>
      </c>
    </row>
    <row r="8" spans="1:3" ht="15">
      <c r="A8" s="52" t="s">
        <v>27</v>
      </c>
      <c r="B8" s="53">
        <v>53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>
        <v>52</v>
      </c>
      <c r="C10" s="53" t="s">
        <v>147</v>
      </c>
    </row>
    <row r="11" spans="1:3" ht="15">
      <c r="A11" s="54" t="s">
        <v>28</v>
      </c>
      <c r="B11" s="46">
        <v>54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42397</v>
      </c>
      <c r="E4" s="115">
        <v>472.25</v>
      </c>
      <c r="F4" t="s">
        <v>62</v>
      </c>
      <c r="G4" t="s">
        <v>63</v>
      </c>
      <c r="H4" s="86">
        <v>42397</v>
      </c>
      <c r="I4" s="115">
        <v>464.75</v>
      </c>
      <c r="J4" t="s">
        <v>70</v>
      </c>
      <c r="K4" t="s">
        <v>71</v>
      </c>
      <c r="L4" s="86">
        <v>42397</v>
      </c>
      <c r="M4" s="115">
        <v>365.5</v>
      </c>
    </row>
    <row r="5" spans="2:13" ht="15">
      <c r="B5" t="s">
        <v>57</v>
      </c>
      <c r="C5" t="s">
        <v>60</v>
      </c>
      <c r="D5" s="86">
        <v>42397</v>
      </c>
      <c r="E5" s="115">
        <v>478</v>
      </c>
      <c r="F5" t="s">
        <v>64</v>
      </c>
      <c r="G5" t="s">
        <v>65</v>
      </c>
      <c r="H5" s="86">
        <v>42397</v>
      </c>
      <c r="I5" s="115">
        <v>475.5</v>
      </c>
      <c r="J5" t="s">
        <v>72</v>
      </c>
      <c r="K5" t="s">
        <v>73</v>
      </c>
      <c r="L5" s="86">
        <v>42397</v>
      </c>
      <c r="M5" s="115">
        <v>370.5</v>
      </c>
    </row>
    <row r="6" spans="2:13" ht="15">
      <c r="B6" t="s">
        <v>58</v>
      </c>
      <c r="C6" t="s">
        <v>61</v>
      </c>
      <c r="D6" s="86">
        <v>42397</v>
      </c>
      <c r="E6" s="115">
        <v>484</v>
      </c>
      <c r="F6" t="s">
        <v>66</v>
      </c>
      <c r="G6" t="s">
        <v>67</v>
      </c>
      <c r="H6" s="86">
        <v>42397</v>
      </c>
      <c r="I6" s="115">
        <v>485.75</v>
      </c>
      <c r="J6" t="s">
        <v>49</v>
      </c>
      <c r="K6" t="s">
        <v>50</v>
      </c>
      <c r="L6" s="86">
        <v>42397</v>
      </c>
      <c r="M6" s="115">
        <v>375.25</v>
      </c>
    </row>
    <row r="7" spans="2:13" ht="15">
      <c r="B7" t="s">
        <v>80</v>
      </c>
      <c r="C7" t="s">
        <v>81</v>
      </c>
      <c r="D7" s="86">
        <v>42397</v>
      </c>
      <c r="E7" s="115">
        <v>492.75</v>
      </c>
      <c r="F7" t="s">
        <v>88</v>
      </c>
      <c r="G7" t="s">
        <v>89</v>
      </c>
      <c r="H7" s="86">
        <v>42397</v>
      </c>
      <c r="I7" s="115">
        <v>499.25</v>
      </c>
      <c r="J7" t="s">
        <v>74</v>
      </c>
      <c r="K7" t="s">
        <v>75</v>
      </c>
      <c r="L7" s="86">
        <v>42397</v>
      </c>
      <c r="M7" s="115">
        <v>379.75</v>
      </c>
    </row>
    <row r="8" spans="2:13" ht="15">
      <c r="B8" t="s">
        <v>82</v>
      </c>
      <c r="C8" t="s">
        <v>83</v>
      </c>
      <c r="D8" s="86">
        <v>42397</v>
      </c>
      <c r="E8" s="115">
        <v>506.75</v>
      </c>
      <c r="F8" t="s">
        <v>90</v>
      </c>
      <c r="G8" t="s">
        <v>91</v>
      </c>
      <c r="H8" s="86">
        <v>42397</v>
      </c>
      <c r="I8" s="115">
        <v>518.75</v>
      </c>
      <c r="J8" t="s">
        <v>51</v>
      </c>
      <c r="K8" t="s">
        <v>52</v>
      </c>
      <c r="L8" s="86">
        <v>42397</v>
      </c>
      <c r="M8" s="115">
        <v>387.5</v>
      </c>
    </row>
    <row r="9" spans="2:13" ht="15">
      <c r="B9" t="s">
        <v>84</v>
      </c>
      <c r="C9" t="s">
        <v>85</v>
      </c>
      <c r="D9" s="86">
        <v>42397</v>
      </c>
      <c r="E9" s="115">
        <v>517.5</v>
      </c>
      <c r="F9" t="s">
        <v>92</v>
      </c>
      <c r="G9" t="s">
        <v>93</v>
      </c>
      <c r="H9" s="86">
        <v>42397</v>
      </c>
      <c r="I9" s="115">
        <v>532.5</v>
      </c>
      <c r="J9" t="s">
        <v>103</v>
      </c>
      <c r="K9" t="s">
        <v>104</v>
      </c>
      <c r="L9" s="86">
        <v>42397</v>
      </c>
      <c r="M9" s="115">
        <v>396.75</v>
      </c>
    </row>
    <row r="10" spans="2:13" ht="15">
      <c r="B10" t="s">
        <v>86</v>
      </c>
      <c r="C10" t="s">
        <v>87</v>
      </c>
      <c r="D10" s="86">
        <v>42397</v>
      </c>
      <c r="E10" s="115">
        <v>521.75</v>
      </c>
      <c r="F10" t="s">
        <v>94</v>
      </c>
      <c r="G10" t="s">
        <v>95</v>
      </c>
      <c r="H10" s="86">
        <v>42397</v>
      </c>
      <c r="I10" s="115">
        <v>540.5</v>
      </c>
      <c r="J10" t="s">
        <v>105</v>
      </c>
      <c r="K10" t="s">
        <v>106</v>
      </c>
      <c r="L10" s="86">
        <v>42397</v>
      </c>
      <c r="M10" s="115">
        <v>403</v>
      </c>
    </row>
    <row r="11" spans="2:13" ht="15">
      <c r="B11" t="s">
        <v>96</v>
      </c>
      <c r="C11" t="s">
        <v>97</v>
      </c>
      <c r="D11" s="86">
        <v>42397</v>
      </c>
      <c r="E11" s="115">
        <v>515.25</v>
      </c>
      <c r="F11" t="s">
        <v>98</v>
      </c>
      <c r="G11" t="s">
        <v>99</v>
      </c>
      <c r="H11" s="86">
        <v>42397</v>
      </c>
      <c r="I11" s="115">
        <v>543.5</v>
      </c>
      <c r="J11" t="s">
        <v>76</v>
      </c>
      <c r="K11" t="s">
        <v>77</v>
      </c>
      <c r="L11" s="86">
        <v>42397</v>
      </c>
      <c r="M11" s="115">
        <v>406.5</v>
      </c>
    </row>
    <row r="12" spans="2:13" ht="15">
      <c r="B12" t="s">
        <v>123</v>
      </c>
      <c r="C12" t="s">
        <v>124</v>
      </c>
      <c r="D12" s="86">
        <v>42397</v>
      </c>
      <c r="E12" s="115">
        <v>523.75</v>
      </c>
      <c r="F12" t="s">
        <v>125</v>
      </c>
      <c r="G12" t="s">
        <v>126</v>
      </c>
      <c r="H12" s="86">
        <v>42397</v>
      </c>
      <c r="I12" s="115">
        <v>551</v>
      </c>
      <c r="J12" t="s">
        <v>107</v>
      </c>
      <c r="K12" t="s">
        <v>108</v>
      </c>
      <c r="L12" s="86">
        <v>42397</v>
      </c>
      <c r="M12" s="115">
        <v>399.75</v>
      </c>
    </row>
    <row r="13" spans="2:13" ht="15">
      <c r="B13" t="s">
        <v>127</v>
      </c>
      <c r="C13" t="s">
        <v>128</v>
      </c>
      <c r="D13" s="86">
        <v>42397</v>
      </c>
      <c r="E13" s="115">
        <v>537.25</v>
      </c>
      <c r="F13" t="s">
        <v>129</v>
      </c>
      <c r="G13" t="s">
        <v>130</v>
      </c>
      <c r="H13" s="86">
        <v>42397</v>
      </c>
      <c r="I13" s="115">
        <v>559</v>
      </c>
      <c r="J13" t="s">
        <v>78</v>
      </c>
      <c r="K13" t="s">
        <v>79</v>
      </c>
      <c r="L13" s="86">
        <v>42397</v>
      </c>
      <c r="M13" s="115">
        <v>398</v>
      </c>
    </row>
    <row r="14" spans="2:13" ht="15">
      <c r="B14" t="s">
        <v>131</v>
      </c>
      <c r="C14" t="s">
        <v>132</v>
      </c>
      <c r="D14" s="86">
        <v>42397</v>
      </c>
      <c r="E14" s="115">
        <v>541.25</v>
      </c>
      <c r="F14" t="s">
        <v>133</v>
      </c>
      <c r="G14" t="s">
        <v>134</v>
      </c>
      <c r="H14" s="86">
        <v>42397</v>
      </c>
      <c r="I14" s="115">
        <v>563</v>
      </c>
      <c r="J14" t="s">
        <v>148</v>
      </c>
      <c r="K14" t="s">
        <v>149</v>
      </c>
      <c r="L14" s="86">
        <v>42397</v>
      </c>
      <c r="M14" s="115">
        <v>406.75</v>
      </c>
    </row>
    <row r="15" spans="2:13" ht="15">
      <c r="B15" t="s">
        <v>135</v>
      </c>
      <c r="C15" t="s">
        <v>136</v>
      </c>
      <c r="D15" s="86">
        <v>42397</v>
      </c>
      <c r="E15" s="115">
        <v>541.25</v>
      </c>
      <c r="F15" t="s">
        <v>137</v>
      </c>
      <c r="G15" t="s">
        <v>138</v>
      </c>
      <c r="H15" s="86">
        <v>42397</v>
      </c>
      <c r="I15" s="115">
        <v>563</v>
      </c>
      <c r="J15" t="s">
        <v>150</v>
      </c>
      <c r="K15" t="s">
        <v>151</v>
      </c>
      <c r="L15" s="86">
        <v>42397</v>
      </c>
      <c r="M15" s="115">
        <v>412.25</v>
      </c>
    </row>
    <row r="16" spans="2:13" ht="15">
      <c r="B16" t="s">
        <v>139</v>
      </c>
      <c r="C16" t="s">
        <v>140</v>
      </c>
      <c r="D16" s="86">
        <v>42397</v>
      </c>
      <c r="E16" s="115">
        <v>524.25</v>
      </c>
      <c r="F16" t="s">
        <v>141</v>
      </c>
      <c r="G16" t="s">
        <v>142</v>
      </c>
      <c r="H16" s="86">
        <v>42397</v>
      </c>
      <c r="I16" s="115">
        <v>563</v>
      </c>
      <c r="J16" t="s">
        <v>109</v>
      </c>
      <c r="K16" t="s">
        <v>110</v>
      </c>
      <c r="L16" s="86">
        <v>42397</v>
      </c>
      <c r="M16" s="115">
        <v>417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42397</v>
      </c>
      <c r="M17" s="115">
        <v>411.25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42397</v>
      </c>
      <c r="M18" s="115">
        <v>407.25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42397</v>
      </c>
      <c r="M19" s="115">
        <v>417.25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42397</v>
      </c>
      <c r="M20" s="115">
        <v>412.75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28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2016-01-29T15:34:56Z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