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998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<sst xmlns="http://schemas.openxmlformats.org/spreadsheetml/2006/main" count="249" uniqueCount="150">
  <si>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</si>
  <si>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</si>
  <si>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</si>
  <si>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</si>
  <si>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</si>
  <si>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</si>
  <si>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</si>
  <si>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</si>
  <si>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</si>
  <si>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</si>
  <si>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</si>
  <si>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</si>
  <si>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</si>
  <si>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</si>
  <si>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</si>
  <si>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</si>
  <si>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</si>
  <si>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</si>
  <si>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</si>
  <si>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</si>
  <si>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</si>
  <si>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</si>
  <si>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</si>
  <si>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</si>
  <si>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</si>
  <si>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</si>
  <si>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</si>
  <si>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</si>
  <si>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</si>
  <si>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</si>
  <si>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</si>
  <si>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</si>
  <si>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</si>
  <si>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</si>
  <si>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</si>
  <si>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</si>
  <si>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</si>
  <si>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</si>
  <si>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</si>
  <si>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</si>
  <si>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</si>
  <si>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</si>
  <si>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</si>
  <si>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</si>
  <si>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</si>
  <si>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</si>
  <si>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</si>
  <si>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</si>
  <si>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</si>
  <si>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>/CZ6</t>
  </si>
  <si>
    <t>SRW</t>
  </si>
  <si>
    <t>/WN6</t>
  </si>
  <si>
    <t>WHEAT SRW JUL6/d</t>
  </si>
  <si>
    <t>/KWN6</t>
  </si>
  <si>
    <t>WHEAT HRW JUL6/d</t>
  </si>
  <si>
    <t>FOB GOLFO 13%</t>
  </si>
  <si>
    <t>FOB GOLFO 12,5%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</si>
  <si>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</si>
  <si>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</si>
  <si>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</si>
  <si>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</si>
  <si>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</si>
  <si>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</si>
  <si>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</si>
  <si>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</si>
  <si>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</si>
  <si>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</si>
  <si>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</si>
  <si>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</si>
  <si>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</si>
  <si>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</si>
  <si>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</si>
  <si>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</si>
  <si>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</si>
  <si>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</si>
  <si>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</si>
  <si>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</si>
  <si>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</si>
  <si>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</si>
  <si>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</si>
  <si>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</si>
  <si>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</si>
  <si>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</si>
  <si>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</si>
  <si>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</si>
  <si>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</si>
  <si>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</si>
  <si>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</si>
  <si>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</si>
  <si>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</si>
  <si>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</si>
  <si>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</si>
  <si>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</si>
  <si>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</si>
  <si>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</si>
  <si>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</si>
  <si>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</si>
  <si>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</si>
  <si>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</si>
  <si>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</si>
  <si>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</si>
  <si>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</si>
  <si>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</si>
  <si>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</si>
  <si>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</si>
  <si>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</si>
  <si>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</si>
  <si>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</si>
  <si>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</si>
  <si>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</si>
  <si>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</si>
  <si>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</si>
  <si>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Junio</t>
  </si>
  <si>
    <t xml:space="preserve"> +N</t>
  </si>
  <si>
    <t>/CH8</t>
  </si>
  <si>
    <t>/CK8</t>
  </si>
  <si>
    <t>/CU8</t>
  </si>
  <si>
    <t>/CN9</t>
  </si>
  <si>
    <t>/CZ9</t>
  </si>
  <si>
    <t>MES</t>
  </si>
  <si>
    <t>año</t>
  </si>
  <si>
    <t>CORN JUL6/d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</si>
  <si>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</si>
  <si>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</si>
  <si>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</si>
  <si>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</si>
  <si>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</si>
  <si>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</si>
  <si>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</si>
  <si>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</si>
  <si>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</si>
  <si>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</si>
  <si>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</si>
  <si>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</si>
  <si>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</si>
  <si>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</si>
  <si>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agosto</t>
  </si>
  <si>
    <t>septiembre</t>
  </si>
  <si>
    <t>octubre</t>
  </si>
  <si>
    <t xml:space="preserve"> +U</t>
  </si>
  <si>
    <t xml:space="preserve"> +U </t>
  </si>
  <si>
    <t>Noviembre</t>
  </si>
  <si>
    <t>Diciembre</t>
  </si>
  <si>
    <t xml:space="preserve"> +Z</t>
  </si>
  <si>
    <t>ENE</t>
  </si>
  <si>
    <t>FEB</t>
  </si>
  <si>
    <t>/KWU8</t>
  </si>
  <si>
    <t>*The record could not be found</t>
  </si>
  <si>
    <t>Miércoles</t>
  </si>
  <si>
    <t>No hay precio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</si>
</sst>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29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7">
      <selection activeCell="F18" sqref="F1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9" t="str">
        <f>Datos!G22</f>
        <v>Junio</v>
      </c>
      <c r="F8" s="4">
        <f>Datos!I22</f>
        <v>2016</v>
      </c>
      <c r="G8" s="4"/>
      <c r="H8" s="3"/>
      <c r="I8" s="3"/>
      <c r="J8" s="4" t="str">
        <f>Datos!D22</f>
        <v>Miércoles</v>
      </c>
      <c r="K8" s="4">
        <f>Datos!E22</f>
        <v>29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5" t="s">
        <v>90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6" t="s">
        <v>0</v>
      </c>
      <c r="C13" s="116"/>
      <c r="D13" s="117" t="s">
        <v>0</v>
      </c>
      <c r="E13" s="117"/>
      <c r="F13" s="117"/>
      <c r="G13" s="117"/>
      <c r="H13" s="117"/>
      <c r="I13" s="117"/>
      <c r="J13" s="118" t="s">
        <v>1</v>
      </c>
      <c r="K13" s="118"/>
    </row>
    <row r="14" spans="1:11" ht="15.75">
      <c r="A14" s="8"/>
      <c r="B14" s="119" t="s">
        <v>2</v>
      </c>
      <c r="C14" s="119"/>
      <c r="D14" s="120" t="s">
        <v>3</v>
      </c>
      <c r="E14" s="120"/>
      <c r="F14" s="120"/>
      <c r="G14" s="120"/>
      <c r="H14" s="120"/>
      <c r="I14" s="120"/>
      <c r="J14" s="121" t="s">
        <v>4</v>
      </c>
      <c r="K14" s="121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55</v>
      </c>
      <c r="G15" s="13" t="s">
        <v>56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85</v>
      </c>
      <c r="B17" s="28"/>
      <c r="C17" s="23"/>
      <c r="D17" s="24"/>
      <c r="E17" s="107"/>
      <c r="F17" s="107"/>
      <c r="G17" s="107"/>
      <c r="H17" s="107"/>
      <c r="I17" s="108"/>
      <c r="J17" s="30"/>
      <c r="K17" s="25"/>
    </row>
    <row r="18" spans="1:11" ht="19.5" customHeight="1">
      <c r="A18" s="16" t="s">
        <v>13</v>
      </c>
      <c r="B18" s="28">
        <f>Datos!E4</f>
        <v>429.5</v>
      </c>
      <c r="C18" s="23">
        <f>B18+'Primas SRW'!B6</f>
        <v>489.5</v>
      </c>
      <c r="D18" s="24">
        <f>Datos!I4</f>
        <v>400</v>
      </c>
      <c r="E18" s="107">
        <f>D18+'Primas HRW'!B7</f>
        <v>505</v>
      </c>
      <c r="F18" s="107"/>
      <c r="G18" s="107">
        <f>D18+'Primas HRW'!D7</f>
        <v>525</v>
      </c>
      <c r="H18" s="107">
        <f>D18+'Primas HRW'!E7</f>
        <v>500</v>
      </c>
      <c r="I18" s="108">
        <f>D18+'Primas HRW'!F7</f>
        <v>495</v>
      </c>
      <c r="J18" s="30">
        <f>Datos!M4</f>
        <v>372.75</v>
      </c>
      <c r="K18" s="25">
        <f>J18+'Primas maíz'!B6</f>
        <v>462.75</v>
      </c>
    </row>
    <row r="19" spans="1:11" ht="19.5" customHeight="1">
      <c r="A19" s="22" t="s">
        <v>86</v>
      </c>
      <c r="B19" s="44"/>
      <c r="C19" s="111">
        <f>B20+'Primas SRW'!B7</f>
        <v>509.5</v>
      </c>
      <c r="D19" s="106"/>
      <c r="E19" s="112">
        <f>D20+'Primas HRW'!B8</f>
        <v>519.75</v>
      </c>
      <c r="F19" s="112"/>
      <c r="G19" s="112">
        <f>D20+'Primas HRW'!D8</f>
        <v>539.75</v>
      </c>
      <c r="H19" s="112">
        <f>D20+'Primas HRW'!E8</f>
        <v>514.75</v>
      </c>
      <c r="I19" s="114">
        <f>D20+'Primas HRW'!F8</f>
        <v>509.75</v>
      </c>
      <c r="J19" s="106"/>
      <c r="K19" s="110">
        <f>J20+'Primas maíz'!B7</f>
        <v>470.75</v>
      </c>
    </row>
    <row r="20" spans="1:11" ht="19.5" customHeight="1">
      <c r="A20" s="16" t="s">
        <v>14</v>
      </c>
      <c r="B20" s="28">
        <f>Datos!E5</f>
        <v>444.5</v>
      </c>
      <c r="C20" s="23">
        <f>B20+'Primas SRW'!B8</f>
        <v>509.5</v>
      </c>
      <c r="D20" s="24">
        <f>Datos!I5</f>
        <v>419.75</v>
      </c>
      <c r="E20" s="113">
        <f>D20+'Primas HRW'!B9</f>
        <v>519.75</v>
      </c>
      <c r="F20" s="113"/>
      <c r="G20" s="113">
        <f>D20+'Primas HRW'!D9</f>
        <v>539.75</v>
      </c>
      <c r="H20" s="113">
        <f>D20+'Primas HRW'!E9</f>
        <v>514.75</v>
      </c>
      <c r="I20" s="108">
        <f>D20+'Primas HRW'!F9</f>
        <v>509.75</v>
      </c>
      <c r="J20" s="24">
        <f>Datos!M5</f>
        <v>377.75</v>
      </c>
      <c r="K20" s="25">
        <f>J20+'Primas maíz'!B8</f>
        <v>473.75</v>
      </c>
    </row>
    <row r="21" spans="1:11" ht="19.5" customHeight="1">
      <c r="A21" s="22" t="s">
        <v>87</v>
      </c>
      <c r="B21" s="44"/>
      <c r="C21" s="104"/>
      <c r="D21" s="106"/>
      <c r="E21" s="44"/>
      <c r="F21" s="44"/>
      <c r="G21" s="44"/>
      <c r="H21" s="44"/>
      <c r="I21" s="104"/>
      <c r="J21" s="106"/>
      <c r="K21" s="110">
        <f>J23+'Primas maíz'!B9</f>
        <v>483</v>
      </c>
    </row>
    <row r="22" spans="1:11" ht="19.5" customHeight="1">
      <c r="A22" s="22" t="s">
        <v>88</v>
      </c>
      <c r="B22" s="44"/>
      <c r="C22" s="104"/>
      <c r="D22" s="106"/>
      <c r="E22" s="44"/>
      <c r="F22" s="44"/>
      <c r="G22" s="44"/>
      <c r="H22" s="44"/>
      <c r="I22" s="104"/>
      <c r="J22" s="106"/>
      <c r="K22" s="110">
        <f>J23+'Primas maíz'!B10</f>
        <v>483</v>
      </c>
    </row>
    <row r="23" spans="1:11" ht="19.5" customHeight="1">
      <c r="A23" s="16" t="s">
        <v>15</v>
      </c>
      <c r="B23" s="28">
        <f>Datos!E6</f>
        <v>465.25</v>
      </c>
      <c r="C23" s="27"/>
      <c r="D23" s="24">
        <f>Datos!I6</f>
        <v>445.5</v>
      </c>
      <c r="E23" s="28"/>
      <c r="F23" s="28"/>
      <c r="G23" s="28"/>
      <c r="H23" s="28"/>
      <c r="I23" s="29"/>
      <c r="J23" s="105">
        <f>Datos!M6</f>
        <v>383</v>
      </c>
      <c r="K23" s="28">
        <f>J23+'Primas maíz'!B11</f>
        <v>483</v>
      </c>
    </row>
    <row r="24" spans="1:11" ht="19.5" customHeight="1">
      <c r="A24" s="16">
        <v>2017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5" ht="19.5" customHeight="1">
      <c r="A25" s="16" t="s">
        <v>144</v>
      </c>
      <c r="B25" s="77"/>
      <c r="C25" s="78"/>
      <c r="D25" s="79"/>
      <c r="E25" s="78"/>
      <c r="F25" s="78"/>
      <c r="G25" s="78"/>
      <c r="H25" s="78"/>
      <c r="I25" s="80"/>
      <c r="J25" s="81"/>
      <c r="K25" s="77"/>
      <c r="L25"/>
      <c r="M25"/>
      <c r="N25"/>
      <c r="O25"/>
    </row>
    <row r="26" spans="1:15" ht="19.5" customHeight="1">
      <c r="A26" s="16" t="s">
        <v>145</v>
      </c>
      <c r="B26" s="77"/>
      <c r="C26" s="78"/>
      <c r="D26" s="79"/>
      <c r="E26" s="78"/>
      <c r="F26" s="78"/>
      <c r="G26" s="78"/>
      <c r="H26" s="78"/>
      <c r="I26" s="80"/>
      <c r="J26" s="81"/>
      <c r="K26" s="77"/>
      <c r="L26"/>
      <c r="M26"/>
      <c r="N26"/>
      <c r="O26"/>
    </row>
    <row r="27" spans="1:15" ht="19.5" customHeight="1">
      <c r="A27" s="16" t="s">
        <v>11</v>
      </c>
      <c r="B27" s="77">
        <f>Datos!E7</f>
        <v>484.25</v>
      </c>
      <c r="C27" s="78"/>
      <c r="D27" s="79">
        <f>Datos!I7</f>
        <v>462</v>
      </c>
      <c r="E27" s="78"/>
      <c r="F27" s="78"/>
      <c r="G27" s="78"/>
      <c r="H27" s="78"/>
      <c r="I27" s="80"/>
      <c r="J27" s="81">
        <f>Datos!M7</f>
        <v>390.25</v>
      </c>
      <c r="K27" s="77"/>
      <c r="L27"/>
      <c r="M27"/>
      <c r="N27"/>
      <c r="O27"/>
    </row>
    <row r="28" spans="1:15" ht="19.5" customHeight="1">
      <c r="A28" s="16" t="s">
        <v>12</v>
      </c>
      <c r="B28" s="77">
        <f>Datos!E8</f>
        <v>494.75</v>
      </c>
      <c r="C28" s="78"/>
      <c r="D28" s="79">
        <f>Datos!I8</f>
        <v>473</v>
      </c>
      <c r="E28" s="78"/>
      <c r="F28" s="78"/>
      <c r="G28" s="78"/>
      <c r="H28" s="78"/>
      <c r="I28" s="80"/>
      <c r="J28" s="81">
        <f>Datos!M8</f>
        <v>394.25</v>
      </c>
      <c r="K28" s="77"/>
      <c r="L28"/>
      <c r="M28"/>
      <c r="N28"/>
      <c r="O28"/>
    </row>
    <row r="29" spans="1:15" ht="19.5" customHeight="1">
      <c r="A29" s="16" t="s">
        <v>13</v>
      </c>
      <c r="B29" s="77">
        <f>Datos!E9</f>
        <v>502.5</v>
      </c>
      <c r="C29" s="23"/>
      <c r="D29" s="79">
        <f>Datos!I9</f>
        <v>482.75</v>
      </c>
      <c r="E29" s="23"/>
      <c r="F29" s="23"/>
      <c r="G29" s="23"/>
      <c r="H29" s="23"/>
      <c r="I29" s="26"/>
      <c r="J29" s="30">
        <f>Datos!M9</f>
        <v>397.5</v>
      </c>
      <c r="K29" s="25"/>
      <c r="L29"/>
      <c r="M29"/>
      <c r="N29"/>
      <c r="O29"/>
    </row>
    <row r="30" spans="1:15" ht="19.5" customHeight="1">
      <c r="A30" s="16" t="s">
        <v>14</v>
      </c>
      <c r="B30" s="77">
        <f>Datos!E10</f>
        <v>511.75</v>
      </c>
      <c r="C30" s="23"/>
      <c r="D30" s="79">
        <f>Datos!I10</f>
        <v>496.5</v>
      </c>
      <c r="E30" s="23"/>
      <c r="F30" s="23"/>
      <c r="G30" s="23"/>
      <c r="H30" s="23"/>
      <c r="I30" s="26"/>
      <c r="J30" s="30">
        <f>Datos!M10</f>
        <v>382.25</v>
      </c>
      <c r="K30" s="25"/>
      <c r="L30"/>
      <c r="M30"/>
      <c r="N30"/>
      <c r="O30"/>
    </row>
    <row r="31" spans="1:15" ht="19.5" customHeight="1">
      <c r="A31" s="16" t="s">
        <v>15</v>
      </c>
      <c r="B31" s="77">
        <f>Datos!E11</f>
        <v>526.5</v>
      </c>
      <c r="C31" s="23"/>
      <c r="D31" s="79">
        <f>Datos!I11</f>
        <v>512.75</v>
      </c>
      <c r="E31" s="23"/>
      <c r="F31" s="23"/>
      <c r="G31" s="23"/>
      <c r="H31" s="23"/>
      <c r="I31" s="26"/>
      <c r="J31" s="30">
        <f>Datos!M11</f>
        <v>386.5</v>
      </c>
      <c r="K31" s="25"/>
      <c r="L31"/>
      <c r="M31"/>
      <c r="N31"/>
      <c r="O31"/>
    </row>
    <row r="32" spans="1:15" ht="19.5" customHeight="1">
      <c r="A32" s="16">
        <v>2018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  <c r="L32"/>
      <c r="M32"/>
      <c r="N32"/>
      <c r="O32"/>
    </row>
    <row r="33" spans="1:15" ht="19.5" customHeight="1">
      <c r="A33" s="16" t="s">
        <v>11</v>
      </c>
      <c r="B33" s="77">
        <f>Datos!E12</f>
        <v>540</v>
      </c>
      <c r="C33" s="78"/>
      <c r="D33" s="79">
        <f>Datos!I12</f>
        <v>524.25</v>
      </c>
      <c r="E33" s="78"/>
      <c r="F33" s="78"/>
      <c r="G33" s="78"/>
      <c r="H33" s="78"/>
      <c r="I33" s="80"/>
      <c r="J33" s="30">
        <f>Datos!M12</f>
        <v>394</v>
      </c>
      <c r="K33" s="77"/>
      <c r="L33"/>
      <c r="M33"/>
      <c r="N33"/>
      <c r="O33"/>
    </row>
    <row r="34" spans="1:15" ht="19.5" customHeight="1">
      <c r="A34" s="16" t="s">
        <v>12</v>
      </c>
      <c r="B34" s="77">
        <f>Datos!E13</f>
        <v>541.25</v>
      </c>
      <c r="C34" s="23"/>
      <c r="D34" s="79">
        <f>Datos!I13</f>
        <v>518</v>
      </c>
      <c r="E34" s="23"/>
      <c r="F34" s="23"/>
      <c r="G34" s="23"/>
      <c r="H34" s="23"/>
      <c r="I34" s="26"/>
      <c r="J34" s="30">
        <f>Datos!M13</f>
        <v>398.75</v>
      </c>
      <c r="K34" s="25"/>
      <c r="L34"/>
      <c r="M34"/>
      <c r="N34"/>
      <c r="O34"/>
    </row>
    <row r="35" spans="1:15" ht="19.5" customHeight="1">
      <c r="A35" s="16" t="s">
        <v>13</v>
      </c>
      <c r="B35" s="77">
        <f>Datos!E14</f>
        <v>541.5</v>
      </c>
      <c r="C35" s="78"/>
      <c r="D35" s="79">
        <f>Datos!I14</f>
        <v>516.25</v>
      </c>
      <c r="E35" s="78"/>
      <c r="F35" s="78"/>
      <c r="G35" s="78"/>
      <c r="H35" s="78"/>
      <c r="I35" s="80"/>
      <c r="J35" s="30">
        <f>Datos!M14</f>
        <v>403</v>
      </c>
      <c r="K35" s="77"/>
      <c r="L35"/>
      <c r="M35"/>
      <c r="N35"/>
      <c r="O35"/>
    </row>
    <row r="36" spans="1:15" ht="19.5" customHeight="1">
      <c r="A36" s="16" t="s">
        <v>14</v>
      </c>
      <c r="B36" s="77"/>
      <c r="C36" s="78"/>
      <c r="D36" s="79"/>
      <c r="E36" s="78"/>
      <c r="F36" s="78"/>
      <c r="G36" s="78"/>
      <c r="H36" s="78"/>
      <c r="I36" s="80"/>
      <c r="J36" s="30">
        <f>Datos!M15</f>
        <v>398</v>
      </c>
      <c r="K36" s="77"/>
      <c r="L36"/>
      <c r="M36"/>
      <c r="N36"/>
      <c r="O36"/>
    </row>
    <row r="37" spans="1:15" ht="19.5" customHeight="1">
      <c r="A37" s="16" t="s">
        <v>15</v>
      </c>
      <c r="B37" s="28"/>
      <c r="C37" s="23"/>
      <c r="D37" s="24"/>
      <c r="E37" s="23"/>
      <c r="F37" s="23"/>
      <c r="G37" s="23"/>
      <c r="H37" s="23"/>
      <c r="I37" s="26"/>
      <c r="J37" s="30">
        <f>Datos!M16</f>
        <v>398.5</v>
      </c>
      <c r="K37" s="25"/>
      <c r="L37"/>
      <c r="M37"/>
      <c r="N37"/>
      <c r="O37"/>
    </row>
    <row r="38" spans="1:15" ht="19.5" customHeight="1">
      <c r="A38" s="16">
        <v>2019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  <c r="L38"/>
      <c r="M38"/>
      <c r="N38"/>
      <c r="O38"/>
    </row>
    <row r="39" spans="1:15" ht="19.5" customHeight="1">
      <c r="A39" s="16" t="s">
        <v>13</v>
      </c>
      <c r="B39" s="28"/>
      <c r="C39" s="23"/>
      <c r="D39" s="24"/>
      <c r="E39" s="25"/>
      <c r="F39" s="25"/>
      <c r="G39" s="25"/>
      <c r="H39" s="25"/>
      <c r="I39" s="23"/>
      <c r="J39" s="24">
        <f>Datos!M17</f>
        <v>412.5</v>
      </c>
      <c r="K39" s="25"/>
      <c r="L39"/>
      <c r="M39"/>
      <c r="N39"/>
      <c r="O39"/>
    </row>
    <row r="40" spans="1:15" ht="19.5" customHeight="1">
      <c r="A40" s="16" t="s">
        <v>15</v>
      </c>
      <c r="B40" s="28"/>
      <c r="C40" s="23"/>
      <c r="D40" s="24"/>
      <c r="E40" s="25"/>
      <c r="F40" s="25"/>
      <c r="G40" s="25"/>
      <c r="H40" s="25"/>
      <c r="I40" s="23"/>
      <c r="J40" s="24">
        <f>Datos!M18</f>
        <v>404</v>
      </c>
      <c r="K40" s="25"/>
      <c r="L40"/>
      <c r="M40"/>
      <c r="N40"/>
      <c r="O40"/>
    </row>
    <row r="41" spans="1:15" ht="19.5" customHeight="1">
      <c r="A41" s="5"/>
      <c r="B41" s="100"/>
      <c r="C41" s="101"/>
      <c r="D41" s="101"/>
      <c r="E41" s="101"/>
      <c r="F41" s="101"/>
      <c r="G41" s="101"/>
      <c r="H41" s="101"/>
      <c r="I41" s="101"/>
      <c r="J41" s="101"/>
      <c r="K41" s="101"/>
      <c r="L41"/>
      <c r="M41"/>
      <c r="N41"/>
      <c r="O41"/>
    </row>
    <row r="42" spans="1:15" ht="19.5" customHeight="1">
      <c r="A42" s="5"/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/>
      <c r="M42"/>
      <c r="N42"/>
      <c r="O42"/>
    </row>
    <row r="43" spans="1:15" ht="19.5" customHeight="1">
      <c r="A43" s="32" t="s">
        <v>16</v>
      </c>
      <c r="B43" s="33"/>
      <c r="C43" s="33"/>
      <c r="D43" s="33"/>
      <c r="E43" s="33"/>
      <c r="F43" s="33"/>
      <c r="G43" s="33"/>
      <c r="H43" s="33"/>
      <c r="I43" s="33"/>
      <c r="J43" s="34"/>
      <c r="K43" s="34"/>
      <c r="L43"/>
      <c r="M43"/>
      <c r="N43"/>
      <c r="O43" s="31"/>
    </row>
    <row r="44" spans="1:15" ht="19.5" customHeight="1">
      <c r="A44" s="35" t="s">
        <v>17</v>
      </c>
      <c r="L44"/>
      <c r="M44"/>
      <c r="N44"/>
      <c r="O44" s="31"/>
    </row>
    <row r="45" spans="1:15" ht="19.5" customHeight="1">
      <c r="A45" s="35" t="s">
        <v>18</v>
      </c>
      <c r="D45" s="1" t="s">
        <v>19</v>
      </c>
      <c r="J45" s="36"/>
      <c r="L45"/>
      <c r="M45"/>
      <c r="N45"/>
      <c r="O45" s="31"/>
    </row>
    <row r="46" spans="1:15" ht="19.5" customHeight="1">
      <c r="A46" s="34" t="s">
        <v>20</v>
      </c>
      <c r="B46" s="34"/>
      <c r="C46" s="34"/>
      <c r="D46" s="34"/>
      <c r="E46" s="34"/>
      <c r="F46" s="34"/>
      <c r="G46" s="34"/>
      <c r="H46" s="34"/>
      <c r="I46" s="34"/>
      <c r="J46" s="37"/>
      <c r="L46"/>
      <c r="M46"/>
      <c r="N46"/>
      <c r="O46" s="31"/>
    </row>
    <row r="47" ht="19.5" customHeight="1">
      <c r="J47" s="37"/>
    </row>
    <row r="48" spans="1:10" ht="19.5" customHeight="1">
      <c r="A48" s="38" t="s">
        <v>21</v>
      </c>
      <c r="E48" s="39" t="s">
        <v>22</v>
      </c>
      <c r="F48" s="39"/>
      <c r="G48" s="39"/>
      <c r="H48" s="39"/>
      <c r="I48" s="39"/>
      <c r="J48" s="40"/>
    </row>
    <row r="49" spans="5:10" ht="19.5" customHeight="1">
      <c r="E49" s="41">
        <v>0.11</v>
      </c>
      <c r="F49" s="41"/>
      <c r="G49" s="41"/>
      <c r="H49" s="42">
        <f>'Primas HRW'!B13</f>
        <v>-10</v>
      </c>
      <c r="I49" s="42"/>
      <c r="J49" s="40"/>
    </row>
    <row r="50" spans="5:9" ht="19.5" customHeight="1">
      <c r="E50" s="43">
        <v>0.115</v>
      </c>
      <c r="F50" s="43"/>
      <c r="G50" s="43"/>
      <c r="H50" s="42">
        <f>'Primas HRW'!B14</f>
        <v>-5</v>
      </c>
      <c r="I50" s="42"/>
    </row>
    <row r="51" spans="5:9" ht="15">
      <c r="E51" s="43">
        <v>0.125</v>
      </c>
      <c r="F51" s="43"/>
      <c r="G51" s="43"/>
      <c r="H51" s="42">
        <f>'Primas HRW'!B15</f>
        <v>20</v>
      </c>
      <c r="I51" s="42"/>
    </row>
    <row r="52" spans="5:9" ht="15">
      <c r="E52" s="41">
        <v>0.13</v>
      </c>
      <c r="F52" s="41"/>
      <c r="G52" s="41"/>
      <c r="H52" s="42" t="str">
        <f>'Primas HRW'!B16</f>
        <v>No hay precio</v>
      </c>
      <c r="I52" s="42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9" t="str">
        <f>Datos!G22</f>
        <v>Junio</v>
      </c>
      <c r="F7" s="3">
        <f>Datos!I22</f>
        <v>2016</v>
      </c>
      <c r="G7" s="3"/>
      <c r="H7" s="3"/>
      <c r="I7" s="3"/>
      <c r="J7" s="4" t="str">
        <f>Datos!D22</f>
        <v>Miércoles</v>
      </c>
      <c r="K7" s="3">
        <f>BUSHEL!K8</f>
        <v>29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5" t="s">
        <v>89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6" t="s">
        <v>0</v>
      </c>
      <c r="C11" s="116"/>
      <c r="D11" s="117" t="s">
        <v>0</v>
      </c>
      <c r="E11" s="117"/>
      <c r="F11" s="117"/>
      <c r="G11" s="117"/>
      <c r="H11" s="117"/>
      <c r="I11" s="117"/>
      <c r="J11" s="118" t="s">
        <v>1</v>
      </c>
      <c r="K11" s="118"/>
    </row>
    <row r="12" spans="1:11" ht="15.75">
      <c r="A12" s="8"/>
      <c r="B12" s="119" t="s">
        <v>2</v>
      </c>
      <c r="C12" s="119"/>
      <c r="D12" s="120" t="s">
        <v>3</v>
      </c>
      <c r="E12" s="120"/>
      <c r="F12" s="120"/>
      <c r="G12" s="120"/>
      <c r="H12" s="120"/>
      <c r="I12" s="120"/>
      <c r="J12" s="121" t="s">
        <v>4</v>
      </c>
      <c r="K12" s="12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55</v>
      </c>
      <c r="G13" s="13" t="s">
        <v>56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3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83" t="s">
        <v>85</v>
      </c>
      <c r="B15" s="84"/>
      <c r="C15" s="93"/>
      <c r="D15" s="86"/>
      <c r="E15" s="75"/>
      <c r="F15" s="75"/>
      <c r="G15" s="75"/>
      <c r="H15" s="75"/>
      <c r="I15" s="76"/>
      <c r="J15" s="88"/>
      <c r="K15" s="73"/>
    </row>
    <row r="16" spans="1:11" ht="19.5" customHeight="1">
      <c r="A16" s="67" t="s">
        <v>13</v>
      </c>
      <c r="B16" s="68">
        <f>BUSHEL!B18*TONELADA!$B$43</f>
        <v>157.81548</v>
      </c>
      <c r="C16" s="92">
        <f>BUSHEL!C18*TONELADA!$B$43</f>
        <v>179.86187999999999</v>
      </c>
      <c r="D16" s="89">
        <f>IF(BUSHEL!D18&gt;0,BUSHEL!D18*TONELADA!$B$43,"")</f>
        <v>146.976</v>
      </c>
      <c r="E16" s="96">
        <f>BUSHEL!E18*TONELADA!$B$43</f>
        <v>185.5572</v>
      </c>
      <c r="F16" s="96" t="s">
        <v>149</v>
      </c>
      <c r="G16" s="96">
        <f>BUSHEL!G18*TONELADA!$B$43</f>
        <v>192.906</v>
      </c>
      <c r="H16" s="96">
        <f>BUSHEL!H18*TONELADA!$B$43</f>
        <v>183.72</v>
      </c>
      <c r="I16" s="97">
        <f>BUSHEL!I18*TONELADA!$B$43</f>
        <v>181.8828</v>
      </c>
      <c r="J16" s="70">
        <f>BUSHEL!J18*$E$43</f>
        <v>146.74421999999998</v>
      </c>
      <c r="K16" s="91">
        <f>BUSHEL!K18*TONELADA!$E$43</f>
        <v>182.17541999999997</v>
      </c>
    </row>
    <row r="17" spans="1:11" ht="19.5" customHeight="1">
      <c r="A17" s="72" t="s">
        <v>86</v>
      </c>
      <c r="B17" s="73"/>
      <c r="C17" s="93">
        <f>BUSHEL!C19*TONELADA!$B$43</f>
        <v>187.21068</v>
      </c>
      <c r="D17" s="94"/>
      <c r="E17" s="75">
        <f>BUSHEL!E19*TONELADA!$B$43</f>
        <v>190.97693999999998</v>
      </c>
      <c r="F17" s="75"/>
      <c r="G17" s="75">
        <f>BUSHEL!G19*TONELADA!$B$43</f>
        <v>198.32574</v>
      </c>
      <c r="H17" s="75">
        <f>BUSHEL!H19*TONELADA!$B$43</f>
        <v>189.13974</v>
      </c>
      <c r="I17" s="76">
        <f>BUSHEL!I19*TONELADA!$B$43</f>
        <v>187.30254</v>
      </c>
      <c r="J17" s="74"/>
      <c r="K17" s="73">
        <f>BUSHEL!K19*TONELADA!$E$43</f>
        <v>185.32486</v>
      </c>
    </row>
    <row r="18" spans="1:11" ht="19.5" customHeight="1">
      <c r="A18" s="67" t="s">
        <v>14</v>
      </c>
      <c r="B18" s="68">
        <f>BUSHEL!B20*TONELADA!$B$43</f>
        <v>163.32708</v>
      </c>
      <c r="C18" s="92">
        <f>BUSHEL!C20*TONELADA!$B$43</f>
        <v>187.21068</v>
      </c>
      <c r="D18" s="89">
        <f>IF(BUSHEL!D20&gt;0,BUSHEL!D20*TONELADA!$B$43,"")</f>
        <v>154.23293999999999</v>
      </c>
      <c r="E18" s="96">
        <f>BUSHEL!E20*TONELADA!$B$43</f>
        <v>190.97693999999998</v>
      </c>
      <c r="F18" s="96"/>
      <c r="G18" s="96">
        <f>BUSHEL!G20*TONELADA!$B$43</f>
        <v>198.32574</v>
      </c>
      <c r="H18" s="96">
        <f>BUSHEL!H20*TONELADA!$B$43</f>
        <v>189.13974</v>
      </c>
      <c r="I18" s="97">
        <f>BUSHEL!I20*TONELADA!$B$43</f>
        <v>187.30254</v>
      </c>
      <c r="J18" s="70">
        <f>BUSHEL!J20*$E$43</f>
        <v>148.71262</v>
      </c>
      <c r="K18" s="91">
        <f>BUSHEL!K20*TONELADA!$E$43</f>
        <v>186.5059</v>
      </c>
    </row>
    <row r="19" spans="1:11" ht="19.5" customHeight="1">
      <c r="A19" s="83" t="s">
        <v>87</v>
      </c>
      <c r="B19" s="84"/>
      <c r="C19" s="85"/>
      <c r="D19" s="86"/>
      <c r="E19" s="85"/>
      <c r="F19" s="85"/>
      <c r="G19" s="85"/>
      <c r="H19" s="85"/>
      <c r="I19" s="87"/>
      <c r="J19" s="88"/>
      <c r="K19" s="73">
        <f>BUSHEL!K21*TONELADA!$E$43</f>
        <v>190.14744</v>
      </c>
    </row>
    <row r="20" spans="1:11" ht="19.5" customHeight="1">
      <c r="A20" s="67" t="s">
        <v>88</v>
      </c>
      <c r="B20" s="68"/>
      <c r="C20" s="69"/>
      <c r="D20" s="89"/>
      <c r="E20" s="69"/>
      <c r="F20" s="69"/>
      <c r="G20" s="69"/>
      <c r="H20" s="69"/>
      <c r="I20" s="90"/>
      <c r="J20" s="70"/>
      <c r="K20" s="91">
        <f>BUSHEL!K22*TONELADA!$E$43</f>
        <v>190.14744</v>
      </c>
    </row>
    <row r="21" spans="1:11" ht="19.5" customHeight="1">
      <c r="A21" s="72" t="s">
        <v>15</v>
      </c>
      <c r="B21" s="73">
        <f>BUSHEL!B23*TONELADA!$B$43</f>
        <v>170.95146</v>
      </c>
      <c r="C21" s="93"/>
      <c r="D21" s="94">
        <f>IF(BUSHEL!D23&gt;0,BUSHEL!D23*TONELADA!$B$43,"")</f>
        <v>163.69451999999998</v>
      </c>
      <c r="E21" s="93"/>
      <c r="F21" s="93"/>
      <c r="G21" s="93"/>
      <c r="H21" s="93"/>
      <c r="I21" s="95"/>
      <c r="J21" s="74">
        <f>BUSHEL!J23*$E$43</f>
        <v>150.77944</v>
      </c>
      <c r="K21" s="73">
        <f>BUSHEL!K23*TONELADA!$E$43</f>
        <v>190.14744</v>
      </c>
    </row>
    <row r="22" spans="1:11" ht="19.5" customHeight="1">
      <c r="A22" s="83">
        <v>2017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</row>
    <row r="23" spans="1:11" ht="19.5" customHeight="1">
      <c r="A23" s="67" t="s">
        <v>144</v>
      </c>
      <c r="B23" s="68"/>
      <c r="C23" s="69"/>
      <c r="D23" s="89"/>
      <c r="E23" s="69"/>
      <c r="F23" s="69"/>
      <c r="G23" s="69"/>
      <c r="H23" s="69"/>
      <c r="I23" s="90"/>
      <c r="J23" s="70"/>
      <c r="K23" s="68"/>
    </row>
    <row r="24" spans="1:11" ht="19.5" customHeight="1">
      <c r="A24" s="83" t="s">
        <v>145</v>
      </c>
      <c r="B24" s="84"/>
      <c r="C24" s="85"/>
      <c r="D24" s="86"/>
      <c r="E24" s="85"/>
      <c r="F24" s="85"/>
      <c r="G24" s="85"/>
      <c r="H24" s="85"/>
      <c r="I24" s="87"/>
      <c r="J24" s="88"/>
      <c r="K24" s="84"/>
    </row>
    <row r="25" spans="1:11" ht="19.5" customHeight="1">
      <c r="A25" s="67" t="s">
        <v>11</v>
      </c>
      <c r="B25" s="68">
        <f>BUSHEL!B27*TONELADA!$B$43</f>
        <v>177.93282</v>
      </c>
      <c r="C25" s="69"/>
      <c r="D25" s="89">
        <f>IF(BUSHEL!D27&gt;0,BUSHEL!D27*TONELADA!$B$43,"")</f>
        <v>169.75728</v>
      </c>
      <c r="E25" s="69"/>
      <c r="F25" s="69"/>
      <c r="G25" s="69"/>
      <c r="H25" s="69"/>
      <c r="I25" s="90"/>
      <c r="J25" s="70">
        <f>BUSHEL!J27*$E$43</f>
        <v>153.63361999999998</v>
      </c>
      <c r="K25" s="68"/>
    </row>
    <row r="26" spans="1:11" ht="19.5" customHeight="1">
      <c r="A26" s="83" t="s">
        <v>12</v>
      </c>
      <c r="B26" s="84">
        <f>BUSHEL!B28*TONELADA!$B$43</f>
        <v>181.79094</v>
      </c>
      <c r="C26" s="85"/>
      <c r="D26" s="86">
        <f>IF(BUSHEL!D28&gt;0,BUSHEL!D28*TONELADA!$B$43,"")</f>
        <v>173.79912</v>
      </c>
      <c r="E26" s="85"/>
      <c r="F26" s="85"/>
      <c r="G26" s="85"/>
      <c r="H26" s="85"/>
      <c r="I26" s="87"/>
      <c r="J26" s="88">
        <f>BUSHEL!J28*$E$43</f>
        <v>155.20834</v>
      </c>
      <c r="K26" s="84"/>
    </row>
    <row r="27" spans="1:11" ht="19.5" customHeight="1">
      <c r="A27" s="67" t="s">
        <v>13</v>
      </c>
      <c r="B27" s="68">
        <f>BUSHEL!B29*TONELADA!$B$43</f>
        <v>184.6386</v>
      </c>
      <c r="C27" s="69"/>
      <c r="D27" s="89">
        <f>IF(BUSHEL!D29&gt;0,BUSHEL!D29*TONELADA!$B$43,"")</f>
        <v>177.38165999999998</v>
      </c>
      <c r="E27" s="69"/>
      <c r="F27" s="69"/>
      <c r="G27" s="69"/>
      <c r="H27" s="69"/>
      <c r="I27" s="90"/>
      <c r="J27" s="70">
        <f>BUSHEL!J29*$E$43</f>
        <v>156.4878</v>
      </c>
      <c r="K27" s="68"/>
    </row>
    <row r="28" spans="1:11" ht="19.5" customHeight="1">
      <c r="A28" s="83" t="s">
        <v>14</v>
      </c>
      <c r="B28" s="84">
        <f>BUSHEL!B30*TONELADA!$B$43</f>
        <v>188.03742</v>
      </c>
      <c r="C28" s="85"/>
      <c r="D28" s="86">
        <f>IF(BUSHEL!D30&gt;0,BUSHEL!D30*TONELADA!$B$43,"")</f>
        <v>182.43395999999998</v>
      </c>
      <c r="E28" s="85"/>
      <c r="F28" s="85"/>
      <c r="G28" s="85"/>
      <c r="H28" s="85"/>
      <c r="I28" s="87"/>
      <c r="J28" s="88">
        <f>BUSHEL!J30*$E$43</f>
        <v>150.48417999999998</v>
      </c>
      <c r="K28" s="84"/>
    </row>
    <row r="29" spans="1:11" ht="19.5" customHeight="1">
      <c r="A29" s="67" t="s">
        <v>15</v>
      </c>
      <c r="B29" s="68">
        <f>BUSHEL!B31*TONELADA!$B$43</f>
        <v>193.45716</v>
      </c>
      <c r="C29" s="69"/>
      <c r="D29" s="89">
        <f>IF(BUSHEL!D31&gt;0,BUSHEL!D31*TONELADA!$B$43,"")</f>
        <v>188.40485999999999</v>
      </c>
      <c r="E29" s="69"/>
      <c r="F29" s="69"/>
      <c r="G29" s="69"/>
      <c r="H29" s="69"/>
      <c r="I29" s="90"/>
      <c r="J29" s="70">
        <f>BUSHEL!J31*$E$43</f>
        <v>152.15732</v>
      </c>
      <c r="K29" s="68"/>
    </row>
    <row r="30" spans="1:11" ht="19.5" customHeight="1">
      <c r="A30" s="83">
        <v>2018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67" t="s">
        <v>11</v>
      </c>
      <c r="B31" s="68">
        <f>BUSHEL!B33*TONELADA!$B$43</f>
        <v>198.4176</v>
      </c>
      <c r="C31" s="69"/>
      <c r="D31" s="89">
        <f>IF(BUSHEL!D33&gt;0,BUSHEL!D33*TONELADA!$B$43,"")</f>
        <v>192.63042</v>
      </c>
      <c r="E31" s="69"/>
      <c r="F31" s="69"/>
      <c r="G31" s="69"/>
      <c r="H31" s="69"/>
      <c r="I31" s="90"/>
      <c r="J31" s="70">
        <f>BUSHEL!J33*$E$43</f>
        <v>155.10992</v>
      </c>
      <c r="K31" s="68"/>
    </row>
    <row r="32" spans="1:11" ht="19.5" customHeight="1">
      <c r="A32" s="83" t="s">
        <v>12</v>
      </c>
      <c r="B32" s="84">
        <f>BUSHEL!B34*TONELADA!$B$43</f>
        <v>198.8769</v>
      </c>
      <c r="C32" s="85"/>
      <c r="D32" s="86">
        <f>IF(BUSHEL!D34&gt;0,BUSHEL!D34*TONELADA!$B$43,"")</f>
        <v>190.33392</v>
      </c>
      <c r="E32" s="85"/>
      <c r="F32" s="85"/>
      <c r="G32" s="85"/>
      <c r="H32" s="85"/>
      <c r="I32" s="87"/>
      <c r="J32" s="88">
        <f>BUSHEL!J34*$E$43</f>
        <v>156.9799</v>
      </c>
      <c r="K32" s="84"/>
    </row>
    <row r="33" spans="1:11" ht="19.5" customHeight="1">
      <c r="A33" s="67" t="s">
        <v>13</v>
      </c>
      <c r="B33" s="68">
        <f>BUSHEL!B35*TONELADA!$B$43</f>
        <v>198.96876</v>
      </c>
      <c r="C33" s="69"/>
      <c r="D33" s="89">
        <f>IF(BUSHEL!D35&gt;0,BUSHEL!D35*TONELADA!$B$43,"")</f>
        <v>189.6909</v>
      </c>
      <c r="E33" s="69"/>
      <c r="F33" s="69"/>
      <c r="G33" s="69"/>
      <c r="H33" s="69"/>
      <c r="I33" s="90"/>
      <c r="J33" s="70">
        <f>BUSHEL!J35*$E$43</f>
        <v>158.65303999999998</v>
      </c>
      <c r="K33" s="68"/>
    </row>
    <row r="34" spans="1:11" ht="19.5" customHeight="1">
      <c r="A34" s="83" t="s">
        <v>14</v>
      </c>
      <c r="B34" s="84"/>
      <c r="C34" s="85"/>
      <c r="D34" s="86"/>
      <c r="E34" s="85"/>
      <c r="F34" s="85"/>
      <c r="G34" s="85"/>
      <c r="H34" s="85"/>
      <c r="I34" s="87"/>
      <c r="J34" s="88">
        <f>BUSHEL!J36*$E$43</f>
        <v>156.68464</v>
      </c>
      <c r="K34" s="84"/>
    </row>
    <row r="35" spans="1:11" ht="19.5" customHeight="1">
      <c r="A35" s="67" t="s">
        <v>15</v>
      </c>
      <c r="B35" s="68"/>
      <c r="C35" s="69"/>
      <c r="D35" s="89"/>
      <c r="E35" s="69"/>
      <c r="F35" s="69"/>
      <c r="G35" s="69"/>
      <c r="H35" s="69"/>
      <c r="I35" s="90"/>
      <c r="J35" s="70">
        <f>BUSHEL!J37*$E$43</f>
        <v>156.88147999999998</v>
      </c>
      <c r="K35" s="68"/>
    </row>
    <row r="36" spans="1:11" ht="19.5" customHeight="1">
      <c r="A36" s="16">
        <v>2019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16" t="s">
        <v>13</v>
      </c>
      <c r="B37" s="28"/>
      <c r="C37" s="23"/>
      <c r="D37" s="24"/>
      <c r="E37" s="25"/>
      <c r="F37" s="25"/>
      <c r="G37" s="25"/>
      <c r="H37" s="25"/>
      <c r="I37" s="23"/>
      <c r="J37" s="86">
        <f>BUSHEL!J39*$E$43</f>
        <v>162.393</v>
      </c>
      <c r="K37" s="25"/>
    </row>
    <row r="38" spans="1:11" ht="19.5" customHeight="1">
      <c r="A38" s="67" t="s">
        <v>15</v>
      </c>
      <c r="B38" s="68"/>
      <c r="C38" s="69"/>
      <c r="D38" s="89"/>
      <c r="E38" s="69"/>
      <c r="F38" s="69"/>
      <c r="G38" s="69"/>
      <c r="H38" s="69"/>
      <c r="I38" s="69"/>
      <c r="J38" s="89">
        <f>BUSHEL!J40*$E$43</f>
        <v>159.04672</v>
      </c>
      <c r="K38" s="68"/>
    </row>
    <row r="39" ht="19.5" customHeight="1"/>
    <row r="40" spans="1:11" ht="19.5" customHeight="1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</row>
    <row r="41" spans="1:11" ht="19.5" customHeight="1">
      <c r="A41" s="32" t="s">
        <v>16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ht="15">
      <c r="A42" s="35" t="s">
        <v>17</v>
      </c>
    </row>
    <row r="43" spans="1:5" ht="15">
      <c r="A43" s="45" t="s">
        <v>23</v>
      </c>
      <c r="B43" s="46">
        <v>0.36744</v>
      </c>
      <c r="D43" s="45" t="s">
        <v>24</v>
      </c>
      <c r="E43" s="1">
        <v>0.39368</v>
      </c>
    </row>
    <row r="44" spans="1:11" ht="15.75">
      <c r="A44" s="34" t="s">
        <v>20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6" spans="1:10" ht="15.75">
      <c r="A46" s="38" t="s">
        <v>21</v>
      </c>
      <c r="E46" s="39" t="s">
        <v>22</v>
      </c>
      <c r="F46" s="39"/>
      <c r="G46" s="39"/>
      <c r="H46" s="39"/>
      <c r="I46" s="39"/>
      <c r="J46" s="36"/>
    </row>
    <row r="47" spans="5:10" ht="15">
      <c r="E47" s="41">
        <v>0.11</v>
      </c>
      <c r="F47" s="41"/>
      <c r="G47" s="41"/>
      <c r="H47" s="42">
        <f>'Primas HRW'!B13*B43</f>
        <v>-3.6744</v>
      </c>
      <c r="I47" s="42"/>
      <c r="J47" s="37"/>
    </row>
    <row r="48" spans="5:10" ht="15">
      <c r="E48" s="43">
        <v>0.115</v>
      </c>
      <c r="F48" s="43"/>
      <c r="G48" s="43"/>
      <c r="H48" s="42">
        <f>'Primas HRW'!B14*B43</f>
        <v>-1.8372</v>
      </c>
      <c r="I48" s="42"/>
      <c r="J48" s="37"/>
    </row>
    <row r="49" spans="5:10" ht="15">
      <c r="E49" s="43">
        <v>0.125</v>
      </c>
      <c r="F49" s="43"/>
      <c r="G49" s="43"/>
      <c r="H49" s="42">
        <f>'Primas HRW'!B15*B43</f>
        <v>7.3488</v>
      </c>
      <c r="I49" s="42"/>
      <c r="J49" s="40"/>
    </row>
    <row r="50" spans="5:10" ht="15">
      <c r="E50" s="41">
        <v>0.13</v>
      </c>
      <c r="F50" s="41"/>
      <c r="G50" s="41"/>
      <c r="H50" s="42" t="e">
        <f>'Primas HRW'!B16*B43</f>
        <v>#VALUE!</v>
      </c>
      <c r="I50" s="41"/>
      <c r="J50" s="40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2" sqref="B2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50</v>
      </c>
      <c r="C2" s="47" t="s">
        <v>25</v>
      </c>
    </row>
    <row r="3" spans="2:3" ht="15.75">
      <c r="B3" s="48">
        <v>0.12</v>
      </c>
      <c r="C3" s="49" t="s">
        <v>26</v>
      </c>
    </row>
    <row r="4" spans="1:3" ht="15.75">
      <c r="A4" s="122">
        <v>2016</v>
      </c>
      <c r="B4" s="123"/>
      <c r="C4" s="124"/>
    </row>
    <row r="5" spans="1:3" ht="15">
      <c r="A5" s="50" t="s">
        <v>112</v>
      </c>
      <c r="B5" s="51"/>
      <c r="C5" s="51"/>
    </row>
    <row r="6" spans="1:3" ht="15">
      <c r="A6" s="53" t="s">
        <v>27</v>
      </c>
      <c r="B6" s="44">
        <v>60</v>
      </c>
      <c r="C6" s="44" t="s">
        <v>113</v>
      </c>
    </row>
    <row r="7" spans="1:3" ht="15">
      <c r="A7" s="50" t="s">
        <v>28</v>
      </c>
      <c r="B7" s="51">
        <v>65</v>
      </c>
      <c r="C7" s="51" t="s">
        <v>140</v>
      </c>
    </row>
    <row r="8" spans="1:3" ht="15">
      <c r="A8" s="53" t="s">
        <v>29</v>
      </c>
      <c r="B8" s="44">
        <v>65</v>
      </c>
      <c r="C8" s="44" t="s">
        <v>139</v>
      </c>
    </row>
    <row r="10" spans="1:3" ht="15">
      <c r="A10" s="102"/>
      <c r="B10" s="103"/>
      <c r="C10" s="103"/>
    </row>
    <row r="11" ht="15">
      <c r="A11" t="s">
        <v>30</v>
      </c>
    </row>
    <row r="12" ht="15">
      <c r="A12" t="s">
        <v>31</v>
      </c>
    </row>
    <row r="13" ht="15">
      <c r="A13" t="s">
        <v>32</v>
      </c>
    </row>
    <row r="14" ht="15">
      <c r="A14" t="s">
        <v>33</v>
      </c>
    </row>
    <row r="15" ht="15">
      <c r="A15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zoomScalePageLayoutView="0" workbookViewId="0" topLeftCell="A1">
      <selection activeCell="B2" sqref="B2:F2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5"/>
      <c r="C1" s="125"/>
      <c r="D1" s="125"/>
      <c r="E1" s="125"/>
      <c r="F1" s="125"/>
    </row>
    <row r="2" spans="1:6" ht="15.75">
      <c r="A2" s="52"/>
      <c r="B2" s="126" t="s">
        <v>0</v>
      </c>
      <c r="C2" s="126"/>
      <c r="D2" s="126"/>
      <c r="E2" s="126"/>
      <c r="F2" s="126"/>
    </row>
    <row r="3" spans="1:6" ht="15.75">
      <c r="A3" s="52"/>
      <c r="B3" s="126" t="s">
        <v>35</v>
      </c>
      <c r="C3" s="126"/>
      <c r="D3" s="126"/>
      <c r="E3" s="126"/>
      <c r="F3" s="126"/>
    </row>
    <row r="4" spans="1:7" ht="15.75">
      <c r="A4" s="52"/>
      <c r="B4" s="55">
        <v>0.12</v>
      </c>
      <c r="C4" s="56">
        <v>0.13</v>
      </c>
      <c r="D4" s="56">
        <v>0.125</v>
      </c>
      <c r="E4" s="56">
        <v>0.115</v>
      </c>
      <c r="F4" s="56">
        <v>0.11</v>
      </c>
      <c r="G4" s="57" t="s">
        <v>36</v>
      </c>
    </row>
    <row r="5" spans="1:7" ht="15.75">
      <c r="A5" s="127">
        <v>2016</v>
      </c>
      <c r="B5" s="128"/>
      <c r="C5" s="128"/>
      <c r="D5" s="128"/>
      <c r="E5" s="128"/>
      <c r="F5" s="128"/>
      <c r="G5" s="129"/>
    </row>
    <row r="6" spans="1:7" ht="15">
      <c r="A6" s="50" t="s">
        <v>112</v>
      </c>
      <c r="B6" s="54"/>
      <c r="C6" s="54"/>
      <c r="D6" s="54"/>
      <c r="E6" s="51"/>
      <c r="F6" s="51"/>
      <c r="G6" s="54"/>
    </row>
    <row r="7" spans="1:7" ht="15">
      <c r="A7" s="52" t="s">
        <v>27</v>
      </c>
      <c r="B7" s="44">
        <v>105</v>
      </c>
      <c r="C7" s="44" t="e">
        <f>IF($B$16&gt;0,B7+$B$16," -")</f>
        <v>#VALUE!</v>
      </c>
      <c r="D7" s="44">
        <f>B7+B15</f>
        <v>125</v>
      </c>
      <c r="E7" s="58">
        <f>B7+B14</f>
        <v>100</v>
      </c>
      <c r="F7" s="44">
        <f>B7+B13</f>
        <v>95</v>
      </c>
      <c r="G7" s="44" t="s">
        <v>113</v>
      </c>
    </row>
    <row r="8" spans="1:7" ht="15">
      <c r="A8" s="50" t="s">
        <v>28</v>
      </c>
      <c r="B8" s="54">
        <v>100</v>
      </c>
      <c r="C8" s="54" t="e">
        <f>IF($B$16&gt;0,B8+$B$16," -")</f>
        <v>#VALUE!</v>
      </c>
      <c r="D8" s="54">
        <f>B8+B15</f>
        <v>120</v>
      </c>
      <c r="E8" s="51">
        <f>B8+B14</f>
        <v>95</v>
      </c>
      <c r="F8" s="51">
        <f>B8+B13</f>
        <v>90</v>
      </c>
      <c r="G8" s="54" t="s">
        <v>139</v>
      </c>
    </row>
    <row r="9" spans="1:7" ht="15">
      <c r="A9" s="52" t="s">
        <v>29</v>
      </c>
      <c r="B9" s="44">
        <v>100</v>
      </c>
      <c r="C9" s="44" t="e">
        <f>IF($B$16&gt;0,B9+$B$16," -")</f>
        <v>#VALUE!</v>
      </c>
      <c r="D9" s="44">
        <f>B9+B15</f>
        <v>120</v>
      </c>
      <c r="E9" s="58">
        <f>B9+B14</f>
        <v>95</v>
      </c>
      <c r="F9" s="44">
        <f>B9+B13</f>
        <v>90</v>
      </c>
      <c r="G9" s="44" t="s">
        <v>139</v>
      </c>
    </row>
    <row r="12" spans="1:6" ht="15">
      <c r="A12" t="s">
        <v>37</v>
      </c>
      <c r="F12" t="s">
        <v>30</v>
      </c>
    </row>
    <row r="13" spans="1:6" ht="15">
      <c r="A13" s="59">
        <v>0.11</v>
      </c>
      <c r="B13">
        <v>-10</v>
      </c>
      <c r="F13" t="s">
        <v>31</v>
      </c>
    </row>
    <row r="14" spans="1:6" ht="15">
      <c r="A14" s="60">
        <v>0.115</v>
      </c>
      <c r="B14" s="71">
        <v>-5</v>
      </c>
      <c r="C14" s="71"/>
      <c r="D14" s="71"/>
      <c r="F14" t="s">
        <v>32</v>
      </c>
    </row>
    <row r="15" spans="1:6" ht="15">
      <c r="A15" s="61">
        <v>0.125</v>
      </c>
      <c r="B15" s="62">
        <v>20</v>
      </c>
      <c r="C15" s="62"/>
      <c r="D15" s="62"/>
      <c r="F15" t="s">
        <v>33</v>
      </c>
    </row>
    <row r="16" spans="1:6" ht="15">
      <c r="A16" s="59">
        <v>0.13</v>
      </c>
      <c r="B16" s="63" t="s">
        <v>149</v>
      </c>
      <c r="C16" s="63"/>
      <c r="D16" s="63"/>
      <c r="F16" t="s">
        <v>34</v>
      </c>
    </row>
    <row r="18" ht="15">
      <c r="A18" t="s">
        <v>30</v>
      </c>
    </row>
    <row r="19" ht="15">
      <c r="A19" t="s">
        <v>31</v>
      </c>
    </row>
    <row r="20" ht="15">
      <c r="A20" t="s">
        <v>32</v>
      </c>
    </row>
    <row r="21" ht="15">
      <c r="A21" t="s">
        <v>33</v>
      </c>
    </row>
    <row r="22" ht="15">
      <c r="A22" t="s">
        <v>34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2" sqref="B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38</v>
      </c>
      <c r="C2" s="47" t="s">
        <v>25</v>
      </c>
    </row>
    <row r="3" spans="2:3" ht="15.75">
      <c r="B3" s="48" t="s">
        <v>39</v>
      </c>
      <c r="C3" s="49" t="s">
        <v>26</v>
      </c>
    </row>
    <row r="4" spans="1:3" ht="15.75">
      <c r="A4" s="122">
        <v>2016</v>
      </c>
      <c r="B4" s="123"/>
      <c r="C4" s="124"/>
    </row>
    <row r="5" spans="1:3" ht="15">
      <c r="A5" s="50" t="s">
        <v>112</v>
      </c>
      <c r="B5" s="51"/>
      <c r="C5" s="51"/>
    </row>
    <row r="6" spans="1:3" ht="15">
      <c r="A6" s="52" t="s">
        <v>27</v>
      </c>
      <c r="B6" s="44">
        <v>90</v>
      </c>
      <c r="C6" s="44" t="s">
        <v>113</v>
      </c>
    </row>
    <row r="7" spans="1:3" ht="15">
      <c r="A7" s="50" t="s">
        <v>136</v>
      </c>
      <c r="B7" s="51">
        <v>93</v>
      </c>
      <c r="C7" s="51" t="s">
        <v>139</v>
      </c>
    </row>
    <row r="8" spans="1:3" ht="15">
      <c r="A8" s="52" t="s">
        <v>137</v>
      </c>
      <c r="B8" s="44">
        <v>96</v>
      </c>
      <c r="C8" s="44" t="s">
        <v>139</v>
      </c>
    </row>
    <row r="9" spans="1:3" ht="15">
      <c r="A9" s="50" t="s">
        <v>138</v>
      </c>
      <c r="B9" s="51">
        <v>100</v>
      </c>
      <c r="C9" s="51" t="s">
        <v>143</v>
      </c>
    </row>
    <row r="10" spans="1:3" ht="15">
      <c r="A10" s="52" t="s">
        <v>141</v>
      </c>
      <c r="B10" s="44">
        <v>100</v>
      </c>
      <c r="C10" s="44" t="s">
        <v>143</v>
      </c>
    </row>
    <row r="11" spans="1:3" ht="15">
      <c r="A11" s="50" t="s">
        <v>142</v>
      </c>
      <c r="B11" s="51">
        <v>100</v>
      </c>
      <c r="C11" s="51" t="s">
        <v>143</v>
      </c>
    </row>
    <row r="14" ht="15">
      <c r="A14" t="s">
        <v>30</v>
      </c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B2">
      <selection activeCell="E23" sqref="E23"/>
    </sheetView>
  </sheetViews>
  <sheetFormatPr defaultColWidth="12.4453125" defaultRowHeight="15"/>
  <cols>
    <col min="1" max="1" width="12.4453125" style="64" customWidth="1"/>
    <col min="2" max="2" width="6.4453125" style="64" customWidth="1"/>
    <col min="3" max="3" width="22.10546875" style="64" customWidth="1"/>
    <col min="4" max="4" width="11.6640625" style="64" customWidth="1"/>
    <col min="5" max="5" width="6.88671875" style="64" customWidth="1"/>
    <col min="6" max="6" width="7.6640625" style="64" customWidth="1"/>
    <col min="7" max="7" width="20.10546875" style="64" customWidth="1"/>
    <col min="8" max="8" width="10.99609375" style="64" customWidth="1"/>
    <col min="9" max="9" width="6.99609375" style="64" customWidth="1"/>
    <col min="10" max="10" width="4.99609375" style="64" customWidth="1"/>
    <col min="11" max="11" width="17.3359375" style="64" customWidth="1"/>
    <col min="12" max="12" width="11.21484375" style="64" customWidth="1"/>
    <col min="13" max="13" width="6.88671875" style="64" customWidth="1"/>
    <col min="14" max="16384" width="12.4453125" style="64" customWidth="1"/>
  </cols>
  <sheetData>
    <row r="1" ht="15">
      <c r="A1" s="64" t="s">
        <v>40</v>
      </c>
    </row>
    <row r="2" spans="3:11" ht="15">
      <c r="C2" s="64" t="s">
        <v>41</v>
      </c>
      <c r="G2" s="64" t="s">
        <v>42</v>
      </c>
      <c r="K2" s="64" t="s">
        <v>43</v>
      </c>
    </row>
    <row r="3" spans="2:13" ht="15">
      <c r="B3" t="s">
        <v>44</v>
      </c>
      <c r="C3" t="s">
        <v>45</v>
      </c>
      <c r="D3" t="s">
        <v>46</v>
      </c>
      <c r="E3" t="s">
        <v>47</v>
      </c>
      <c r="F3" t="s">
        <v>44</v>
      </c>
      <c r="G3" t="s">
        <v>45</v>
      </c>
      <c r="H3" t="s">
        <v>46</v>
      </c>
      <c r="I3" t="s">
        <v>47</v>
      </c>
      <c r="J3" t="s">
        <v>44</v>
      </c>
      <c r="K3" t="s">
        <v>45</v>
      </c>
      <c r="L3" t="s">
        <v>46</v>
      </c>
      <c r="M3" t="s">
        <v>47</v>
      </c>
    </row>
    <row r="4" spans="2:13" ht="15">
      <c r="B4" t="s">
        <v>51</v>
      </c>
      <c r="C4" t="s">
        <v>52</v>
      </c>
      <c r="D4" s="82">
        <v>42550</v>
      </c>
      <c r="E4" s="31">
        <v>429.5</v>
      </c>
      <c r="F4" t="s">
        <v>53</v>
      </c>
      <c r="G4" t="s">
        <v>54</v>
      </c>
      <c r="H4" s="82">
        <v>42550</v>
      </c>
      <c r="I4" s="31">
        <v>400</v>
      </c>
      <c r="J4" t="s">
        <v>48</v>
      </c>
      <c r="K4" t="s">
        <v>121</v>
      </c>
      <c r="L4" s="82">
        <v>42550</v>
      </c>
      <c r="M4" s="31">
        <v>372.75</v>
      </c>
    </row>
    <row r="5" spans="2:13" ht="15">
      <c r="B5" t="s">
        <v>60</v>
      </c>
      <c r="C5" t="s">
        <v>61</v>
      </c>
      <c r="D5" s="82">
        <v>42550</v>
      </c>
      <c r="E5" s="31">
        <v>444.5</v>
      </c>
      <c r="F5" t="s">
        <v>68</v>
      </c>
      <c r="G5" t="s">
        <v>69</v>
      </c>
      <c r="H5" s="82">
        <v>42550</v>
      </c>
      <c r="I5" s="31">
        <v>419.75</v>
      </c>
      <c r="J5" t="s">
        <v>57</v>
      </c>
      <c r="K5" t="s">
        <v>122</v>
      </c>
      <c r="L5" s="82">
        <v>42550</v>
      </c>
      <c r="M5" s="31">
        <v>377.75</v>
      </c>
    </row>
    <row r="6" spans="2:13" ht="15">
      <c r="B6" t="s">
        <v>62</v>
      </c>
      <c r="C6" t="s">
        <v>63</v>
      </c>
      <c r="D6" s="82">
        <v>42550</v>
      </c>
      <c r="E6" s="31">
        <v>465.25</v>
      </c>
      <c r="F6" t="s">
        <v>70</v>
      </c>
      <c r="G6" t="s">
        <v>71</v>
      </c>
      <c r="H6" s="82">
        <v>42550</v>
      </c>
      <c r="I6" s="31">
        <v>445.5</v>
      </c>
      <c r="J6" t="s">
        <v>49</v>
      </c>
      <c r="K6" t="s">
        <v>123</v>
      </c>
      <c r="L6" s="82">
        <v>42550</v>
      </c>
      <c r="M6" s="31">
        <v>383</v>
      </c>
    </row>
    <row r="7" spans="2:13" ht="15">
      <c r="B7" t="s">
        <v>64</v>
      </c>
      <c r="C7" t="s">
        <v>65</v>
      </c>
      <c r="D7" s="82">
        <v>42550</v>
      </c>
      <c r="E7" s="31">
        <v>484.25</v>
      </c>
      <c r="F7" t="s">
        <v>72</v>
      </c>
      <c r="G7" t="s">
        <v>73</v>
      </c>
      <c r="H7" s="82">
        <v>42550</v>
      </c>
      <c r="I7" s="31">
        <v>462</v>
      </c>
      <c r="J7" t="s">
        <v>80</v>
      </c>
      <c r="K7" t="s">
        <v>124</v>
      </c>
      <c r="L7" s="82">
        <v>42550</v>
      </c>
      <c r="M7" s="31">
        <v>390.25</v>
      </c>
    </row>
    <row r="8" spans="2:13" ht="15">
      <c r="B8" t="s">
        <v>66</v>
      </c>
      <c r="C8" t="s">
        <v>67</v>
      </c>
      <c r="D8" s="82">
        <v>42550</v>
      </c>
      <c r="E8" s="31">
        <v>494.75</v>
      </c>
      <c r="F8" t="s">
        <v>74</v>
      </c>
      <c r="G8" t="s">
        <v>75</v>
      </c>
      <c r="H8" s="82">
        <v>42550</v>
      </c>
      <c r="I8" s="31">
        <v>473</v>
      </c>
      <c r="J8" t="s">
        <v>81</v>
      </c>
      <c r="K8" t="s">
        <v>125</v>
      </c>
      <c r="L8" s="82">
        <v>42550</v>
      </c>
      <c r="M8" s="31">
        <v>394.25</v>
      </c>
    </row>
    <row r="9" spans="2:13" ht="15">
      <c r="B9" t="s">
        <v>76</v>
      </c>
      <c r="C9" t="s">
        <v>77</v>
      </c>
      <c r="D9" s="82">
        <v>42550</v>
      </c>
      <c r="E9" s="31">
        <v>502.5</v>
      </c>
      <c r="F9" t="s">
        <v>78</v>
      </c>
      <c r="G9" t="s">
        <v>79</v>
      </c>
      <c r="H9" s="82">
        <v>42550</v>
      </c>
      <c r="I9" s="31">
        <v>482.75</v>
      </c>
      <c r="J9" t="s">
        <v>58</v>
      </c>
      <c r="K9" t="s">
        <v>126</v>
      </c>
      <c r="L9" s="82">
        <v>42550</v>
      </c>
      <c r="M9" s="31">
        <v>397.5</v>
      </c>
    </row>
    <row r="10" spans="2:13" ht="15">
      <c r="B10" t="s">
        <v>92</v>
      </c>
      <c r="C10" t="s">
        <v>93</v>
      </c>
      <c r="D10" s="82">
        <v>42550</v>
      </c>
      <c r="E10" s="31">
        <v>511.75</v>
      </c>
      <c r="F10" t="s">
        <v>94</v>
      </c>
      <c r="G10" t="s">
        <v>95</v>
      </c>
      <c r="H10" s="82">
        <v>42550</v>
      </c>
      <c r="I10" s="31">
        <v>496.5</v>
      </c>
      <c r="J10" t="s">
        <v>82</v>
      </c>
      <c r="K10" t="s">
        <v>127</v>
      </c>
      <c r="L10" s="82">
        <v>42550</v>
      </c>
      <c r="M10" s="31">
        <v>382.25</v>
      </c>
    </row>
    <row r="11" spans="2:13" ht="15">
      <c r="B11" t="s">
        <v>96</v>
      </c>
      <c r="C11" t="s">
        <v>97</v>
      </c>
      <c r="D11" s="82">
        <v>42550</v>
      </c>
      <c r="E11" s="31">
        <v>526.5</v>
      </c>
      <c r="F11" t="s">
        <v>98</v>
      </c>
      <c r="G11" t="s">
        <v>99</v>
      </c>
      <c r="H11" s="82">
        <v>42550</v>
      </c>
      <c r="I11" s="31">
        <v>512.75</v>
      </c>
      <c r="J11" t="s">
        <v>59</v>
      </c>
      <c r="K11" t="s">
        <v>128</v>
      </c>
      <c r="L11" s="82">
        <v>42550</v>
      </c>
      <c r="M11" s="31">
        <v>386.5</v>
      </c>
    </row>
    <row r="12" spans="2:13" ht="15">
      <c r="B12" t="s">
        <v>100</v>
      </c>
      <c r="C12" t="s">
        <v>101</v>
      </c>
      <c r="D12" s="82">
        <v>42550</v>
      </c>
      <c r="E12" s="31">
        <v>540</v>
      </c>
      <c r="F12" t="s">
        <v>102</v>
      </c>
      <c r="G12" t="s">
        <v>103</v>
      </c>
      <c r="H12" s="82">
        <v>42550</v>
      </c>
      <c r="I12" s="31">
        <v>524.25</v>
      </c>
      <c r="J12" t="s">
        <v>114</v>
      </c>
      <c r="K12" t="s">
        <v>129</v>
      </c>
      <c r="L12" s="82">
        <v>42550</v>
      </c>
      <c r="M12" s="31">
        <v>394</v>
      </c>
    </row>
    <row r="13" spans="2:13" ht="15">
      <c r="B13" t="s">
        <v>104</v>
      </c>
      <c r="C13" t="s">
        <v>105</v>
      </c>
      <c r="D13" s="82">
        <v>42550</v>
      </c>
      <c r="E13" s="31">
        <v>541.25</v>
      </c>
      <c r="F13" t="s">
        <v>106</v>
      </c>
      <c r="G13" t="s">
        <v>107</v>
      </c>
      <c r="H13" s="82">
        <v>42550</v>
      </c>
      <c r="I13" s="31">
        <v>518</v>
      </c>
      <c r="J13" t="s">
        <v>115</v>
      </c>
      <c r="K13" t="s">
        <v>130</v>
      </c>
      <c r="L13" s="82">
        <v>42550</v>
      </c>
      <c r="M13" s="31">
        <v>398.75</v>
      </c>
    </row>
    <row r="14" spans="2:13" ht="15">
      <c r="B14" t="s">
        <v>108</v>
      </c>
      <c r="C14" t="s">
        <v>109</v>
      </c>
      <c r="D14" s="82">
        <v>42550</v>
      </c>
      <c r="E14" s="31">
        <v>541.5</v>
      </c>
      <c r="F14" t="s">
        <v>110</v>
      </c>
      <c r="G14" t="s">
        <v>111</v>
      </c>
      <c r="H14" s="82">
        <v>42550</v>
      </c>
      <c r="I14" s="31">
        <v>516.25</v>
      </c>
      <c r="J14" t="s">
        <v>83</v>
      </c>
      <c r="K14" t="s">
        <v>131</v>
      </c>
      <c r="L14" s="82">
        <v>42550</v>
      </c>
      <c r="M14" s="31">
        <v>403</v>
      </c>
    </row>
    <row r="15" spans="2:13" ht="15">
      <c r="B15"/>
      <c r="C15"/>
      <c r="D15"/>
      <c r="E15"/>
      <c r="F15" t="s">
        <v>146</v>
      </c>
      <c r="G15" t="s">
        <v>147</v>
      </c>
      <c r="H15" t="s">
        <v>147</v>
      </c>
      <c r="I15" t="s">
        <v>147</v>
      </c>
      <c r="J15" t="s">
        <v>116</v>
      </c>
      <c r="K15" t="s">
        <v>132</v>
      </c>
      <c r="L15" s="82">
        <v>42550</v>
      </c>
      <c r="M15" s="31">
        <v>398</v>
      </c>
    </row>
    <row r="16" spans="2:13" ht="15">
      <c r="B16"/>
      <c r="C16"/>
      <c r="D16"/>
      <c r="E16"/>
      <c r="F16"/>
      <c r="G16"/>
      <c r="H16"/>
      <c r="I16"/>
      <c r="J16" t="s">
        <v>84</v>
      </c>
      <c r="K16" t="s">
        <v>133</v>
      </c>
      <c r="L16" s="82">
        <v>42550</v>
      </c>
      <c r="M16" s="31">
        <v>398.5</v>
      </c>
    </row>
    <row r="17" spans="2:13" ht="15">
      <c r="B17"/>
      <c r="C17"/>
      <c r="D17"/>
      <c r="E17"/>
      <c r="F17"/>
      <c r="G17"/>
      <c r="H17"/>
      <c r="I17"/>
      <c r="J17" t="s">
        <v>117</v>
      </c>
      <c r="K17" t="s">
        <v>134</v>
      </c>
      <c r="L17" s="82">
        <v>42550</v>
      </c>
      <c r="M17" s="31">
        <v>412.5</v>
      </c>
    </row>
    <row r="18" spans="2:13" ht="15">
      <c r="B18"/>
      <c r="C18"/>
      <c r="D18"/>
      <c r="E18"/>
      <c r="F18"/>
      <c r="G18"/>
      <c r="H18"/>
      <c r="I18"/>
      <c r="J18" t="s">
        <v>118</v>
      </c>
      <c r="K18" t="s">
        <v>135</v>
      </c>
      <c r="L18" s="82">
        <v>42550</v>
      </c>
      <c r="M18" s="31">
        <v>404</v>
      </c>
    </row>
    <row r="19" spans="2:13" ht="15">
      <c r="B19"/>
      <c r="C19"/>
      <c r="D19" s="82"/>
      <c r="E19" s="31"/>
      <c r="F19"/>
      <c r="G19"/>
      <c r="H19" s="82"/>
      <c r="I19" s="31"/>
      <c r="J19" s="31"/>
      <c r="K19" s="31"/>
      <c r="L19" s="31"/>
      <c r="M19" s="31"/>
    </row>
    <row r="22" spans="3:15" ht="15.75">
      <c r="C22" s="65" t="s">
        <v>91</v>
      </c>
      <c r="D22" t="s">
        <v>148</v>
      </c>
      <c r="E22">
        <v>29</v>
      </c>
      <c r="F22" s="82" t="s">
        <v>119</v>
      </c>
      <c r="G22" s="64" t="s">
        <v>112</v>
      </c>
      <c r="H22" s="64" t="s">
        <v>120</v>
      </c>
      <c r="I22" s="64">
        <v>2016</v>
      </c>
      <c r="J22" s="82"/>
      <c r="K22"/>
      <c r="L22"/>
      <c r="M22"/>
      <c r="N22" s="82"/>
      <c r="O22"/>
    </row>
    <row r="23" spans="4:15" ht="15">
      <c r="D23"/>
      <c r="E23"/>
      <c r="F23" s="82"/>
      <c r="G23"/>
      <c r="H23"/>
      <c r="I23"/>
      <c r="J23" s="82"/>
      <c r="K23"/>
      <c r="L23"/>
      <c r="M23"/>
      <c r="N23" s="82"/>
      <c r="O23"/>
    </row>
    <row r="24" spans="4:15" ht="15">
      <c r="D24"/>
      <c r="E24"/>
      <c r="F24" s="82"/>
      <c r="G24"/>
      <c r="H24"/>
      <c r="I24"/>
      <c r="J24" s="82"/>
      <c r="K24"/>
      <c r="L24"/>
      <c r="M24"/>
      <c r="N24" s="82"/>
      <c r="O24"/>
    </row>
    <row r="25" spans="4:15" ht="15">
      <c r="D25"/>
      <c r="E25"/>
      <c r="F25" s="82"/>
      <c r="G25"/>
      <c r="H25"/>
      <c r="I25"/>
      <c r="J25" s="82"/>
      <c r="K25"/>
      <c r="L25"/>
      <c r="M25"/>
      <c r="N25" s="82"/>
      <c r="O25"/>
    </row>
    <row r="26" spans="4:15" ht="15">
      <c r="D26"/>
      <c r="E26"/>
      <c r="F26" s="82"/>
      <c r="G26"/>
      <c r="H26"/>
      <c r="I26"/>
      <c r="J26" s="82"/>
      <c r="K26"/>
      <c r="L26"/>
      <c r="M26"/>
      <c r="N26" s="82"/>
      <c r="O26"/>
    </row>
    <row r="27" spans="4:15" ht="15">
      <c r="D27"/>
      <c r="E27"/>
      <c r="F27" s="82"/>
      <c r="G27"/>
      <c r="H27"/>
      <c r="I27"/>
      <c r="J27" s="82"/>
      <c r="K27"/>
      <c r="L27"/>
      <c r="M27"/>
      <c r="N27" s="82"/>
      <c r="O27"/>
    </row>
    <row r="28" spans="4:15" ht="15">
      <c r="D28"/>
      <c r="E28"/>
      <c r="F28" s="82"/>
      <c r="G28"/>
      <c r="H28"/>
      <c r="I28"/>
      <c r="J28" s="82"/>
      <c r="K28"/>
      <c r="L28"/>
      <c r="M28"/>
      <c r="N28" s="82"/>
      <c r="O28"/>
    </row>
    <row r="29" spans="4:15" ht="15">
      <c r="D29"/>
      <c r="E29"/>
      <c r="F29" s="82"/>
      <c r="G29"/>
      <c r="H29"/>
      <c r="I29"/>
      <c r="J29" s="82"/>
      <c r="K29"/>
      <c r="L29"/>
      <c r="M29"/>
      <c r="N29" s="82"/>
      <c r="O29"/>
    </row>
    <row r="30" spans="4:15" ht="15">
      <c r="D30"/>
      <c r="E30"/>
      <c r="F30" s="82"/>
      <c r="G30"/>
      <c r="H30"/>
      <c r="I30"/>
      <c r="J30" s="82"/>
      <c r="K30"/>
      <c r="L30"/>
      <c r="M30"/>
      <c r="N30" s="82"/>
      <c r="O30"/>
    </row>
    <row r="31" spans="4:15" ht="15">
      <c r="D31"/>
      <c r="E31"/>
      <c r="F31" s="82"/>
      <c r="G31"/>
      <c r="H31"/>
      <c r="I31"/>
      <c r="J31" s="82"/>
      <c r="K31"/>
      <c r="L31"/>
      <c r="M31"/>
      <c r="N31" s="82"/>
      <c r="O31"/>
    </row>
    <row r="32" spans="4:15" ht="15">
      <c r="D32"/>
      <c r="E32"/>
      <c r="F32" s="82"/>
      <c r="G32"/>
      <c r="H32"/>
      <c r="I32"/>
      <c r="J32" s="82"/>
      <c r="K32"/>
      <c r="L32"/>
      <c r="M32"/>
      <c r="N32" s="82"/>
      <c r="O32"/>
    </row>
    <row r="33" spans="4:15" ht="15">
      <c r="D33"/>
      <c r="E33"/>
      <c r="F33" s="82"/>
      <c r="G33"/>
      <c r="H33"/>
      <c r="I33"/>
      <c r="J33" s="82"/>
      <c r="K33"/>
      <c r="L33"/>
      <c r="M33"/>
      <c r="N33" s="82"/>
      <c r="O33"/>
    </row>
    <row r="34" spans="4:15" ht="15">
      <c r="D34"/>
      <c r="E34"/>
      <c r="F34" s="82"/>
      <c r="G34"/>
      <c r="H34"/>
      <c r="I34"/>
      <c r="J34" s="82"/>
      <c r="K34"/>
      <c r="L34"/>
      <c r="M34"/>
      <c r="N34" s="82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2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2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2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2"/>
      <c r="O3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6"/>
    </row>
    <row r="6" spans="2:3" ht="15">
      <c r="B6" s="66"/>
      <c r="C6" s="66"/>
    </row>
    <row r="7" spans="2:3" ht="15">
      <c r="B7" s="66"/>
      <c r="C7" s="6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2016-06-30T14:12:40Z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