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85" windowWidth="0" windowHeight="229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<sst xmlns="http://schemas.openxmlformats.org/spreadsheetml/2006/main" count="245" uniqueCount="143">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</sst>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5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82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77</v>
      </c>
      <c r="B17" s="27"/>
      <c r="C17" s="23"/>
      <c r="D17" s="24"/>
      <c r="E17" s="103"/>
      <c r="F17" s="103"/>
      <c r="G17" s="103"/>
      <c r="H17" s="103"/>
      <c r="I17" s="104"/>
      <c r="J17" s="28"/>
      <c r="K17" s="25"/>
    </row>
    <row r="18" spans="1:11" ht="19.5" customHeight="1">
      <c r="A18" s="16" t="s">
        <v>13</v>
      </c>
      <c r="B18" s="27"/>
      <c r="C18" s="23"/>
      <c r="D18" s="24"/>
      <c r="E18" s="103"/>
      <c r="F18" s="103"/>
      <c r="G18" s="103"/>
      <c r="H18" s="103"/>
      <c r="I18" s="104"/>
      <c r="J18" s="28"/>
      <c r="K18" s="25"/>
    </row>
    <row r="19" spans="1:11" ht="19.5" customHeight="1">
      <c r="A19" s="22" t="s">
        <v>78</v>
      </c>
      <c r="B19" s="42"/>
      <c r="C19" s="107"/>
      <c r="D19" s="102"/>
      <c r="E19" s="108"/>
      <c r="G19" s="108"/>
      <c r="H19" s="108"/>
      <c r="I19" s="110"/>
      <c r="J19" s="102"/>
      <c r="K19" s="106"/>
    </row>
    <row r="20" spans="1:11" ht="19.5" customHeight="1">
      <c r="A20" s="16" t="s">
        <v>14</v>
      </c>
      <c r="B20" s="27">
        <f>Datos!E4</f>
        <v>370.5</v>
      </c>
      <c r="C20" s="115">
        <f>B20+'Primas SRW'!B6</f>
        <v>445.5</v>
      </c>
      <c r="D20" s="24">
        <f>Datos!I4</f>
        <v>374.25</v>
      </c>
      <c r="E20" s="109">
        <f>D20+'Primas HRW'!B8</f>
        <v>499.25</v>
      </c>
      <c r="F20" s="108" t="s">
        <v>135</v>
      </c>
      <c r="G20" s="109">
        <f>D20+'Primas HRW'!D8</f>
        <v>519.25</v>
      </c>
      <c r="H20" s="109">
        <f>D20+'Primas HRW'!E8</f>
        <v>489.25</v>
      </c>
      <c r="I20" s="104">
        <f>D20+'Primas HRW'!F8</f>
        <v>484.25</v>
      </c>
      <c r="J20" s="24">
        <f>Datos!M4</f>
        <v>311.75</v>
      </c>
      <c r="K20" s="25">
        <f>J20+'Primas maíz'!B8</f>
        <v>411.75</v>
      </c>
    </row>
    <row r="21" spans="1:11" ht="19.5" customHeight="1">
      <c r="A21" s="22" t="s">
        <v>79</v>
      </c>
      <c r="B21" s="42"/>
      <c r="C21" s="114">
        <f>B23+'Primas SRW'!B7</f>
        <v>482</v>
      </c>
      <c r="D21" s="102"/>
      <c r="E21" s="108">
        <f>D23+'Primas HRW'!B9</f>
        <v>537.25</v>
      </c>
      <c r="F21" s="111"/>
      <c r="G21" s="108">
        <f>D23+'Primas HRW'!D9</f>
        <v>557.25</v>
      </c>
      <c r="H21" s="108">
        <f>D23+'Primas HRW'!E9</f>
        <v>527.25</v>
      </c>
      <c r="I21" s="110">
        <f>D23+'Primas HRW'!F9</f>
        <v>522.25</v>
      </c>
      <c r="J21" s="102"/>
      <c r="K21" s="106">
        <f>J23+'Primas maíz'!B9</f>
        <v>422.75</v>
      </c>
    </row>
    <row r="22" spans="1:11" ht="19.5" customHeight="1">
      <c r="A22" s="22" t="s">
        <v>80</v>
      </c>
      <c r="B22" s="42"/>
      <c r="C22" s="114">
        <f>B23+'Primas SRW'!B8</f>
        <v>482</v>
      </c>
      <c r="D22" s="102"/>
      <c r="E22" s="108">
        <f>D23+'Primas HRW'!B10</f>
        <v>537.25</v>
      </c>
      <c r="F22" s="42"/>
      <c r="G22" s="108">
        <f>D23+'Primas HRW'!D10</f>
        <v>557.25</v>
      </c>
      <c r="H22" s="108">
        <f>D23+'Primas HRW'!E10</f>
        <v>527.25</v>
      </c>
      <c r="I22" s="110">
        <f>D23+'Primas HRW'!F10</f>
        <v>522.25</v>
      </c>
      <c r="J22" s="102"/>
      <c r="K22" s="106">
        <f>J23+'Primas maíz'!B10</f>
        <v>424.75</v>
      </c>
    </row>
    <row r="23" spans="1:11" ht="19.5" customHeight="1">
      <c r="A23" s="16" t="s">
        <v>15</v>
      </c>
      <c r="B23" s="27">
        <f>Datos!E5</f>
        <v>397</v>
      </c>
      <c r="C23" s="116">
        <f>B23+'Primas SRW'!B9</f>
        <v>482</v>
      </c>
      <c r="D23" s="24">
        <f>Datos!I5</f>
        <v>402.25</v>
      </c>
      <c r="E23" s="117">
        <f>D23+'Primas HRW'!B11</f>
        <v>537.25</v>
      </c>
      <c r="F23" s="27"/>
      <c r="G23" s="117">
        <f>E23+'Primas HRW'!D11</f>
        <v>692.25</v>
      </c>
      <c r="H23" s="117">
        <f>D23+'Primas HRW'!E10</f>
        <v>527.25</v>
      </c>
      <c r="I23" s="118">
        <f>D23+'Primas HRW'!F11</f>
        <v>522.25</v>
      </c>
      <c r="J23" s="101">
        <f>Datos!M5</f>
        <v>320.75</v>
      </c>
      <c r="K23" s="27">
        <f>J23+'Primas maíz'!B11</f>
        <v>426.75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133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134</v>
      </c>
      <c r="B26" s="75"/>
      <c r="C26" s="76"/>
      <c r="D26" s="77"/>
      <c r="E26" s="76"/>
      <c r="F26" s="76"/>
      <c r="G26" s="76"/>
      <c r="H26" s="76"/>
      <c r="I26" s="78"/>
      <c r="J26" s="79"/>
      <c r="K26" s="75"/>
      <c r="L26"/>
      <c r="M26"/>
      <c r="N26"/>
      <c r="O26"/>
    </row>
    <row r="27" spans="1:15" ht="19.5" customHeight="1">
      <c r="A27" s="16" t="s">
        <v>11</v>
      </c>
      <c r="B27" s="75">
        <f>Datos!E6</f>
        <v>421</v>
      </c>
      <c r="C27" s="76"/>
      <c r="D27" s="77">
        <f>Datos!I6</f>
        <v>418.75</v>
      </c>
      <c r="E27" s="76"/>
      <c r="F27" s="76"/>
      <c r="G27" s="76"/>
      <c r="H27" s="76"/>
      <c r="I27" s="78"/>
      <c r="J27" s="79">
        <f>Datos!M6</f>
        <v>331</v>
      </c>
      <c r="K27" s="75"/>
      <c r="L27"/>
      <c r="M27"/>
      <c r="N27"/>
      <c r="O27"/>
    </row>
    <row r="28" spans="1:15" ht="19.5" customHeight="1">
      <c r="A28" s="16" t="s">
        <v>12</v>
      </c>
      <c r="B28" s="75">
        <f>Datos!E7</f>
        <v>435.75</v>
      </c>
      <c r="C28" s="76"/>
      <c r="D28" s="77">
        <f>Datos!I7</f>
        <v>429.5</v>
      </c>
      <c r="E28" s="76"/>
      <c r="F28" s="76"/>
      <c r="G28" s="76"/>
      <c r="H28" s="76"/>
      <c r="I28" s="78"/>
      <c r="J28" s="79">
        <f>Datos!M7</f>
        <v>338.25</v>
      </c>
      <c r="K28" s="75"/>
      <c r="L28"/>
      <c r="M28"/>
      <c r="N28"/>
      <c r="O28"/>
    </row>
    <row r="29" spans="1:15" ht="19.5" customHeight="1">
      <c r="A29" s="16" t="s">
        <v>13</v>
      </c>
      <c r="B29" s="75">
        <f>Datos!E8</f>
        <v>444.75</v>
      </c>
      <c r="C29" s="23"/>
      <c r="D29" s="77">
        <f>Datos!I8</f>
        <v>439.75</v>
      </c>
      <c r="E29" s="23"/>
      <c r="F29" s="23"/>
      <c r="G29" s="23"/>
      <c r="H29" s="23"/>
      <c r="I29" s="26"/>
      <c r="J29" s="28">
        <f>Datos!M8</f>
        <v>345.5</v>
      </c>
      <c r="K29" s="25"/>
      <c r="L29"/>
      <c r="M29"/>
      <c r="N29"/>
      <c r="O29"/>
    </row>
    <row r="30" spans="1:15" ht="19.5" customHeight="1">
      <c r="A30" s="16" t="s">
        <v>14</v>
      </c>
      <c r="B30" s="75">
        <f>Datos!E9</f>
        <v>461.25</v>
      </c>
      <c r="C30" s="23"/>
      <c r="D30" s="77">
        <f>Datos!I9</f>
        <v>456</v>
      </c>
      <c r="E30" s="23"/>
      <c r="F30" s="23"/>
      <c r="G30" s="23"/>
      <c r="H30" s="23"/>
      <c r="I30" s="26"/>
      <c r="J30" s="28">
        <f>Datos!M9</f>
        <v>353</v>
      </c>
      <c r="K30" s="25"/>
      <c r="L30"/>
      <c r="M30"/>
      <c r="N30"/>
      <c r="O30"/>
    </row>
    <row r="31" spans="1:15" ht="19.5" customHeight="1">
      <c r="A31" s="16" t="s">
        <v>15</v>
      </c>
      <c r="B31" s="75">
        <f>Datos!E10</f>
        <v>483.25</v>
      </c>
      <c r="C31" s="23"/>
      <c r="D31" s="77">
        <f>Datos!I10</f>
        <v>480</v>
      </c>
      <c r="E31" s="23"/>
      <c r="F31" s="23"/>
      <c r="G31" s="23"/>
      <c r="H31" s="23"/>
      <c r="I31" s="26"/>
      <c r="J31" s="28">
        <f>Datos!M10</f>
        <v>363.75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5">
        <f>Datos!E11</f>
        <v>499.75</v>
      </c>
      <c r="C33" s="76"/>
      <c r="D33" s="77">
        <f>Datos!I11</f>
        <v>490.5</v>
      </c>
      <c r="E33" s="76"/>
      <c r="F33" s="76"/>
      <c r="G33" s="76"/>
      <c r="H33" s="76"/>
      <c r="I33" s="78"/>
      <c r="J33" s="28">
        <f>Datos!M11</f>
        <v>374</v>
      </c>
      <c r="K33" s="75"/>
      <c r="L33"/>
      <c r="M33"/>
      <c r="N33"/>
      <c r="O33"/>
    </row>
    <row r="34" spans="1:15" ht="19.5" customHeight="1">
      <c r="A34" s="16" t="s">
        <v>12</v>
      </c>
      <c r="B34" s="75">
        <f>Datos!E12</f>
        <v>504.75</v>
      </c>
      <c r="C34" s="23"/>
      <c r="D34" s="77">
        <f>Datos!I12</f>
        <v>489.75</v>
      </c>
      <c r="E34" s="23"/>
      <c r="F34" s="23"/>
      <c r="G34" s="23"/>
      <c r="H34" s="23"/>
      <c r="I34" s="26"/>
      <c r="J34" s="28">
        <f>Datos!M12</f>
        <v>379.75</v>
      </c>
      <c r="K34" s="25"/>
      <c r="L34"/>
      <c r="M34"/>
      <c r="N34"/>
      <c r="O34"/>
    </row>
    <row r="35" spans="1:15" ht="19.5" customHeight="1">
      <c r="A35" s="16" t="s">
        <v>13</v>
      </c>
      <c r="B35" s="75">
        <f>Datos!E13</f>
        <v>490.5</v>
      </c>
      <c r="C35" s="76"/>
      <c r="D35" s="77">
        <f>Datos!I13</f>
        <v>488.75</v>
      </c>
      <c r="E35" s="76"/>
      <c r="F35" s="76"/>
      <c r="G35" s="76"/>
      <c r="H35" s="76"/>
      <c r="I35" s="78"/>
      <c r="J35" s="28">
        <f>Datos!M13</f>
        <v>383</v>
      </c>
      <c r="K35" s="75"/>
      <c r="L35"/>
      <c r="M35"/>
      <c r="N35"/>
      <c r="O35"/>
    </row>
    <row r="36" spans="1:15" ht="19.5" customHeight="1">
      <c r="A36" s="16" t="s">
        <v>14</v>
      </c>
      <c r="B36" s="75"/>
      <c r="C36" s="76"/>
      <c r="D36" s="77">
        <f>Datos!I14</f>
        <v>488.75</v>
      </c>
      <c r="E36" s="76"/>
      <c r="F36" s="76"/>
      <c r="G36" s="76"/>
      <c r="H36" s="76"/>
      <c r="I36" s="78"/>
      <c r="J36" s="28">
        <f>Datos!M14</f>
        <v>380.5</v>
      </c>
      <c r="K36" s="7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8">
        <f>Datos!M15</f>
        <v>382.5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400.75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391.25</v>
      </c>
      <c r="K40" s="25"/>
      <c r="L40"/>
      <c r="M40"/>
      <c r="N40"/>
      <c r="O40"/>
    </row>
    <row r="41" spans="1:15" ht="19.5" customHeight="1">
      <c r="A41" s="5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/>
      <c r="M41"/>
      <c r="N41"/>
      <c r="O41"/>
    </row>
    <row r="42" spans="1:15" ht="19.5" customHeight="1">
      <c r="A42" s="5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1">
      <selection activeCell="G18" sqref="G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5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BUSHEL!K8</f>
        <v>29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9" t="s">
        <v>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1" t="s">
        <v>77</v>
      </c>
      <c r="B15" s="82"/>
      <c r="C15" s="91"/>
      <c r="D15" s="84"/>
      <c r="E15" s="73"/>
      <c r="F15" s="73"/>
      <c r="G15" s="73"/>
      <c r="H15" s="73"/>
      <c r="I15" s="74"/>
      <c r="J15" s="86"/>
      <c r="K15" s="71"/>
    </row>
    <row r="16" spans="1:11" ht="19.5" customHeight="1">
      <c r="A16" s="65" t="s">
        <v>13</v>
      </c>
      <c r="B16" s="66"/>
      <c r="C16" s="90"/>
      <c r="D16" s="87"/>
      <c r="E16" s="93"/>
      <c r="F16" s="93"/>
      <c r="G16" s="93"/>
      <c r="H16" s="93"/>
      <c r="I16" s="94"/>
      <c r="J16" s="68"/>
      <c r="K16" s="89"/>
    </row>
    <row r="17" spans="1:11" ht="19.5" customHeight="1">
      <c r="A17" s="70" t="s">
        <v>78</v>
      </c>
      <c r="B17" s="71"/>
      <c r="C17" s="91"/>
      <c r="D17" s="92"/>
      <c r="E17" s="73"/>
      <c r="F17" s="73"/>
      <c r="G17" s="73"/>
      <c r="H17" s="73"/>
      <c r="I17" s="74"/>
      <c r="J17" s="72"/>
      <c r="K17" s="71"/>
    </row>
    <row r="18" spans="1:11" ht="19.5" customHeight="1">
      <c r="A18" s="65" t="s">
        <v>14</v>
      </c>
      <c r="B18" s="66">
        <f>BUSHEL!B20*TONELADA!$B$43</f>
        <v>136.13652</v>
      </c>
      <c r="C18" s="89">
        <f>BUSHEL!C20*TONELADA!$B$43</f>
        <v>163.69451999999998</v>
      </c>
      <c r="D18" s="87">
        <f>IF(BUSHEL!D20&gt;0,BUSHEL!D20*TONELADA!$B$43,"")</f>
        <v>137.51442</v>
      </c>
      <c r="E18" s="93">
        <f>BUSHEL!E20*TONELADA!$B$43</f>
        <v>183.44442</v>
      </c>
      <c r="F18" s="93" t="s">
        <v>135</v>
      </c>
      <c r="G18" s="93">
        <f>BUSHEL!G20*TONELADA!$B$43</f>
        <v>190.79322</v>
      </c>
      <c r="H18" s="93">
        <f>BUSHEL!H20*TONELADA!$B$43</f>
        <v>179.77002</v>
      </c>
      <c r="I18" s="94">
        <f>BUSHEL!I20*TONELADA!$B$43</f>
        <v>177.93282</v>
      </c>
      <c r="J18" s="68">
        <f>BUSHEL!J20*$E$43</f>
        <v>122.72973999999999</v>
      </c>
      <c r="K18" s="89">
        <f>BUSHEL!K20*TONELADA!$E$43</f>
        <v>162.09774</v>
      </c>
    </row>
    <row r="19" spans="1:11" ht="19.5" customHeight="1">
      <c r="A19" s="81" t="s">
        <v>79</v>
      </c>
      <c r="B19" s="82"/>
      <c r="C19" s="71">
        <f>BUSHEL!C21*TONELADA!$B$43</f>
        <v>177.10608</v>
      </c>
      <c r="D19" s="84"/>
      <c r="E19" s="73">
        <f>BUSHEL!E21*TONELADA!$B$43</f>
        <v>197.40714</v>
      </c>
      <c r="F19" s="73"/>
      <c r="G19" s="73">
        <f>BUSHEL!G21*TONELADA!$B$43</f>
        <v>204.75593999999998</v>
      </c>
      <c r="H19" s="73">
        <f>BUSHEL!H21*TONELADA!$B$43</f>
        <v>193.73274</v>
      </c>
      <c r="I19" s="74">
        <f>BUSHEL!I21*TONELADA!$B$43</f>
        <v>191.89553999999998</v>
      </c>
      <c r="J19" s="86"/>
      <c r="K19" s="71">
        <f>BUSHEL!K21*TONELADA!$E$43</f>
        <v>166.42821999999998</v>
      </c>
    </row>
    <row r="20" spans="1:11" ht="19.5" customHeight="1">
      <c r="A20" s="65" t="s">
        <v>80</v>
      </c>
      <c r="B20" s="66"/>
      <c r="C20" s="89">
        <f>BUSHEL!C22*TONELADA!$B$43</f>
        <v>177.10608</v>
      </c>
      <c r="D20" s="87"/>
      <c r="E20" s="93">
        <f>BUSHEL!E22*TONELADA!$B$43</f>
        <v>197.40714</v>
      </c>
      <c r="F20" s="93"/>
      <c r="G20" s="93">
        <f>BUSHEL!G22*TONELADA!$B$43</f>
        <v>204.75593999999998</v>
      </c>
      <c r="H20" s="93">
        <f>BUSHEL!H22*TONELADA!$B$43</f>
        <v>193.73274</v>
      </c>
      <c r="I20" s="94">
        <f>BUSHEL!I22*TONELADA!$B$43</f>
        <v>191.89553999999998</v>
      </c>
      <c r="J20" s="68"/>
      <c r="K20" s="89">
        <f>BUSHEL!K22*TONELADA!$E$43</f>
        <v>167.21558</v>
      </c>
    </row>
    <row r="21" spans="1:11" ht="19.5" customHeight="1">
      <c r="A21" s="70" t="s">
        <v>15</v>
      </c>
      <c r="B21" s="71">
        <f>BUSHEL!B23*TONELADA!$B$43</f>
        <v>145.87368</v>
      </c>
      <c r="C21" s="71">
        <f>BUSHEL!C23*TONELADA!$B$43</f>
        <v>177.10608</v>
      </c>
      <c r="D21" s="92">
        <f>IF(BUSHEL!D23&gt;0,BUSHEL!D23*TONELADA!$B$43,"")</f>
        <v>147.80274</v>
      </c>
      <c r="E21" s="73">
        <f>BUSHEL!E23*TONELADA!$B$43</f>
        <v>197.40714</v>
      </c>
      <c r="F21" s="73"/>
      <c r="G21" s="73">
        <f>BUSHEL!G23*TONELADA!$B$43</f>
        <v>254.36033999999998</v>
      </c>
      <c r="H21" s="73">
        <f>BUSHEL!H23*TONELADA!$B$43</f>
        <v>193.73274</v>
      </c>
      <c r="I21" s="74">
        <f>BUSHEL!I23*TONELADA!$B$43</f>
        <v>191.89553999999998</v>
      </c>
      <c r="J21" s="72">
        <f>BUSHEL!J23*$E$43</f>
        <v>126.27286</v>
      </c>
      <c r="K21" s="71">
        <f>BUSHEL!K23*TONELADA!$E$43</f>
        <v>168.00294</v>
      </c>
    </row>
    <row r="22" spans="1:11" ht="19.5" customHeight="1">
      <c r="A22" s="81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5" t="s">
        <v>133</v>
      </c>
      <c r="B23" s="66"/>
      <c r="C23" s="67"/>
      <c r="D23" s="87"/>
      <c r="E23" s="67"/>
      <c r="F23" s="67"/>
      <c r="G23" s="67"/>
      <c r="H23" s="67"/>
      <c r="I23" s="88"/>
      <c r="J23" s="68"/>
      <c r="K23" s="66"/>
    </row>
    <row r="24" spans="1:11" ht="19.5" customHeight="1">
      <c r="A24" s="81" t="s">
        <v>134</v>
      </c>
      <c r="B24" s="82"/>
      <c r="C24" s="83"/>
      <c r="D24" s="84"/>
      <c r="E24" s="83"/>
      <c r="F24" s="83"/>
      <c r="G24" s="83"/>
      <c r="H24" s="83"/>
      <c r="I24" s="85"/>
      <c r="J24" s="86"/>
      <c r="K24" s="82"/>
    </row>
    <row r="25" spans="1:11" ht="19.5" customHeight="1">
      <c r="A25" s="65" t="s">
        <v>11</v>
      </c>
      <c r="B25" s="66">
        <f>BUSHEL!B27*TONELADA!$B$43</f>
        <v>154.69224</v>
      </c>
      <c r="C25" s="67"/>
      <c r="D25" s="87">
        <f>IF(BUSHEL!D27&gt;0,BUSHEL!D27*TONELADA!$B$43,"")</f>
        <v>153.8655</v>
      </c>
      <c r="E25" s="67"/>
      <c r="F25" s="67"/>
      <c r="G25" s="67"/>
      <c r="H25" s="67"/>
      <c r="I25" s="88"/>
      <c r="J25" s="68">
        <f>BUSHEL!J27*$E$43</f>
        <v>130.30808</v>
      </c>
      <c r="K25" s="66"/>
    </row>
    <row r="26" spans="1:11" ht="19.5" customHeight="1">
      <c r="A26" s="81" t="s">
        <v>12</v>
      </c>
      <c r="B26" s="82">
        <f>BUSHEL!B28*TONELADA!$B$43</f>
        <v>160.11198</v>
      </c>
      <c r="C26" s="83"/>
      <c r="D26" s="84">
        <f>IF(BUSHEL!D28&gt;0,BUSHEL!D28*TONELADA!$B$43,"")</f>
        <v>157.81548</v>
      </c>
      <c r="E26" s="83"/>
      <c r="F26" s="83"/>
      <c r="G26" s="83"/>
      <c r="H26" s="83"/>
      <c r="I26" s="85"/>
      <c r="J26" s="86">
        <f>BUSHEL!J28*$E$43</f>
        <v>133.16226</v>
      </c>
      <c r="K26" s="82"/>
    </row>
    <row r="27" spans="1:11" ht="19.5" customHeight="1">
      <c r="A27" s="65" t="s">
        <v>13</v>
      </c>
      <c r="B27" s="66">
        <f>BUSHEL!B29*TONELADA!$B$43</f>
        <v>163.41894</v>
      </c>
      <c r="C27" s="67"/>
      <c r="D27" s="87">
        <f>IF(BUSHEL!D29&gt;0,BUSHEL!D29*TONELADA!$B$43,"")</f>
        <v>161.58174</v>
      </c>
      <c r="E27" s="67"/>
      <c r="F27" s="67"/>
      <c r="G27" s="67"/>
      <c r="H27" s="67"/>
      <c r="I27" s="88"/>
      <c r="J27" s="68">
        <f>BUSHEL!J29*$E$43</f>
        <v>136.01644</v>
      </c>
      <c r="K27" s="66"/>
    </row>
    <row r="28" spans="1:11" ht="19.5" customHeight="1">
      <c r="A28" s="81" t="s">
        <v>14</v>
      </c>
      <c r="B28" s="82">
        <f>BUSHEL!B30*TONELADA!$B$43</f>
        <v>169.4817</v>
      </c>
      <c r="C28" s="83"/>
      <c r="D28" s="84">
        <f>IF(BUSHEL!D30&gt;0,BUSHEL!D30*TONELADA!$B$43,"")</f>
        <v>167.55264</v>
      </c>
      <c r="E28" s="83"/>
      <c r="F28" s="83"/>
      <c r="G28" s="83"/>
      <c r="H28" s="83"/>
      <c r="I28" s="85"/>
      <c r="J28" s="86">
        <f>BUSHEL!J30*$E$43</f>
        <v>138.96903999999998</v>
      </c>
      <c r="K28" s="82"/>
    </row>
    <row r="29" spans="1:11" ht="19.5" customHeight="1">
      <c r="A29" s="65" t="s">
        <v>15</v>
      </c>
      <c r="B29" s="66">
        <f>BUSHEL!B31*TONELADA!$B$43</f>
        <v>177.56538</v>
      </c>
      <c r="C29" s="67"/>
      <c r="D29" s="87">
        <f>IF(BUSHEL!D31&gt;0,BUSHEL!D31*TONELADA!$B$43,"")</f>
        <v>176.3712</v>
      </c>
      <c r="E29" s="67"/>
      <c r="F29" s="67"/>
      <c r="G29" s="67"/>
      <c r="H29" s="67"/>
      <c r="I29" s="88"/>
      <c r="J29" s="68">
        <f>BUSHEL!J31*$E$43</f>
        <v>143.2011</v>
      </c>
      <c r="K29" s="66"/>
    </row>
    <row r="30" spans="1:11" ht="19.5" customHeight="1">
      <c r="A30" s="81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5" t="s">
        <v>11</v>
      </c>
      <c r="B31" s="66">
        <f>BUSHEL!B33*TONELADA!$B$43</f>
        <v>183.62814</v>
      </c>
      <c r="C31" s="67"/>
      <c r="D31" s="87">
        <f>IF(BUSHEL!D33&gt;0,BUSHEL!D33*TONELADA!$B$43,"")</f>
        <v>180.22932</v>
      </c>
      <c r="E31" s="67"/>
      <c r="F31" s="67"/>
      <c r="G31" s="67"/>
      <c r="H31" s="67"/>
      <c r="I31" s="88"/>
      <c r="J31" s="68">
        <f>BUSHEL!J33*$E$43</f>
        <v>147.23631999999998</v>
      </c>
      <c r="K31" s="66"/>
    </row>
    <row r="32" spans="1:11" ht="19.5" customHeight="1">
      <c r="A32" s="81" t="s">
        <v>12</v>
      </c>
      <c r="B32" s="82">
        <f>BUSHEL!B34*TONELADA!$B$43</f>
        <v>185.46534</v>
      </c>
      <c r="C32" s="83"/>
      <c r="D32" s="84">
        <f>IF(BUSHEL!D34&gt;0,BUSHEL!D34*TONELADA!$B$43,"")</f>
        <v>179.95373999999998</v>
      </c>
      <c r="E32" s="83"/>
      <c r="F32" s="83"/>
      <c r="G32" s="83"/>
      <c r="H32" s="83"/>
      <c r="I32" s="85"/>
      <c r="J32" s="86">
        <f>BUSHEL!J34*$E$43</f>
        <v>149.49998</v>
      </c>
      <c r="K32" s="82"/>
    </row>
    <row r="33" spans="1:11" ht="19.5" customHeight="1">
      <c r="A33" s="65" t="s">
        <v>13</v>
      </c>
      <c r="B33" s="66">
        <f>BUSHEL!B35*TONELADA!$B$43</f>
        <v>180.22932</v>
      </c>
      <c r="C33" s="67"/>
      <c r="D33" s="87">
        <f>IF(BUSHEL!D35&gt;0,BUSHEL!D35*TONELADA!$B$43,"")</f>
        <v>179.5863</v>
      </c>
      <c r="E33" s="67"/>
      <c r="F33" s="67"/>
      <c r="G33" s="67"/>
      <c r="H33" s="67"/>
      <c r="I33" s="88"/>
      <c r="J33" s="68">
        <f>BUSHEL!J35*$E$43</f>
        <v>150.77944</v>
      </c>
      <c r="K33" s="66"/>
    </row>
    <row r="34" spans="1:11" ht="19.5" customHeight="1">
      <c r="A34" s="81" t="s">
        <v>14</v>
      </c>
      <c r="B34" s="82"/>
      <c r="C34" s="83"/>
      <c r="D34" s="84"/>
      <c r="E34" s="83"/>
      <c r="F34" s="83"/>
      <c r="G34" s="83"/>
      <c r="H34" s="83"/>
      <c r="I34" s="85"/>
      <c r="J34" s="86">
        <f>BUSHEL!J36*$E$43</f>
        <v>149.79523999999998</v>
      </c>
      <c r="K34" s="82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88"/>
      <c r="J35" s="68">
        <f>BUSHEL!J37*$E$43</f>
        <v>150.58259999999999</v>
      </c>
      <c r="K35" s="66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4">
        <f>BUSHEL!J39*$E$43</f>
        <v>157.76726</v>
      </c>
      <c r="K37" s="25"/>
    </row>
    <row r="38" spans="1:11" ht="19.5" customHeight="1">
      <c r="A38" s="65" t="s">
        <v>15</v>
      </c>
      <c r="B38" s="66"/>
      <c r="C38" s="67"/>
      <c r="D38" s="87"/>
      <c r="E38" s="67"/>
      <c r="F38" s="67"/>
      <c r="G38" s="67"/>
      <c r="H38" s="67"/>
      <c r="I38" s="67"/>
      <c r="J38" s="87">
        <f>BUSHEL!J40*$E$43</f>
        <v>154.0273</v>
      </c>
      <c r="K38" s="66"/>
    </row>
    <row r="39" ht="19.5" customHeight="1"/>
    <row r="40" spans="1:11" ht="19.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e">
        <f>'Primas HRW'!B18*B43</f>
        <v>#VALUE!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75</v>
      </c>
      <c r="C6" s="42" t="s">
        <v>129</v>
      </c>
    </row>
    <row r="7" spans="1:3" ht="15">
      <c r="A7" s="48" t="s">
        <v>138</v>
      </c>
      <c r="B7" s="49">
        <v>85</v>
      </c>
      <c r="C7" s="49" t="s">
        <v>132</v>
      </c>
    </row>
    <row r="8" spans="1:3" ht="15">
      <c r="A8" s="51" t="s">
        <v>130</v>
      </c>
      <c r="B8" s="42">
        <v>85</v>
      </c>
      <c r="C8" s="42" t="s">
        <v>132</v>
      </c>
    </row>
    <row r="9" spans="1:3" ht="15">
      <c r="A9" s="48" t="s">
        <v>131</v>
      </c>
      <c r="B9" s="49">
        <v>85</v>
      </c>
      <c r="C9" s="49" t="s">
        <v>132</v>
      </c>
    </row>
    <row r="10" spans="1:3" ht="15">
      <c r="A10" s="112"/>
      <c r="B10" s="113"/>
      <c r="C10" s="113"/>
    </row>
    <row r="11" spans="1:3" ht="15">
      <c r="A11" s="99"/>
      <c r="B11" s="100"/>
      <c r="C11" s="100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35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125</v>
      </c>
      <c r="C8" s="42" t="e">
        <f>IF($B$18&gt;0,B8+$B$18," -")</f>
        <v>#VALUE!</v>
      </c>
      <c r="D8" s="42">
        <f>B8+B17</f>
        <v>145</v>
      </c>
      <c r="E8" s="56">
        <f>B8+B16</f>
        <v>115</v>
      </c>
      <c r="F8" s="42">
        <f>B8+B15</f>
        <v>110</v>
      </c>
      <c r="G8" s="42" t="s">
        <v>129</v>
      </c>
    </row>
    <row r="9" spans="1:7" ht="15">
      <c r="A9" s="48" t="s">
        <v>138</v>
      </c>
      <c r="B9" s="52">
        <v>135</v>
      </c>
      <c r="C9" s="52" t="e">
        <f>IF($B$18&gt;0,B9+$B$18," -")</f>
        <v>#VALUE!</v>
      </c>
      <c r="D9" s="52">
        <f>B9+B17</f>
        <v>155</v>
      </c>
      <c r="E9" s="49">
        <f>B9+B16</f>
        <v>125</v>
      </c>
      <c r="F9" s="49">
        <f>B9+B15</f>
        <v>120</v>
      </c>
      <c r="G9" s="52" t="s">
        <v>132</v>
      </c>
    </row>
    <row r="10" spans="1:7" ht="15">
      <c r="A10" s="50" t="s">
        <v>130</v>
      </c>
      <c r="B10" s="42">
        <v>135</v>
      </c>
      <c r="C10" s="42" t="e">
        <f>IF($B$18&gt;0,B10+$B$18," -")</f>
        <v>#VALUE!</v>
      </c>
      <c r="D10" s="42">
        <f>B10+B17</f>
        <v>155</v>
      </c>
      <c r="E10" s="56">
        <f>B10+B16</f>
        <v>125</v>
      </c>
      <c r="F10" s="42">
        <f>B10+B15</f>
        <v>120</v>
      </c>
      <c r="G10" s="42" t="s">
        <v>129</v>
      </c>
    </row>
    <row r="11" spans="1:7" ht="15">
      <c r="A11" s="48" t="s">
        <v>131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132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135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104</v>
      </c>
      <c r="B5" s="49"/>
      <c r="C5" s="49"/>
    </row>
    <row r="6" spans="1:3" ht="15">
      <c r="A6" s="50" t="s">
        <v>27</v>
      </c>
      <c r="B6" s="42"/>
      <c r="C6" s="42"/>
    </row>
    <row r="7" spans="1:3" ht="15">
      <c r="A7" s="48" t="s">
        <v>126</v>
      </c>
      <c r="B7" s="49"/>
      <c r="C7" s="49"/>
    </row>
    <row r="8" spans="1:3" ht="15">
      <c r="A8" s="50" t="s">
        <v>127</v>
      </c>
      <c r="B8" s="42">
        <v>100</v>
      </c>
      <c r="C8" s="42" t="s">
        <v>129</v>
      </c>
    </row>
    <row r="9" spans="1:3" ht="15">
      <c r="A9" s="48" t="s">
        <v>128</v>
      </c>
      <c r="B9" s="49">
        <v>102</v>
      </c>
      <c r="C9" s="49" t="s">
        <v>132</v>
      </c>
    </row>
    <row r="10" spans="1:3" ht="15">
      <c r="A10" s="50" t="s">
        <v>130</v>
      </c>
      <c r="B10" s="42">
        <v>104</v>
      </c>
      <c r="C10" s="42" t="s">
        <v>132</v>
      </c>
    </row>
    <row r="11" spans="1:3" ht="15">
      <c r="A11" s="48" t="s">
        <v>131</v>
      </c>
      <c r="B11" s="49">
        <v>106</v>
      </c>
      <c r="C11" s="49" t="s">
        <v>132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139</v>
      </c>
      <c r="C3" t="s">
        <v>44</v>
      </c>
      <c r="D3" t="s">
        <v>140</v>
      </c>
      <c r="E3" t="s">
        <v>141</v>
      </c>
      <c r="F3" t="s">
        <v>139</v>
      </c>
      <c r="G3" t="s">
        <v>44</v>
      </c>
      <c r="H3" t="s">
        <v>140</v>
      </c>
      <c r="I3" t="s">
        <v>141</v>
      </c>
      <c r="J3" t="s">
        <v>139</v>
      </c>
      <c r="K3" t="s">
        <v>44</v>
      </c>
      <c r="L3" t="s">
        <v>140</v>
      </c>
      <c r="M3" t="s">
        <v>141</v>
      </c>
    </row>
    <row r="4" spans="2:13" ht="15">
      <c r="B4" t="s">
        <v>52</v>
      </c>
      <c r="C4" t="s">
        <v>53</v>
      </c>
      <c r="D4" s="80">
        <v>42611</v>
      </c>
      <c r="E4" s="29">
        <v>370.5</v>
      </c>
      <c r="F4" t="s">
        <v>60</v>
      </c>
      <c r="G4" t="s">
        <v>61</v>
      </c>
      <c r="H4" s="80">
        <v>42611</v>
      </c>
      <c r="I4" s="29">
        <v>374.25</v>
      </c>
      <c r="J4" t="s">
        <v>49</v>
      </c>
      <c r="K4" t="s">
        <v>112</v>
      </c>
      <c r="L4" s="80">
        <v>42611</v>
      </c>
      <c r="M4" s="29">
        <v>311.75</v>
      </c>
    </row>
    <row r="5" spans="2:13" ht="15">
      <c r="B5" t="s">
        <v>54</v>
      </c>
      <c r="C5" t="s">
        <v>55</v>
      </c>
      <c r="D5" s="80">
        <v>42611</v>
      </c>
      <c r="E5" s="29">
        <v>397</v>
      </c>
      <c r="F5" t="s">
        <v>62</v>
      </c>
      <c r="G5" t="s">
        <v>63</v>
      </c>
      <c r="H5" s="80">
        <v>42611</v>
      </c>
      <c r="I5" s="29">
        <v>402.25</v>
      </c>
      <c r="J5" t="s">
        <v>45</v>
      </c>
      <c r="K5" t="s">
        <v>113</v>
      </c>
      <c r="L5" s="80">
        <v>42611</v>
      </c>
      <c r="M5" s="29">
        <v>320.75</v>
      </c>
    </row>
    <row r="6" spans="2:13" ht="15">
      <c r="B6" t="s">
        <v>56</v>
      </c>
      <c r="C6" t="s">
        <v>57</v>
      </c>
      <c r="D6" s="80">
        <v>42611</v>
      </c>
      <c r="E6" s="29">
        <v>421</v>
      </c>
      <c r="F6" t="s">
        <v>64</v>
      </c>
      <c r="G6" t="s">
        <v>65</v>
      </c>
      <c r="H6" s="80">
        <v>42611</v>
      </c>
      <c r="I6" s="29">
        <v>418.75</v>
      </c>
      <c r="J6" t="s">
        <v>72</v>
      </c>
      <c r="K6" t="s">
        <v>114</v>
      </c>
      <c r="L6" s="80">
        <v>42611</v>
      </c>
      <c r="M6" s="29">
        <v>331</v>
      </c>
    </row>
    <row r="7" spans="2:13" ht="15">
      <c r="B7" t="s">
        <v>58</v>
      </c>
      <c r="C7" t="s">
        <v>59</v>
      </c>
      <c r="D7" s="80">
        <v>42611</v>
      </c>
      <c r="E7" s="29">
        <v>435.75</v>
      </c>
      <c r="F7" t="s">
        <v>66</v>
      </c>
      <c r="G7" t="s">
        <v>67</v>
      </c>
      <c r="H7" s="80">
        <v>42611</v>
      </c>
      <c r="I7" s="29">
        <v>429.5</v>
      </c>
      <c r="J7" t="s">
        <v>73</v>
      </c>
      <c r="K7" t="s">
        <v>115</v>
      </c>
      <c r="L7" s="80">
        <v>42611</v>
      </c>
      <c r="M7" s="29">
        <v>338.25</v>
      </c>
    </row>
    <row r="8" spans="2:13" ht="15">
      <c r="B8" t="s">
        <v>68</v>
      </c>
      <c r="C8" t="s">
        <v>69</v>
      </c>
      <c r="D8" s="80">
        <v>42611</v>
      </c>
      <c r="E8" s="29">
        <v>444.75</v>
      </c>
      <c r="F8" t="s">
        <v>70</v>
      </c>
      <c r="G8" t="s">
        <v>71</v>
      </c>
      <c r="H8" s="80">
        <v>42611</v>
      </c>
      <c r="I8" s="29">
        <v>439.75</v>
      </c>
      <c r="J8" t="s">
        <v>50</v>
      </c>
      <c r="K8" t="s">
        <v>116</v>
      </c>
      <c r="L8" s="80">
        <v>42611</v>
      </c>
      <c r="M8" s="29">
        <v>345.5</v>
      </c>
    </row>
    <row r="9" spans="2:13" ht="15">
      <c r="B9" t="s">
        <v>84</v>
      </c>
      <c r="C9" t="s">
        <v>85</v>
      </c>
      <c r="D9" s="80">
        <v>42611</v>
      </c>
      <c r="E9" s="29">
        <v>461.25</v>
      </c>
      <c r="F9" t="s">
        <v>86</v>
      </c>
      <c r="G9" t="s">
        <v>87</v>
      </c>
      <c r="H9" s="80">
        <v>42611</v>
      </c>
      <c r="I9" s="29">
        <v>456</v>
      </c>
      <c r="J9" t="s">
        <v>74</v>
      </c>
      <c r="K9" t="s">
        <v>117</v>
      </c>
      <c r="L9" s="80">
        <v>42611</v>
      </c>
      <c r="M9" s="29">
        <v>353</v>
      </c>
    </row>
    <row r="10" spans="2:13" ht="15">
      <c r="B10" t="s">
        <v>88</v>
      </c>
      <c r="C10" t="s">
        <v>89</v>
      </c>
      <c r="D10" s="80">
        <v>42611</v>
      </c>
      <c r="E10" s="29">
        <v>483.25</v>
      </c>
      <c r="F10" t="s">
        <v>90</v>
      </c>
      <c r="G10" t="s">
        <v>91</v>
      </c>
      <c r="H10" s="80">
        <v>42611</v>
      </c>
      <c r="I10" s="29">
        <v>480</v>
      </c>
      <c r="J10" t="s">
        <v>51</v>
      </c>
      <c r="K10" t="s">
        <v>118</v>
      </c>
      <c r="L10" s="80">
        <v>42611</v>
      </c>
      <c r="M10" s="29">
        <v>363.75</v>
      </c>
    </row>
    <row r="11" spans="2:13" ht="15">
      <c r="B11" t="s">
        <v>92</v>
      </c>
      <c r="C11" t="s">
        <v>93</v>
      </c>
      <c r="D11" s="80">
        <v>42611</v>
      </c>
      <c r="E11" s="29">
        <v>499.75</v>
      </c>
      <c r="F11" t="s">
        <v>94</v>
      </c>
      <c r="G11" t="s">
        <v>95</v>
      </c>
      <c r="H11" s="80">
        <v>42611</v>
      </c>
      <c r="I11" s="29">
        <v>490.5</v>
      </c>
      <c r="J11" t="s">
        <v>105</v>
      </c>
      <c r="K11" t="s">
        <v>119</v>
      </c>
      <c r="L11" s="80">
        <v>42611</v>
      </c>
      <c r="M11" s="29">
        <v>374</v>
      </c>
    </row>
    <row r="12" spans="2:13" ht="15">
      <c r="B12" t="s">
        <v>96</v>
      </c>
      <c r="C12" t="s">
        <v>97</v>
      </c>
      <c r="D12" s="80">
        <v>42611</v>
      </c>
      <c r="E12" s="29">
        <v>504.75</v>
      </c>
      <c r="F12" t="s">
        <v>98</v>
      </c>
      <c r="G12" t="s">
        <v>99</v>
      </c>
      <c r="H12" s="80">
        <v>42611</v>
      </c>
      <c r="I12" s="29">
        <v>489.75</v>
      </c>
      <c r="J12" t="s">
        <v>106</v>
      </c>
      <c r="K12" t="s">
        <v>120</v>
      </c>
      <c r="L12" s="80">
        <v>42611</v>
      </c>
      <c r="M12" s="29">
        <v>379.75</v>
      </c>
    </row>
    <row r="13" spans="2:13" ht="15">
      <c r="B13" t="s">
        <v>100</v>
      </c>
      <c r="C13" t="s">
        <v>101</v>
      </c>
      <c r="D13" s="80">
        <v>42611</v>
      </c>
      <c r="E13" s="29">
        <v>490.5</v>
      </c>
      <c r="F13" t="s">
        <v>102</v>
      </c>
      <c r="G13" t="s">
        <v>103</v>
      </c>
      <c r="H13" s="80">
        <v>42611</v>
      </c>
      <c r="I13" s="29">
        <v>488.75</v>
      </c>
      <c r="J13" t="s">
        <v>75</v>
      </c>
      <c r="K13" t="s">
        <v>121</v>
      </c>
      <c r="L13" s="80">
        <v>42611</v>
      </c>
      <c r="M13" s="29">
        <v>383</v>
      </c>
    </row>
    <row r="14" spans="2:13" ht="15">
      <c r="B14"/>
      <c r="C14"/>
      <c r="D14"/>
      <c r="E14"/>
      <c r="F14" t="s">
        <v>136</v>
      </c>
      <c r="G14" t="s">
        <v>137</v>
      </c>
      <c r="H14" s="80">
        <v>42611</v>
      </c>
      <c r="I14" s="29">
        <v>488.75</v>
      </c>
      <c r="J14" t="s">
        <v>107</v>
      </c>
      <c r="K14" t="s">
        <v>122</v>
      </c>
      <c r="L14" s="80">
        <v>42611</v>
      </c>
      <c r="M14" s="29">
        <v>380.5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123</v>
      </c>
      <c r="L15" s="80">
        <v>42611</v>
      </c>
      <c r="M15" s="29">
        <v>382.5</v>
      </c>
    </row>
    <row r="16" spans="2:13" ht="15">
      <c r="B16"/>
      <c r="C16"/>
      <c r="D16"/>
      <c r="E16"/>
      <c r="F16"/>
      <c r="G16"/>
      <c r="H16"/>
      <c r="I16"/>
      <c r="J16" t="s">
        <v>108</v>
      </c>
      <c r="K16" t="s">
        <v>124</v>
      </c>
      <c r="L16" s="80">
        <v>42611</v>
      </c>
      <c r="M16" s="29">
        <v>400.75</v>
      </c>
    </row>
    <row r="17" spans="2:13" ht="15">
      <c r="B17"/>
      <c r="C17"/>
      <c r="D17"/>
      <c r="E17"/>
      <c r="F17"/>
      <c r="G17"/>
      <c r="H17"/>
      <c r="I17"/>
      <c r="J17" t="s">
        <v>109</v>
      </c>
      <c r="K17" t="s">
        <v>125</v>
      </c>
      <c r="L17" s="80">
        <v>42611</v>
      </c>
      <c r="M17" s="29">
        <v>391.25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83</v>
      </c>
      <c r="D21" t="s">
        <v>142</v>
      </c>
      <c r="E21">
        <v>29</v>
      </c>
      <c r="F21" s="80" t="s">
        <v>110</v>
      </c>
      <c r="G21" s="62" t="s">
        <v>28</v>
      </c>
      <c r="H21" s="62" t="s">
        <v>111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2016-08-30T14:31:18Z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