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99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<sst xmlns="http://schemas.openxmlformats.org/spreadsheetml/2006/main" count="269" uniqueCount="162">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</sst>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4">
      <selection activeCell="K22" sqref="K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Marzo</v>
      </c>
      <c r="F8" s="4">
        <f>Datos!I20</f>
        <v>2017</v>
      </c>
      <c r="G8" s="4"/>
      <c r="H8" s="3"/>
      <c r="I8" s="3"/>
      <c r="J8" s="4" t="str">
        <f>Datos!D20</f>
        <v>Martes</v>
      </c>
      <c r="K8" s="4">
        <f>Datos!E20</f>
        <v>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7" t="s">
        <v>66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8" t="s">
        <v>0</v>
      </c>
      <c r="C13" s="128"/>
      <c r="D13" s="129" t="s">
        <v>0</v>
      </c>
      <c r="E13" s="129"/>
      <c r="F13" s="129"/>
      <c r="G13" s="129"/>
      <c r="H13" s="129"/>
      <c r="I13" s="129"/>
      <c r="J13" s="130" t="s">
        <v>1</v>
      </c>
      <c r="K13" s="130"/>
    </row>
    <row r="14" spans="1:11" ht="15.75">
      <c r="A14" s="8"/>
      <c r="B14" s="131" t="s">
        <v>2</v>
      </c>
      <c r="C14" s="131"/>
      <c r="D14" s="132" t="s">
        <v>3</v>
      </c>
      <c r="E14" s="132"/>
      <c r="F14" s="132"/>
      <c r="G14" s="132"/>
      <c r="H14" s="132"/>
      <c r="I14" s="132"/>
      <c r="J14" s="133" t="s">
        <v>4</v>
      </c>
      <c r="K14" s="13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/>
      <c r="D21" s="77"/>
      <c r="E21" s="111"/>
      <c r="F21" s="76"/>
      <c r="G21" s="111"/>
      <c r="H21" s="111"/>
      <c r="I21" s="112"/>
      <c r="J21" s="79"/>
      <c r="K21" s="75"/>
      <c r="L21"/>
      <c r="M21"/>
      <c r="N21"/>
      <c r="O21"/>
    </row>
    <row r="22" spans="1:15" ht="19.5" customHeight="1">
      <c r="A22" s="16" t="s">
        <v>11</v>
      </c>
      <c r="B22" s="75">
        <f>Datos!E4</f>
        <v>436</v>
      </c>
      <c r="C22" s="110">
        <f>B24+'Primas SRW'!B7</f>
        <v>526.5</v>
      </c>
      <c r="D22" s="77">
        <f>Datos!I4</f>
        <v>463.25</v>
      </c>
      <c r="E22" s="111">
        <f>D24+'Primas HRW'!B8</f>
        <v>612.5</v>
      </c>
      <c r="F22" s="76"/>
      <c r="G22" s="111">
        <f>D24+'Primas HRW'!D8</f>
        <v>632.5</v>
      </c>
      <c r="H22" s="111">
        <f>D24+'Primas HRW'!E8</f>
        <v>602.5</v>
      </c>
      <c r="I22" s="112">
        <f>D24+'Primas HRW'!F8</f>
        <v>597.5</v>
      </c>
      <c r="J22" s="79">
        <f>Datos!M4</f>
        <v>369.5</v>
      </c>
      <c r="K22" s="75">
        <f>J24+'Primas maíz'!B7</f>
        <v>433</v>
      </c>
      <c r="L22"/>
      <c r="M22"/>
      <c r="N22"/>
      <c r="O22"/>
    </row>
    <row r="23" spans="1:15" ht="19.5" customHeight="1">
      <c r="A23" s="16" t="s">
        <v>141</v>
      </c>
      <c r="B23" s="75"/>
      <c r="C23" s="110">
        <f>B24+'Primas SRW'!B8</f>
        <v>526.5</v>
      </c>
      <c r="D23" s="77"/>
      <c r="E23" s="111">
        <f>D24+'Primas HRW'!B9</f>
        <v>592.5</v>
      </c>
      <c r="F23" s="76"/>
      <c r="G23" s="111">
        <f>D24+'Primas HRW'!D9</f>
        <v>612.5</v>
      </c>
      <c r="H23" s="111">
        <f>D24+'Primas HRW'!E9</f>
        <v>582.5</v>
      </c>
      <c r="I23" s="112">
        <f>D24+'Primas HRW'!F9</f>
        <v>577.5</v>
      </c>
      <c r="J23" s="79"/>
      <c r="K23" s="75">
        <f>J24+'Primas maíz'!B8</f>
        <v>421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456.5</v>
      </c>
      <c r="C24" s="110">
        <f>B24+'Primas SRW'!B9</f>
        <v>526.5</v>
      </c>
      <c r="D24" s="77">
        <f>Datos!I5</f>
        <v>472.5</v>
      </c>
      <c r="E24" s="111">
        <f>D24+'Primas HRW'!B10</f>
        <v>587.5</v>
      </c>
      <c r="F24" s="76"/>
      <c r="G24" s="111">
        <f>D24+'Primas HRW'!D10</f>
        <v>607.5</v>
      </c>
      <c r="H24" s="111">
        <f>D24+'Primas HRW'!E10</f>
        <v>577.5</v>
      </c>
      <c r="I24" s="112">
        <f>D24+'Primas HRW'!F10</f>
        <v>572.5</v>
      </c>
      <c r="J24" s="79">
        <f>Datos!M5</f>
        <v>376</v>
      </c>
      <c r="K24" s="75">
        <f>J24+'Primas maíz'!B9</f>
        <v>421</v>
      </c>
      <c r="L24"/>
      <c r="M24"/>
      <c r="N24"/>
      <c r="O24"/>
    </row>
    <row r="25" spans="1:15" ht="19.5" customHeight="1">
      <c r="A25" s="16" t="s">
        <v>142</v>
      </c>
      <c r="B25" s="75"/>
      <c r="C25" s="110">
        <f>B26+'Primas SRW'!B10</f>
        <v>531.5</v>
      </c>
      <c r="D25" s="77"/>
      <c r="E25" s="111">
        <f>D26+'Primas HRW'!B11</f>
        <v>589.5</v>
      </c>
      <c r="F25" s="76"/>
      <c r="G25" s="111">
        <f>D26+'Primas HRW'!D11</f>
        <v>609.5</v>
      </c>
      <c r="H25" s="111">
        <f>D26+'Primas HRW'!E11</f>
        <v>579.5</v>
      </c>
      <c r="I25" s="112">
        <f>D26+'Primas HRW'!F11</f>
        <v>574.5</v>
      </c>
      <c r="J25" s="79"/>
      <c r="K25" s="75">
        <f>J26+'Primas maíz'!B10</f>
        <v>423.25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471.5</v>
      </c>
      <c r="C26" s="120">
        <f>B26+'Primas SRW'!B11</f>
        <v>531.5</v>
      </c>
      <c r="D26" s="77">
        <f>Datos!I6</f>
        <v>484.5</v>
      </c>
      <c r="E26" s="111">
        <f>D26+'Primas HRW'!B12</f>
        <v>589.5</v>
      </c>
      <c r="F26" s="23"/>
      <c r="G26" s="111">
        <f>D26+'Primas HRW'!D12</f>
        <v>609.5</v>
      </c>
      <c r="H26" s="111">
        <f>D26+'Primas HRW'!E12</f>
        <v>579.5</v>
      </c>
      <c r="I26" s="112">
        <f>D26+'Primas HRW'!F12</f>
        <v>574.5</v>
      </c>
      <c r="J26" s="28">
        <f>Datos!M6</f>
        <v>383.25</v>
      </c>
      <c r="K26" s="25">
        <f>J26+'Primas maíz'!B11</f>
        <v>423.25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486.25</v>
      </c>
      <c r="C27" s="120"/>
      <c r="D27" s="77">
        <f>Datos!I7</f>
        <v>498</v>
      </c>
      <c r="E27" s="111"/>
      <c r="F27" s="23"/>
      <c r="G27" s="23"/>
      <c r="H27" s="23"/>
      <c r="I27" s="26"/>
      <c r="J27" s="28">
        <f>Datos!M7</f>
        <v>389.5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504.25</v>
      </c>
      <c r="C28" s="23"/>
      <c r="D28" s="77">
        <f>Datos!I8</f>
        <v>516.25</v>
      </c>
      <c r="E28" s="23"/>
      <c r="F28" s="23"/>
      <c r="G28" s="23"/>
      <c r="H28" s="23"/>
      <c r="I28" s="26"/>
      <c r="J28" s="28">
        <f>Datos!M8</f>
        <v>396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517.75</v>
      </c>
      <c r="C30" s="76"/>
      <c r="D30" s="77">
        <f>Datos!I9</f>
        <v>528.5</v>
      </c>
      <c r="E30" s="76"/>
      <c r="F30" s="76"/>
      <c r="G30" s="76"/>
      <c r="H30" s="76"/>
      <c r="I30" s="78"/>
      <c r="J30" s="28">
        <f>Datos!M9</f>
        <v>404.25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522.5</v>
      </c>
      <c r="C31" s="23"/>
      <c r="D31" s="77">
        <f>Datos!I10</f>
        <v>531.75</v>
      </c>
      <c r="E31" s="23"/>
      <c r="F31" s="23"/>
      <c r="G31" s="23"/>
      <c r="H31" s="23"/>
      <c r="I31" s="26"/>
      <c r="J31" s="28">
        <f>Datos!M10</f>
        <v>407.5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522</v>
      </c>
      <c r="C32" s="76"/>
      <c r="D32" s="77">
        <f>Datos!I11</f>
        <v>529.5</v>
      </c>
      <c r="E32" s="76"/>
      <c r="F32" s="76"/>
      <c r="G32" s="76"/>
      <c r="H32" s="76"/>
      <c r="I32" s="78"/>
      <c r="J32" s="28">
        <f>Datos!M11</f>
        <v>410.5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530.75</v>
      </c>
      <c r="C33" s="76"/>
      <c r="D33" s="77">
        <f>Datos!I12</f>
        <v>538.75</v>
      </c>
      <c r="E33" s="76"/>
      <c r="F33" s="76"/>
      <c r="G33" s="76"/>
      <c r="H33" s="76"/>
      <c r="I33" s="78"/>
      <c r="J33" s="28">
        <f>Datos!M12</f>
        <v>404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530.75</v>
      </c>
      <c r="C34" s="23"/>
      <c r="D34" s="24">
        <f>Datos!I13</f>
        <v>550.5</v>
      </c>
      <c r="E34" s="23"/>
      <c r="F34" s="23"/>
      <c r="G34" s="23"/>
      <c r="H34" s="23"/>
      <c r="I34" s="26"/>
      <c r="J34" s="28">
        <f>Datos!M13</f>
        <v>404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553</v>
      </c>
      <c r="C36" s="23"/>
      <c r="D36" s="24">
        <f>Datos!I14</f>
        <v>557.5</v>
      </c>
      <c r="E36" s="25"/>
      <c r="F36" s="25"/>
      <c r="G36" s="25"/>
      <c r="H36" s="25"/>
      <c r="I36" s="23"/>
      <c r="J36" s="24">
        <f>Datos!M14</f>
        <v>409.75</v>
      </c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558</v>
      </c>
      <c r="C37" s="23"/>
      <c r="D37" s="24">
        <f>Datos!I15</f>
        <v>557.5</v>
      </c>
      <c r="E37" s="25"/>
      <c r="F37" s="25"/>
      <c r="G37" s="25"/>
      <c r="H37" s="25"/>
      <c r="I37" s="23"/>
      <c r="J37" s="24">
        <f>Datos!M15</f>
        <v>414</v>
      </c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550.75</v>
      </c>
      <c r="C38" s="23"/>
      <c r="D38" s="24">
        <f>Datos!I16</f>
        <v>552.5</v>
      </c>
      <c r="E38" s="25"/>
      <c r="F38" s="25"/>
      <c r="G38" s="25"/>
      <c r="H38" s="25"/>
      <c r="I38" s="23"/>
      <c r="J38" s="24">
        <f>Datos!M16</f>
        <v>417.25</v>
      </c>
      <c r="K38" s="25"/>
      <c r="L38"/>
      <c r="M38"/>
      <c r="N38"/>
      <c r="O38"/>
    </row>
    <row r="39" spans="1:15" ht="19.5" customHeight="1">
      <c r="A39" s="16" t="s">
        <v>14</v>
      </c>
      <c r="B39" s="27"/>
      <c r="C39" s="23"/>
      <c r="D39" s="24"/>
      <c r="E39" s="25"/>
      <c r="F39" s="25"/>
      <c r="G39" s="25"/>
      <c r="H39" s="25"/>
      <c r="I39" s="23"/>
      <c r="J39" s="24">
        <f>Datos!M17</f>
        <v>413.75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Datos!M18</f>
        <v>406.5</v>
      </c>
      <c r="K40" s="25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5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23"/>
      <c r="B1" s="123"/>
      <c r="C1" s="123"/>
      <c r="D1" s="123"/>
      <c r="E1" s="123"/>
      <c r="F1" s="2"/>
      <c r="G1" s="2"/>
      <c r="H1" s="2"/>
      <c r="I1" s="2"/>
      <c r="J1" s="2"/>
      <c r="K1" s="2"/>
    </row>
    <row r="2" spans="1:11" ht="18">
      <c r="A2" s="123"/>
      <c r="B2" s="123"/>
      <c r="C2" s="123"/>
      <c r="D2" s="123"/>
      <c r="E2" s="123"/>
      <c r="F2" s="2"/>
      <c r="G2" s="2"/>
      <c r="H2" s="2"/>
      <c r="I2" s="2"/>
      <c r="J2" s="2"/>
      <c r="K2" s="2"/>
    </row>
    <row r="3" spans="1:11" ht="18">
      <c r="A3" s="123"/>
      <c r="B3" s="123"/>
      <c r="C3" s="123"/>
      <c r="D3" s="123"/>
      <c r="E3" s="123"/>
      <c r="F3" s="2"/>
      <c r="G3" s="2"/>
      <c r="H3" s="2"/>
      <c r="I3" s="2"/>
      <c r="J3" s="2"/>
      <c r="K3" s="2"/>
    </row>
    <row r="4" spans="1:11" ht="18">
      <c r="A4" s="123"/>
      <c r="B4" s="123"/>
      <c r="C4" s="123"/>
      <c r="D4" s="123"/>
      <c r="E4" s="123"/>
      <c r="F4" s="2"/>
      <c r="G4" s="2"/>
      <c r="H4" s="2"/>
      <c r="I4" s="2"/>
      <c r="J4" s="2"/>
      <c r="K4" s="2"/>
    </row>
    <row r="5" spans="1:11" ht="20.25" customHeight="1">
      <c r="A5" s="124"/>
      <c r="B5" s="124"/>
      <c r="C5" s="124"/>
      <c r="D5" s="124"/>
      <c r="E5" s="124"/>
      <c r="F5" s="3"/>
      <c r="G5" s="3"/>
      <c r="H5" s="3"/>
      <c r="I5" s="3"/>
      <c r="J5" s="3"/>
      <c r="K5" s="3"/>
    </row>
    <row r="6" spans="1:11" ht="21" customHeight="1">
      <c r="A6" s="124"/>
      <c r="B6" s="124"/>
      <c r="C6" s="124"/>
      <c r="D6" s="124"/>
      <c r="E6" s="124"/>
      <c r="F6" s="3"/>
      <c r="G6" s="3"/>
      <c r="H6" s="3"/>
      <c r="I6" s="3"/>
      <c r="J6" s="3"/>
      <c r="K6" s="3"/>
    </row>
    <row r="7" spans="1:11" ht="15.75">
      <c r="A7" s="125"/>
      <c r="B7" s="125"/>
      <c r="C7" s="125"/>
      <c r="D7" s="125"/>
      <c r="E7" s="126" t="str">
        <f>Datos!G20</f>
        <v>Marzo</v>
      </c>
      <c r="F7" s="3">
        <f>Datos!I20</f>
        <v>2017</v>
      </c>
      <c r="G7" s="3"/>
      <c r="H7" s="3"/>
      <c r="I7" s="3"/>
      <c r="J7" s="4" t="str">
        <f>Datos!D20</f>
        <v>Martes</v>
      </c>
      <c r="K7" s="3">
        <f>Datos!E20</f>
        <v>7</v>
      </c>
    </row>
    <row r="8" spans="1:11" ht="6" customHeight="1">
      <c r="A8" s="124"/>
      <c r="B8" s="124"/>
      <c r="C8" s="124"/>
      <c r="D8" s="124"/>
      <c r="E8" s="3"/>
      <c r="F8" s="3"/>
      <c r="G8" s="3"/>
      <c r="H8" s="3"/>
      <c r="I8" s="3"/>
      <c r="J8" s="3"/>
      <c r="K8" s="3"/>
    </row>
    <row r="9" spans="1:11" ht="15.75">
      <c r="A9" s="127" t="s">
        <v>65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8" t="s">
        <v>0</v>
      </c>
      <c r="C11" s="128"/>
      <c r="D11" s="129" t="s">
        <v>0</v>
      </c>
      <c r="E11" s="129"/>
      <c r="F11" s="129"/>
      <c r="G11" s="129"/>
      <c r="H11" s="129"/>
      <c r="I11" s="129"/>
      <c r="J11" s="130" t="s">
        <v>1</v>
      </c>
      <c r="K11" s="130"/>
    </row>
    <row r="12" spans="1:11" ht="15.75">
      <c r="A12" s="8"/>
      <c r="B12" s="131" t="s">
        <v>2</v>
      </c>
      <c r="C12" s="131"/>
      <c r="D12" s="132" t="s">
        <v>3</v>
      </c>
      <c r="E12" s="132"/>
      <c r="F12" s="132"/>
      <c r="G12" s="132"/>
      <c r="H12" s="132"/>
      <c r="I12" s="132"/>
      <c r="J12" s="133" t="s">
        <v>4</v>
      </c>
      <c r="K12" s="13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115" t="s">
        <v>11</v>
      </c>
      <c r="B17" s="89">
        <f>BUSHEL!B22*TONELADA!$B$43</f>
        <v>160.20383999999999</v>
      </c>
      <c r="C17" s="89">
        <f>BUSHEL!C22*TONELADA!$B$43</f>
        <v>193.45716</v>
      </c>
      <c r="D17" s="114">
        <f>IF(BUSHEL!D22&gt;0,BUSHEL!D22*TONELADA!$B$43,"")</f>
        <v>170.21658</v>
      </c>
      <c r="E17" s="91">
        <f>BUSHEL!E22*TONELADA!$B$43</f>
        <v>225.057</v>
      </c>
      <c r="F17" s="91" t="s">
        <v>109</v>
      </c>
      <c r="G17" s="91">
        <f>BUSHEL!G22*TONELADA!$B$43</f>
        <v>232.4058</v>
      </c>
      <c r="H17" s="91">
        <f>BUSHEL!H22*TONELADA!$B$43</f>
        <v>221.3826</v>
      </c>
      <c r="I17" s="92">
        <f>BUSHEL!I22*TONELADA!$B$43</f>
        <v>219.5454</v>
      </c>
      <c r="J17" s="116">
        <f>BUSHEL!J22*$E$43</f>
        <v>145.46475999999998</v>
      </c>
      <c r="K17" s="89">
        <f>BUSHEL!K22*TONELADA!$E$43</f>
        <v>170.46344</v>
      </c>
    </row>
    <row r="18" spans="1:11" ht="19.5" customHeight="1">
      <c r="A18" s="81"/>
      <c r="B18" s="82"/>
      <c r="C18" s="83">
        <f>BUSHEL!C23*TONELADA!$B$43</f>
        <v>193.45716</v>
      </c>
      <c r="D18" s="84"/>
      <c r="E18" s="73">
        <f>BUSHEL!E23*TONELADA!$B$43</f>
        <v>217.7082</v>
      </c>
      <c r="F18" s="73"/>
      <c r="G18" s="73">
        <f>BUSHEL!G23*TONELADA!$B$43</f>
        <v>225.057</v>
      </c>
      <c r="H18" s="73">
        <f>BUSHEL!H23*TONELADA!$B$43</f>
        <v>214.03379999999999</v>
      </c>
      <c r="I18" s="74">
        <f>BUSHEL!I23*TONELADA!$B$43</f>
        <v>212.1966</v>
      </c>
      <c r="J18" s="86"/>
      <c r="K18" s="71">
        <f>BUSHEL!K23*TONELADA!$E$43</f>
        <v>165.73927999999998</v>
      </c>
    </row>
    <row r="19" spans="1:11" ht="19.5" customHeight="1">
      <c r="A19" s="115" t="s">
        <v>12</v>
      </c>
      <c r="B19" s="89">
        <f>BUSHEL!B24*TONELADA!$B$43</f>
        <v>167.73636</v>
      </c>
      <c r="C19" s="89">
        <f>BUSHEL!C24*TONELADA!$B$43</f>
        <v>193.45716</v>
      </c>
      <c r="D19" s="114">
        <f>IF(BUSHEL!D24&gt;0,BUSHEL!D24*TONELADA!$B$43,"")</f>
        <v>173.6154</v>
      </c>
      <c r="E19" s="91">
        <f>BUSHEL!E24*TONELADA!$B$43</f>
        <v>215.87099999999998</v>
      </c>
      <c r="F19" s="91"/>
      <c r="G19" s="91">
        <f>BUSHEL!G24*TONELADA!$B$43</f>
        <v>223.2198</v>
      </c>
      <c r="H19" s="91">
        <f>BUSHEL!H24*TONELADA!$B$43</f>
        <v>212.1966</v>
      </c>
      <c r="I19" s="92">
        <f>BUSHEL!I24*TONELADA!$B$43</f>
        <v>210.3594</v>
      </c>
      <c r="J19" s="116">
        <f>BUSHEL!J24*$E$43</f>
        <v>148.02367999999998</v>
      </c>
      <c r="K19" s="89">
        <f>BUSHEL!K24*TONELADA!$E$43</f>
        <v>165.73927999999998</v>
      </c>
    </row>
    <row r="20" spans="1:11" ht="19.5" customHeight="1">
      <c r="A20" s="70" t="s">
        <v>142</v>
      </c>
      <c r="B20" s="71"/>
      <c r="C20" s="83">
        <f>BUSHEL!C25*TONELADA!$B$43</f>
        <v>195.29435999999998</v>
      </c>
      <c r="D20" s="90"/>
      <c r="E20" s="73">
        <f>BUSHEL!E25*TONELADA!$B$43</f>
        <v>216.60587999999998</v>
      </c>
      <c r="F20" s="73"/>
      <c r="G20" s="73">
        <f>BUSHEL!G25*TONELADA!$B$43</f>
        <v>223.95468</v>
      </c>
      <c r="H20" s="73">
        <f>BUSHEL!H25*TONELADA!$B$43</f>
        <v>212.93148</v>
      </c>
      <c r="I20" s="74">
        <f>BUSHEL!I25*TONELADA!$B$43</f>
        <v>211.09428</v>
      </c>
      <c r="J20" s="72"/>
      <c r="K20" s="71">
        <f>BUSHEL!K25*TONELADA!$E$43</f>
        <v>166.62506</v>
      </c>
    </row>
    <row r="21" spans="1:11" ht="19.5" customHeight="1">
      <c r="A21" s="115" t="s">
        <v>13</v>
      </c>
      <c r="B21" s="89">
        <f>BUSHEL!B26*TONELADA!$B$43</f>
        <v>173.24796</v>
      </c>
      <c r="C21" s="89">
        <f>BUSHEL!C26*TONELADA!$B$43</f>
        <v>195.29435999999998</v>
      </c>
      <c r="D21" s="114">
        <f>IF(BUSHEL!D26&gt;0,BUSHEL!D26*TONELADA!$B$43,"")</f>
        <v>178.02468</v>
      </c>
      <c r="E21" s="91">
        <f>BUSHEL!E26*TONELADA!$B$43</f>
        <v>216.60587999999998</v>
      </c>
      <c r="F21" s="91"/>
      <c r="G21" s="91">
        <f>BUSHEL!G26*TONELADA!$B$43</f>
        <v>223.95468</v>
      </c>
      <c r="H21" s="91">
        <f>BUSHEL!H26*TONELADA!$B$43</f>
        <v>212.93148</v>
      </c>
      <c r="I21" s="92">
        <f>BUSHEL!I26*TONELADA!$B$43</f>
        <v>211.09428</v>
      </c>
      <c r="J21" s="116">
        <f>BUSHEL!J26*$E$43</f>
        <v>150.87786</v>
      </c>
      <c r="K21" s="89">
        <f>BUSHEL!K26*TONELADA!$E$43</f>
        <v>166.62506</v>
      </c>
    </row>
    <row r="22" spans="1:11" ht="19.5" customHeight="1">
      <c r="A22" s="81" t="s">
        <v>152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BUSHEL!B27*TONELADA!$B$43</f>
        <v>178.6677</v>
      </c>
      <c r="C23" s="113"/>
      <c r="D23" s="114">
        <f>IF(BUSHEL!D27&gt;0,BUSHEL!D27*TONELADA!$B$43,"")</f>
        <v>182.98512</v>
      </c>
      <c r="E23" s="113"/>
      <c r="F23" s="113"/>
      <c r="G23" s="113"/>
      <c r="H23" s="113"/>
      <c r="I23" s="117"/>
      <c r="J23" s="116">
        <f>BUSHEL!J27*$E$43</f>
        <v>153.33836</v>
      </c>
      <c r="K23" s="89"/>
    </row>
    <row r="24" spans="1:11" ht="19.5" customHeight="1">
      <c r="A24" s="70" t="s">
        <v>153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BUSHEL!B28*TONELADA!$B$43</f>
        <v>185.28162</v>
      </c>
      <c r="C26" s="83"/>
      <c r="D26" s="84">
        <f>IF(BUSHEL!D28&gt;0,BUSHEL!D28*TONELADA!$B$43,"")</f>
        <v>189.6909</v>
      </c>
      <c r="E26" s="83"/>
      <c r="F26" s="83"/>
      <c r="G26" s="83"/>
      <c r="H26" s="83"/>
      <c r="I26" s="85"/>
      <c r="J26" s="86">
        <f>BUSHEL!J28*$E$43</f>
        <v>155.89728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BUSHEL!B30*TONELADA!$B$43</f>
        <v>190.24205999999998</v>
      </c>
      <c r="C28" s="67"/>
      <c r="D28" s="87">
        <f>IF(BUSHEL!D30&gt;0,BUSHEL!D30*TONELADA!$B$43,"")</f>
        <v>194.19204</v>
      </c>
      <c r="E28" s="67"/>
      <c r="F28" s="67"/>
      <c r="G28" s="67"/>
      <c r="H28" s="67"/>
      <c r="I28" s="88"/>
      <c r="J28" s="68">
        <f>BUSHEL!J30*$E$43</f>
        <v>159.14514</v>
      </c>
      <c r="K28" s="66"/>
    </row>
    <row r="29" spans="1:11" ht="19.5" customHeight="1">
      <c r="A29" s="81" t="s">
        <v>12</v>
      </c>
      <c r="B29" s="82">
        <f>BUSHEL!B31*TONELADA!$B$43</f>
        <v>191.9874</v>
      </c>
      <c r="C29" s="83"/>
      <c r="D29" s="84">
        <f>IF(BUSHEL!D31&gt;0,BUSHEL!D31*TONELADA!$B$43,"")</f>
        <v>195.38621999999998</v>
      </c>
      <c r="E29" s="83"/>
      <c r="F29" s="83"/>
      <c r="G29" s="83"/>
      <c r="H29" s="83"/>
      <c r="I29" s="85"/>
      <c r="J29" s="86">
        <f>BUSHEL!J31*$E$43</f>
        <v>160.4246</v>
      </c>
      <c r="K29" s="82"/>
    </row>
    <row r="30" spans="1:11" ht="19.5" customHeight="1">
      <c r="A30" s="65" t="s">
        <v>13</v>
      </c>
      <c r="B30" s="66">
        <f>BUSHEL!B32*TONELADA!$B$43</f>
        <v>191.80367999999999</v>
      </c>
      <c r="C30" s="67"/>
      <c r="D30" s="87">
        <f>IF(BUSHEL!D32&gt;0,BUSHEL!D32*TONELADA!$B$43,"")</f>
        <v>194.55948</v>
      </c>
      <c r="E30" s="67"/>
      <c r="F30" s="67"/>
      <c r="G30" s="67"/>
      <c r="H30" s="67"/>
      <c r="I30" s="88"/>
      <c r="J30" s="68">
        <f>BUSHEL!J32*$E$43</f>
        <v>161.60564</v>
      </c>
      <c r="K30" s="66"/>
    </row>
    <row r="31" spans="1:11" ht="19.5" customHeight="1">
      <c r="A31" s="81" t="s">
        <v>14</v>
      </c>
      <c r="B31" s="82">
        <f>BUSHEL!B33*TONELADA!$B$43</f>
        <v>195.01878</v>
      </c>
      <c r="C31" s="83"/>
      <c r="D31" s="84">
        <f>IF(BUSHEL!D33&gt;0,BUSHEL!D33*TONELADA!$B$43,"")</f>
        <v>197.95829999999998</v>
      </c>
      <c r="E31" s="83"/>
      <c r="F31" s="83"/>
      <c r="G31" s="83"/>
      <c r="H31" s="83"/>
      <c r="I31" s="83"/>
      <c r="J31" s="84">
        <f>BUSHEL!J33*$E$43</f>
        <v>159.04672</v>
      </c>
      <c r="K31" s="82"/>
    </row>
    <row r="32" spans="1:11" ht="19.5" customHeight="1">
      <c r="A32" s="65" t="s">
        <v>15</v>
      </c>
      <c r="B32" s="66">
        <f>BUSHEL!B34*TONELADA!$B$43</f>
        <v>195.01878</v>
      </c>
      <c r="C32" s="67"/>
      <c r="D32" s="87">
        <f>IF(BUSHEL!D34&gt;0,BUSHEL!D34*TONELADA!$B$43,"")</f>
        <v>202.27572</v>
      </c>
      <c r="E32" s="67"/>
      <c r="F32" s="67"/>
      <c r="G32" s="67"/>
      <c r="H32" s="67"/>
      <c r="I32" s="67"/>
      <c r="J32" s="87">
        <f>BUSHEL!J34*$E$43</f>
        <v>159.04672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BUSHEL!B36*TONELADA!$B$43</f>
        <v>203.19432</v>
      </c>
      <c r="C34" s="23"/>
      <c r="D34" s="84">
        <f>IF(BUSHEL!D36&gt;0,BUSHEL!D36*TONELADA!$B$43,"")</f>
        <v>204.8478</v>
      </c>
      <c r="E34" s="25"/>
      <c r="F34" s="25"/>
      <c r="G34" s="25"/>
      <c r="H34" s="25"/>
      <c r="I34" s="23"/>
      <c r="J34" s="84">
        <f>BUSHEL!J36*$E$43</f>
        <v>161.31037999999998</v>
      </c>
      <c r="K34" s="25"/>
    </row>
    <row r="35" spans="1:11" ht="19.5" customHeight="1">
      <c r="A35" s="65" t="s">
        <v>12</v>
      </c>
      <c r="B35" s="66">
        <f>BUSHEL!B37*TONELADA!$B$43</f>
        <v>205.03152</v>
      </c>
      <c r="C35" s="67"/>
      <c r="D35" s="87">
        <f>IF(BUSHEL!D37&gt;0,BUSHEL!D37*TONELADA!$B$43,"")</f>
        <v>204.8478</v>
      </c>
      <c r="E35" s="67"/>
      <c r="F35" s="67"/>
      <c r="G35" s="67"/>
      <c r="H35" s="67"/>
      <c r="I35" s="67"/>
      <c r="J35" s="87">
        <f>BUSHEL!J37*$E$43</f>
        <v>162.98352</v>
      </c>
      <c r="K35" s="66"/>
    </row>
    <row r="36" spans="1:11" ht="19.5" customHeight="1">
      <c r="A36" s="16" t="s">
        <v>13</v>
      </c>
      <c r="B36" s="82">
        <f>BUSHEL!B38*TONELADA!$B$43</f>
        <v>202.36758</v>
      </c>
      <c r="C36" s="23"/>
      <c r="D36" s="84">
        <f>IF(BUSHEL!D38&gt;0,BUSHEL!D38*TONELADA!$B$43,"")</f>
        <v>203.01059999999998</v>
      </c>
      <c r="E36" s="25"/>
      <c r="F36" s="25"/>
      <c r="G36" s="25"/>
      <c r="H36" s="25"/>
      <c r="I36" s="23"/>
      <c r="J36" s="84">
        <f>BUSHEL!J38*$E$43</f>
        <v>164.26298</v>
      </c>
      <c r="K36" s="25"/>
    </row>
    <row r="37" spans="1:11" ht="19.5" customHeight="1">
      <c r="A37" s="115" t="s">
        <v>14</v>
      </c>
      <c r="B37" s="66"/>
      <c r="C37" s="121"/>
      <c r="D37" s="87"/>
      <c r="E37" s="121"/>
      <c r="F37" s="121"/>
      <c r="G37" s="121"/>
      <c r="H37" s="121"/>
      <c r="I37" s="121"/>
      <c r="J37" s="87">
        <f>BUSHEL!J39*$E$43</f>
        <v>162.8851</v>
      </c>
      <c r="K37" s="122"/>
    </row>
    <row r="38" spans="1:11" ht="19.5" customHeight="1">
      <c r="A38" s="70" t="s">
        <v>15</v>
      </c>
      <c r="B38" s="71"/>
      <c r="C38" s="118"/>
      <c r="D38" s="90"/>
      <c r="E38" s="118"/>
      <c r="F38" s="118"/>
      <c r="G38" s="118"/>
      <c r="H38" s="118"/>
      <c r="I38" s="118"/>
      <c r="J38" s="84">
        <f>BUSHEL!J40*$E$43</f>
        <v>160.03091999999998</v>
      </c>
      <c r="K38" s="71"/>
    </row>
    <row r="39" ht="19.5" customHeight="1"/>
    <row r="40" spans="1:11" ht="19.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145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48" t="s">
        <v>117</v>
      </c>
      <c r="B5" s="49"/>
      <c r="C5" s="49"/>
    </row>
    <row r="6" spans="1:3" ht="15">
      <c r="A6" s="51" t="s">
        <v>116</v>
      </c>
      <c r="B6" s="42"/>
      <c r="C6" s="42"/>
    </row>
    <row r="7" spans="1:3" ht="15">
      <c r="A7" s="48" t="s">
        <v>138</v>
      </c>
      <c r="B7" s="49">
        <v>70</v>
      </c>
      <c r="C7" s="49" t="s">
        <v>140</v>
      </c>
    </row>
    <row r="8" spans="1:3" ht="15">
      <c r="A8" s="51" t="s">
        <v>139</v>
      </c>
      <c r="B8" s="42">
        <v>70</v>
      </c>
      <c r="C8" s="42" t="s">
        <v>140</v>
      </c>
    </row>
    <row r="9" spans="1:3" ht="15">
      <c r="A9" s="48" t="s">
        <v>146</v>
      </c>
      <c r="B9" s="49">
        <v>70</v>
      </c>
      <c r="C9" s="49" t="s">
        <v>140</v>
      </c>
    </row>
    <row r="10" spans="1:3" ht="15">
      <c r="A10" s="51" t="s">
        <v>147</v>
      </c>
      <c r="B10" s="42">
        <v>60</v>
      </c>
      <c r="C10" s="42" t="s">
        <v>154</v>
      </c>
    </row>
    <row r="11" spans="1:3" ht="15">
      <c r="A11" s="48" t="s">
        <v>148</v>
      </c>
      <c r="B11" s="49">
        <v>60</v>
      </c>
      <c r="C11" s="49" t="s">
        <v>154</v>
      </c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0"/>
      <c r="B2" s="138" t="s">
        <v>0</v>
      </c>
      <c r="C2" s="138"/>
      <c r="D2" s="138"/>
      <c r="E2" s="138"/>
      <c r="F2" s="138"/>
    </row>
    <row r="3" spans="1:6" ht="15.75">
      <c r="A3" s="50"/>
      <c r="B3" s="138" t="s">
        <v>32</v>
      </c>
      <c r="C3" s="138"/>
      <c r="D3" s="138"/>
      <c r="E3" s="138"/>
      <c r="F3" s="138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9">
        <v>2017</v>
      </c>
      <c r="B5" s="140"/>
      <c r="C5" s="140"/>
      <c r="D5" s="140"/>
      <c r="E5" s="140"/>
      <c r="F5" s="140"/>
      <c r="G5" s="141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136</v>
      </c>
      <c r="B7" s="42"/>
      <c r="C7" s="42"/>
      <c r="D7" s="42"/>
      <c r="E7" s="56"/>
      <c r="F7" s="42"/>
      <c r="G7" s="42"/>
    </row>
    <row r="8" spans="1:7" ht="15">
      <c r="A8" s="48" t="s">
        <v>137</v>
      </c>
      <c r="B8" s="52">
        <v>140</v>
      </c>
      <c r="C8" s="52" t="s">
        <v>109</v>
      </c>
      <c r="D8" s="52">
        <f>B8+B17</f>
        <v>160</v>
      </c>
      <c r="E8" s="49">
        <f>B8+B16</f>
        <v>130</v>
      </c>
      <c r="F8" s="49">
        <f>B8+B15</f>
        <v>125</v>
      </c>
      <c r="G8" s="52" t="s">
        <v>140</v>
      </c>
    </row>
    <row r="9" spans="1:7" ht="15">
      <c r="A9" s="50" t="s">
        <v>143</v>
      </c>
      <c r="B9" s="42">
        <v>120</v>
      </c>
      <c r="C9" s="42" t="s">
        <v>109</v>
      </c>
      <c r="D9" s="42">
        <f>B9+B17</f>
        <v>140</v>
      </c>
      <c r="E9" s="56">
        <f>B9+B16</f>
        <v>110</v>
      </c>
      <c r="F9" s="42">
        <f>B9+B15</f>
        <v>105</v>
      </c>
      <c r="G9" s="42" t="s">
        <v>140</v>
      </c>
    </row>
    <row r="10" spans="1:7" ht="15">
      <c r="A10" s="48" t="s">
        <v>144</v>
      </c>
      <c r="B10" s="52">
        <v>115</v>
      </c>
      <c r="C10" s="52" t="s">
        <v>109</v>
      </c>
      <c r="D10" s="52">
        <f>B10+B17</f>
        <v>135</v>
      </c>
      <c r="E10" s="49">
        <f>B10+B16</f>
        <v>105</v>
      </c>
      <c r="F10" s="49">
        <f>B10+B15</f>
        <v>100</v>
      </c>
      <c r="G10" s="52" t="s">
        <v>140</v>
      </c>
    </row>
    <row r="11" spans="1:7" ht="15">
      <c r="A11" s="50" t="s">
        <v>149</v>
      </c>
      <c r="B11" s="42">
        <v>105</v>
      </c>
      <c r="C11" s="42" t="s">
        <v>109</v>
      </c>
      <c r="D11" s="42">
        <f>B11+B17</f>
        <v>125</v>
      </c>
      <c r="E11" s="56">
        <f>B11+B16</f>
        <v>95</v>
      </c>
      <c r="F11" s="42">
        <f>B11+B15</f>
        <v>90</v>
      </c>
      <c r="G11" s="42" t="s">
        <v>140</v>
      </c>
    </row>
    <row r="12" spans="1:7" ht="15">
      <c r="A12" s="48" t="s">
        <v>150</v>
      </c>
      <c r="B12" s="52">
        <v>105</v>
      </c>
      <c r="C12" s="52" t="s">
        <v>109</v>
      </c>
      <c r="D12" s="52">
        <f>B12+B17</f>
        <v>125</v>
      </c>
      <c r="E12" s="49">
        <f>B12+B16</f>
        <v>95</v>
      </c>
      <c r="F12" s="49">
        <f>B12+B15</f>
        <v>90</v>
      </c>
      <c r="G12" s="52" t="s">
        <v>140</v>
      </c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2">
        <v>2017</v>
      </c>
      <c r="B4" s="143"/>
      <c r="C4" s="144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137</v>
      </c>
      <c r="B7" s="42">
        <v>57</v>
      </c>
      <c r="C7" s="42" t="s">
        <v>140</v>
      </c>
    </row>
    <row r="8" spans="1:3" ht="15">
      <c r="A8" s="48" t="s">
        <v>139</v>
      </c>
      <c r="B8" s="49">
        <v>45</v>
      </c>
      <c r="C8" s="49" t="s">
        <v>140</v>
      </c>
    </row>
    <row r="9" spans="1:3" ht="15">
      <c r="A9" s="50" t="s">
        <v>144</v>
      </c>
      <c r="B9" s="42">
        <v>45</v>
      </c>
      <c r="C9" s="42" t="s">
        <v>140</v>
      </c>
    </row>
    <row r="10" spans="1:3" ht="15">
      <c r="A10" s="48" t="s">
        <v>149</v>
      </c>
      <c r="B10" s="49">
        <v>40</v>
      </c>
      <c r="C10" s="49" t="s">
        <v>154</v>
      </c>
    </row>
    <row r="11" spans="1:3" ht="15">
      <c r="A11" s="50" t="s">
        <v>150</v>
      </c>
      <c r="B11" s="42">
        <v>40</v>
      </c>
      <c r="C11" s="42" t="s">
        <v>154</v>
      </c>
    </row>
    <row r="12" spans="1:3" ht="15">
      <c r="A12" s="48" t="s">
        <v>151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42801</v>
      </c>
      <c r="E4" s="29">
        <v>436</v>
      </c>
      <c r="F4" t="s">
        <v>51</v>
      </c>
      <c r="G4" t="s">
        <v>52</v>
      </c>
      <c r="H4" s="80">
        <v>42801</v>
      </c>
      <c r="I4" s="29">
        <v>463.25</v>
      </c>
      <c r="J4" t="s">
        <v>59</v>
      </c>
      <c r="K4" t="s">
        <v>95</v>
      </c>
      <c r="L4" s="80">
        <v>42801</v>
      </c>
      <c r="M4" s="29">
        <v>369.5</v>
      </c>
    </row>
    <row r="5" spans="2:13" ht="15">
      <c r="B5" t="s">
        <v>49</v>
      </c>
      <c r="C5" t="s">
        <v>50</v>
      </c>
      <c r="D5" s="80">
        <v>42801</v>
      </c>
      <c r="E5" s="29">
        <v>456.5</v>
      </c>
      <c r="F5" t="s">
        <v>53</v>
      </c>
      <c r="G5" t="s">
        <v>54</v>
      </c>
      <c r="H5" s="80">
        <v>42801</v>
      </c>
      <c r="I5" s="29">
        <v>472.5</v>
      </c>
      <c r="J5" t="s">
        <v>60</v>
      </c>
      <c r="K5" t="s">
        <v>96</v>
      </c>
      <c r="L5" s="80">
        <v>42801</v>
      </c>
      <c r="M5" s="29">
        <v>376</v>
      </c>
    </row>
    <row r="6" spans="2:13" ht="15">
      <c r="B6" t="s">
        <v>55</v>
      </c>
      <c r="C6" t="s">
        <v>56</v>
      </c>
      <c r="D6" s="80">
        <v>42801</v>
      </c>
      <c r="E6" s="29">
        <v>471.5</v>
      </c>
      <c r="F6" t="s">
        <v>57</v>
      </c>
      <c r="G6" t="s">
        <v>58</v>
      </c>
      <c r="H6" s="80">
        <v>42801</v>
      </c>
      <c r="I6" s="29">
        <v>484.5</v>
      </c>
      <c r="J6" t="s">
        <v>45</v>
      </c>
      <c r="K6" t="s">
        <v>97</v>
      </c>
      <c r="L6" s="80">
        <v>42801</v>
      </c>
      <c r="M6" s="29">
        <v>383.25</v>
      </c>
    </row>
    <row r="7" spans="2:13" ht="15">
      <c r="B7" t="s">
        <v>68</v>
      </c>
      <c r="C7" t="s">
        <v>69</v>
      </c>
      <c r="D7" s="80">
        <v>42801</v>
      </c>
      <c r="E7" s="29">
        <v>486.25</v>
      </c>
      <c r="F7" t="s">
        <v>70</v>
      </c>
      <c r="G7" t="s">
        <v>71</v>
      </c>
      <c r="H7" s="80">
        <v>42801</v>
      </c>
      <c r="I7" s="29">
        <v>498</v>
      </c>
      <c r="J7" t="s">
        <v>61</v>
      </c>
      <c r="K7" t="s">
        <v>98</v>
      </c>
      <c r="L7" s="80">
        <v>42801</v>
      </c>
      <c r="M7" s="29">
        <v>389.5</v>
      </c>
    </row>
    <row r="8" spans="2:13" ht="15">
      <c r="B8" t="s">
        <v>72</v>
      </c>
      <c r="C8" t="s">
        <v>73</v>
      </c>
      <c r="D8" s="80">
        <v>42801</v>
      </c>
      <c r="E8" s="29">
        <v>504.25</v>
      </c>
      <c r="F8" t="s">
        <v>74</v>
      </c>
      <c r="G8" t="s">
        <v>75</v>
      </c>
      <c r="H8" s="80">
        <v>42801</v>
      </c>
      <c r="I8" s="29">
        <v>516.25</v>
      </c>
      <c r="J8" t="s">
        <v>46</v>
      </c>
      <c r="K8" t="s">
        <v>99</v>
      </c>
      <c r="L8" s="80">
        <v>42801</v>
      </c>
      <c r="M8" s="29">
        <v>396</v>
      </c>
    </row>
    <row r="9" spans="2:13" ht="15">
      <c r="B9" t="s">
        <v>76</v>
      </c>
      <c r="C9" t="s">
        <v>77</v>
      </c>
      <c r="D9" s="80">
        <v>42801</v>
      </c>
      <c r="E9" s="29">
        <v>517.75</v>
      </c>
      <c r="F9" t="s">
        <v>78</v>
      </c>
      <c r="G9" t="s">
        <v>79</v>
      </c>
      <c r="H9" s="80">
        <v>42801</v>
      </c>
      <c r="I9" s="29">
        <v>528.5</v>
      </c>
      <c r="J9" t="s">
        <v>88</v>
      </c>
      <c r="K9" t="s">
        <v>100</v>
      </c>
      <c r="L9" s="80">
        <v>42801</v>
      </c>
      <c r="M9" s="29">
        <v>404.25</v>
      </c>
    </row>
    <row r="10" spans="2:13" ht="15">
      <c r="B10" t="s">
        <v>80</v>
      </c>
      <c r="C10" t="s">
        <v>81</v>
      </c>
      <c r="D10" s="80">
        <v>42801</v>
      </c>
      <c r="E10" s="29">
        <v>522.5</v>
      </c>
      <c r="F10" t="s">
        <v>82</v>
      </c>
      <c r="G10" t="s">
        <v>83</v>
      </c>
      <c r="H10" s="80">
        <v>42801</v>
      </c>
      <c r="I10" s="29">
        <v>531.75</v>
      </c>
      <c r="J10" t="s">
        <v>89</v>
      </c>
      <c r="K10" t="s">
        <v>101</v>
      </c>
      <c r="L10" s="80">
        <v>42801</v>
      </c>
      <c r="M10" s="29">
        <v>407.5</v>
      </c>
    </row>
    <row r="11" spans="2:13" ht="15">
      <c r="B11" t="s">
        <v>84</v>
      </c>
      <c r="C11" t="s">
        <v>85</v>
      </c>
      <c r="D11" s="80">
        <v>42801</v>
      </c>
      <c r="E11" s="29">
        <v>522</v>
      </c>
      <c r="F11" t="s">
        <v>86</v>
      </c>
      <c r="G11" t="s">
        <v>87</v>
      </c>
      <c r="H11" s="80">
        <v>42801</v>
      </c>
      <c r="I11" s="29">
        <v>529.5</v>
      </c>
      <c r="J11" t="s">
        <v>62</v>
      </c>
      <c r="K11" t="s">
        <v>102</v>
      </c>
      <c r="L11" s="80">
        <v>42801</v>
      </c>
      <c r="M11" s="29">
        <v>410.5</v>
      </c>
    </row>
    <row r="12" spans="2:13" ht="15">
      <c r="B12" t="s">
        <v>118</v>
      </c>
      <c r="C12" t="s">
        <v>119</v>
      </c>
      <c r="D12" s="80">
        <v>42801</v>
      </c>
      <c r="E12">
        <v>530.75</v>
      </c>
      <c r="F12" t="s">
        <v>110</v>
      </c>
      <c r="G12" t="s">
        <v>111</v>
      </c>
      <c r="H12" s="80">
        <v>42801</v>
      </c>
      <c r="I12" s="29">
        <v>538.75</v>
      </c>
      <c r="J12" t="s">
        <v>90</v>
      </c>
      <c r="K12" t="s">
        <v>103</v>
      </c>
      <c r="L12" s="80">
        <v>42801</v>
      </c>
      <c r="M12" s="29">
        <v>404</v>
      </c>
    </row>
    <row r="13" spans="2:13" ht="15">
      <c r="B13" t="s">
        <v>120</v>
      </c>
      <c r="C13" t="s">
        <v>121</v>
      </c>
      <c r="D13" s="80">
        <v>42801</v>
      </c>
      <c r="E13">
        <v>543.75</v>
      </c>
      <c r="F13" t="s">
        <v>122</v>
      </c>
      <c r="G13" t="s">
        <v>123</v>
      </c>
      <c r="H13" s="80">
        <v>42801</v>
      </c>
      <c r="I13">
        <v>550.5</v>
      </c>
      <c r="J13" t="s">
        <v>63</v>
      </c>
      <c r="K13" t="s">
        <v>104</v>
      </c>
      <c r="L13" s="80">
        <v>42801</v>
      </c>
      <c r="M13" s="29">
        <v>404</v>
      </c>
    </row>
    <row r="14" spans="2:13" ht="15">
      <c r="B14" t="s">
        <v>124</v>
      </c>
      <c r="C14" t="s">
        <v>125</v>
      </c>
      <c r="D14" s="80">
        <v>42801</v>
      </c>
      <c r="E14">
        <v>553</v>
      </c>
      <c r="F14" t="s">
        <v>126</v>
      </c>
      <c r="G14" t="s">
        <v>127</v>
      </c>
      <c r="H14" s="80">
        <v>42801</v>
      </c>
      <c r="I14">
        <v>557.5</v>
      </c>
      <c r="J14" t="s">
        <v>155</v>
      </c>
      <c r="K14" t="s">
        <v>156</v>
      </c>
      <c r="L14" s="80">
        <v>42801</v>
      </c>
      <c r="M14" s="29">
        <v>409.75</v>
      </c>
    </row>
    <row r="15" spans="2:13" ht="15">
      <c r="B15" t="s">
        <v>128</v>
      </c>
      <c r="C15" t="s">
        <v>129</v>
      </c>
      <c r="D15" s="80">
        <v>42801</v>
      </c>
      <c r="E15">
        <v>558</v>
      </c>
      <c r="F15" t="s">
        <v>130</v>
      </c>
      <c r="G15" t="s">
        <v>131</v>
      </c>
      <c r="H15" s="80">
        <v>42801</v>
      </c>
      <c r="I15">
        <v>557.5</v>
      </c>
      <c r="J15" t="s">
        <v>157</v>
      </c>
      <c r="K15" t="s">
        <v>158</v>
      </c>
      <c r="L15" s="80">
        <v>42801</v>
      </c>
      <c r="M15" s="29">
        <v>414</v>
      </c>
    </row>
    <row r="16" spans="2:13" ht="15">
      <c r="B16" s="62" t="s">
        <v>132</v>
      </c>
      <c r="C16" s="62" t="s">
        <v>133</v>
      </c>
      <c r="D16" s="80">
        <v>42801</v>
      </c>
      <c r="E16" s="62">
        <v>550.75</v>
      </c>
      <c r="F16" s="62" t="s">
        <v>134</v>
      </c>
      <c r="G16" s="62" t="s">
        <v>135</v>
      </c>
      <c r="H16" s="80">
        <v>42801</v>
      </c>
      <c r="I16" s="62">
        <v>552.5</v>
      </c>
      <c r="J16" s="62" t="s">
        <v>91</v>
      </c>
      <c r="K16" s="62" t="s">
        <v>105</v>
      </c>
      <c r="L16" s="80">
        <v>42801</v>
      </c>
      <c r="M16" s="62">
        <v>417.25</v>
      </c>
    </row>
    <row r="17" spans="2:13" ht="15">
      <c r="B17"/>
      <c r="C17"/>
      <c r="D17" s="80"/>
      <c r="E17" s="29"/>
      <c r="F17"/>
      <c r="G17"/>
      <c r="H17" s="80"/>
      <c r="I17" s="29"/>
      <c r="J17" s="29" t="s">
        <v>159</v>
      </c>
      <c r="K17" s="29" t="s">
        <v>160</v>
      </c>
      <c r="L17" s="80">
        <v>42801</v>
      </c>
      <c r="M17" s="29">
        <v>413.75</v>
      </c>
    </row>
    <row r="18" spans="10:13" ht="15">
      <c r="J18" s="62" t="s">
        <v>92</v>
      </c>
      <c r="K18" s="62" t="s">
        <v>106</v>
      </c>
      <c r="L18" s="80">
        <v>42801</v>
      </c>
      <c r="M18" s="62">
        <v>406.5</v>
      </c>
    </row>
    <row r="20" spans="3:15" ht="15.75">
      <c r="C20" s="63" t="s">
        <v>67</v>
      </c>
      <c r="D20" t="s">
        <v>161</v>
      </c>
      <c r="E20">
        <v>7</v>
      </c>
      <c r="F20" s="80" t="s">
        <v>93</v>
      </c>
      <c r="G20" s="62" t="s">
        <v>138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2017-03-08T14:21:41Z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