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095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'BUSHEL'!$A$1:$K$47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<sst xmlns="http://schemas.openxmlformats.org/spreadsheetml/2006/main" count="281" uniqueCount="167">
  <si>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</si>
  <si>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</si>
  <si>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</si>
  <si>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</si>
  <si>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</si>
  <si>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</si>
  <si>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</si>
  <si>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</si>
  <si>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</si>
  <si>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</si>
  <si>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</si>
  <si>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</si>
  <si>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</si>
  <si>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</si>
  <si>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</si>
  <si>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</si>
  <si>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</si>
  <si>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</si>
  <si>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</si>
  <si>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</si>
  <si>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</si>
  <si>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</si>
  <si>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</si>
  <si>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</si>
  <si>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</si>
  <si>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</si>
  <si>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</si>
  <si>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</si>
  <si>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</si>
  <si>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</si>
  <si>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</si>
  <si>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</si>
  <si>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</si>
  <si>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</si>
  <si>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</si>
  <si>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</si>
  <si>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</si>
  <si>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</si>
  <si>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</si>
  <si>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</si>
  <si>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</si>
  <si>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</si>
  <si>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</si>
  <si>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</si>
  <si>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</si>
  <si>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/CZ7</t>
  </si>
  <si>
    <t>/CU7</t>
  </si>
  <si>
    <t>/CN8</t>
  </si>
  <si>
    <t>/CZ8</t>
  </si>
  <si>
    <t>NOV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</si>
  <si>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</si>
  <si>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</si>
  <si>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</si>
  <si>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</si>
  <si>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</si>
  <si>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</si>
  <si>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</si>
  <si>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</si>
  <si>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</si>
  <si>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</si>
  <si>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</si>
  <si>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</si>
  <si>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</si>
  <si>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</si>
  <si>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</si>
  <si>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</si>
  <si>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</si>
  <si>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</si>
  <si>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</si>
  <si>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</si>
  <si>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</si>
  <si>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</si>
  <si>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</si>
  <si>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</si>
  <si>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</si>
  <si>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</si>
  <si>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</si>
  <si>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</si>
  <si>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</si>
  <si>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</si>
  <si>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</si>
  <si>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</si>
  <si>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</si>
  <si>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</si>
  <si>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</si>
  <si>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</si>
  <si>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</si>
  <si>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</si>
  <si>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</si>
  <si>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</si>
  <si>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</si>
  <si>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</si>
  <si>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</si>
  <si>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</si>
  <si>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</si>
  <si>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</si>
  <si>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</si>
  <si>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</si>
  <si>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</si>
  <si>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</si>
  <si>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</si>
  <si>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</si>
  <si>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</si>
  <si>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</si>
  <si>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</si>
  <si>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</si>
  <si>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</si>
  <si>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</si>
  <si>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</si>
  <si>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</si>
  <si>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</si>
  <si>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</si>
  <si>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</si>
  <si>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</si>
  <si>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</si>
  <si>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</si>
  <si>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</si>
  <si>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abril</t>
  </si>
  <si>
    <t>mayo</t>
  </si>
  <si>
    <t>No hay precios</t>
  </si>
  <si>
    <t>Mayo</t>
  </si>
  <si>
    <t>Junio</t>
  </si>
  <si>
    <t>junio</t>
  </si>
  <si>
    <t>julio</t>
  </si>
  <si>
    <t>agosto</t>
  </si>
  <si>
    <t>AGO</t>
  </si>
  <si>
    <t>OCT</t>
  </si>
  <si>
    <t>/CH9</t>
  </si>
  <si>
    <t>CORN MAR9/d</t>
  </si>
  <si>
    <t>/CK9</t>
  </si>
  <si>
    <t>CORN MAY9/d</t>
  </si>
  <si>
    <t>/CU9</t>
  </si>
  <si>
    <t>CORN SEP9/d</t>
  </si>
  <si>
    <t>Agosto</t>
  </si>
  <si>
    <t>Septiembre</t>
  </si>
  <si>
    <t>Octubre</t>
  </si>
  <si>
    <t>Noviembre</t>
  </si>
  <si>
    <t xml:space="preserve"> +Z</t>
  </si>
  <si>
    <t>septiembre</t>
  </si>
  <si>
    <t>octubre</t>
  </si>
  <si>
    <t>noviembre</t>
  </si>
  <si>
    <t>diciembre</t>
  </si>
  <si>
    <t>Diciembre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</si>
  <si>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</si>
  <si>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</si>
  <si>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</si>
  <si>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</si>
  <si>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</si>
  <si>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</si>
  <si>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</si>
  <si>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</si>
  <si>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</si>
  <si>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</si>
  <si>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</si>
  <si>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</si>
  <si>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</si>
  <si>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</si>
  <si>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</si>
  <si>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</si>
  <si>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</si>
  <si>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</si>
  <si>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</si>
  <si>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</si>
  <si>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/CZ0</t>
  </si>
  <si>
    <t>*The record could not be found</t>
  </si>
  <si>
    <t>USD/TON</t>
  </si>
  <si>
    <t>Viernes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</si>
</sst>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center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52" fillId="62" borderId="27" xfId="0" applyNumberFormat="1" applyFont="1" applyFill="1" applyBorder="1" applyAlignment="1" applyProtection="1">
      <alignment horizontal="center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52" fillId="62" borderId="29" xfId="0" applyNumberFormat="1" applyFont="1" applyFill="1" applyBorder="1" applyAlignment="1" applyProtection="1">
      <alignment horizontal="center" vertical="center"/>
      <protection/>
    </xf>
    <xf numFmtId="4" fontId="21" fillId="63" borderId="31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center" vertical="center"/>
      <protection/>
    </xf>
    <xf numFmtId="4" fontId="52" fillId="63" borderId="29" xfId="0" applyNumberFormat="1" applyFont="1" applyFill="1" applyBorder="1" applyAlignment="1" applyProtection="1">
      <alignment horizontal="center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1" borderId="29" xfId="0" applyNumberFormat="1" applyFont="1" applyFill="1" applyBorder="1" applyAlignment="1" applyProtection="1">
      <alignment horizontal="right" vertical="center"/>
      <protection/>
    </xf>
    <xf numFmtId="4" fontId="21" fillId="61" borderId="32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3" borderId="29" xfId="0" applyNumberFormat="1" applyFont="1" applyFill="1" applyBorder="1" applyAlignment="1" applyProtection="1">
      <alignment horizontal="right" vertical="center"/>
      <protection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7">
      <selection activeCell="C19" sqref="C1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96" t="str">
        <f>Datos!G23</f>
        <v>Septiembre</v>
      </c>
      <c r="F8" s="4">
        <f>Datos!I23</f>
        <v>2017</v>
      </c>
      <c r="G8" s="4"/>
      <c r="H8" s="3"/>
      <c r="I8" s="3"/>
      <c r="J8" s="4" t="str">
        <f>Datos!D23</f>
        <v>Viernes</v>
      </c>
      <c r="K8" s="4">
        <f>Datos!E23</f>
        <v>8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45" t="s">
        <v>50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46" t="s">
        <v>0</v>
      </c>
      <c r="C13" s="146"/>
      <c r="D13" s="147" t="s">
        <v>0</v>
      </c>
      <c r="E13" s="147"/>
      <c r="F13" s="147"/>
      <c r="G13" s="147"/>
      <c r="H13" s="147"/>
      <c r="I13" s="147"/>
      <c r="J13" s="148" t="s">
        <v>1</v>
      </c>
      <c r="K13" s="148"/>
    </row>
    <row r="14" spans="1:11" ht="15.75">
      <c r="A14" s="8"/>
      <c r="B14" s="149" t="s">
        <v>2</v>
      </c>
      <c r="C14" s="149"/>
      <c r="D14" s="150" t="s">
        <v>3</v>
      </c>
      <c r="E14" s="150"/>
      <c r="F14" s="150"/>
      <c r="G14" s="150"/>
      <c r="H14" s="150"/>
      <c r="I14" s="150"/>
      <c r="J14" s="151" t="s">
        <v>4</v>
      </c>
      <c r="K14" s="151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7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13</v>
      </c>
      <c r="B17" s="74"/>
      <c r="C17" s="104"/>
      <c r="D17" s="76"/>
      <c r="E17" s="98"/>
      <c r="F17" s="23"/>
      <c r="G17" s="98"/>
      <c r="H17" s="98"/>
      <c r="I17" s="99"/>
      <c r="J17" s="28"/>
      <c r="K17" s="25"/>
      <c r="L17"/>
      <c r="M17"/>
      <c r="N17"/>
      <c r="O17"/>
    </row>
    <row r="18" spans="1:15" ht="19.5" customHeight="1">
      <c r="A18" s="125" t="s">
        <v>125</v>
      </c>
      <c r="B18" s="126"/>
      <c r="C18" s="127"/>
      <c r="D18" s="128"/>
      <c r="E18" s="129"/>
      <c r="F18" s="130"/>
      <c r="G18" s="129"/>
      <c r="H18" s="129"/>
      <c r="I18" s="131"/>
      <c r="J18" s="132"/>
      <c r="K18" s="133"/>
      <c r="L18"/>
      <c r="M18"/>
      <c r="N18"/>
      <c r="O18"/>
    </row>
    <row r="19" spans="1:15" ht="19.5" customHeight="1">
      <c r="A19" s="16" t="s">
        <v>14</v>
      </c>
      <c r="B19" s="74">
        <f>Datos!E4</f>
        <v>413.75</v>
      </c>
      <c r="C19" s="104">
        <f>B22+'Primas SRW'!B9</f>
        <v>492.75</v>
      </c>
      <c r="D19" s="76">
        <f>Datos!I4</f>
        <v>415.5</v>
      </c>
      <c r="E19" s="129">
        <f>D21+'Primas HRW'!B11</f>
        <v>0</v>
      </c>
      <c r="F19" s="23"/>
      <c r="G19" s="98"/>
      <c r="H19" s="98"/>
      <c r="I19" s="99"/>
      <c r="J19" s="28">
        <f>Datos!M4</f>
        <v>344.25</v>
      </c>
      <c r="K19" s="25">
        <f>J22+'Primas maíz'!B11</f>
        <v>396.75</v>
      </c>
      <c r="L19"/>
      <c r="M19"/>
      <c r="N19"/>
      <c r="O19"/>
    </row>
    <row r="20" spans="1:15" ht="19.5" customHeight="1">
      <c r="A20" s="125" t="s">
        <v>126</v>
      </c>
      <c r="B20" s="126"/>
      <c r="C20" s="127">
        <f>B22+'Primas SRW'!B10</f>
        <v>502.75</v>
      </c>
      <c r="D20" s="128"/>
      <c r="E20" s="129">
        <f>D22+'Primas HRW'!B12</f>
        <v>611.5</v>
      </c>
      <c r="F20" s="130"/>
      <c r="G20" s="134">
        <f>D22+'Primas HRW'!D12</f>
        <v>631.5</v>
      </c>
      <c r="H20" s="134">
        <f>D22+'Primas HRW'!E12</f>
        <v>601.5</v>
      </c>
      <c r="I20" s="135">
        <f>D22+'Primas HRW'!F12</f>
        <v>596.5</v>
      </c>
      <c r="J20" s="132"/>
      <c r="K20" s="133">
        <f>J22+'Primas maíz'!B12</f>
        <v>406.75</v>
      </c>
      <c r="L20"/>
      <c r="M20"/>
      <c r="N20"/>
      <c r="O20"/>
    </row>
    <row r="21" spans="1:15" ht="19.5" customHeight="1">
      <c r="A21" s="16" t="s">
        <v>49</v>
      </c>
      <c r="B21" s="74"/>
      <c r="C21" s="104">
        <f>B22+'Primas SRW'!B11</f>
        <v>507.75</v>
      </c>
      <c r="D21" s="76"/>
      <c r="E21" s="98">
        <f>D22+'Primas HRW'!B13</f>
        <v>616.5</v>
      </c>
      <c r="F21" s="23"/>
      <c r="G21" s="111">
        <f>D22+'Primas HRW'!D13</f>
        <v>636.5</v>
      </c>
      <c r="H21" s="111">
        <f>D22+'Primas HRW'!E13</f>
        <v>606.5</v>
      </c>
      <c r="I21" s="112">
        <f>D22+'Primas HRW'!F13</f>
        <v>601.5</v>
      </c>
      <c r="J21" s="28"/>
      <c r="K21" s="25">
        <f>J22+'Primas maíz'!B13</f>
        <v>416.75</v>
      </c>
      <c r="L21"/>
      <c r="M21"/>
      <c r="N21"/>
      <c r="O21"/>
    </row>
    <row r="22" spans="1:15" ht="19.5" customHeight="1">
      <c r="A22" s="125" t="s">
        <v>15</v>
      </c>
      <c r="B22" s="126">
        <f>Datos!E5</f>
        <v>437.75</v>
      </c>
      <c r="C22" s="127">
        <f>B22+'Primas SRW'!B12</f>
        <v>512.75</v>
      </c>
      <c r="D22" s="128">
        <f>Datos!I5</f>
        <v>441.5</v>
      </c>
      <c r="E22" s="134">
        <f>D22+'Primas HRW'!B14</f>
        <v>606.5</v>
      </c>
      <c r="F22" s="134"/>
      <c r="G22" s="134">
        <f>D22+'Primas HRW'!D14</f>
        <v>626.5</v>
      </c>
      <c r="H22" s="134">
        <f>D22+'Primas HRW'!E14</f>
        <v>596.5</v>
      </c>
      <c r="I22" s="135">
        <f>D22+'Primas HRW'!F14</f>
        <v>591.5</v>
      </c>
      <c r="J22" s="132">
        <f>Datos!M5</f>
        <v>356.75</v>
      </c>
      <c r="K22" s="133">
        <f>J22+'Primas maíz'!B14</f>
        <v>421.75</v>
      </c>
      <c r="L22"/>
      <c r="M22"/>
      <c r="N22"/>
      <c r="O22"/>
    </row>
    <row r="23" spans="1:15" ht="19.5" customHeight="1">
      <c r="A23" s="16">
        <v>2018</v>
      </c>
      <c r="B23" s="19"/>
      <c r="C23" s="17"/>
      <c r="D23" s="18"/>
      <c r="E23" s="17"/>
      <c r="F23" s="17"/>
      <c r="G23" s="17"/>
      <c r="H23" s="19"/>
      <c r="I23" s="20"/>
      <c r="J23" s="21"/>
      <c r="K23" s="19"/>
      <c r="L23"/>
      <c r="M23"/>
      <c r="N23"/>
      <c r="O23"/>
    </row>
    <row r="24" spans="1:15" ht="19.5" customHeight="1">
      <c r="A24" s="16" t="s">
        <v>88</v>
      </c>
      <c r="B24" s="80"/>
      <c r="C24" s="123"/>
      <c r="D24" s="81"/>
      <c r="E24" s="123"/>
      <c r="F24" s="123"/>
      <c r="G24" s="123"/>
      <c r="H24" s="123"/>
      <c r="I24" s="82"/>
      <c r="J24" s="124"/>
      <c r="K24" s="80"/>
      <c r="L24"/>
      <c r="M24"/>
      <c r="N24"/>
      <c r="O24"/>
    </row>
    <row r="25" spans="1:15" ht="19.5" customHeight="1">
      <c r="A25" s="125" t="s">
        <v>89</v>
      </c>
      <c r="B25" s="136"/>
      <c r="C25" s="137"/>
      <c r="D25" s="138"/>
      <c r="E25" s="137"/>
      <c r="F25" s="137"/>
      <c r="G25" s="137"/>
      <c r="H25" s="137"/>
      <c r="I25" s="139"/>
      <c r="J25" s="140"/>
      <c r="K25" s="136"/>
      <c r="L25"/>
      <c r="M25"/>
      <c r="N25"/>
      <c r="O25"/>
    </row>
    <row r="26" spans="1:15" ht="19.5" customHeight="1">
      <c r="A26" s="16" t="s">
        <v>11</v>
      </c>
      <c r="B26" s="74">
        <f>Datos!E6</f>
        <v>459.25</v>
      </c>
      <c r="C26" s="75"/>
      <c r="D26" s="76">
        <f>Datos!I6</f>
        <v>459</v>
      </c>
      <c r="E26" s="75"/>
      <c r="F26" s="75"/>
      <c r="G26" s="75"/>
      <c r="H26" s="75"/>
      <c r="I26" s="77"/>
      <c r="J26" s="28">
        <f>Datos!M6</f>
        <v>369</v>
      </c>
      <c r="K26" s="74"/>
      <c r="L26"/>
      <c r="M26"/>
      <c r="N26"/>
      <c r="O26"/>
    </row>
    <row r="27" spans="1:15" ht="19.5" customHeight="1">
      <c r="A27" s="125" t="s">
        <v>115</v>
      </c>
      <c r="B27" s="126"/>
      <c r="C27" s="141"/>
      <c r="D27" s="128"/>
      <c r="E27" s="141"/>
      <c r="F27" s="141"/>
      <c r="G27" s="141"/>
      <c r="H27" s="141"/>
      <c r="I27" s="142"/>
      <c r="J27" s="132"/>
      <c r="K27" s="126"/>
      <c r="L27"/>
      <c r="M27"/>
      <c r="N27"/>
      <c r="O27"/>
    </row>
    <row r="28" spans="1:15" ht="19.5" customHeight="1">
      <c r="A28" s="16" t="s">
        <v>12</v>
      </c>
      <c r="B28" s="74">
        <f>Datos!E7</f>
        <v>473.5</v>
      </c>
      <c r="C28" s="23"/>
      <c r="D28" s="76">
        <f>Datos!I7</f>
        <v>472</v>
      </c>
      <c r="E28" s="23"/>
      <c r="F28" s="23"/>
      <c r="G28" s="23"/>
      <c r="H28" s="23"/>
      <c r="I28" s="26"/>
      <c r="J28" s="28">
        <f>Datos!M7</f>
        <v>376.75</v>
      </c>
      <c r="K28" s="25"/>
      <c r="L28"/>
      <c r="M28"/>
      <c r="N28"/>
      <c r="O28"/>
    </row>
    <row r="29" spans="1:15" ht="19.5" customHeight="1">
      <c r="A29" s="125" t="s">
        <v>116</v>
      </c>
      <c r="B29" s="126"/>
      <c r="C29" s="130"/>
      <c r="D29" s="128"/>
      <c r="E29" s="130"/>
      <c r="F29" s="130"/>
      <c r="G29" s="130"/>
      <c r="H29" s="130"/>
      <c r="I29" s="143"/>
      <c r="J29" s="132"/>
      <c r="K29" s="133"/>
      <c r="L29"/>
      <c r="M29"/>
      <c r="N29"/>
      <c r="O29"/>
    </row>
    <row r="30" spans="1:15" ht="19.5" customHeight="1">
      <c r="A30" s="16" t="s">
        <v>13</v>
      </c>
      <c r="B30" s="74">
        <f>Datos!E8</f>
        <v>486.75</v>
      </c>
      <c r="C30" s="75"/>
      <c r="D30" s="76">
        <f>Datos!I8</f>
        <v>488.75</v>
      </c>
      <c r="E30" s="75"/>
      <c r="F30" s="75"/>
      <c r="G30" s="75"/>
      <c r="H30" s="75"/>
      <c r="I30" s="77"/>
      <c r="J30" s="28">
        <f>Datos!M8</f>
        <v>383.25</v>
      </c>
      <c r="K30" s="74"/>
      <c r="L30"/>
      <c r="M30"/>
      <c r="N30"/>
      <c r="O30"/>
    </row>
    <row r="31" spans="1:15" ht="19.5" customHeight="1">
      <c r="A31" s="125" t="s">
        <v>125</v>
      </c>
      <c r="B31" s="126"/>
      <c r="C31" s="141"/>
      <c r="D31" s="128"/>
      <c r="E31" s="141"/>
      <c r="F31" s="141"/>
      <c r="G31" s="141"/>
      <c r="H31" s="141"/>
      <c r="I31" s="142"/>
      <c r="J31" s="132"/>
      <c r="K31" s="126"/>
      <c r="L31"/>
      <c r="M31"/>
      <c r="N31"/>
      <c r="O31"/>
    </row>
    <row r="32" spans="1:15" ht="19.5" customHeight="1">
      <c r="A32" s="16" t="s">
        <v>14</v>
      </c>
      <c r="B32" s="74">
        <f>Datos!E9</f>
        <v>501.75</v>
      </c>
      <c r="C32" s="75"/>
      <c r="D32" s="76">
        <f>Datos!I9</f>
        <v>509</v>
      </c>
      <c r="E32" s="75"/>
      <c r="F32" s="75"/>
      <c r="G32" s="75"/>
      <c r="H32" s="75"/>
      <c r="I32" s="77"/>
      <c r="J32" s="28">
        <f>Datos!M9</f>
        <v>389.25</v>
      </c>
      <c r="K32" s="74"/>
      <c r="L32"/>
      <c r="M32"/>
      <c r="N32"/>
      <c r="O32"/>
    </row>
    <row r="33" spans="1:15" ht="19.5" customHeight="1">
      <c r="A33" s="125" t="s">
        <v>15</v>
      </c>
      <c r="B33" s="136">
        <f>Datos!E10</f>
        <v>519.25</v>
      </c>
      <c r="C33" s="130"/>
      <c r="D33" s="144">
        <f>Datos!I10</f>
        <v>535.25</v>
      </c>
      <c r="E33" s="130"/>
      <c r="F33" s="130"/>
      <c r="G33" s="130"/>
      <c r="H33" s="130"/>
      <c r="I33" s="143"/>
      <c r="J33" s="132">
        <f>Datos!M10</f>
        <v>398</v>
      </c>
      <c r="K33" s="133"/>
      <c r="L33"/>
      <c r="M33"/>
      <c r="N33"/>
      <c r="O33"/>
    </row>
    <row r="34" spans="1:15" ht="19.5" customHeight="1">
      <c r="A34" s="16">
        <v>2019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  <c r="L34"/>
      <c r="M34"/>
      <c r="N34"/>
      <c r="O34"/>
    </row>
    <row r="35" spans="1:15" ht="19.5" customHeight="1">
      <c r="A35" s="125" t="s">
        <v>11</v>
      </c>
      <c r="B35" s="136">
        <f>Datos!E11</f>
        <v>531.5</v>
      </c>
      <c r="C35" s="130"/>
      <c r="D35" s="144">
        <f>Datos!I11</f>
        <v>548.25</v>
      </c>
      <c r="E35" s="133"/>
      <c r="F35" s="133"/>
      <c r="G35" s="133"/>
      <c r="H35" s="133"/>
      <c r="I35" s="130"/>
      <c r="J35" s="144">
        <f>Datos!M11</f>
        <v>407.25</v>
      </c>
      <c r="K35" s="133"/>
      <c r="L35"/>
      <c r="M35"/>
      <c r="N35"/>
      <c r="O35"/>
    </row>
    <row r="36" spans="1:15" ht="19.5" customHeight="1">
      <c r="A36" s="16" t="s">
        <v>12</v>
      </c>
      <c r="B36" s="27">
        <f>Datos!E12</f>
        <v>533</v>
      </c>
      <c r="C36" s="23"/>
      <c r="D36" s="24">
        <f>Datos!I12</f>
        <v>554</v>
      </c>
      <c r="E36" s="25"/>
      <c r="F36" s="25"/>
      <c r="G36" s="25"/>
      <c r="H36" s="25"/>
      <c r="I36" s="23"/>
      <c r="J36" s="24">
        <f>Datos!M12</f>
        <v>412</v>
      </c>
      <c r="K36" s="25"/>
      <c r="L36"/>
      <c r="M36"/>
      <c r="N36"/>
      <c r="O36"/>
    </row>
    <row r="37" spans="1:15" ht="19.5" customHeight="1">
      <c r="A37" s="125" t="s">
        <v>13</v>
      </c>
      <c r="B37" s="136">
        <f>Datos!E13</f>
        <v>524.25</v>
      </c>
      <c r="C37" s="130"/>
      <c r="D37" s="144">
        <f>Datos!I13</f>
        <v>554.75</v>
      </c>
      <c r="E37" s="133"/>
      <c r="F37" s="133"/>
      <c r="G37" s="133"/>
      <c r="H37" s="133"/>
      <c r="I37" s="130"/>
      <c r="J37" s="144">
        <f>Datos!M13</f>
        <v>416.75</v>
      </c>
      <c r="K37" s="133"/>
      <c r="L37"/>
      <c r="M37"/>
      <c r="N37"/>
      <c r="O37"/>
    </row>
    <row r="38" spans="1:15" ht="19.5" customHeight="1">
      <c r="A38" s="16" t="s">
        <v>14</v>
      </c>
      <c r="B38" s="27"/>
      <c r="C38" s="23"/>
      <c r="D38" s="24">
        <f>Datos!I14</f>
        <v>555</v>
      </c>
      <c r="E38" s="25"/>
      <c r="F38" s="25"/>
      <c r="G38" s="25"/>
      <c r="H38" s="25"/>
      <c r="I38" s="23"/>
      <c r="J38" s="24">
        <f>Datos!M14</f>
        <v>408</v>
      </c>
      <c r="K38" s="25"/>
      <c r="L38"/>
      <c r="M38"/>
      <c r="N38"/>
      <c r="O38"/>
    </row>
    <row r="39" spans="1:15" ht="19.5" customHeight="1">
      <c r="A39" s="125" t="s">
        <v>15</v>
      </c>
      <c r="B39" s="136"/>
      <c r="C39" s="130"/>
      <c r="D39" s="144">
        <f>Datos!I15</f>
        <v>568</v>
      </c>
      <c r="E39" s="133"/>
      <c r="F39" s="133"/>
      <c r="G39" s="133"/>
      <c r="H39" s="133"/>
      <c r="I39" s="130"/>
      <c r="J39" s="144">
        <f>Datos!M15</f>
        <v>409.5</v>
      </c>
      <c r="K39" s="133"/>
      <c r="L39"/>
      <c r="M39"/>
      <c r="N39"/>
      <c r="O39"/>
    </row>
    <row r="40" spans="1:15" ht="19.5" customHeight="1">
      <c r="A40" s="16">
        <v>2020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  <c r="L40"/>
      <c r="M40"/>
      <c r="N40"/>
      <c r="O40"/>
    </row>
    <row r="41" spans="1:15" ht="19.5" customHeight="1">
      <c r="A41" s="125" t="s">
        <v>11</v>
      </c>
      <c r="B41" s="136"/>
      <c r="C41" s="130"/>
      <c r="D41" s="144">
        <f>Datos!I16</f>
        <v>568</v>
      </c>
      <c r="E41" s="133"/>
      <c r="F41" s="133"/>
      <c r="G41" s="133"/>
      <c r="H41" s="133"/>
      <c r="I41" s="130"/>
      <c r="J41" s="144"/>
      <c r="K41" s="133"/>
      <c r="L41"/>
      <c r="M41"/>
      <c r="N41"/>
      <c r="O41"/>
    </row>
    <row r="42" spans="1:15" ht="19.5" customHeight="1">
      <c r="A42" s="16" t="s">
        <v>12</v>
      </c>
      <c r="B42" s="27"/>
      <c r="C42" s="23"/>
      <c r="D42" s="24">
        <f>Datos!I17</f>
        <v>568</v>
      </c>
      <c r="E42" s="25"/>
      <c r="F42" s="25"/>
      <c r="G42" s="25"/>
      <c r="H42" s="25"/>
      <c r="I42" s="23"/>
      <c r="J42" s="24"/>
      <c r="K42" s="25"/>
      <c r="L42"/>
      <c r="M42"/>
      <c r="N42"/>
      <c r="O42"/>
    </row>
    <row r="43" spans="1:15" ht="19.5" customHeight="1">
      <c r="A43" s="125" t="s">
        <v>13</v>
      </c>
      <c r="B43" s="136"/>
      <c r="C43" s="130"/>
      <c r="D43" s="144">
        <f>Datos!I18</f>
        <v>568</v>
      </c>
      <c r="E43" s="133"/>
      <c r="F43" s="133"/>
      <c r="G43" s="133"/>
      <c r="H43" s="133"/>
      <c r="I43" s="130"/>
      <c r="J43" s="144"/>
      <c r="K43" s="133"/>
      <c r="L43"/>
      <c r="M43"/>
      <c r="N43"/>
      <c r="O43"/>
    </row>
    <row r="44" spans="1:15" ht="19.5" customHeight="1">
      <c r="A44" s="16" t="s">
        <v>14</v>
      </c>
      <c r="B44" s="27"/>
      <c r="C44" s="23"/>
      <c r="D44" s="24"/>
      <c r="E44" s="25"/>
      <c r="F44" s="25"/>
      <c r="G44" s="25"/>
      <c r="H44" s="25"/>
      <c r="I44" s="23"/>
      <c r="J44" s="24"/>
      <c r="K44" s="25"/>
      <c r="L44"/>
      <c r="M44"/>
      <c r="N44"/>
      <c r="O44"/>
    </row>
    <row r="45" spans="1:15" ht="19.5" customHeight="1">
      <c r="A45" s="125" t="s">
        <v>15</v>
      </c>
      <c r="B45" s="136"/>
      <c r="C45" s="130"/>
      <c r="D45" s="144"/>
      <c r="E45" s="133"/>
      <c r="F45" s="133"/>
      <c r="G45" s="133"/>
      <c r="H45" s="133"/>
      <c r="I45" s="130"/>
      <c r="J45" s="144"/>
      <c r="K45" s="133"/>
      <c r="L45"/>
      <c r="M45"/>
      <c r="N45"/>
      <c r="O45"/>
    </row>
    <row r="46" spans="1:15" ht="19.5" customHeight="1">
      <c r="A46" s="5"/>
      <c r="B46" s="92"/>
      <c r="C46" s="93"/>
      <c r="D46" s="93"/>
      <c r="E46" s="93"/>
      <c r="F46" s="93"/>
      <c r="G46" s="93"/>
      <c r="H46" s="93"/>
      <c r="I46" s="93"/>
      <c r="J46" s="93"/>
      <c r="K46" s="93"/>
      <c r="L46"/>
      <c r="M46"/>
      <c r="N46"/>
      <c r="O46"/>
    </row>
    <row r="47" spans="1:15" ht="19.5" customHeight="1">
      <c r="A47" s="30" t="s">
        <v>16</v>
      </c>
      <c r="B47" s="31"/>
      <c r="C47" s="31"/>
      <c r="D47" s="31"/>
      <c r="E47" s="31"/>
      <c r="F47" s="31"/>
      <c r="G47" s="31"/>
      <c r="H47" s="31"/>
      <c r="I47" s="31"/>
      <c r="J47" s="32"/>
      <c r="K47" s="32"/>
      <c r="L47"/>
      <c r="M47"/>
      <c r="N47"/>
      <c r="O47" s="29"/>
    </row>
    <row r="48" spans="1:15" ht="19.5" customHeight="1">
      <c r="A48" s="33" t="s">
        <v>17</v>
      </c>
      <c r="L48"/>
      <c r="M48"/>
      <c r="N48"/>
      <c r="O48" s="29"/>
    </row>
    <row r="49" spans="1:15" ht="19.5" customHeight="1">
      <c r="A49" s="33" t="s">
        <v>18</v>
      </c>
      <c r="D49" s="1" t="s">
        <v>19</v>
      </c>
      <c r="J49" s="34"/>
      <c r="L49"/>
      <c r="M49"/>
      <c r="N49"/>
      <c r="O49" s="29"/>
    </row>
    <row r="50" spans="1:15" ht="19.5" customHeight="1">
      <c r="A50" s="32" t="s">
        <v>20</v>
      </c>
      <c r="B50" s="32"/>
      <c r="C50" s="32"/>
      <c r="D50" s="32"/>
      <c r="E50" s="32"/>
      <c r="F50" s="32"/>
      <c r="G50" s="32"/>
      <c r="H50" s="32"/>
      <c r="I50" s="32"/>
      <c r="J50" s="35"/>
      <c r="L50"/>
      <c r="M50"/>
      <c r="N50"/>
      <c r="O50" s="29"/>
    </row>
    <row r="51" ht="19.5" customHeight="1">
      <c r="J51" s="35"/>
    </row>
    <row r="52" spans="1:10" ht="19.5" customHeight="1">
      <c r="A52" s="36" t="s">
        <v>21</v>
      </c>
      <c r="E52" s="37" t="s">
        <v>22</v>
      </c>
      <c r="F52" s="37"/>
      <c r="G52" s="37"/>
      <c r="H52" s="37"/>
      <c r="I52" s="37"/>
      <c r="J52" s="38"/>
    </row>
    <row r="53" spans="5:10" ht="19.5" customHeight="1">
      <c r="E53" s="39">
        <v>0.11</v>
      </c>
      <c r="F53" s="39"/>
      <c r="G53" s="39"/>
      <c r="H53" s="40">
        <f>'Primas HRW'!B18</f>
        <v>-15</v>
      </c>
      <c r="I53" s="40"/>
      <c r="J53" s="38"/>
    </row>
    <row r="54" spans="5:9" ht="19.5" customHeight="1">
      <c r="E54" s="41">
        <v>0.115</v>
      </c>
      <c r="F54" s="41"/>
      <c r="G54" s="41"/>
      <c r="H54" s="40">
        <f>'Primas HRW'!B19</f>
        <v>-10</v>
      </c>
      <c r="I54" s="40"/>
    </row>
    <row r="55" spans="5:9" ht="15">
      <c r="E55" s="41">
        <v>0.125</v>
      </c>
      <c r="F55" s="41"/>
      <c r="G55" s="41"/>
      <c r="H55" s="40">
        <f>'Primas HRW'!B20</f>
        <v>20</v>
      </c>
      <c r="I55" s="40"/>
    </row>
    <row r="56" spans="5:9" ht="15">
      <c r="E56" s="39">
        <v>0.13</v>
      </c>
      <c r="F56" s="39"/>
      <c r="G56" s="39"/>
      <c r="H56" s="40" t="str">
        <f>'Primas HRW'!B21</f>
        <v>No hay precio</v>
      </c>
      <c r="I56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50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07"/>
      <c r="B1" s="107"/>
      <c r="C1" s="107"/>
      <c r="D1" s="107"/>
      <c r="E1" s="107"/>
      <c r="F1" s="2"/>
      <c r="G1" s="2"/>
      <c r="H1" s="2"/>
      <c r="I1" s="2"/>
      <c r="J1" s="2"/>
      <c r="K1" s="2"/>
    </row>
    <row r="2" spans="1:11" ht="18">
      <c r="A2" s="107"/>
      <c r="B2" s="107"/>
      <c r="C2" s="107"/>
      <c r="D2" s="107"/>
      <c r="E2" s="107"/>
      <c r="F2" s="2"/>
      <c r="G2" s="2"/>
      <c r="H2" s="2"/>
      <c r="I2" s="2"/>
      <c r="J2" s="2"/>
      <c r="K2" s="2"/>
    </row>
    <row r="3" spans="1:11" ht="18">
      <c r="A3" s="107"/>
      <c r="B3" s="107"/>
      <c r="C3" s="107"/>
      <c r="D3" s="107"/>
      <c r="E3" s="107"/>
      <c r="F3" s="2"/>
      <c r="G3" s="2"/>
      <c r="H3" s="2"/>
      <c r="I3" s="2"/>
      <c r="J3" s="2"/>
      <c r="K3" s="2"/>
    </row>
    <row r="4" spans="1:11" ht="18">
      <c r="A4" s="107"/>
      <c r="B4" s="107"/>
      <c r="C4" s="107"/>
      <c r="D4" s="107"/>
      <c r="E4" s="107"/>
      <c r="F4" s="2"/>
      <c r="G4" s="2"/>
      <c r="H4" s="2"/>
      <c r="I4" s="2"/>
      <c r="J4" s="2"/>
      <c r="K4" s="2"/>
    </row>
    <row r="5" spans="1:11" ht="20.25" customHeight="1">
      <c r="A5" s="108"/>
      <c r="B5" s="108"/>
      <c r="C5" s="108"/>
      <c r="D5" s="108"/>
      <c r="E5" s="108"/>
      <c r="F5" s="3"/>
      <c r="G5" s="3"/>
      <c r="H5" s="3"/>
      <c r="I5" s="3"/>
      <c r="J5" s="3"/>
      <c r="K5" s="3"/>
    </row>
    <row r="6" spans="1:11" ht="21" customHeight="1">
      <c r="A6" s="108"/>
      <c r="B6" s="108"/>
      <c r="C6" s="108"/>
      <c r="D6" s="108"/>
      <c r="E6" s="108"/>
      <c r="F6" s="3"/>
      <c r="G6" s="3"/>
      <c r="H6" s="3"/>
      <c r="I6" s="3"/>
      <c r="J6" s="3"/>
      <c r="K6" s="3"/>
    </row>
    <row r="7" spans="1:11" ht="15.75">
      <c r="A7" s="109"/>
      <c r="B7" s="109"/>
      <c r="C7" s="109"/>
      <c r="D7" s="109"/>
      <c r="E7" s="110" t="str">
        <f>Datos!G23</f>
        <v>Septiembre</v>
      </c>
      <c r="F7" s="3">
        <f>Datos!I23</f>
        <v>2017</v>
      </c>
      <c r="G7" s="3"/>
      <c r="H7" s="3"/>
      <c r="I7" s="3"/>
      <c r="J7" s="4" t="str">
        <f>Datos!D23</f>
        <v>Viernes</v>
      </c>
      <c r="K7" s="3">
        <f>Datos!E23</f>
        <v>8</v>
      </c>
    </row>
    <row r="8" spans="1:11" ht="6" customHeight="1">
      <c r="A8" s="108"/>
      <c r="B8" s="108"/>
      <c r="C8" s="108"/>
      <c r="D8" s="108"/>
      <c r="E8" s="3"/>
      <c r="F8" s="3"/>
      <c r="G8" s="3"/>
      <c r="H8" s="3"/>
      <c r="I8" s="3"/>
      <c r="J8" s="3"/>
      <c r="K8" s="3"/>
    </row>
    <row r="9" spans="1:11" ht="15.75">
      <c r="A9" s="145" t="s">
        <v>165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6" t="s">
        <v>0</v>
      </c>
      <c r="C11" s="146"/>
      <c r="D11" s="147" t="s">
        <v>0</v>
      </c>
      <c r="E11" s="147"/>
      <c r="F11" s="147"/>
      <c r="G11" s="147"/>
      <c r="H11" s="147"/>
      <c r="I11" s="147"/>
      <c r="J11" s="148" t="s">
        <v>1</v>
      </c>
      <c r="K11" s="148"/>
    </row>
    <row r="12" spans="1:11" ht="15.75">
      <c r="A12" s="8"/>
      <c r="B12" s="149" t="s">
        <v>2</v>
      </c>
      <c r="C12" s="149"/>
      <c r="D12" s="150" t="s">
        <v>3</v>
      </c>
      <c r="E12" s="150"/>
      <c r="F12" s="150"/>
      <c r="G12" s="150"/>
      <c r="H12" s="150"/>
      <c r="I12" s="150"/>
      <c r="J12" s="151" t="s">
        <v>4</v>
      </c>
      <c r="K12" s="15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79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01" t="s">
        <v>13</v>
      </c>
      <c r="B15" s="86"/>
      <c r="C15" s="119"/>
      <c r="D15" s="102"/>
      <c r="E15" s="88"/>
      <c r="F15" s="88"/>
      <c r="G15" s="88"/>
      <c r="H15" s="88"/>
      <c r="I15" s="89"/>
      <c r="J15" s="102"/>
      <c r="K15" s="86"/>
    </row>
    <row r="16" spans="1:11" ht="19.5" customHeight="1">
      <c r="A16" s="79" t="s">
        <v>125</v>
      </c>
      <c r="B16" s="80"/>
      <c r="C16" s="82"/>
      <c r="D16" s="83"/>
      <c r="E16" s="72"/>
      <c r="F16" s="72"/>
      <c r="G16" s="72"/>
      <c r="H16" s="72"/>
      <c r="I16" s="73"/>
      <c r="J16" s="83"/>
      <c r="K16" s="70"/>
    </row>
    <row r="17" spans="1:11" ht="19.5" customHeight="1">
      <c r="A17" s="101" t="s">
        <v>14</v>
      </c>
      <c r="B17" s="86">
        <f>BUSHEL!B19*TONELADA!$B$46</f>
        <v>152.0283</v>
      </c>
      <c r="C17" s="119">
        <f>BUSHEL!C19*TONELADA!$B$46</f>
        <v>181.05606</v>
      </c>
      <c r="D17" s="102">
        <f>IF(BUSHEL!D19&gt;0,BUSHEL!D19*TONELADA!$B$46,"")</f>
        <v>152.67132</v>
      </c>
      <c r="E17" s="88"/>
      <c r="F17" s="88"/>
      <c r="G17" s="88"/>
      <c r="H17" s="88"/>
      <c r="I17" s="89"/>
      <c r="J17" s="102">
        <f>BUSHEL!J19*$E$46</f>
        <v>135.52434</v>
      </c>
      <c r="K17" s="86">
        <f>BUSHEL!K19*TONELADA!$E$46</f>
        <v>156.19253999999998</v>
      </c>
    </row>
    <row r="18" spans="1:11" ht="19.5" customHeight="1">
      <c r="A18" s="69" t="s">
        <v>126</v>
      </c>
      <c r="B18" s="70"/>
      <c r="C18" s="82">
        <f>BUSHEL!C20*TONELADA!$B$46</f>
        <v>184.73046</v>
      </c>
      <c r="D18" s="71"/>
      <c r="E18" s="72">
        <f>BUSHEL!E20*TONELADA!$B$46</f>
        <v>224.68956</v>
      </c>
      <c r="F18" s="72" t="s">
        <v>90</v>
      </c>
      <c r="G18" s="72">
        <f>BUSHEL!G20*TONELADA!$B$46</f>
        <v>232.03835999999998</v>
      </c>
      <c r="H18" s="72">
        <f>BUSHEL!H20*TONELADA!$B$46</f>
        <v>221.01515999999998</v>
      </c>
      <c r="I18" s="73">
        <f>BUSHEL!I20*TONELADA!$B$46</f>
        <v>219.17795999999998</v>
      </c>
      <c r="J18" s="71"/>
      <c r="K18" s="70">
        <f>BUSHEL!K20*TONELADA!$E$46</f>
        <v>160.12933999999998</v>
      </c>
    </row>
    <row r="19" spans="1:11" ht="19.5" customHeight="1">
      <c r="A19" s="101" t="s">
        <v>49</v>
      </c>
      <c r="B19" s="86"/>
      <c r="C19" s="119">
        <f>BUSHEL!C21*TONELADA!$B$46</f>
        <v>186.56766</v>
      </c>
      <c r="D19" s="102"/>
      <c r="E19" s="88">
        <f>BUSHEL!E21*TONELADA!$B$46</f>
        <v>226.52676</v>
      </c>
      <c r="F19" s="88"/>
      <c r="G19" s="88">
        <f>BUSHEL!G21*TONELADA!$B$46</f>
        <v>233.87555999999998</v>
      </c>
      <c r="H19" s="88">
        <f>BUSHEL!H21*TONELADA!$B$46</f>
        <v>222.85236</v>
      </c>
      <c r="I19" s="89">
        <f>BUSHEL!I21*TONELADA!$B$46</f>
        <v>221.01515999999998</v>
      </c>
      <c r="J19" s="102"/>
      <c r="K19" s="86">
        <f>BUSHEL!K21*TONELADA!$E$46</f>
        <v>164.06614</v>
      </c>
    </row>
    <row r="20" spans="1:11" ht="19.5" customHeight="1">
      <c r="A20" s="79" t="s">
        <v>15</v>
      </c>
      <c r="B20" s="80">
        <f>BUSHEL!B22*TONELADA!$B$46</f>
        <v>160.84686</v>
      </c>
      <c r="C20" s="82">
        <f>BUSHEL!C22*TONELADA!$B$46</f>
        <v>188.40485999999999</v>
      </c>
      <c r="D20" s="83">
        <f>IF(BUSHEL!D22&gt;0,BUSHEL!D22*TONELADA!$B$46,"")</f>
        <v>162.22476</v>
      </c>
      <c r="E20" s="72">
        <f>BUSHEL!E22*TONELADA!$B$46</f>
        <v>222.85236</v>
      </c>
      <c r="F20" s="72"/>
      <c r="G20" s="72">
        <f>BUSHEL!G22*TONELADA!$B$46</f>
        <v>230.20116</v>
      </c>
      <c r="H20" s="72">
        <f>BUSHEL!H22*TONELADA!$B$46</f>
        <v>219.17795999999998</v>
      </c>
      <c r="I20" s="73">
        <f>BUSHEL!I22*TONELADA!$B$46</f>
        <v>217.34076</v>
      </c>
      <c r="J20" s="83">
        <f>BUSHEL!J22*$E$46</f>
        <v>140.44534</v>
      </c>
      <c r="K20" s="70">
        <f>BUSHEL!K22*TONELADA!$E$46</f>
        <v>166.03454</v>
      </c>
    </row>
    <row r="21" spans="1:11" ht="19.5" customHeight="1">
      <c r="A21" s="79">
        <v>2018</v>
      </c>
      <c r="B21" s="19"/>
      <c r="C21" s="20"/>
      <c r="D21" s="21"/>
      <c r="E21" s="17"/>
      <c r="F21" s="17"/>
      <c r="G21" s="17"/>
      <c r="H21" s="19"/>
      <c r="I21" s="20"/>
      <c r="J21" s="21"/>
      <c r="K21" s="19"/>
    </row>
    <row r="22" spans="1:11" ht="19.5" customHeight="1">
      <c r="A22" s="101" t="s">
        <v>88</v>
      </c>
      <c r="B22" s="114"/>
      <c r="C22" s="116"/>
      <c r="D22" s="117"/>
      <c r="E22" s="115"/>
      <c r="F22" s="115"/>
      <c r="G22" s="115"/>
      <c r="H22" s="115"/>
      <c r="I22" s="116"/>
      <c r="J22" s="117"/>
      <c r="K22" s="114"/>
    </row>
    <row r="23" spans="1:11" ht="19.5" customHeight="1">
      <c r="A23" s="79" t="s">
        <v>89</v>
      </c>
      <c r="B23" s="79"/>
      <c r="C23" s="122"/>
      <c r="D23" s="121"/>
      <c r="E23" s="79"/>
      <c r="F23" s="79"/>
      <c r="G23" s="79"/>
      <c r="H23" s="79"/>
      <c r="I23" s="122"/>
      <c r="J23" s="121"/>
      <c r="K23" s="79"/>
    </row>
    <row r="24" spans="1:11" ht="19.5" customHeight="1">
      <c r="A24" s="64" t="s">
        <v>11</v>
      </c>
      <c r="B24" s="65">
        <f>BUSHEL!B26*TONELADA!$B$46</f>
        <v>168.74681999999999</v>
      </c>
      <c r="C24" s="85"/>
      <c r="D24" s="67">
        <f>IF(BUSHEL!D26&gt;0,BUSHEL!D26*TONELADA!$B$46,"")</f>
        <v>168.65496</v>
      </c>
      <c r="E24" s="66"/>
      <c r="F24" s="66"/>
      <c r="G24" s="66"/>
      <c r="H24" s="66"/>
      <c r="I24" s="85"/>
      <c r="J24" s="67">
        <f>BUSHEL!J26*$E$46</f>
        <v>145.26792</v>
      </c>
      <c r="K24" s="65"/>
    </row>
    <row r="25" spans="1:11" ht="19.5" customHeight="1">
      <c r="A25" s="79" t="s">
        <v>115</v>
      </c>
      <c r="B25" s="80"/>
      <c r="C25" s="82"/>
      <c r="D25" s="83"/>
      <c r="E25" s="72"/>
      <c r="F25" s="72"/>
      <c r="G25" s="72"/>
      <c r="H25" s="72"/>
      <c r="I25" s="73"/>
      <c r="J25" s="83"/>
      <c r="K25" s="70"/>
    </row>
    <row r="26" spans="1:11" ht="19.5" customHeight="1">
      <c r="A26" s="101" t="s">
        <v>12</v>
      </c>
      <c r="B26" s="86">
        <f>BUSHEL!B28*TONELADA!$B$46</f>
        <v>173.98283999999998</v>
      </c>
      <c r="C26" s="119"/>
      <c r="D26" s="102">
        <f>IF(BUSHEL!D28&gt;0,BUSHEL!D28*TONELADA!$B$46,"")</f>
        <v>173.43168</v>
      </c>
      <c r="E26" s="118"/>
      <c r="F26" s="118"/>
      <c r="G26" s="118"/>
      <c r="H26" s="118"/>
      <c r="I26" s="119"/>
      <c r="J26" s="102">
        <f>BUSHEL!J28*$E$46</f>
        <v>148.31894</v>
      </c>
      <c r="K26" s="86"/>
    </row>
    <row r="27" spans="1:11" ht="19.5" customHeight="1">
      <c r="A27" s="69" t="s">
        <v>116</v>
      </c>
      <c r="B27" s="70"/>
      <c r="C27" s="120"/>
      <c r="D27" s="71"/>
      <c r="E27" s="103"/>
      <c r="F27" s="103"/>
      <c r="G27" s="103"/>
      <c r="H27" s="103"/>
      <c r="I27" s="120"/>
      <c r="J27" s="71"/>
      <c r="K27" s="70"/>
    </row>
    <row r="28" spans="1:11" ht="19.5" customHeight="1">
      <c r="A28" s="101" t="s">
        <v>13</v>
      </c>
      <c r="B28" s="86">
        <f>BUSHEL!B30*TONELADA!$B$46</f>
        <v>178.85142</v>
      </c>
      <c r="C28" s="119"/>
      <c r="D28" s="102">
        <f>IF(BUSHEL!D30&gt;0,BUSHEL!D30*TONELADA!$B$46,"")</f>
        <v>179.5863</v>
      </c>
      <c r="E28" s="118"/>
      <c r="F28" s="118"/>
      <c r="G28" s="118"/>
      <c r="H28" s="118"/>
      <c r="I28" s="119"/>
      <c r="J28" s="102">
        <f>BUSHEL!J30*$E$46</f>
        <v>150.87786</v>
      </c>
      <c r="K28" s="86"/>
    </row>
    <row r="29" spans="1:11" ht="19.5" customHeight="1">
      <c r="A29" s="69" t="s">
        <v>14</v>
      </c>
      <c r="B29" s="70">
        <f>BUSHEL!B32*TONELADA!$B$46</f>
        <v>184.36302</v>
      </c>
      <c r="C29" s="103"/>
      <c r="D29" s="87">
        <f>IF(BUSHEL!D32&gt;0,BUSHEL!D32*TONELADA!$B$46,"")</f>
        <v>187.02696</v>
      </c>
      <c r="E29" s="103"/>
      <c r="F29" s="103"/>
      <c r="G29" s="103"/>
      <c r="H29" s="103"/>
      <c r="I29" s="103"/>
      <c r="J29" s="87">
        <f>BUSHEL!J32*$E$46</f>
        <v>153.23994</v>
      </c>
      <c r="K29" s="70"/>
    </row>
    <row r="30" spans="1:11" ht="19.5" customHeight="1">
      <c r="A30" s="101" t="s">
        <v>15</v>
      </c>
      <c r="B30" s="86">
        <f>BUSHEL!B33*TONELADA!$B$46</f>
        <v>190.79322</v>
      </c>
      <c r="C30" s="118"/>
      <c r="D30" s="100">
        <f>IF(BUSHEL!D33&gt;0,BUSHEL!D33*TONELADA!$B$46,"")</f>
        <v>196.67226</v>
      </c>
      <c r="E30" s="118"/>
      <c r="F30" s="118"/>
      <c r="G30" s="118"/>
      <c r="H30" s="118"/>
      <c r="I30" s="118"/>
      <c r="J30" s="100">
        <f>BUSHEL!J33*$E$46</f>
        <v>156.68464</v>
      </c>
      <c r="K30" s="86"/>
    </row>
    <row r="31" spans="1:11" ht="19.5" customHeight="1">
      <c r="A31" s="16">
        <v>2019</v>
      </c>
      <c r="B31" s="19"/>
      <c r="C31" s="17"/>
      <c r="D31" s="18"/>
      <c r="E31" s="17"/>
      <c r="F31" s="17"/>
      <c r="G31" s="17"/>
      <c r="H31" s="19"/>
      <c r="I31" s="17"/>
      <c r="J31" s="18"/>
      <c r="K31" s="19"/>
    </row>
    <row r="32" spans="1:11" ht="19.5" customHeight="1">
      <c r="A32" s="16" t="s">
        <v>11</v>
      </c>
      <c r="B32" s="80">
        <f>BUSHEL!B35*TONELADA!$B$46</f>
        <v>195.29435999999998</v>
      </c>
      <c r="C32" s="23"/>
      <c r="D32" s="81">
        <f>IF(BUSHEL!D35&gt;0,BUSHEL!D35*TONELADA!$B$46,"")</f>
        <v>201.44898</v>
      </c>
      <c r="E32" s="25"/>
      <c r="F32" s="25"/>
      <c r="G32" s="25"/>
      <c r="H32" s="25"/>
      <c r="I32" s="23"/>
      <c r="J32" s="81">
        <f>BUSHEL!J35*$E$46</f>
        <v>160.32618</v>
      </c>
      <c r="K32" s="25"/>
    </row>
    <row r="33" spans="1:11" ht="19.5" customHeight="1">
      <c r="A33" s="64" t="s">
        <v>12</v>
      </c>
      <c r="B33" s="65">
        <f>BUSHEL!B36*TONELADA!$B$46</f>
        <v>195.84552</v>
      </c>
      <c r="C33" s="66"/>
      <c r="D33" s="84">
        <f>IF(BUSHEL!D36&gt;0,BUSHEL!D36*TONELADA!$B$46,"")</f>
        <v>203.56176</v>
      </c>
      <c r="E33" s="66"/>
      <c r="F33" s="66"/>
      <c r="G33" s="66"/>
      <c r="H33" s="66"/>
      <c r="I33" s="66"/>
      <c r="J33" s="84">
        <f>BUSHEL!J36*$E$46</f>
        <v>162.19616</v>
      </c>
      <c r="K33" s="65"/>
    </row>
    <row r="34" spans="1:11" ht="19.5" customHeight="1">
      <c r="A34" s="16" t="s">
        <v>13</v>
      </c>
      <c r="B34" s="80">
        <f>BUSHEL!B37*TONELADA!$B$46</f>
        <v>192.63042</v>
      </c>
      <c r="C34" s="23"/>
      <c r="D34" s="81">
        <f>IF(BUSHEL!D37&gt;0,BUSHEL!D37*TONELADA!$B$46,"")</f>
        <v>203.83733999999998</v>
      </c>
      <c r="E34" s="25"/>
      <c r="F34" s="25"/>
      <c r="G34" s="25"/>
      <c r="H34" s="25"/>
      <c r="I34" s="23"/>
      <c r="J34" s="81">
        <f>BUSHEL!J37*$E$46</f>
        <v>164.06614</v>
      </c>
      <c r="K34" s="25"/>
    </row>
    <row r="35" spans="1:11" ht="19.5" customHeight="1">
      <c r="A35" s="101" t="s">
        <v>14</v>
      </c>
      <c r="B35" s="65"/>
      <c r="C35" s="105"/>
      <c r="D35" s="84"/>
      <c r="E35" s="105"/>
      <c r="F35" s="105"/>
      <c r="G35" s="105"/>
      <c r="H35" s="105"/>
      <c r="I35" s="105"/>
      <c r="J35" s="84">
        <f>BUSHEL!J38*$E$46</f>
        <v>160.62143999999998</v>
      </c>
      <c r="K35" s="106"/>
    </row>
    <row r="36" spans="1:11" ht="19.5" customHeight="1">
      <c r="A36" s="69" t="s">
        <v>15</v>
      </c>
      <c r="B36" s="70"/>
      <c r="C36" s="103"/>
      <c r="D36" s="87"/>
      <c r="E36" s="103"/>
      <c r="F36" s="103"/>
      <c r="G36" s="103"/>
      <c r="H36" s="103"/>
      <c r="I36" s="103"/>
      <c r="J36" s="81">
        <f>BUSHEL!J39*$E$46</f>
        <v>161.21195999999998</v>
      </c>
      <c r="K36" s="70"/>
    </row>
    <row r="37" spans="1:11" ht="19.5" customHeight="1">
      <c r="A37" s="16">
        <v>2020</v>
      </c>
      <c r="B37" s="19"/>
      <c r="C37" s="17"/>
      <c r="D37" s="18"/>
      <c r="E37" s="17"/>
      <c r="F37" s="17"/>
      <c r="G37" s="17"/>
      <c r="H37" s="19"/>
      <c r="I37" s="17"/>
      <c r="J37" s="18"/>
      <c r="K37" s="19"/>
    </row>
    <row r="38" spans="1:11" ht="19.5" customHeight="1">
      <c r="A38" s="16" t="s">
        <v>11</v>
      </c>
      <c r="B38" s="80"/>
      <c r="C38" s="23"/>
      <c r="D38" s="81">
        <f>IF(BUSHEL!D41&gt;0,BUSHEL!D41*TONELADA!$B$46,"")</f>
        <v>208.70592</v>
      </c>
      <c r="E38" s="25"/>
      <c r="F38" s="25"/>
      <c r="G38" s="25"/>
      <c r="H38" s="25"/>
      <c r="I38" s="23"/>
      <c r="J38" s="81"/>
      <c r="K38" s="25"/>
    </row>
    <row r="39" spans="1:11" ht="19.5" customHeight="1">
      <c r="A39" s="64" t="s">
        <v>12</v>
      </c>
      <c r="B39" s="65"/>
      <c r="C39" s="66"/>
      <c r="D39" s="84">
        <f>IF(BUSHEL!D42&gt;0,BUSHEL!D42*TONELADA!$B$46,"")</f>
        <v>208.70592</v>
      </c>
      <c r="E39" s="66"/>
      <c r="F39" s="66"/>
      <c r="G39" s="66"/>
      <c r="H39" s="66"/>
      <c r="I39" s="66"/>
      <c r="J39" s="84"/>
      <c r="K39" s="65"/>
    </row>
    <row r="40" spans="1:11" ht="19.5" customHeight="1">
      <c r="A40" s="16" t="s">
        <v>13</v>
      </c>
      <c r="B40" s="80"/>
      <c r="C40" s="23"/>
      <c r="D40" s="81">
        <f>IF(BUSHEL!D43&gt;0,BUSHEL!D43*TONELADA!$B$46,"")</f>
        <v>208.70592</v>
      </c>
      <c r="E40" s="25"/>
      <c r="F40" s="25"/>
      <c r="G40" s="25"/>
      <c r="H40" s="25"/>
      <c r="I40" s="23"/>
      <c r="J40" s="81"/>
      <c r="K40" s="25"/>
    </row>
    <row r="41" spans="1:11" ht="19.5" customHeight="1">
      <c r="A41" s="101" t="s">
        <v>14</v>
      </c>
      <c r="B41" s="65"/>
      <c r="C41" s="105"/>
      <c r="D41" s="84"/>
      <c r="E41" s="105"/>
      <c r="F41" s="105"/>
      <c r="G41" s="105"/>
      <c r="H41" s="105"/>
      <c r="I41" s="105"/>
      <c r="J41" s="84"/>
      <c r="K41" s="106"/>
    </row>
    <row r="42" spans="1:11" ht="19.5" customHeight="1">
      <c r="A42" s="69" t="s">
        <v>15</v>
      </c>
      <c r="B42" s="70"/>
      <c r="C42" s="103"/>
      <c r="D42" s="87"/>
      <c r="E42" s="103"/>
      <c r="F42" s="103"/>
      <c r="G42" s="103"/>
      <c r="H42" s="103"/>
      <c r="I42" s="103"/>
      <c r="J42" s="81"/>
      <c r="K42" s="70"/>
    </row>
    <row r="43" spans="1:11" ht="19.5" customHeight="1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1:11" ht="19.5" customHeight="1">
      <c r="A44" s="30" t="s">
        <v>16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ht="15">
      <c r="A45" s="33" t="s">
        <v>17</v>
      </c>
    </row>
    <row r="46" spans="1:5" ht="15">
      <c r="A46" s="43" t="s">
        <v>23</v>
      </c>
      <c r="B46" s="44">
        <v>0.36744</v>
      </c>
      <c r="D46" s="43" t="s">
        <v>24</v>
      </c>
      <c r="E46" s="1">
        <v>0.39368</v>
      </c>
    </row>
    <row r="47" spans="1:11" ht="15.75">
      <c r="A47" s="32" t="s">
        <v>20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9" spans="1:10" ht="15.75">
      <c r="A49" s="36" t="s">
        <v>21</v>
      </c>
      <c r="E49" s="37" t="s">
        <v>22</v>
      </c>
      <c r="F49" s="37"/>
      <c r="G49" s="37"/>
      <c r="H49" s="37"/>
      <c r="I49" s="37"/>
      <c r="J49" s="34"/>
    </row>
    <row r="50" spans="5:10" ht="15">
      <c r="E50" s="39">
        <v>0.11</v>
      </c>
      <c r="F50" s="39"/>
      <c r="G50" s="39"/>
      <c r="H50" s="40">
        <f>'Primas HRW'!B18*B46</f>
        <v>-5.5116</v>
      </c>
      <c r="I50" s="40"/>
      <c r="J50" s="35"/>
    </row>
    <row r="51" spans="5:10" ht="15">
      <c r="E51" s="41">
        <v>0.115</v>
      </c>
      <c r="F51" s="41"/>
      <c r="G51" s="41"/>
      <c r="H51" s="40">
        <f>'Primas HRW'!B19*B46</f>
        <v>-3.6744</v>
      </c>
      <c r="I51" s="40"/>
      <c r="J51" s="35"/>
    </row>
    <row r="52" spans="5:10" ht="15">
      <c r="E52" s="41">
        <v>0.125</v>
      </c>
      <c r="F52" s="41"/>
      <c r="G52" s="41"/>
      <c r="H52" s="40">
        <f>'Primas HRW'!B20*B46</f>
        <v>7.3488</v>
      </c>
      <c r="I52" s="40"/>
      <c r="J52" s="38"/>
    </row>
    <row r="53" spans="5:10" ht="15">
      <c r="E53" s="39">
        <v>0.13</v>
      </c>
      <c r="F53" s="39"/>
      <c r="G53" s="39"/>
      <c r="H53" s="40" t="s">
        <v>119</v>
      </c>
      <c r="I53" s="39"/>
      <c r="J53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52">
        <v>2017</v>
      </c>
      <c r="B4" s="153"/>
      <c r="C4" s="154"/>
    </row>
    <row r="5" spans="1:3" ht="15">
      <c r="A5" s="48" t="s">
        <v>120</v>
      </c>
      <c r="B5" s="49"/>
      <c r="C5" s="49"/>
    </row>
    <row r="6" spans="1:3" ht="15">
      <c r="A6" s="51" t="s">
        <v>121</v>
      </c>
      <c r="B6" s="42"/>
      <c r="C6" s="42"/>
    </row>
    <row r="7" spans="1:3" ht="15">
      <c r="A7" s="48"/>
      <c r="B7" s="49"/>
      <c r="C7" s="49"/>
    </row>
    <row r="8" spans="1:3" ht="15">
      <c r="A8" s="51" t="s">
        <v>133</v>
      </c>
      <c r="B8" s="42"/>
      <c r="C8" s="42"/>
    </row>
    <row r="9" spans="1:3" ht="15">
      <c r="A9" s="48" t="s">
        <v>134</v>
      </c>
      <c r="B9" s="49">
        <v>55</v>
      </c>
      <c r="C9" s="49" t="s">
        <v>137</v>
      </c>
    </row>
    <row r="10" spans="1:3" ht="15">
      <c r="A10" s="51" t="s">
        <v>135</v>
      </c>
      <c r="B10" s="42">
        <v>65</v>
      </c>
      <c r="C10" s="42" t="s">
        <v>137</v>
      </c>
    </row>
    <row r="11" spans="1:3" ht="15">
      <c r="A11" s="48" t="s">
        <v>136</v>
      </c>
      <c r="B11" s="49">
        <v>70</v>
      </c>
      <c r="C11" s="49" t="s">
        <v>137</v>
      </c>
    </row>
    <row r="12" spans="1:3" ht="15">
      <c r="A12" s="51" t="s">
        <v>142</v>
      </c>
      <c r="B12" s="42">
        <v>75</v>
      </c>
      <c r="C12" s="42" t="s">
        <v>137</v>
      </c>
    </row>
    <row r="16" spans="1:3" ht="15">
      <c r="A16" s="94"/>
      <c r="B16" s="95"/>
      <c r="C16" s="95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4" sqref="B14"/>
    </sheetView>
  </sheetViews>
  <sheetFormatPr defaultColWidth="10.88671875" defaultRowHeight="15"/>
  <cols>
    <col min="1" max="2" width="10.886718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5"/>
      <c r="C1" s="155"/>
      <c r="D1" s="155"/>
      <c r="E1" s="155"/>
      <c r="F1" s="155"/>
    </row>
    <row r="2" spans="1:6" ht="15.75">
      <c r="A2" s="50"/>
      <c r="B2" s="156" t="s">
        <v>0</v>
      </c>
      <c r="C2" s="156"/>
      <c r="D2" s="156"/>
      <c r="E2" s="156"/>
      <c r="F2" s="156"/>
    </row>
    <row r="3" spans="1:6" ht="15.75">
      <c r="A3" s="50"/>
      <c r="B3" s="156" t="s">
        <v>32</v>
      </c>
      <c r="C3" s="156"/>
      <c r="D3" s="156"/>
      <c r="E3" s="156"/>
      <c r="F3" s="156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57">
        <v>2017</v>
      </c>
      <c r="B5" s="158"/>
      <c r="C5" s="158"/>
      <c r="D5" s="158"/>
      <c r="E5" s="158"/>
      <c r="F5" s="158"/>
      <c r="G5" s="159"/>
    </row>
    <row r="6" spans="1:7" ht="15">
      <c r="A6" s="50" t="s">
        <v>117</v>
      </c>
      <c r="B6" s="42"/>
      <c r="C6" s="42"/>
      <c r="D6" s="42"/>
      <c r="E6" s="56"/>
      <c r="F6" s="42"/>
      <c r="G6" s="42"/>
    </row>
    <row r="7" spans="1:7" ht="15">
      <c r="A7" s="48" t="s">
        <v>118</v>
      </c>
      <c r="B7" s="52"/>
      <c r="C7" s="52"/>
      <c r="D7" s="52"/>
      <c r="E7" s="49"/>
      <c r="F7" s="49"/>
      <c r="G7" s="52"/>
    </row>
    <row r="8" spans="1:7" ht="15">
      <c r="A8" s="50" t="s">
        <v>122</v>
      </c>
      <c r="B8" s="42"/>
      <c r="C8" s="42"/>
      <c r="D8" s="42"/>
      <c r="E8" s="56"/>
      <c r="F8" s="42"/>
      <c r="G8" s="42"/>
    </row>
    <row r="9" spans="1:7" ht="15">
      <c r="A9" s="48" t="s">
        <v>123</v>
      </c>
      <c r="B9" s="52"/>
      <c r="C9" s="52"/>
      <c r="D9" s="52"/>
      <c r="E9" s="49"/>
      <c r="F9" s="49"/>
      <c r="G9" s="52"/>
    </row>
    <row r="10" spans="1:7" ht="15">
      <c r="A10" s="50" t="s">
        <v>124</v>
      </c>
      <c r="B10" s="42"/>
      <c r="C10" s="42"/>
      <c r="D10" s="42"/>
      <c r="E10" s="56"/>
      <c r="F10" s="42"/>
      <c r="G10" s="42"/>
    </row>
    <row r="11" spans="1:7" ht="15">
      <c r="A11" s="48" t="s">
        <v>138</v>
      </c>
      <c r="B11" s="52"/>
      <c r="C11" s="52"/>
      <c r="D11" s="52"/>
      <c r="E11" s="49"/>
      <c r="F11" s="49"/>
      <c r="G11" s="52"/>
    </row>
    <row r="12" spans="1:7" ht="15">
      <c r="A12" s="50" t="s">
        <v>139</v>
      </c>
      <c r="B12" s="42">
        <v>170</v>
      </c>
      <c r="C12" s="42" t="s">
        <v>90</v>
      </c>
      <c r="D12" s="42">
        <f>B12+B20</f>
        <v>190</v>
      </c>
      <c r="E12" s="56">
        <f>B12+B19</f>
        <v>160</v>
      </c>
      <c r="F12" s="42">
        <f>B12+B18</f>
        <v>155</v>
      </c>
      <c r="G12" s="42" t="s">
        <v>137</v>
      </c>
    </row>
    <row r="13" spans="1:7" ht="15">
      <c r="A13" s="48" t="s">
        <v>140</v>
      </c>
      <c r="B13" s="52">
        <v>175</v>
      </c>
      <c r="C13" s="52" t="s">
        <v>90</v>
      </c>
      <c r="D13" s="52">
        <f>B13+B20</f>
        <v>195</v>
      </c>
      <c r="E13" s="49">
        <f>B13+B19</f>
        <v>165</v>
      </c>
      <c r="F13" s="49">
        <f>B13+B18</f>
        <v>160</v>
      </c>
      <c r="G13" s="52" t="s">
        <v>137</v>
      </c>
    </row>
    <row r="14" spans="1:7" ht="15">
      <c r="A14" s="50" t="s">
        <v>141</v>
      </c>
      <c r="B14" s="42">
        <v>165</v>
      </c>
      <c r="C14" s="42" t="s">
        <v>90</v>
      </c>
      <c r="D14" s="42">
        <f>B14+B20</f>
        <v>185</v>
      </c>
      <c r="E14" s="56">
        <f>B14+B19</f>
        <v>155</v>
      </c>
      <c r="F14" s="42">
        <f>B14+B18</f>
        <v>150</v>
      </c>
      <c r="G14" s="42" t="s">
        <v>137</v>
      </c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90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="145" zoomScaleNormal="145" zoomScalePageLayoutView="0" workbookViewId="0" topLeftCell="A1">
      <selection activeCell="B11" sqref="B11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60">
        <v>2017</v>
      </c>
      <c r="B4" s="161"/>
      <c r="C4" s="162"/>
    </row>
    <row r="5" spans="1:3" ht="15">
      <c r="A5" s="50" t="s">
        <v>114</v>
      </c>
      <c r="B5" s="42"/>
      <c r="C5" s="42"/>
    </row>
    <row r="6" spans="1:3" ht="15">
      <c r="A6" s="48"/>
      <c r="B6" s="49"/>
      <c r="C6" s="49"/>
    </row>
    <row r="7" spans="1:3" ht="15">
      <c r="A7" s="50" t="s">
        <v>118</v>
      </c>
      <c r="B7" s="42"/>
      <c r="C7" s="42"/>
    </row>
    <row r="8" spans="1:3" ht="15">
      <c r="A8" s="48" t="s">
        <v>122</v>
      </c>
      <c r="B8" s="49"/>
      <c r="C8" s="49"/>
    </row>
    <row r="9" spans="1:3" ht="15">
      <c r="A9" s="50" t="s">
        <v>123</v>
      </c>
      <c r="B9" s="42"/>
      <c r="C9" s="42"/>
    </row>
    <row r="10" spans="1:3" ht="15">
      <c r="A10" s="48" t="s">
        <v>124</v>
      </c>
      <c r="B10" s="49"/>
      <c r="C10" s="49"/>
    </row>
    <row r="11" spans="1:3" ht="15">
      <c r="A11" s="50" t="s">
        <v>138</v>
      </c>
      <c r="B11" s="42">
        <v>40</v>
      </c>
      <c r="C11" s="42" t="s">
        <v>137</v>
      </c>
    </row>
    <row r="12" spans="1:3" ht="15">
      <c r="A12" s="48" t="s">
        <v>139</v>
      </c>
      <c r="B12" s="49">
        <v>50</v>
      </c>
      <c r="C12" s="49" t="s">
        <v>137</v>
      </c>
    </row>
    <row r="13" spans="1:3" ht="15">
      <c r="A13" s="50" t="s">
        <v>140</v>
      </c>
      <c r="B13" s="42">
        <v>60</v>
      </c>
      <c r="C13" s="42" t="s">
        <v>137</v>
      </c>
    </row>
    <row r="14" spans="1:3" ht="15">
      <c r="A14" s="48" t="s">
        <v>141</v>
      </c>
      <c r="B14" s="49">
        <v>65</v>
      </c>
      <c r="C14" s="49" t="s">
        <v>137</v>
      </c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93</v>
      </c>
      <c r="C3" t="s">
        <v>41</v>
      </c>
      <c r="D3" t="s">
        <v>94</v>
      </c>
      <c r="E3" t="s">
        <v>95</v>
      </c>
      <c r="F3" t="s">
        <v>93</v>
      </c>
      <c r="G3" t="s">
        <v>41</v>
      </c>
      <c r="H3" t="s">
        <v>94</v>
      </c>
      <c r="I3" t="s">
        <v>95</v>
      </c>
      <c r="J3" t="s">
        <v>93</v>
      </c>
      <c r="K3" t="s">
        <v>41</v>
      </c>
      <c r="L3" t="s">
        <v>94</v>
      </c>
      <c r="M3" t="s">
        <v>95</v>
      </c>
    </row>
    <row r="4" spans="2:13" ht="15">
      <c r="B4" t="s">
        <v>52</v>
      </c>
      <c r="C4" t="s">
        <v>53</v>
      </c>
      <c r="D4" s="78">
        <v>42986</v>
      </c>
      <c r="E4" s="29">
        <v>413.75</v>
      </c>
      <c r="F4" t="s">
        <v>54</v>
      </c>
      <c r="G4" t="s">
        <v>55</v>
      </c>
      <c r="H4" s="78">
        <v>42986</v>
      </c>
      <c r="I4" s="29">
        <v>415.5</v>
      </c>
      <c r="J4" t="s">
        <v>46</v>
      </c>
      <c r="K4" t="s">
        <v>79</v>
      </c>
      <c r="L4" s="78">
        <v>42986</v>
      </c>
      <c r="M4" s="29">
        <v>344.25</v>
      </c>
    </row>
    <row r="5" spans="2:13" ht="15">
      <c r="B5" t="s">
        <v>56</v>
      </c>
      <c r="C5" t="s">
        <v>57</v>
      </c>
      <c r="D5" s="78">
        <v>42986</v>
      </c>
      <c r="E5" s="29">
        <v>437.75</v>
      </c>
      <c r="F5" t="s">
        <v>58</v>
      </c>
      <c r="G5" t="s">
        <v>59</v>
      </c>
      <c r="H5" s="78">
        <v>42986</v>
      </c>
      <c r="I5" s="29">
        <v>441.5</v>
      </c>
      <c r="J5" t="s">
        <v>45</v>
      </c>
      <c r="K5" t="s">
        <v>80</v>
      </c>
      <c r="L5" s="78">
        <v>42986</v>
      </c>
      <c r="M5" s="29">
        <v>356.75</v>
      </c>
    </row>
    <row r="6" spans="2:13" ht="15">
      <c r="B6" t="s">
        <v>60</v>
      </c>
      <c r="C6" t="s">
        <v>61</v>
      </c>
      <c r="D6" s="78">
        <v>42986</v>
      </c>
      <c r="E6" s="29">
        <v>459.25</v>
      </c>
      <c r="F6" t="s">
        <v>62</v>
      </c>
      <c r="G6" t="s">
        <v>63</v>
      </c>
      <c r="H6" s="78">
        <v>42986</v>
      </c>
      <c r="I6" s="29">
        <v>459</v>
      </c>
      <c r="J6" t="s">
        <v>72</v>
      </c>
      <c r="K6" t="s">
        <v>81</v>
      </c>
      <c r="L6" s="78">
        <v>42986</v>
      </c>
      <c r="M6" s="29">
        <v>369</v>
      </c>
    </row>
    <row r="7" spans="2:13" ht="15">
      <c r="B7" t="s">
        <v>64</v>
      </c>
      <c r="C7" t="s">
        <v>65</v>
      </c>
      <c r="D7" s="78">
        <v>42986</v>
      </c>
      <c r="E7" s="29">
        <v>473.5</v>
      </c>
      <c r="F7" t="s">
        <v>66</v>
      </c>
      <c r="G7" t="s">
        <v>67</v>
      </c>
      <c r="H7" s="78">
        <v>42986</v>
      </c>
      <c r="I7" s="29">
        <v>472</v>
      </c>
      <c r="J7" t="s">
        <v>73</v>
      </c>
      <c r="K7" t="s">
        <v>82</v>
      </c>
      <c r="L7" s="78">
        <v>42986</v>
      </c>
      <c r="M7" s="29">
        <v>376.75</v>
      </c>
    </row>
    <row r="8" spans="2:13" ht="15">
      <c r="B8" t="s">
        <v>68</v>
      </c>
      <c r="C8" t="s">
        <v>69</v>
      </c>
      <c r="D8" s="78">
        <v>42986</v>
      </c>
      <c r="E8" s="29">
        <v>486.75</v>
      </c>
      <c r="F8" t="s">
        <v>70</v>
      </c>
      <c r="G8" t="s">
        <v>71</v>
      </c>
      <c r="H8" s="78">
        <v>42986</v>
      </c>
      <c r="I8" s="29">
        <v>488.75</v>
      </c>
      <c r="J8" t="s">
        <v>47</v>
      </c>
      <c r="K8" t="s">
        <v>83</v>
      </c>
      <c r="L8" s="78">
        <v>42986</v>
      </c>
      <c r="M8" s="29">
        <v>383.25</v>
      </c>
    </row>
    <row r="9" spans="2:13" ht="15">
      <c r="B9" t="s">
        <v>96</v>
      </c>
      <c r="C9" t="s">
        <v>97</v>
      </c>
      <c r="D9" s="78">
        <v>42986</v>
      </c>
      <c r="E9" s="29">
        <v>501.75</v>
      </c>
      <c r="F9" t="s">
        <v>91</v>
      </c>
      <c r="G9" t="s">
        <v>92</v>
      </c>
      <c r="H9" s="78">
        <v>42986</v>
      </c>
      <c r="I9" s="29">
        <v>509</v>
      </c>
      <c r="J9" t="s">
        <v>74</v>
      </c>
      <c r="K9" t="s">
        <v>84</v>
      </c>
      <c r="L9" s="78">
        <v>42986</v>
      </c>
      <c r="M9" s="29">
        <v>389.25</v>
      </c>
    </row>
    <row r="10" spans="2:13" ht="15">
      <c r="B10" t="s">
        <v>98</v>
      </c>
      <c r="C10" t="s">
        <v>99</v>
      </c>
      <c r="D10" s="78">
        <v>42986</v>
      </c>
      <c r="E10" s="29">
        <v>519.25</v>
      </c>
      <c r="F10" t="s">
        <v>100</v>
      </c>
      <c r="G10" t="s">
        <v>101</v>
      </c>
      <c r="H10" s="78">
        <v>42986</v>
      </c>
      <c r="I10" s="29">
        <v>535.25</v>
      </c>
      <c r="J10" t="s">
        <v>48</v>
      </c>
      <c r="K10" t="s">
        <v>85</v>
      </c>
      <c r="L10" s="78">
        <v>42986</v>
      </c>
      <c r="M10" s="29">
        <v>398</v>
      </c>
    </row>
    <row r="11" spans="2:13" ht="15">
      <c r="B11" t="s">
        <v>102</v>
      </c>
      <c r="C11" t="s">
        <v>103</v>
      </c>
      <c r="D11" s="78">
        <v>42986</v>
      </c>
      <c r="E11" s="29">
        <v>531.5</v>
      </c>
      <c r="F11" t="s">
        <v>104</v>
      </c>
      <c r="G11" t="s">
        <v>105</v>
      </c>
      <c r="H11" s="78">
        <v>42986</v>
      </c>
      <c r="I11" s="29">
        <v>548.25</v>
      </c>
      <c r="J11" t="s">
        <v>127</v>
      </c>
      <c r="K11" t="s">
        <v>128</v>
      </c>
      <c r="L11" s="78">
        <v>42986</v>
      </c>
      <c r="M11" s="29">
        <v>407.25</v>
      </c>
    </row>
    <row r="12" spans="2:13" ht="15">
      <c r="B12" t="s">
        <v>106</v>
      </c>
      <c r="C12" t="s">
        <v>107</v>
      </c>
      <c r="D12" s="78">
        <v>42986</v>
      </c>
      <c r="E12" s="29">
        <v>533</v>
      </c>
      <c r="F12" t="s">
        <v>108</v>
      </c>
      <c r="G12" t="s">
        <v>109</v>
      </c>
      <c r="H12" s="78">
        <v>42986</v>
      </c>
      <c r="I12" s="29">
        <v>554</v>
      </c>
      <c r="J12" t="s">
        <v>129</v>
      </c>
      <c r="K12" t="s">
        <v>130</v>
      </c>
      <c r="L12" s="78">
        <v>42986</v>
      </c>
      <c r="M12" s="29">
        <v>412</v>
      </c>
    </row>
    <row r="13" spans="2:13" ht="15">
      <c r="B13" t="s">
        <v>110</v>
      </c>
      <c r="C13" t="s">
        <v>111</v>
      </c>
      <c r="D13" s="78">
        <v>42986</v>
      </c>
      <c r="E13" s="29">
        <v>524.25</v>
      </c>
      <c r="F13" t="s">
        <v>112</v>
      </c>
      <c r="G13" t="s">
        <v>113</v>
      </c>
      <c r="H13" s="78">
        <v>42986</v>
      </c>
      <c r="I13" s="29">
        <v>554.75</v>
      </c>
      <c r="J13" t="s">
        <v>75</v>
      </c>
      <c r="K13" t="s">
        <v>86</v>
      </c>
      <c r="L13" s="78">
        <v>42986</v>
      </c>
      <c r="M13" s="29">
        <v>416.75</v>
      </c>
    </row>
    <row r="14" spans="2:13" ht="15">
      <c r="B14" t="s">
        <v>143</v>
      </c>
      <c r="C14" t="s">
        <v>144</v>
      </c>
      <c r="D14" s="78">
        <v>42986</v>
      </c>
      <c r="E14" s="29">
        <v>528.5</v>
      </c>
      <c r="F14" t="s">
        <v>145</v>
      </c>
      <c r="G14" t="s">
        <v>146</v>
      </c>
      <c r="H14" s="78">
        <v>42986</v>
      </c>
      <c r="I14" s="29">
        <v>555</v>
      </c>
      <c r="J14" t="s">
        <v>131</v>
      </c>
      <c r="K14" t="s">
        <v>132</v>
      </c>
      <c r="L14" s="78">
        <v>42986</v>
      </c>
      <c r="M14" s="29">
        <v>408</v>
      </c>
    </row>
    <row r="15" spans="2:13" ht="15">
      <c r="B15" t="s">
        <v>147</v>
      </c>
      <c r="C15" t="s">
        <v>148</v>
      </c>
      <c r="D15" s="78">
        <v>42986</v>
      </c>
      <c r="E15" s="29">
        <v>543</v>
      </c>
      <c r="F15" t="s">
        <v>149</v>
      </c>
      <c r="G15" t="s">
        <v>150</v>
      </c>
      <c r="H15" s="78">
        <v>42986</v>
      </c>
      <c r="I15" s="29">
        <v>568</v>
      </c>
      <c r="J15" t="s">
        <v>76</v>
      </c>
      <c r="K15" t="s">
        <v>87</v>
      </c>
      <c r="L15" s="78">
        <v>42986</v>
      </c>
      <c r="M15" s="29">
        <v>409.5</v>
      </c>
    </row>
    <row r="16" spans="2:13" ht="15">
      <c r="B16" t="s">
        <v>151</v>
      </c>
      <c r="C16" t="s">
        <v>152</v>
      </c>
      <c r="D16" s="78">
        <v>42986</v>
      </c>
      <c r="E16" s="29">
        <v>543</v>
      </c>
      <c r="F16" t="s">
        <v>153</v>
      </c>
      <c r="G16" t="s">
        <v>154</v>
      </c>
      <c r="H16" s="78">
        <v>42986</v>
      </c>
      <c r="I16" s="29">
        <v>568</v>
      </c>
      <c r="J16" t="s">
        <v>163</v>
      </c>
      <c r="K16" t="s">
        <v>164</v>
      </c>
      <c r="L16" t="s">
        <v>164</v>
      </c>
      <c r="M16" s="113" t="s">
        <v>164</v>
      </c>
    </row>
    <row r="17" spans="2:13" ht="15">
      <c r="B17" t="s">
        <v>155</v>
      </c>
      <c r="C17" t="s">
        <v>156</v>
      </c>
      <c r="D17" s="78">
        <v>42986</v>
      </c>
      <c r="E17" s="29">
        <v>543</v>
      </c>
      <c r="F17" t="s">
        <v>157</v>
      </c>
      <c r="G17" t="s">
        <v>158</v>
      </c>
      <c r="H17" s="78">
        <v>42986</v>
      </c>
      <c r="I17" s="29">
        <v>568</v>
      </c>
      <c r="J17"/>
      <c r="K17"/>
      <c r="L17"/>
      <c r="M17" s="113"/>
    </row>
    <row r="18" spans="2:13" ht="15">
      <c r="B18" t="s">
        <v>159</v>
      </c>
      <c r="C18" t="s">
        <v>160</v>
      </c>
      <c r="D18" s="78">
        <v>42986</v>
      </c>
      <c r="E18" s="29">
        <v>543</v>
      </c>
      <c r="F18" t="s">
        <v>161</v>
      </c>
      <c r="G18" t="s">
        <v>162</v>
      </c>
      <c r="H18" s="78">
        <v>42986</v>
      </c>
      <c r="I18" s="29">
        <v>568</v>
      </c>
      <c r="J18"/>
      <c r="K18"/>
      <c r="L18" s="78"/>
      <c r="M18"/>
    </row>
    <row r="19" spans="2:13" ht="15">
      <c r="B19"/>
      <c r="C19"/>
      <c r="D19"/>
      <c r="E19"/>
      <c r="F19"/>
      <c r="G19"/>
      <c r="H19"/>
      <c r="I19"/>
      <c r="J19"/>
      <c r="K19"/>
      <c r="L19"/>
      <c r="M19" s="113"/>
    </row>
    <row r="20" spans="2:13" ht="15">
      <c r="B20"/>
      <c r="C20"/>
      <c r="D20"/>
      <c r="E20"/>
      <c r="F20"/>
      <c r="G20"/>
      <c r="H20"/>
      <c r="I20"/>
      <c r="J20"/>
      <c r="K20"/>
      <c r="L20"/>
      <c r="M20" s="113"/>
    </row>
    <row r="21" spans="2:13" ht="15">
      <c r="B21"/>
      <c r="C21"/>
      <c r="D21"/>
      <c r="E21"/>
      <c r="F21"/>
      <c r="G21"/>
      <c r="H21"/>
      <c r="I21"/>
      <c r="J21"/>
      <c r="K21"/>
      <c r="L21"/>
      <c r="M21" s="113"/>
    </row>
    <row r="23" spans="3:15" ht="15.75">
      <c r="C23" s="63" t="s">
        <v>51</v>
      </c>
      <c r="D23" t="s">
        <v>166</v>
      </c>
      <c r="E23">
        <v>8</v>
      </c>
      <c r="F23" s="78" t="s">
        <v>77</v>
      </c>
      <c r="G23" s="62" t="s">
        <v>134</v>
      </c>
      <c r="H23" s="62" t="s">
        <v>78</v>
      </c>
      <c r="I23" s="62">
        <v>2017</v>
      </c>
      <c r="J23" s="78"/>
      <c r="K23"/>
      <c r="L23"/>
      <c r="M23"/>
      <c r="N23" s="78"/>
      <c r="O23"/>
    </row>
    <row r="24" spans="4:15" ht="15">
      <c r="D24"/>
      <c r="E24"/>
      <c r="F24" s="78"/>
      <c r="G24"/>
      <c r="H24"/>
      <c r="I24"/>
      <c r="J24" s="78"/>
      <c r="K24"/>
      <c r="L24"/>
      <c r="M24"/>
      <c r="N24" s="78"/>
      <c r="O24"/>
    </row>
    <row r="25" spans="4:15" ht="15">
      <c r="D25"/>
      <c r="E25"/>
      <c r="F25" s="78"/>
      <c r="G25"/>
      <c r="H25"/>
      <c r="I25"/>
      <c r="J25" s="78"/>
      <c r="K25"/>
      <c r="L25"/>
      <c r="M25"/>
      <c r="N25" s="78"/>
      <c r="O25"/>
    </row>
    <row r="26" spans="4:15" ht="15">
      <c r="D26"/>
      <c r="E26"/>
      <c r="F26" s="78"/>
      <c r="G26"/>
      <c r="H26"/>
      <c r="I26"/>
      <c r="J26" s="78"/>
      <c r="K26"/>
      <c r="L26"/>
      <c r="M26"/>
      <c r="N26" s="78"/>
      <c r="O26"/>
    </row>
    <row r="27" spans="4:15" ht="15">
      <c r="D27"/>
      <c r="E27"/>
      <c r="F27" s="78"/>
      <c r="G27"/>
      <c r="H27"/>
      <c r="I27"/>
      <c r="J27" s="78"/>
      <c r="K27"/>
      <c r="L27"/>
      <c r="M27"/>
      <c r="N27" s="78"/>
      <c r="O27"/>
    </row>
    <row r="28" spans="4:15" ht="15">
      <c r="D28"/>
      <c r="E28"/>
      <c r="F28" s="78"/>
      <c r="G28"/>
      <c r="H28"/>
      <c r="I28"/>
      <c r="J28" s="78"/>
      <c r="K28"/>
      <c r="L28"/>
      <c r="M28"/>
      <c r="N28" s="78"/>
      <c r="O28"/>
    </row>
    <row r="29" spans="4:15" ht="15">
      <c r="D29"/>
      <c r="E29"/>
      <c r="F29" s="78"/>
      <c r="G29"/>
      <c r="H29"/>
      <c r="I29"/>
      <c r="J29" s="78"/>
      <c r="K29"/>
      <c r="L29"/>
      <c r="M29"/>
      <c r="N29" s="78"/>
      <c r="O29"/>
    </row>
    <row r="30" spans="4:15" ht="15">
      <c r="D30"/>
      <c r="E30"/>
      <c r="F30" s="78"/>
      <c r="G30"/>
      <c r="H30"/>
      <c r="I30"/>
      <c r="J30" s="78"/>
      <c r="K30"/>
      <c r="L30"/>
      <c r="M30"/>
      <c r="N30" s="78"/>
      <c r="O30"/>
    </row>
    <row r="31" spans="4:15" ht="15">
      <c r="D31"/>
      <c r="E31"/>
      <c r="F31" s="78"/>
      <c r="G31"/>
      <c r="H31"/>
      <c r="I31"/>
      <c r="J31" s="78"/>
      <c r="K31"/>
      <c r="L31"/>
      <c r="M31"/>
      <c r="N31" s="78"/>
      <c r="O31"/>
    </row>
    <row r="32" spans="4:15" ht="15">
      <c r="D32"/>
      <c r="E32"/>
      <c r="F32" s="78"/>
      <c r="G32"/>
      <c r="H32"/>
      <c r="I32"/>
      <c r="J32" s="78"/>
      <c r="K32"/>
      <c r="L32"/>
      <c r="M32"/>
      <c r="N32" s="78"/>
      <c r="O32"/>
    </row>
    <row r="33" spans="4:15" ht="15">
      <c r="D33"/>
      <c r="E33"/>
      <c r="F33" s="78"/>
      <c r="G33"/>
      <c r="H33"/>
      <c r="I33"/>
      <c r="J33" s="78"/>
      <c r="K33"/>
      <c r="L33"/>
      <c r="M33"/>
      <c r="N33" s="78"/>
      <c r="O33"/>
    </row>
    <row r="34" spans="4:15" ht="15">
      <c r="D34"/>
      <c r="E34"/>
      <c r="F34" s="78"/>
      <c r="G34"/>
      <c r="H34"/>
      <c r="I34"/>
      <c r="J34" s="78"/>
      <c r="K34"/>
      <c r="L34"/>
      <c r="M34"/>
      <c r="N34" s="78"/>
      <c r="O34"/>
    </row>
    <row r="35" spans="4:15" ht="15">
      <c r="D35"/>
      <c r="E35"/>
      <c r="F35" s="78"/>
      <c r="G35"/>
      <c r="H35"/>
      <c r="I35"/>
      <c r="J35" s="78"/>
      <c r="K35"/>
      <c r="L35"/>
      <c r="M35"/>
      <c r="N35" s="78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8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8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78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78"/>
      <c r="O3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2017-09-19T23:26:38Z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