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032" windowWidth="0" windowHeight="2292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<sst xmlns="http://schemas.openxmlformats.org/spreadsheetml/2006/main" count="274" uniqueCount="164">
  <si>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</si>
  <si>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</si>
  <si>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</si>
  <si>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</si>
  <si>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</si>
  <si>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</si>
  <si>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</si>
  <si>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</si>
  <si>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</si>
  <si>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</si>
  <si>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</si>
  <si>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</si>
  <si>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</si>
  <si>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</si>
  <si>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</si>
  <si>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</si>
  <si>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</si>
  <si>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</si>
  <si>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</si>
  <si>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</si>
  <si>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</si>
  <si>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</si>
  <si>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</si>
  <si>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</si>
  <si>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</si>
  <si>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</si>
  <si>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</si>
  <si>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</si>
  <si>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</si>
  <si>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</si>
  <si>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</si>
  <si>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</si>
  <si>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</si>
  <si>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</si>
  <si>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</si>
  <si>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</si>
  <si>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</si>
  <si>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</si>
  <si>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</si>
  <si>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</si>
  <si>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</si>
  <si>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</si>
  <si>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</si>
  <si>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</si>
  <si>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</si>
  <si>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</si>
  <si>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</si>
  <si>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</si>
  <si>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</si>
  <si>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</si>
  <si>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</si>
  <si>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</si>
  <si>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</si>
  <si>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</si>
  <si>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</si>
  <si>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</si>
  <si>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</si>
  <si>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</si>
  <si>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</si>
  <si>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</si>
  <si>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</si>
  <si>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</si>
  <si>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</si>
  <si>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</si>
  <si>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</si>
  <si>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</si>
  <si>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</si>
  <si>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</si>
  <si>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</si>
  <si>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</si>
  <si>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</si>
  <si>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</si>
  <si>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</si>
  <si>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</si>
  <si>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</si>
  <si>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</si>
  <si>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</si>
  <si>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</si>
  <si>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</si>
  <si>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</si>
  <si>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</si>
  <si>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</si>
  <si>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</si>
  <si>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</si>
  <si>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</si>
  <si>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</si>
  <si>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</si>
  <si>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</si>
  <si>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</si>
  <si>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</si>
  <si>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</si>
  <si>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</si>
  <si>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</si>
  <si>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</si>
  <si>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</si>
  <si>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</si>
  <si>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</si>
  <si>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</si>
  <si>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</si>
  <si>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</si>
  <si>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</si>
  <si>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</si>
  <si>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</si>
  <si>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</si>
  <si>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</si>
  <si>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</si>
  <si>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</si>
  <si>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</si>
  <si>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</si>
  <si>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</si>
  <si>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</si>
  <si>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</si>
  <si>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</si>
  <si>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</si>
  <si>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</si>
  <si>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</si>
  <si>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</si>
  <si>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</si>
  <si>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</si>
  <si>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</si>
  <si>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</si>
  <si>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</si>
  <si>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</si>
  <si>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</si>
  <si>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</si>
  <si>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</si>
  <si>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</si>
  <si>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</si>
  <si>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</si>
  <si>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</si>
  <si>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</si>
  <si>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</si>
  <si>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</si>
  <si>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</si>
  <si>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</si>
  <si>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</si>
  <si>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</si>
  <si>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</si>
  <si>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</si>
  <si>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</si>
  <si>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</si>
  <si>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</si>
  <si>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</si>
  <si>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</si>
  <si>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</si>
  <si>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</si>
  <si>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</si>
  <si>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</si>
  <si>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</si>
  <si>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</si>
  <si>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</si>
  <si>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</si>
  <si>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</si>
  <si>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</si>
  <si>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</si>
  <si>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</si>
  <si>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</si>
  <si>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</si>
  <si>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</si>
  <si>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</si>
  <si>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enero</t>
  </si>
  <si>
    <t>febrero</t>
  </si>
  <si>
    <t xml:space="preserve"> +H</t>
  </si>
  <si>
    <t>Martes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</si>
</sst>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4">
      <selection activeCell="K24" sqref="K2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">
      <c r="E8" s="96" t="str">
        <f>Datos!G23</f>
        <v>Septiembre</v>
      </c>
      <c r="F8" s="4">
        <f>Datos!I23</f>
        <v>2017</v>
      </c>
      <c r="G8" s="4"/>
      <c r="H8" s="3"/>
      <c r="I8" s="3"/>
      <c r="J8" s="4" t="str">
        <f>Datos!D23</f>
        <v>Martes</v>
      </c>
      <c r="K8" s="4">
        <f>Datos!E23</f>
        <v>19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145" t="s">
        <v>49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119</v>
      </c>
      <c r="B18" s="126"/>
      <c r="C18" s="127"/>
      <c r="D18" s="128"/>
      <c r="E18" s="129"/>
      <c r="F18" s="130"/>
      <c r="G18" s="129"/>
      <c r="H18" s="129"/>
      <c r="I18" s="131"/>
      <c r="J18" s="132"/>
      <c r="K18" s="133"/>
      <c r="L18"/>
      <c r="M18"/>
      <c r="N18"/>
      <c r="O18"/>
    </row>
    <row r="19" spans="1:15" ht="19.5" customHeight="1">
      <c r="A19" s="16" t="s">
        <v>14</v>
      </c>
      <c r="B19" s="74"/>
      <c r="C19" s="104"/>
      <c r="D19" s="76"/>
      <c r="E19" s="23"/>
      <c r="F19" s="23"/>
      <c r="G19" s="98"/>
      <c r="H19" s="98"/>
      <c r="I19" s="99"/>
      <c r="J19" s="28"/>
      <c r="K19" s="25">
        <f>J22+'Primas maíz'!B5</f>
        <v>388.25</v>
      </c>
      <c r="L19"/>
      <c r="M19"/>
      <c r="N19"/>
      <c r="O19"/>
    </row>
    <row r="20" spans="1:15" ht="19.5" customHeight="1">
      <c r="A20" s="125" t="s">
        <v>120</v>
      </c>
      <c r="B20" s="126"/>
      <c r="C20" s="127">
        <f>B22+'Primas SRW'!B10</f>
        <v>518</v>
      </c>
      <c r="D20" s="128"/>
      <c r="E20" s="129">
        <f>D22+'Primas HRW'!B12</f>
        <v>627</v>
      </c>
      <c r="F20" s="130"/>
      <c r="G20" s="134">
        <f>D22+'Primas HRW'!D12</f>
        <v>647</v>
      </c>
      <c r="H20" s="134">
        <f>D22+'Primas HRW'!E12</f>
        <v>617</v>
      </c>
      <c r="I20" s="135">
        <f>D22+'Primas HRW'!F12</f>
        <v>612</v>
      </c>
      <c r="J20" s="132"/>
      <c r="K20" s="133">
        <f>J22+'Primas maíz'!B6</f>
        <v>394.25</v>
      </c>
      <c r="L20"/>
      <c r="M20"/>
      <c r="N20"/>
      <c r="O20"/>
    </row>
    <row r="21" spans="1:15" ht="19.5" customHeight="1">
      <c r="A21" s="16" t="s">
        <v>48</v>
      </c>
      <c r="B21" s="74"/>
      <c r="C21" s="104">
        <f>B22+'Primas SRW'!B11</f>
        <v>523</v>
      </c>
      <c r="D21" s="76"/>
      <c r="E21" s="98">
        <f>D22+'Primas HRW'!B13</f>
        <v>632</v>
      </c>
      <c r="F21" s="23"/>
      <c r="G21" s="111">
        <f>D22+'Primas HRW'!D13</f>
        <v>652</v>
      </c>
      <c r="H21" s="111">
        <f>D22+'Primas HRW'!E13</f>
        <v>622</v>
      </c>
      <c r="I21" s="112">
        <f>D22+'Primas HRW'!F13</f>
        <v>617</v>
      </c>
      <c r="J21" s="28"/>
      <c r="K21" s="25">
        <f>J22+'Primas maíz'!B7</f>
        <v>402.25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443</v>
      </c>
      <c r="C22" s="127">
        <f>B22+'Primas SRW'!B12</f>
        <v>528</v>
      </c>
      <c r="D22" s="128">
        <f>Datos!I5</f>
        <v>442</v>
      </c>
      <c r="E22" s="134">
        <f>D22+'Primas HRW'!B14</f>
        <v>632</v>
      </c>
      <c r="F22" s="134"/>
      <c r="G22" s="134">
        <f>D22+'Primas HRW'!D14</f>
        <v>652</v>
      </c>
      <c r="H22" s="134">
        <f>D22+'Primas HRW'!E14</f>
        <v>622</v>
      </c>
      <c r="I22" s="135">
        <f>D22+'Primas HRW'!F14</f>
        <v>617</v>
      </c>
      <c r="J22" s="132">
        <f>Datos!M5</f>
        <v>348.25</v>
      </c>
      <c r="K22" s="133">
        <f>J22+'Primas maíz'!B8</f>
        <v>406.25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82</v>
      </c>
      <c r="B24" s="80"/>
      <c r="C24" s="123"/>
      <c r="D24" s="81"/>
      <c r="E24" s="123"/>
      <c r="F24" s="123"/>
      <c r="G24" s="123"/>
      <c r="H24" s="123"/>
      <c r="I24" s="82"/>
      <c r="J24" s="124"/>
      <c r="K24" s="80">
        <f>J26+'Primas maíz'!B10</f>
        <v>408.75</v>
      </c>
      <c r="L24"/>
      <c r="M24"/>
      <c r="N24"/>
      <c r="O24"/>
    </row>
    <row r="25" spans="1:15" ht="19.5" customHeight="1">
      <c r="A25" s="125" t="s">
        <v>83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464</v>
      </c>
      <c r="C26" s="75"/>
      <c r="D26" s="76">
        <f>Datos!I6</f>
        <v>459.75</v>
      </c>
      <c r="E26" s="75"/>
      <c r="F26" s="75"/>
      <c r="G26" s="75"/>
      <c r="H26" s="75"/>
      <c r="I26" s="77"/>
      <c r="J26" s="28">
        <f>Datos!M6</f>
        <v>360.75</v>
      </c>
      <c r="K26" s="74"/>
      <c r="L26"/>
      <c r="M26"/>
      <c r="N26"/>
      <c r="O26"/>
    </row>
    <row r="27" spans="1:15" ht="19.5" customHeight="1">
      <c r="A27" s="125" t="s">
        <v>109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478</v>
      </c>
      <c r="C28" s="23"/>
      <c r="D28" s="76">
        <f>Datos!I7</f>
        <v>472.75</v>
      </c>
      <c r="E28" s="23"/>
      <c r="F28" s="23"/>
      <c r="G28" s="23"/>
      <c r="H28" s="23"/>
      <c r="I28" s="26"/>
      <c r="J28" s="28">
        <f>Datos!M7</f>
        <v>369.25</v>
      </c>
      <c r="K28" s="25"/>
      <c r="L28"/>
      <c r="M28"/>
      <c r="N28"/>
      <c r="O28"/>
    </row>
    <row r="29" spans="1:15" ht="19.5" customHeight="1">
      <c r="A29" s="125" t="s">
        <v>110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489.25</v>
      </c>
      <c r="C30" s="75"/>
      <c r="D30" s="76">
        <f>Datos!I8</f>
        <v>489.5</v>
      </c>
      <c r="E30" s="75"/>
      <c r="F30" s="75"/>
      <c r="G30" s="75"/>
      <c r="H30" s="75"/>
      <c r="I30" s="77"/>
      <c r="J30" s="28">
        <f>Datos!M8</f>
        <v>376.25</v>
      </c>
      <c r="K30" s="74"/>
      <c r="L30"/>
      <c r="M30"/>
      <c r="N30"/>
      <c r="O30"/>
    </row>
    <row r="31" spans="1:15" ht="19.5" customHeight="1">
      <c r="A31" s="125" t="s">
        <v>119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503.5</v>
      </c>
      <c r="C32" s="75"/>
      <c r="D32" s="76">
        <f>Datos!I9</f>
        <v>508</v>
      </c>
      <c r="E32" s="75"/>
      <c r="F32" s="75"/>
      <c r="G32" s="75"/>
      <c r="H32" s="75"/>
      <c r="I32" s="77"/>
      <c r="J32" s="28">
        <f>Datos!M9</f>
        <v>382.5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521.5</v>
      </c>
      <c r="C33" s="130"/>
      <c r="D33" s="144">
        <f>Datos!I10</f>
        <v>532.25</v>
      </c>
      <c r="E33" s="130"/>
      <c r="F33" s="130"/>
      <c r="G33" s="130"/>
      <c r="H33" s="130"/>
      <c r="I33" s="143"/>
      <c r="J33" s="132">
        <f>Datos!M10</f>
        <v>391.25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533.5</v>
      </c>
      <c r="C35" s="130"/>
      <c r="D35" s="144">
        <f>Datos!I11</f>
        <v>547.25</v>
      </c>
      <c r="E35" s="133"/>
      <c r="F35" s="133"/>
      <c r="G35" s="133"/>
      <c r="H35" s="133"/>
      <c r="I35" s="130"/>
      <c r="J35" s="144">
        <f>Datos!M11</f>
        <v>401.5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537.25</v>
      </c>
      <c r="C36" s="23"/>
      <c r="D36" s="24">
        <f>Datos!I12</f>
        <v>554.25</v>
      </c>
      <c r="E36" s="25"/>
      <c r="F36" s="25"/>
      <c r="G36" s="25"/>
      <c r="H36" s="25"/>
      <c r="I36" s="23"/>
      <c r="J36" s="24">
        <f>Datos!M12</f>
        <v>406.75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530.25</v>
      </c>
      <c r="C37" s="130"/>
      <c r="D37" s="144">
        <f>Datos!I13</f>
        <v>555</v>
      </c>
      <c r="E37" s="133"/>
      <c r="F37" s="133"/>
      <c r="G37" s="133"/>
      <c r="H37" s="133"/>
      <c r="I37" s="130"/>
      <c r="J37" s="144">
        <f>Datos!M13</f>
        <v>411.5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556.25</v>
      </c>
      <c r="E38" s="25"/>
      <c r="F38" s="25"/>
      <c r="G38" s="25"/>
      <c r="H38" s="25"/>
      <c r="I38" s="23"/>
      <c r="J38" s="24">
        <f>Datos!M14</f>
        <v>405.75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569.25</v>
      </c>
      <c r="E39" s="133"/>
      <c r="F39" s="133"/>
      <c r="G39" s="133"/>
      <c r="H39" s="133"/>
      <c r="I39" s="130"/>
      <c r="J39" s="144">
        <f>Datos!M15</f>
        <v>406.5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569.25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569.25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569.25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">
      <c r="A7" s="109"/>
      <c r="B7" s="109"/>
      <c r="C7" s="109"/>
      <c r="D7" s="109"/>
      <c r="E7" s="110" t="str">
        <f>Datos!G23</f>
        <v>Septiembre</v>
      </c>
      <c r="F7" s="3">
        <f>Datos!I23</f>
        <v>2017</v>
      </c>
      <c r="G7" s="3"/>
      <c r="H7" s="3"/>
      <c r="I7" s="3"/>
      <c r="J7" s="4" t="str">
        <f>Datos!D23</f>
        <v>Martes</v>
      </c>
      <c r="K7" s="3">
        <f>Datos!E23</f>
        <v>19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">
      <c r="A9" s="145" t="s">
        <v>159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119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/>
      <c r="C17" s="119"/>
      <c r="D17" s="102">
        <f>IF(BUSHEL!D19&gt;0,BUSHEL!D19*TONELADA!$B$46,"")</f>
      </c>
      <c r="E17" s="88"/>
      <c r="F17" s="88"/>
      <c r="G17" s="88"/>
      <c r="H17" s="88"/>
      <c r="I17" s="89"/>
      <c r="J17" s="102"/>
      <c r="K17" s="86">
        <f>BUSHEL!K19*TONELADA!$E$46</f>
        <v>152.84626</v>
      </c>
    </row>
    <row r="18" spans="1:11" ht="19.5" customHeight="1">
      <c r="A18" s="69" t="s">
        <v>120</v>
      </c>
      <c r="B18" s="70"/>
      <c r="C18" s="82">
        <f>BUSHEL!C20*TONELADA!$B$46</f>
        <v>190.33392</v>
      </c>
      <c r="D18" s="71"/>
      <c r="E18" s="72">
        <f>BUSHEL!E20*TONELADA!$B$46</f>
        <v>230.38487999999998</v>
      </c>
      <c r="F18" s="72" t="s">
        <v>84</v>
      </c>
      <c r="G18" s="72">
        <f>BUSHEL!G20*TONELADA!$B$46</f>
        <v>237.73368</v>
      </c>
      <c r="H18" s="72">
        <f>BUSHEL!H20*TONELADA!$B$46</f>
        <v>226.71048</v>
      </c>
      <c r="I18" s="73">
        <f>BUSHEL!I20*TONELADA!$B$46</f>
        <v>224.87328</v>
      </c>
      <c r="J18" s="71"/>
      <c r="K18" s="70">
        <f>BUSHEL!K20*TONELADA!$E$46</f>
        <v>155.20834</v>
      </c>
    </row>
    <row r="19" spans="1:11" ht="19.5" customHeight="1">
      <c r="A19" s="101" t="s">
        <v>48</v>
      </c>
      <c r="B19" s="86"/>
      <c r="C19" s="119">
        <f>BUSHEL!C21*TONELADA!$B$46</f>
        <v>192.17112</v>
      </c>
      <c r="D19" s="102"/>
      <c r="E19" s="88">
        <f>BUSHEL!E21*TONELADA!$B$46</f>
        <v>232.22208</v>
      </c>
      <c r="F19" s="88"/>
      <c r="G19" s="88">
        <f>BUSHEL!G21*TONELADA!$B$46</f>
        <v>239.57088</v>
      </c>
      <c r="H19" s="88">
        <f>BUSHEL!H21*TONELADA!$B$46</f>
        <v>228.54767999999999</v>
      </c>
      <c r="I19" s="89">
        <f>BUSHEL!I21*TONELADA!$B$46</f>
        <v>226.71048</v>
      </c>
      <c r="J19" s="102"/>
      <c r="K19" s="86">
        <f>BUSHEL!K21*TONELADA!$E$46</f>
        <v>158.35778</v>
      </c>
    </row>
    <row r="20" spans="1:11" ht="19.5" customHeight="1">
      <c r="A20" s="79" t="s">
        <v>15</v>
      </c>
      <c r="B20" s="80">
        <f>BUSHEL!B22*TONELADA!$B$46</f>
        <v>162.77591999999999</v>
      </c>
      <c r="C20" s="82">
        <f>BUSHEL!C22*TONELADA!$B$46</f>
        <v>194.00832</v>
      </c>
      <c r="D20" s="83">
        <f>IF(BUSHEL!D22&gt;0,BUSHEL!D22*TONELADA!$B$46,"")</f>
        <v>162.40848</v>
      </c>
      <c r="E20" s="72">
        <f>BUSHEL!E22*TONELADA!$B$46</f>
        <v>232.22208</v>
      </c>
      <c r="F20" s="72"/>
      <c r="G20" s="72">
        <f>BUSHEL!G22*TONELADA!$B$46</f>
        <v>239.57088</v>
      </c>
      <c r="H20" s="72">
        <f>BUSHEL!H22*TONELADA!$B$46</f>
        <v>228.54767999999999</v>
      </c>
      <c r="I20" s="73">
        <f>BUSHEL!I22*TONELADA!$B$46</f>
        <v>226.71048</v>
      </c>
      <c r="J20" s="83">
        <f>BUSHEL!J22*$E$46</f>
        <v>137.09905999999998</v>
      </c>
      <c r="K20" s="70">
        <f>BUSHEL!K22*TONELADA!$E$46</f>
        <v>159.93249999999998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82</v>
      </c>
      <c r="B22" s="114"/>
      <c r="C22" s="116"/>
      <c r="D22" s="117"/>
      <c r="E22" s="115"/>
      <c r="F22" s="115"/>
      <c r="G22" s="115"/>
      <c r="H22" s="115"/>
      <c r="I22" s="116"/>
      <c r="J22" s="117"/>
      <c r="K22" s="86">
        <f>BUSHEL!K24*TONELADA!$E$46</f>
        <v>160.9167</v>
      </c>
    </row>
    <row r="23" spans="1:11" ht="19.5" customHeight="1">
      <c r="A23" s="79" t="s">
        <v>83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170.49215999999998</v>
      </c>
      <c r="C24" s="85"/>
      <c r="D24" s="67">
        <f>IF(BUSHEL!D26&gt;0,BUSHEL!D26*TONELADA!$B$46,"")</f>
        <v>168.93054</v>
      </c>
      <c r="E24" s="66"/>
      <c r="F24" s="66"/>
      <c r="G24" s="66"/>
      <c r="H24" s="66"/>
      <c r="I24" s="85"/>
      <c r="J24" s="67">
        <f>BUSHEL!J26*$E$46</f>
        <v>142.02006</v>
      </c>
      <c r="K24" s="65"/>
    </row>
    <row r="25" spans="1:11" ht="19.5" customHeight="1">
      <c r="A25" s="79" t="s">
        <v>109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175.63631999999998</v>
      </c>
      <c r="C26" s="119"/>
      <c r="D26" s="102">
        <f>IF(BUSHEL!D28&gt;0,BUSHEL!D28*TONELADA!$B$46,"")</f>
        <v>173.70726</v>
      </c>
      <c r="E26" s="118"/>
      <c r="F26" s="118"/>
      <c r="G26" s="118"/>
      <c r="H26" s="118"/>
      <c r="I26" s="119"/>
      <c r="J26" s="102">
        <f>BUSHEL!J28*$E$46</f>
        <v>145.36633999999998</v>
      </c>
      <c r="K26" s="86"/>
    </row>
    <row r="27" spans="1:11" ht="19.5" customHeight="1">
      <c r="A27" s="69" t="s">
        <v>110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179.77002</v>
      </c>
      <c r="C28" s="119"/>
      <c r="D28" s="102">
        <f>IF(BUSHEL!D30&gt;0,BUSHEL!D30*TONELADA!$B$46,"")</f>
        <v>179.86187999999999</v>
      </c>
      <c r="E28" s="118"/>
      <c r="F28" s="118"/>
      <c r="G28" s="118"/>
      <c r="H28" s="118"/>
      <c r="I28" s="119"/>
      <c r="J28" s="102">
        <f>BUSHEL!J30*$E$46</f>
        <v>148.1221</v>
      </c>
      <c r="K28" s="86"/>
    </row>
    <row r="29" spans="1:11" ht="19.5" customHeight="1">
      <c r="A29" s="69" t="s">
        <v>14</v>
      </c>
      <c r="B29" s="70">
        <f>BUSHEL!B32*TONELADA!$B$46</f>
        <v>185.00603999999998</v>
      </c>
      <c r="C29" s="103"/>
      <c r="D29" s="87">
        <f>IF(BUSHEL!D32&gt;0,BUSHEL!D32*TONELADA!$B$46,"")</f>
        <v>186.65952</v>
      </c>
      <c r="E29" s="103"/>
      <c r="F29" s="103"/>
      <c r="G29" s="103"/>
      <c r="H29" s="103"/>
      <c r="I29" s="103"/>
      <c r="J29" s="87">
        <f>BUSHEL!J32*$E$46</f>
        <v>150.58259999999999</v>
      </c>
      <c r="K29" s="70"/>
    </row>
    <row r="30" spans="1:11" ht="19.5" customHeight="1">
      <c r="A30" s="101" t="s">
        <v>15</v>
      </c>
      <c r="B30" s="86">
        <f>BUSHEL!B33*TONELADA!$B$46</f>
        <v>191.61996</v>
      </c>
      <c r="C30" s="118"/>
      <c r="D30" s="100">
        <f>IF(BUSHEL!D33&gt;0,BUSHEL!D33*TONELADA!$B$46,"")</f>
        <v>195.56994</v>
      </c>
      <c r="E30" s="118"/>
      <c r="F30" s="118"/>
      <c r="G30" s="118"/>
      <c r="H30" s="118"/>
      <c r="I30" s="118"/>
      <c r="J30" s="100">
        <f>BUSHEL!J33*$E$46</f>
        <v>154.0273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196.02924</v>
      </c>
      <c r="C32" s="23"/>
      <c r="D32" s="81">
        <f>IF(BUSHEL!D35&gt;0,BUSHEL!D35*TONELADA!$B$46,"")</f>
        <v>201.08154</v>
      </c>
      <c r="E32" s="25"/>
      <c r="F32" s="25"/>
      <c r="G32" s="25"/>
      <c r="H32" s="25"/>
      <c r="I32" s="23"/>
      <c r="J32" s="81">
        <f>BUSHEL!J35*$E$46</f>
        <v>158.06251999999998</v>
      </c>
      <c r="K32" s="25"/>
    </row>
    <row r="33" spans="1:11" ht="19.5" customHeight="1">
      <c r="A33" s="64" t="s">
        <v>12</v>
      </c>
      <c r="B33" s="65">
        <f>BUSHEL!B36*TONELADA!$B$46</f>
        <v>197.40714</v>
      </c>
      <c r="C33" s="66"/>
      <c r="D33" s="84">
        <f>IF(BUSHEL!D36&gt;0,BUSHEL!D36*TONELADA!$B$46,"")</f>
        <v>203.65362</v>
      </c>
      <c r="E33" s="66"/>
      <c r="F33" s="66"/>
      <c r="G33" s="66"/>
      <c r="H33" s="66"/>
      <c r="I33" s="66"/>
      <c r="J33" s="84">
        <f>BUSHEL!J36*$E$46</f>
        <v>160.12933999999998</v>
      </c>
      <c r="K33" s="65"/>
    </row>
    <row r="34" spans="1:11" ht="19.5" customHeight="1">
      <c r="A34" s="16" t="s">
        <v>13</v>
      </c>
      <c r="B34" s="80">
        <f>BUSHEL!B37*TONELADA!$B$46</f>
        <v>194.83506</v>
      </c>
      <c r="C34" s="23"/>
      <c r="D34" s="81">
        <f>IF(BUSHEL!D37&gt;0,BUSHEL!D37*TONELADA!$B$46,"")</f>
        <v>203.92919999999998</v>
      </c>
      <c r="E34" s="25"/>
      <c r="F34" s="25"/>
      <c r="G34" s="25"/>
      <c r="H34" s="25"/>
      <c r="I34" s="23"/>
      <c r="J34" s="81">
        <f>BUSHEL!J37*$E$46</f>
        <v>161.99931999999998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159.73566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160.03091999999998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209.16522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209.16522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209.16522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113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">
      <c r="B2" s="22" t="s">
        <v>42</v>
      </c>
      <c r="C2" s="45" t="s">
        <v>25</v>
      </c>
    </row>
    <row r="3" spans="2:3" ht="15">
      <c r="B3" s="46">
        <v>0.12</v>
      </c>
      <c r="C3" s="47" t="s">
        <v>26</v>
      </c>
    </row>
    <row r="4" spans="1:3" ht="15">
      <c r="A4" s="152">
        <v>2017</v>
      </c>
      <c r="B4" s="153"/>
      <c r="C4" s="154"/>
    </row>
    <row r="5" spans="1:3" ht="15">
      <c r="A5" s="48" t="s">
        <v>114</v>
      </c>
      <c r="B5" s="49"/>
      <c r="C5" s="49"/>
    </row>
    <row r="6" spans="1:3" ht="15">
      <c r="A6" s="51" t="s">
        <v>115</v>
      </c>
      <c r="B6" s="42"/>
      <c r="C6" s="42"/>
    </row>
    <row r="7" spans="1:3" ht="15">
      <c r="A7" s="48"/>
      <c r="B7" s="49"/>
      <c r="C7" s="49"/>
    </row>
    <row r="8" spans="1:3" ht="15">
      <c r="A8" s="51" t="s">
        <v>127</v>
      </c>
      <c r="B8" s="42"/>
      <c r="C8" s="42"/>
    </row>
    <row r="9" spans="1:3" ht="15">
      <c r="A9" s="48" t="s">
        <v>128</v>
      </c>
      <c r="B9" s="49"/>
      <c r="C9" s="49" t="s">
        <v>131</v>
      </c>
    </row>
    <row r="10" spans="1:3" ht="15">
      <c r="A10" s="51" t="s">
        <v>129</v>
      </c>
      <c r="B10" s="42">
        <v>75</v>
      </c>
      <c r="C10" s="42" t="s">
        <v>131</v>
      </c>
    </row>
    <row r="11" spans="1:3" ht="15">
      <c r="A11" s="48" t="s">
        <v>130</v>
      </c>
      <c r="B11" s="49">
        <v>80</v>
      </c>
      <c r="C11" s="49" t="s">
        <v>131</v>
      </c>
    </row>
    <row r="12" spans="1:3" ht="15">
      <c r="A12" s="51" t="s">
        <v>136</v>
      </c>
      <c r="B12" s="42">
        <v>85</v>
      </c>
      <c r="C12" s="42" t="s">
        <v>131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">
      <c r="B1" s="155"/>
      <c r="C1" s="155"/>
      <c r="D1" s="155"/>
      <c r="E1" s="155"/>
      <c r="F1" s="155"/>
    </row>
    <row r="2" spans="1:6" ht="15">
      <c r="A2" s="50"/>
      <c r="B2" s="156" t="s">
        <v>0</v>
      </c>
      <c r="C2" s="156"/>
      <c r="D2" s="156"/>
      <c r="E2" s="156"/>
      <c r="F2" s="156"/>
    </row>
    <row r="3" spans="1:6" ht="15">
      <c r="A3" s="50"/>
      <c r="B3" s="156" t="s">
        <v>32</v>
      </c>
      <c r="C3" s="156"/>
      <c r="D3" s="156"/>
      <c r="E3" s="156"/>
      <c r="F3" s="156"/>
    </row>
    <row r="4" spans="1:7" ht="1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111</v>
      </c>
      <c r="B6" s="42"/>
      <c r="C6" s="42"/>
      <c r="D6" s="42"/>
      <c r="E6" s="56"/>
      <c r="F6" s="42"/>
      <c r="G6" s="42"/>
    </row>
    <row r="7" spans="1:7" ht="15">
      <c r="A7" s="48" t="s">
        <v>112</v>
      </c>
      <c r="B7" s="52"/>
      <c r="C7" s="52"/>
      <c r="D7" s="52"/>
      <c r="E7" s="49"/>
      <c r="F7" s="49"/>
      <c r="G7" s="52"/>
    </row>
    <row r="8" spans="1:7" ht="15">
      <c r="A8" s="50" t="s">
        <v>116</v>
      </c>
      <c r="B8" s="42"/>
      <c r="C8" s="42"/>
      <c r="D8" s="42"/>
      <c r="E8" s="56"/>
      <c r="F8" s="42"/>
      <c r="G8" s="42"/>
    </row>
    <row r="9" spans="1:7" ht="15">
      <c r="A9" s="48" t="s">
        <v>117</v>
      </c>
      <c r="B9" s="52"/>
      <c r="C9" s="52"/>
      <c r="D9" s="52"/>
      <c r="E9" s="49"/>
      <c r="F9" s="49"/>
      <c r="G9" s="52"/>
    </row>
    <row r="10" spans="1:7" ht="15">
      <c r="A10" s="50" t="s">
        <v>118</v>
      </c>
      <c r="B10" s="42"/>
      <c r="C10" s="42"/>
      <c r="D10" s="42"/>
      <c r="E10" s="56"/>
      <c r="F10" s="42"/>
      <c r="G10" s="42"/>
    </row>
    <row r="11" spans="1:7" ht="15">
      <c r="A11" s="48" t="s">
        <v>132</v>
      </c>
      <c r="B11" s="52"/>
      <c r="C11" s="52"/>
      <c r="D11" s="52"/>
      <c r="E11" s="49"/>
      <c r="F11" s="49"/>
      <c r="G11" s="52"/>
    </row>
    <row r="12" spans="1:7" ht="15">
      <c r="A12" s="50" t="s">
        <v>133</v>
      </c>
      <c r="B12" s="42">
        <v>185</v>
      </c>
      <c r="C12" s="42" t="s">
        <v>84</v>
      </c>
      <c r="D12" s="42">
        <f>B12+B20</f>
        <v>205</v>
      </c>
      <c r="E12" s="56">
        <f>B12+B19</f>
        <v>175</v>
      </c>
      <c r="F12" s="42">
        <f>B12+B18</f>
        <v>170</v>
      </c>
      <c r="G12" s="42" t="s">
        <v>131</v>
      </c>
    </row>
    <row r="13" spans="1:7" ht="15">
      <c r="A13" s="48" t="s">
        <v>134</v>
      </c>
      <c r="B13" s="52">
        <v>190</v>
      </c>
      <c r="C13" s="52" t="s">
        <v>84</v>
      </c>
      <c r="D13" s="52">
        <f>B13+B20</f>
        <v>210</v>
      </c>
      <c r="E13" s="49">
        <f>B13+B19</f>
        <v>180</v>
      </c>
      <c r="F13" s="49">
        <f>B13+B18</f>
        <v>175</v>
      </c>
      <c r="G13" s="52" t="s">
        <v>131</v>
      </c>
    </row>
    <row r="14" spans="1:7" ht="15">
      <c r="A14" s="50" t="s">
        <v>135</v>
      </c>
      <c r="B14" s="42">
        <v>190</v>
      </c>
      <c r="C14" s="42" t="s">
        <v>84</v>
      </c>
      <c r="D14" s="42">
        <f>B14+B20</f>
        <v>210</v>
      </c>
      <c r="E14" s="56">
        <f>B14+B19</f>
        <v>180</v>
      </c>
      <c r="F14" s="42">
        <f>B14+B18</f>
        <v>175</v>
      </c>
      <c r="G14" s="42" t="s">
        <v>131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84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2" sqref="B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">
      <c r="B2" s="22" t="s">
        <v>35</v>
      </c>
      <c r="C2" s="45" t="s">
        <v>25</v>
      </c>
    </row>
    <row r="3" spans="2:3" ht="15">
      <c r="B3" s="46" t="s">
        <v>36</v>
      </c>
      <c r="C3" s="47" t="s">
        <v>26</v>
      </c>
    </row>
    <row r="4" spans="1:3" ht="15">
      <c r="A4" s="160">
        <v>2017</v>
      </c>
      <c r="B4" s="161"/>
      <c r="C4" s="162"/>
    </row>
    <row r="5" spans="1:3" ht="15">
      <c r="A5" s="50" t="s">
        <v>132</v>
      </c>
      <c r="B5" s="42">
        <v>40</v>
      </c>
      <c r="C5" s="42" t="s">
        <v>131</v>
      </c>
    </row>
    <row r="6" spans="1:3" ht="15">
      <c r="A6" s="48" t="s">
        <v>133</v>
      </c>
      <c r="B6" s="49">
        <v>46</v>
      </c>
      <c r="C6" s="49" t="s">
        <v>131</v>
      </c>
    </row>
    <row r="7" spans="1:3" ht="15">
      <c r="A7" s="50" t="s">
        <v>134</v>
      </c>
      <c r="B7" s="42">
        <v>54</v>
      </c>
      <c r="C7" s="42" t="s">
        <v>131</v>
      </c>
    </row>
    <row r="8" spans="1:3" ht="15">
      <c r="A8" s="48" t="s">
        <v>135</v>
      </c>
      <c r="B8" s="49">
        <v>58</v>
      </c>
      <c r="C8" s="49" t="s">
        <v>131</v>
      </c>
    </row>
    <row r="9" spans="1:3" ht="15">
      <c r="A9" s="160">
        <v>2018</v>
      </c>
      <c r="B9" s="161"/>
      <c r="C9" s="162"/>
    </row>
    <row r="10" spans="1:3" ht="15">
      <c r="A10" s="48" t="s">
        <v>160</v>
      </c>
      <c r="B10" s="49">
        <v>48</v>
      </c>
      <c r="C10" s="49" t="s">
        <v>162</v>
      </c>
    </row>
    <row r="11" spans="1:3" ht="15">
      <c r="A11" s="50" t="s">
        <v>161</v>
      </c>
      <c r="B11" s="42"/>
      <c r="C11" s="42"/>
    </row>
    <row r="12" spans="1:3" ht="15">
      <c r="A12" s="48" t="s">
        <v>108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4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87</v>
      </c>
      <c r="C3" t="s">
        <v>41</v>
      </c>
      <c r="D3" t="s">
        <v>88</v>
      </c>
      <c r="E3" t="s">
        <v>89</v>
      </c>
      <c r="F3" t="s">
        <v>87</v>
      </c>
      <c r="G3" t="s">
        <v>41</v>
      </c>
      <c r="H3" t="s">
        <v>88</v>
      </c>
      <c r="I3" t="s">
        <v>89</v>
      </c>
      <c r="J3" t="s">
        <v>87</v>
      </c>
      <c r="K3" t="s">
        <v>41</v>
      </c>
      <c r="L3" t="s">
        <v>88</v>
      </c>
      <c r="M3" t="s">
        <v>89</v>
      </c>
    </row>
    <row r="4" spans="2:13" ht="15">
      <c r="B4"/>
      <c r="C4"/>
      <c r="D4" s="78"/>
      <c r="E4"/>
      <c r="F4"/>
      <c r="G4"/>
      <c r="H4" s="78"/>
      <c r="I4"/>
      <c r="J4"/>
      <c r="K4"/>
      <c r="L4" s="78"/>
      <c r="M4"/>
    </row>
    <row r="5" spans="2:13" ht="15">
      <c r="B5" t="s">
        <v>51</v>
      </c>
      <c r="C5" t="s">
        <v>52</v>
      </c>
      <c r="D5" s="78">
        <v>42997</v>
      </c>
      <c r="E5">
        <v>443</v>
      </c>
      <c r="F5" t="s">
        <v>53</v>
      </c>
      <c r="G5" t="s">
        <v>54</v>
      </c>
      <c r="H5" s="78">
        <v>42997</v>
      </c>
      <c r="I5">
        <v>442</v>
      </c>
      <c r="J5" t="s">
        <v>45</v>
      </c>
      <c r="K5" t="s">
        <v>74</v>
      </c>
      <c r="L5" s="78">
        <v>42997</v>
      </c>
      <c r="M5">
        <v>348.25</v>
      </c>
    </row>
    <row r="6" spans="2:13" ht="15">
      <c r="B6" t="s">
        <v>55</v>
      </c>
      <c r="C6" t="s">
        <v>56</v>
      </c>
      <c r="D6" s="78">
        <v>42997</v>
      </c>
      <c r="E6">
        <v>464</v>
      </c>
      <c r="F6" t="s">
        <v>57</v>
      </c>
      <c r="G6" t="s">
        <v>58</v>
      </c>
      <c r="H6" s="78">
        <v>42997</v>
      </c>
      <c r="I6">
        <v>459.75</v>
      </c>
      <c r="J6" t="s">
        <v>67</v>
      </c>
      <c r="K6" t="s">
        <v>75</v>
      </c>
      <c r="L6" s="78">
        <v>42997</v>
      </c>
      <c r="M6">
        <v>360.75</v>
      </c>
    </row>
    <row r="7" spans="2:13" ht="15">
      <c r="B7" t="s">
        <v>59</v>
      </c>
      <c r="C7" t="s">
        <v>60</v>
      </c>
      <c r="D7" s="78">
        <v>42997</v>
      </c>
      <c r="E7">
        <v>478</v>
      </c>
      <c r="F7" t="s">
        <v>61</v>
      </c>
      <c r="G7" t="s">
        <v>62</v>
      </c>
      <c r="H7" s="78">
        <v>42997</v>
      </c>
      <c r="I7">
        <v>472.75</v>
      </c>
      <c r="J7" t="s">
        <v>68</v>
      </c>
      <c r="K7" t="s">
        <v>76</v>
      </c>
      <c r="L7" s="78">
        <v>42997</v>
      </c>
      <c r="M7">
        <v>369.25</v>
      </c>
    </row>
    <row r="8" spans="2:13" ht="15">
      <c r="B8" t="s">
        <v>63</v>
      </c>
      <c r="C8" t="s">
        <v>64</v>
      </c>
      <c r="D8" s="78">
        <v>42997</v>
      </c>
      <c r="E8">
        <v>489.25</v>
      </c>
      <c r="F8" t="s">
        <v>65</v>
      </c>
      <c r="G8" t="s">
        <v>66</v>
      </c>
      <c r="H8" s="78">
        <v>42997</v>
      </c>
      <c r="I8">
        <v>489.5</v>
      </c>
      <c r="J8" t="s">
        <v>46</v>
      </c>
      <c r="K8" t="s">
        <v>77</v>
      </c>
      <c r="L8" s="78">
        <v>42997</v>
      </c>
      <c r="M8">
        <v>376.25</v>
      </c>
    </row>
    <row r="9" spans="2:13" ht="15">
      <c r="B9" t="s">
        <v>90</v>
      </c>
      <c r="C9" t="s">
        <v>91</v>
      </c>
      <c r="D9" s="78">
        <v>42997</v>
      </c>
      <c r="E9">
        <v>503.5</v>
      </c>
      <c r="F9" t="s">
        <v>85</v>
      </c>
      <c r="G9" t="s">
        <v>86</v>
      </c>
      <c r="H9" s="78">
        <v>42997</v>
      </c>
      <c r="I9">
        <v>508</v>
      </c>
      <c r="J9" t="s">
        <v>69</v>
      </c>
      <c r="K9" t="s">
        <v>78</v>
      </c>
      <c r="L9" s="78">
        <v>42997</v>
      </c>
      <c r="M9">
        <v>382.5</v>
      </c>
    </row>
    <row r="10" spans="2:13" ht="15">
      <c r="B10" t="s">
        <v>92</v>
      </c>
      <c r="C10" t="s">
        <v>93</v>
      </c>
      <c r="D10" s="78">
        <v>42997</v>
      </c>
      <c r="E10">
        <v>521.5</v>
      </c>
      <c r="F10" t="s">
        <v>94</v>
      </c>
      <c r="G10" t="s">
        <v>95</v>
      </c>
      <c r="H10" s="78">
        <v>42997</v>
      </c>
      <c r="I10">
        <v>532.25</v>
      </c>
      <c r="J10" t="s">
        <v>47</v>
      </c>
      <c r="K10" t="s">
        <v>79</v>
      </c>
      <c r="L10" s="78">
        <v>42997</v>
      </c>
      <c r="M10">
        <v>391.25</v>
      </c>
    </row>
    <row r="11" spans="2:13" ht="15">
      <c r="B11" t="s">
        <v>96</v>
      </c>
      <c r="C11" t="s">
        <v>97</v>
      </c>
      <c r="D11" s="78">
        <v>42997</v>
      </c>
      <c r="E11">
        <v>533.5</v>
      </c>
      <c r="F11" t="s">
        <v>98</v>
      </c>
      <c r="G11" t="s">
        <v>99</v>
      </c>
      <c r="H11" s="78">
        <v>42997</v>
      </c>
      <c r="I11">
        <v>547.25</v>
      </c>
      <c r="J11" t="s">
        <v>121</v>
      </c>
      <c r="K11" t="s">
        <v>122</v>
      </c>
      <c r="L11" s="78">
        <v>42997</v>
      </c>
      <c r="M11">
        <v>401.5</v>
      </c>
    </row>
    <row r="12" spans="2:13" ht="15">
      <c r="B12" t="s">
        <v>100</v>
      </c>
      <c r="C12" t="s">
        <v>101</v>
      </c>
      <c r="D12" s="78">
        <v>42997</v>
      </c>
      <c r="E12">
        <v>537.25</v>
      </c>
      <c r="F12" t="s">
        <v>102</v>
      </c>
      <c r="G12" t="s">
        <v>103</v>
      </c>
      <c r="H12" s="78">
        <v>42997</v>
      </c>
      <c r="I12">
        <v>554.25</v>
      </c>
      <c r="J12" t="s">
        <v>123</v>
      </c>
      <c r="K12" t="s">
        <v>124</v>
      </c>
      <c r="L12" s="78">
        <v>42997</v>
      </c>
      <c r="M12">
        <v>406.75</v>
      </c>
    </row>
    <row r="13" spans="2:13" ht="15">
      <c r="B13" t="s">
        <v>104</v>
      </c>
      <c r="C13" t="s">
        <v>105</v>
      </c>
      <c r="D13" s="78">
        <v>42997</v>
      </c>
      <c r="E13">
        <v>530.25</v>
      </c>
      <c r="F13" t="s">
        <v>106</v>
      </c>
      <c r="G13" t="s">
        <v>107</v>
      </c>
      <c r="H13" s="78">
        <v>42997</v>
      </c>
      <c r="I13">
        <v>555</v>
      </c>
      <c r="J13" t="s">
        <v>70</v>
      </c>
      <c r="K13" t="s">
        <v>80</v>
      </c>
      <c r="L13" s="78">
        <v>42997</v>
      </c>
      <c r="M13">
        <v>411.5</v>
      </c>
    </row>
    <row r="14" spans="2:13" ht="15">
      <c r="B14" t="s">
        <v>137</v>
      </c>
      <c r="C14" t="s">
        <v>138</v>
      </c>
      <c r="D14" s="78">
        <v>42997</v>
      </c>
      <c r="E14">
        <v>534.75</v>
      </c>
      <c r="F14" t="s">
        <v>139</v>
      </c>
      <c r="G14" t="s">
        <v>140</v>
      </c>
      <c r="H14" s="78">
        <v>42997</v>
      </c>
      <c r="I14">
        <v>556.25</v>
      </c>
      <c r="J14" t="s">
        <v>125</v>
      </c>
      <c r="K14" t="s">
        <v>126</v>
      </c>
      <c r="L14" s="78">
        <v>42997</v>
      </c>
      <c r="M14">
        <v>405.75</v>
      </c>
    </row>
    <row r="15" spans="2:13" ht="15">
      <c r="B15" t="s">
        <v>141</v>
      </c>
      <c r="C15" t="s">
        <v>142</v>
      </c>
      <c r="D15" s="78">
        <v>42997</v>
      </c>
      <c r="E15">
        <v>549.5</v>
      </c>
      <c r="F15" t="s">
        <v>143</v>
      </c>
      <c r="G15" t="s">
        <v>144</v>
      </c>
      <c r="H15" s="78">
        <v>42997</v>
      </c>
      <c r="I15">
        <v>569.25</v>
      </c>
      <c r="J15" t="s">
        <v>71</v>
      </c>
      <c r="K15" t="s">
        <v>81</v>
      </c>
      <c r="L15" s="78">
        <v>42997</v>
      </c>
      <c r="M15">
        <v>406.5</v>
      </c>
    </row>
    <row r="16" spans="2:13" ht="15">
      <c r="B16" t="s">
        <v>145</v>
      </c>
      <c r="C16" t="s">
        <v>146</v>
      </c>
      <c r="D16" s="78">
        <v>42997</v>
      </c>
      <c r="E16">
        <v>549.5</v>
      </c>
      <c r="F16" t="s">
        <v>147</v>
      </c>
      <c r="G16" t="s">
        <v>148</v>
      </c>
      <c r="H16" s="78">
        <v>42997</v>
      </c>
      <c r="I16">
        <v>569.25</v>
      </c>
      <c r="J16" t="s">
        <v>157</v>
      </c>
      <c r="K16" t="s">
        <v>158</v>
      </c>
      <c r="L16" t="s">
        <v>158</v>
      </c>
      <c r="M16" s="113" t="s">
        <v>158</v>
      </c>
    </row>
    <row r="17" spans="2:13" ht="15">
      <c r="B17" t="s">
        <v>149</v>
      </c>
      <c r="C17" t="s">
        <v>150</v>
      </c>
      <c r="D17" s="78">
        <v>42997</v>
      </c>
      <c r="E17">
        <v>549.5</v>
      </c>
      <c r="F17" t="s">
        <v>151</v>
      </c>
      <c r="G17" t="s">
        <v>152</v>
      </c>
      <c r="H17" s="78">
        <v>42997</v>
      </c>
      <c r="I17">
        <v>569.25</v>
      </c>
      <c r="J17"/>
      <c r="K17"/>
      <c r="L17" s="78"/>
      <c r="M17"/>
    </row>
    <row r="18" spans="2:13" ht="15">
      <c r="B18" t="s">
        <v>153</v>
      </c>
      <c r="C18" t="s">
        <v>154</v>
      </c>
      <c r="D18" s="78">
        <v>42997</v>
      </c>
      <c r="E18">
        <v>549.5</v>
      </c>
      <c r="F18" t="s">
        <v>155</v>
      </c>
      <c r="G18" t="s">
        <v>156</v>
      </c>
      <c r="H18" s="78">
        <v>42997</v>
      </c>
      <c r="I18">
        <v>569.25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">
      <c r="C23" s="63" t="s">
        <v>50</v>
      </c>
      <c r="D23" t="s">
        <v>163</v>
      </c>
      <c r="E23">
        <v>19</v>
      </c>
      <c r="F23" s="78" t="s">
        <v>72</v>
      </c>
      <c r="G23" s="62" t="s">
        <v>128</v>
      </c>
      <c r="H23" s="62" t="s">
        <v>73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2017-09-20T02:37:13Z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