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6.xml" ContentType="application/vnd.openxmlformats-officedocument.drawing+xml"/>
  <Override PartName="/xl/worksheets/sheet19.xml" ContentType="application/vnd.openxmlformats-officedocument.spreadsheetml.worksheet+xml"/>
  <Override PartName="/xl/drawings/drawing29.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855" windowWidth="16875" windowHeight="8190" tabRatio="891" activeTab="0"/>
  </bookViews>
  <sheets>
    <sheet name="Portada " sheetId="1" r:id="rId1"/>
    <sheet name="Contenido" sheetId="2" r:id="rId2"/>
    <sheet name="Pág.4 - C1" sheetId="3" r:id="rId3"/>
    <sheet name="Pág.5 - C2" sheetId="4" r:id="rId4"/>
    <sheet name="Pág.6 - C3" sheetId="5" r:id="rId5"/>
    <sheet name="Pág.7-8- C4" sheetId="6" r:id="rId6"/>
    <sheet name="Pág.9- C5" sheetId="7" r:id="rId7"/>
    <sheet name="Pág 10 - C6" sheetId="8" r:id="rId8"/>
    <sheet name="Pág.11 - C7" sheetId="9" r:id="rId9"/>
    <sheet name="Pág.12 - C8" sheetId="10" r:id="rId10"/>
    <sheet name="Pág.13 - C09" sheetId="11" r:id="rId11"/>
    <sheet name="Pág 14" sheetId="12" r:id="rId12"/>
    <sheet name="arándanos" sheetId="13" r:id="rId13"/>
    <sheet name="cerezas" sheetId="14" r:id="rId14"/>
    <sheet name="ciruelas" sheetId="15" r:id="rId15"/>
    <sheet name="manzanas" sheetId="16" r:id="rId16"/>
    <sheet name="nueces" sheetId="17" r:id="rId17"/>
    <sheet name="paltas" sheetId="18" r:id="rId18"/>
    <sheet name="uvas" sheetId="19" r:id="rId19"/>
    <sheet name="Hoja1" sheetId="20" r:id="rId20"/>
  </sheets>
  <externalReferences>
    <externalReference r:id="rId23"/>
    <externalReference r:id="rId24"/>
    <externalReference r:id="rId25"/>
    <externalReference r:id="rId26"/>
  </externalReferences>
  <definedNames>
    <definedName name="_xlnm.Print_Area" localSheetId="12">'arándanos'!$A$1:$M$93</definedName>
    <definedName name="_xlnm.Print_Area" localSheetId="14">'ciruelas'!$A$1:$M$88</definedName>
    <definedName name="_xlnm.Print_Area" localSheetId="1">'Contenido'!$A$1:$F$34</definedName>
    <definedName name="_xlnm.Print_Area" localSheetId="7">'Pág 10 - C6'!$A$1:$J$83</definedName>
    <definedName name="_xlnm.Print_Area" localSheetId="11">'Pág 14'!$A$1:$J$16</definedName>
    <definedName name="_xlnm.Print_Area" localSheetId="8">'Pág.11 - C7'!$A$1:$K$103</definedName>
    <definedName name="_xlnm.Print_Area" localSheetId="9">'Pág.12 - C8'!$A$1:$M$61</definedName>
    <definedName name="_xlnm.Print_Area" localSheetId="10">'Pág.13 - C09'!$A$1:$Q$56</definedName>
    <definedName name="_xlnm.Print_Area" localSheetId="2">'Pág.4 - C1'!$A$1:$M$56</definedName>
    <definedName name="_xlnm.Print_Area" localSheetId="5">'Pág.7-8- C4'!$A$1:$K$90</definedName>
    <definedName name="_xlnm.Print_Area" localSheetId="6">'Pág.9- C5'!$A$1:$K$78</definedName>
    <definedName name="_xlnm.Print_Area" localSheetId="0">'Portada '!$A$1:$G$83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<sst xmlns="http://schemas.openxmlformats.org/spreadsheetml/2006/main" count="2404" uniqueCount="502">
  <si>
    <t>Volumen (toneladas)</t>
  </si>
  <si>
    <t>Productos</t>
  </si>
  <si>
    <t>Fruta fresca</t>
  </si>
  <si>
    <t>Uvas</t>
  </si>
  <si>
    <t>Manzanas</t>
  </si>
  <si>
    <t>Kiwis</t>
  </si>
  <si>
    <t>Ciruelas</t>
  </si>
  <si>
    <t xml:space="preserve">Peras                                                                                                                         </t>
  </si>
  <si>
    <t xml:space="preserve">Arándanos                                                                                                                            </t>
  </si>
  <si>
    <t xml:space="preserve">Nectarines                                                                                                                               </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</si>
  <si>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</si>
  <si>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</si>
  <si>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</si>
  <si>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</si>
  <si>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</si>
  <si>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</si>
  <si>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</si>
  <si>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</si>
  <si>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</si>
  <si>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</si>
  <si>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Holanda</t>
  </si>
  <si>
    <t>Reino Unido</t>
  </si>
  <si>
    <t>China</t>
  </si>
  <si>
    <t>Brasil</t>
  </si>
  <si>
    <t>% Part. 2011</t>
  </si>
  <si>
    <t xml:space="preserve">Productos </t>
  </si>
  <si>
    <t/>
  </si>
  <si>
    <t>Total</t>
  </si>
  <si>
    <t>Ciruela</t>
  </si>
  <si>
    <t>Chile</t>
  </si>
  <si>
    <t>Filadelfia</t>
  </si>
  <si>
    <t>cartón</t>
  </si>
  <si>
    <t>9 kilos</t>
  </si>
  <si>
    <t>cont-barco</t>
  </si>
  <si>
    <t>5 kilos</t>
  </si>
  <si>
    <t>Kiwi</t>
  </si>
  <si>
    <t>Manzana</t>
  </si>
  <si>
    <t>Pera</t>
  </si>
  <si>
    <t>Argentina</t>
  </si>
  <si>
    <t>Uva</t>
  </si>
  <si>
    <t>Perú</t>
  </si>
  <si>
    <t>10 kilos</t>
  </si>
  <si>
    <t>Mandarina</t>
  </si>
  <si>
    <t>15 kilos</t>
  </si>
  <si>
    <t>4,5 kilos</t>
  </si>
  <si>
    <t>Belfast</t>
  </si>
  <si>
    <t>Glasgow</t>
  </si>
  <si>
    <t>Liverpool</t>
  </si>
  <si>
    <t>New Covent Garden</t>
  </si>
  <si>
    <t>Birmingham</t>
  </si>
  <si>
    <t>Palta</t>
  </si>
  <si>
    <t>4 kilos</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</si>
  <si>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</si>
  <si>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</si>
  <si>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</si>
  <si>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</si>
  <si>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</si>
  <si>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</si>
  <si>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</si>
  <si>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</si>
  <si>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</si>
  <si>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</si>
  <si>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</si>
  <si>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</si>
  <si>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</si>
  <si>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</si>
  <si>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</si>
  <si>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</si>
  <si>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</si>
  <si>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</si>
  <si>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</si>
  <si>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</si>
  <si>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</si>
  <si>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</si>
  <si>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</si>
  <si>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</si>
  <si>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</si>
  <si>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</si>
  <si>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</si>
  <si>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</si>
  <si>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</si>
  <si>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</si>
  <si>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</si>
  <si>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Almendras sin cáscara</t>
  </si>
  <si>
    <t xml:space="preserve">Los demás cocos, excepto secos                                                                                                                                                                                                                           </t>
  </si>
  <si>
    <t>EE.UU.</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</si>
  <si>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</si>
  <si>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</si>
  <si>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</si>
  <si>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</si>
  <si>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</si>
  <si>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</si>
  <si>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</si>
  <si>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</si>
  <si>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</si>
  <si>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</si>
  <si>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</si>
  <si>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</si>
  <si>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</si>
  <si>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</si>
  <si>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</si>
  <si>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</si>
  <si>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</si>
  <si>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</si>
  <si>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</si>
  <si>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</si>
  <si>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</si>
  <si>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</si>
  <si>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</si>
  <si>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Jaime Bravo Mina</t>
  </si>
  <si>
    <t>Almendras con cáscara, frescas o secas</t>
  </si>
  <si>
    <t>Avellanas sin cáscara, frescas o secas</t>
  </si>
  <si>
    <t xml:space="preserve">Nueces de marañón                                                                                                                                                                                      </t>
  </si>
  <si>
    <t>Pistachos, frescos o secos</t>
  </si>
  <si>
    <t>Otros frutos de cáscara</t>
  </si>
  <si>
    <t>País</t>
  </si>
  <si>
    <t xml:space="preserve">Volumen (toneladas) </t>
  </si>
  <si>
    <t>Especie</t>
  </si>
  <si>
    <t xml:space="preserve">Exportaciones de fruta fresca </t>
  </si>
  <si>
    <t>Exportaciones de fruta fresca por país de destino</t>
  </si>
  <si>
    <t>Fuente: Odepa</t>
  </si>
  <si>
    <t>Precios promedio a consumidor</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</si>
  <si>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</si>
  <si>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</si>
  <si>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</si>
  <si>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</si>
  <si>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</si>
  <si>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</si>
  <si>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Cifras sujetas a revisión por informes de variación de valor (IVV).</t>
  </si>
  <si>
    <t>Cuadro  2</t>
  </si>
  <si>
    <t xml:space="preserve">Cuadro 3 </t>
  </si>
  <si>
    <t xml:space="preserve">Cuadro 5 </t>
  </si>
  <si>
    <t xml:space="preserve">Uva fresca, variedad Thompson Seedless (Sultanina) </t>
  </si>
  <si>
    <t xml:space="preserve">Uva fresca, variedad Red Globe </t>
  </si>
  <si>
    <t xml:space="preserve">Uva fresca, variedad Flame Seedless </t>
  </si>
  <si>
    <t xml:space="preserve">Uva fresca, las demás variedades </t>
  </si>
  <si>
    <t xml:space="preserve">Uva fresca, variedad Ribier </t>
  </si>
  <si>
    <t xml:space="preserve">Cuadro 7 </t>
  </si>
  <si>
    <t>Precios de fruta fresca en Holanda</t>
  </si>
  <si>
    <t xml:space="preserve">Precios mayoristas para las principales especies frutícolas </t>
  </si>
  <si>
    <t>Cereza</t>
  </si>
  <si>
    <t>Durazno</t>
  </si>
  <si>
    <t>Limón</t>
  </si>
  <si>
    <t>Nectarín</t>
  </si>
  <si>
    <t xml:space="preserve">Boletín frutícola </t>
  </si>
  <si>
    <t>TOTAL</t>
  </si>
  <si>
    <t>05/2011</t>
  </si>
  <si>
    <t>06/2011</t>
  </si>
  <si>
    <t>Valor (miles de US$ FOB)*</t>
  </si>
  <si>
    <t>Precios (por kilo en US$ )*</t>
  </si>
  <si>
    <t xml:space="preserve">Mandarinas, clementinas                                                                                                </t>
  </si>
  <si>
    <t>07/2011</t>
  </si>
  <si>
    <t>Arándanos</t>
  </si>
  <si>
    <t>Fuente: Odepa y Catastros Frutícolas de Ciren</t>
  </si>
  <si>
    <t>Toneladas</t>
  </si>
  <si>
    <t>Exportaciones</t>
  </si>
  <si>
    <t>Producción*</t>
  </si>
  <si>
    <t>Producción* y exportaciones de arándanos</t>
  </si>
  <si>
    <t>Nogales</t>
  </si>
  <si>
    <t>Paltas</t>
  </si>
  <si>
    <t>Otras cifras de interés</t>
  </si>
  <si>
    <t>Comentario</t>
  </si>
  <si>
    <t>Volumen (kilos)</t>
  </si>
  <si>
    <t>Fuente: Odepa y catastros frutícolas de Ciren</t>
  </si>
  <si>
    <t>Superficie (hectáreas)</t>
  </si>
  <si>
    <t>Fuente: Odepa y catastros frutícolas de Ciren      * Estimación.</t>
  </si>
  <si>
    <t>Producción (toneladas) *</t>
  </si>
  <si>
    <t>Fuente: Odepa y Catastros Frutícolas de Ciren.   * Estimación.</t>
  </si>
  <si>
    <t>Producción  (toneladas)  *</t>
  </si>
  <si>
    <t>Fuente: Odepa.  * Estimación</t>
  </si>
  <si>
    <t>Producción (toneladas)  *</t>
  </si>
  <si>
    <t>Fuente: Odepa.   * Estimación.</t>
  </si>
  <si>
    <t xml:space="preserve">Exportaciones ** </t>
  </si>
  <si>
    <t>Fuente: Odepa.   *Estimación. **Incluye nueces con y sin cáscara</t>
  </si>
  <si>
    <t>Fuente: Odepa y Catastros Frutícolas de Ciren.  * Estimación.</t>
  </si>
  <si>
    <t xml:space="preserve">Producción (toneladas) * </t>
  </si>
  <si>
    <t>Fuente: Odepa.  * Estimación.</t>
  </si>
  <si>
    <t>s/d</t>
  </si>
  <si>
    <t>08/2011</t>
  </si>
  <si>
    <t>Exportaciones frescos</t>
  </si>
  <si>
    <t>Exportaciones congelados</t>
  </si>
  <si>
    <t>Exportaciones de fruta fresca y frutos secos por país de destino</t>
  </si>
  <si>
    <t>X</t>
  </si>
  <si>
    <t>Thompson Seedless</t>
  </si>
  <si>
    <t>125 gramos</t>
  </si>
  <si>
    <t>1,5 kilos</t>
  </si>
  <si>
    <t>09/2011</t>
  </si>
  <si>
    <r>
      <rPr>
        <b/>
        <sz val="10"/>
        <color indexed="10"/>
        <rFont val="Arial"/>
        <family val="2"/>
      </rPr>
      <t>NOTA.</t>
    </r>
    <r>
      <rPr>
        <sz val="10"/>
        <color indexed="10"/>
        <rFont val="Arial"/>
        <family val="2"/>
      </rPr>
      <t xml:space="preserve"> Las exportaciones que no son realizadas en la modalidad "a firme"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estrictamente comparables con el valor registrado en el año anterior.</t>
    </r>
  </si>
  <si>
    <t>(Pesos nominales sin IVA, mercados mayoristas de Santiago)</t>
  </si>
  <si>
    <t xml:space="preserve">Cuadro 10 </t>
  </si>
  <si>
    <t>10/2011</t>
  </si>
  <si>
    <t>Med</t>
  </si>
  <si>
    <t>Red Globe</t>
  </si>
  <si>
    <t>G.B.</t>
  </si>
  <si>
    <t>8,2 kilos</t>
  </si>
  <si>
    <t>Precios (por kilo en US$)</t>
  </si>
  <si>
    <t>Valor (miles de US$ FOB) *</t>
  </si>
  <si>
    <t>Valor (US$ FOB) *</t>
  </si>
  <si>
    <t>Valor (miles de dólares FOB ) *</t>
  </si>
  <si>
    <t xml:space="preserve">Arándanos: superficie, producción estimada y exportaciones 2000-2011 </t>
  </si>
  <si>
    <t>Cerezas: superficie, producción estimada y exportaciones 2000-2011</t>
  </si>
  <si>
    <t>Manzanas: superficie, producción estimada y exportaciones 2000-2011</t>
  </si>
  <si>
    <t>Nueces: superficie, producción estimada y exportaciones 2000-2011</t>
  </si>
  <si>
    <t>Paltas: superficie, producción estimada y exportaciones 2000-2011</t>
  </si>
  <si>
    <t>Uvas: superficie, producción estimada y exportaciones 2000-2011</t>
  </si>
  <si>
    <t>Large</t>
  </si>
  <si>
    <t>Los Angeles</t>
  </si>
  <si>
    <t>contenedor</t>
  </si>
  <si>
    <t>18 libras</t>
  </si>
  <si>
    <t>New Spitalfields</t>
  </si>
  <si>
    <t>11/2011</t>
  </si>
  <si>
    <t>12/2011</t>
  </si>
  <si>
    <t>Fuente: Odepa y Catastros e Intercatastros Frutícolas de Ciren.  *  Estimación.</t>
  </si>
  <si>
    <t>Superficie y producción de manzanas 2000-2011</t>
  </si>
  <si>
    <t>Producción * y exportaciones de manzanas 2000-2011</t>
  </si>
  <si>
    <t>Superficie y producción de cerezas 2000-2011</t>
  </si>
  <si>
    <t>Producción* y exportaciones de cerezas 2000-2011</t>
  </si>
  <si>
    <t>Superficie y producción de uva 2000-2011</t>
  </si>
  <si>
    <t>Producción* y exportaciones de uva 2000-2011</t>
  </si>
  <si>
    <t>Producción* y exportaciones de paltas 2000-2011</t>
  </si>
  <si>
    <t>Superficie y producción de nueces 2000-2011</t>
  </si>
  <si>
    <t>Producción* y exportaciones de nueces 2000-2011</t>
  </si>
  <si>
    <t>Superficie y producción de arándanos 2000-2011</t>
  </si>
  <si>
    <t>Superficie y producción de paltas 2000-2011</t>
  </si>
  <si>
    <t>Paltas (aguacates)</t>
  </si>
  <si>
    <t>Duraznos (melocotones)</t>
  </si>
  <si>
    <t xml:space="preserve">Uva fresca, variedad Crimson Seedless  </t>
  </si>
  <si>
    <t xml:space="preserve">Uva fresca, variedad Sugraone  </t>
  </si>
  <si>
    <t xml:space="preserve">Uva fresca, variedad Black Seedless  </t>
  </si>
  <si>
    <t>Fuente: Odepa y Catastros e Intercatastros Frutícolas de Ciren</t>
  </si>
  <si>
    <t>Var. % 12/11</t>
  </si>
  <si>
    <t>Corea del Sur</t>
  </si>
  <si>
    <t>% Part. 2012</t>
  </si>
  <si>
    <t xml:space="preserve">% Part.2012 </t>
  </si>
  <si>
    <t xml:space="preserve">Variación 2012/2011 </t>
  </si>
  <si>
    <t>PRECIOS</t>
  </si>
  <si>
    <t>ESPECIE</t>
  </si>
  <si>
    <t>FECHA</t>
  </si>
  <si>
    <t>VARIEDAD</t>
  </si>
  <si>
    <t>ORIGEN</t>
  </si>
  <si>
    <t>CALIDAD</t>
  </si>
  <si>
    <t>CALIBRE</t>
  </si>
  <si>
    <t>MERCADO</t>
  </si>
  <si>
    <t>ENVASE</t>
  </si>
  <si>
    <t>UNIDAD</t>
  </si>
  <si>
    <t>MÍNIMO</t>
  </si>
  <si>
    <t>MÁXIMO</t>
  </si>
  <si>
    <t>30/30</t>
  </si>
  <si>
    <t>CAT1</t>
  </si>
  <si>
    <t>18 kilos</t>
  </si>
  <si>
    <t>12,5 kilos</t>
  </si>
  <si>
    <t>70/90</t>
  </si>
  <si>
    <t>MEDIO</t>
  </si>
  <si>
    <t>RANGO</t>
  </si>
  <si>
    <t>01/2012</t>
  </si>
  <si>
    <t xml:space="preserve">01/2012 </t>
  </si>
  <si>
    <t xml:space="preserve">12/2011 </t>
  </si>
  <si>
    <t>Colombia</t>
  </si>
  <si>
    <t>Pepino dulce</t>
  </si>
  <si>
    <t>11 libras</t>
  </si>
  <si>
    <t>100/100</t>
  </si>
  <si>
    <t>120/135</t>
  </si>
  <si>
    <t>70/80</t>
  </si>
  <si>
    <t>80/80</t>
  </si>
  <si>
    <t>100/110</t>
  </si>
  <si>
    <t>Autumn Royal</t>
  </si>
  <si>
    <t>Golden Delicious</t>
  </si>
  <si>
    <t>110/120</t>
  </si>
  <si>
    <t>La Rochelle</t>
  </si>
  <si>
    <t>02/2012</t>
  </si>
  <si>
    <t xml:space="preserve">Uva fresca, variedad Thompson Seedless orgánica </t>
  </si>
  <si>
    <t>Uva fresca, variedad Red Globe orgánica</t>
  </si>
  <si>
    <t>Uva fresca, variedad Ribier orgánica</t>
  </si>
  <si>
    <t>Uva fresca, las demás variedades orgánicas</t>
  </si>
  <si>
    <t>Angeleno</t>
  </si>
  <si>
    <t>Kiwano</t>
  </si>
  <si>
    <t>Mango</t>
  </si>
  <si>
    <t>Tommy Atkins</t>
  </si>
  <si>
    <t>Royal Gala</t>
  </si>
  <si>
    <t>80/100</t>
  </si>
  <si>
    <t>30/39</t>
  </si>
  <si>
    <t>Papaya</t>
  </si>
  <si>
    <t>3,5 kilos</t>
  </si>
  <si>
    <t>80/90</t>
  </si>
  <si>
    <t>120/120</t>
  </si>
  <si>
    <t>X-large</t>
  </si>
  <si>
    <t>10/12</t>
  </si>
  <si>
    <t>Granny Smith</t>
  </si>
  <si>
    <t>18-19kg</t>
  </si>
  <si>
    <t>Granada</t>
  </si>
  <si>
    <t>Uruguay</t>
  </si>
  <si>
    <t>3 kilos</t>
  </si>
  <si>
    <t>Fuerte</t>
  </si>
  <si>
    <t>Beurre Bosc</t>
  </si>
  <si>
    <t>03/2012</t>
  </si>
  <si>
    <t>08081049 - las demás manzanas frescas, variedad Fuji (desde 2012)</t>
  </si>
  <si>
    <t>08081059 - Las demás manzanas frescas, variedad Braeburn (desde 2012)</t>
  </si>
  <si>
    <t>08081090 - Manzanas frescas, las demás variedades</t>
  </si>
  <si>
    <t>08081091 - Manzanas frescas, las demás variedades orgánicas (desde 2012)</t>
  </si>
  <si>
    <t>08081099 - Las demás manzanas frescas, las demás variedades (desde 2012)</t>
  </si>
  <si>
    <t xml:space="preserve">Peras </t>
  </si>
  <si>
    <t>08082013 - Peras asiáticas, frescas</t>
  </si>
  <si>
    <t>08082016 - Peras Bosc, frescas (desde 2007)</t>
  </si>
  <si>
    <t>08082017 - Peras Coscia, frescas (desde 2007)</t>
  </si>
  <si>
    <t>08082018 - Peras D'Anjou, frescas (desde 2007)</t>
  </si>
  <si>
    <t>08082019 - Peras frescas, las demás variedades</t>
  </si>
  <si>
    <t>08083040 - Peras variedad Bartlett, frescas (desde 2012)</t>
  </si>
  <si>
    <t>08083060 - Peras variedad Coscia, frescas (desde 2012)</t>
  </si>
  <si>
    <t>08083070 - Peras variedad D' Anjou, frescas (desde 2012)</t>
  </si>
  <si>
    <t>08083090 - Las demás variedades de peras frescas (desde 2012)</t>
  </si>
  <si>
    <t>Precios medios FOB (US$/kg)*</t>
  </si>
  <si>
    <t>Ciruelas superficie, producción estimada y exportaciones 2000-2011</t>
  </si>
  <si>
    <t>Rusia</t>
  </si>
  <si>
    <t xml:space="preserve">las demás Uva fresca, variedad Ribier </t>
  </si>
  <si>
    <t>08082015 - Peras Bartlett, frescas (desde 2007)</t>
  </si>
  <si>
    <t>Caqui</t>
  </si>
  <si>
    <t>Fuyu</t>
  </si>
  <si>
    <t>14/16</t>
  </si>
  <si>
    <t>Feijoa</t>
  </si>
  <si>
    <t>11/11</t>
  </si>
  <si>
    <t>Hayward</t>
  </si>
  <si>
    <t>27/27</t>
  </si>
  <si>
    <t>33/33</t>
  </si>
  <si>
    <t>Bins</t>
  </si>
  <si>
    <t>23/27</t>
  </si>
  <si>
    <t>30/33</t>
  </si>
  <si>
    <t>90/90</t>
  </si>
  <si>
    <t>150/150</t>
  </si>
  <si>
    <t>Membrillo</t>
  </si>
  <si>
    <t>Champion</t>
  </si>
  <si>
    <t>16/16</t>
  </si>
  <si>
    <t>14/14</t>
  </si>
  <si>
    <t>Bosc</t>
  </si>
  <si>
    <t>Hosui</t>
  </si>
  <si>
    <t>7 kilos</t>
  </si>
  <si>
    <t>Wonderful</t>
  </si>
  <si>
    <t>36/39</t>
  </si>
  <si>
    <t>Eureka</t>
  </si>
  <si>
    <t>Satsuma</t>
  </si>
  <si>
    <t>90/110</t>
  </si>
  <si>
    <t>Keith</t>
  </si>
  <si>
    <t>Palmer</t>
  </si>
  <si>
    <t>Fuji</t>
  </si>
  <si>
    <t>120/150</t>
  </si>
  <si>
    <t>100/120</t>
  </si>
  <si>
    <t>125/150</t>
  </si>
  <si>
    <t>Red Chief</t>
  </si>
  <si>
    <t>Red Delicious</t>
  </si>
  <si>
    <t>70/100</t>
  </si>
  <si>
    <t>Anjous</t>
  </si>
  <si>
    <t>Pomelo</t>
  </si>
  <si>
    <t>Star Ruby</t>
  </si>
  <si>
    <t>Ribier</t>
  </si>
  <si>
    <t>Dauphine</t>
  </si>
  <si>
    <t>Sharon</t>
  </si>
  <si>
    <t>Braeburn</t>
  </si>
  <si>
    <t>Cox</t>
  </si>
  <si>
    <t>Forelle</t>
  </si>
  <si>
    <t>13 kilos</t>
  </si>
  <si>
    <t>04/2012</t>
  </si>
  <si>
    <t>Cerezos</t>
  </si>
  <si>
    <t>Nueces</t>
  </si>
  <si>
    <t>Paltos</t>
  </si>
  <si>
    <t>Viñedos de mesa</t>
  </si>
  <si>
    <t xml:space="preserve">Exportaciones de las principales especies de fruta fresca, por variedad </t>
  </si>
  <si>
    <t xml:space="preserve">Las demás,uva fresca, variedad Thompson Seedless </t>
  </si>
  <si>
    <t xml:space="preserve">Las demás,uva fresca, variedad Red Globe </t>
  </si>
  <si>
    <t xml:space="preserve">Uva fresca, variedad Crimson Seedless orgánica  </t>
  </si>
  <si>
    <t xml:space="preserve">Las demás, uva fresca, variedad Crimson Seedless </t>
  </si>
  <si>
    <t>Uva fresca, variedad Flame Seedless orgánica</t>
  </si>
  <si>
    <t xml:space="preserve">Las demás, uva fresca, variedad Flame Seedless </t>
  </si>
  <si>
    <t xml:space="preserve">Las demás, uva fresca, las demás variedades </t>
  </si>
  <si>
    <t>Uva fresca, variedad Sugraone orgánica</t>
  </si>
  <si>
    <t xml:space="preserve">Las demás, uva fresca, variedad Sugraone </t>
  </si>
  <si>
    <t xml:space="preserve">Las demás, uva fresca, variedad Black Seedless </t>
  </si>
  <si>
    <t>08081010 - Manzanas frescas, variedad Richared Delicious</t>
  </si>
  <si>
    <t>08081020 - Manzanas frescas, variedad Royal Gala</t>
  </si>
  <si>
    <t>08081029 - Las demás manzanas frescas, variedad Royal Gala (desde 2012)</t>
  </si>
  <si>
    <t>08081030 - Manzanas frescas, variedad Red Starking</t>
  </si>
  <si>
    <t>08081040 - Manzanas frescas, variedad Fuji</t>
  </si>
  <si>
    <t>08081050 - Manzanas frescas, variedad Braebum</t>
  </si>
  <si>
    <t>08081060 - Manzanas frescas, variedad Granny Smith</t>
  </si>
  <si>
    <t>08081061 - Manzanas frescas, variedad Granny Smith orgánicas (desde 2012)</t>
  </si>
  <si>
    <t>08081069 - Las demás manzanas frescas, variedad Granny Smith (desde 2012)</t>
  </si>
  <si>
    <t>08081070 - Manzanas frescas, variedad Red Chief (desde 2007)</t>
  </si>
  <si>
    <t xml:space="preserve">Uva fresca, variedad Ruby Seedless  </t>
  </si>
  <si>
    <t xml:space="preserve">Las demás, uva fresca, variedad Ruby Seedless </t>
  </si>
  <si>
    <t>08082011 - Peras Packham's Triumph, frescas</t>
  </si>
  <si>
    <t>08083010 - Peras variedad Packham's Triumph, frescas (desde 2012)</t>
  </si>
  <si>
    <t>08083020 - Peras asiáticas, frescas (desde 2012)</t>
  </si>
  <si>
    <t>08083030 - Peras variedad Abate Fetel, frescas (desde 2012)</t>
  </si>
  <si>
    <t>08083050 - Peras variedad Beurre Bosc, frescas (desde 2012)</t>
  </si>
  <si>
    <t>08081021 - Manzanas frescas, variedad Royal Gala orgánicas (desde 2012)</t>
  </si>
  <si>
    <t>Precios en dólares americanos por unidad de embalaje</t>
  </si>
  <si>
    <t>Precios en euros por unidad de embalaje</t>
  </si>
  <si>
    <t>Precios en centavos de libra esterlina por unidad de embalaje</t>
  </si>
  <si>
    <t>Ciruelo japonés</t>
  </si>
  <si>
    <t xml:space="preserve">Ciruelas </t>
  </si>
  <si>
    <t>Producción* y exportaciones de ciruelas frescas</t>
  </si>
  <si>
    <t xml:space="preserve">Exportaciones </t>
  </si>
  <si>
    <t>Superm.</t>
  </si>
  <si>
    <t>Superficie y producción de ciruelas japonesas 2000-2011</t>
  </si>
  <si>
    <t>Precios promedio a consumidor marzo 2009-mayo 2012</t>
  </si>
  <si>
    <t>Precios mayoristas para las principales especies frutícolas marzo 2009-mayo 2012</t>
  </si>
  <si>
    <t>Enero-mayo</t>
  </si>
  <si>
    <t>Taiwán</t>
  </si>
  <si>
    <t>Enero-mayo **</t>
  </si>
  <si>
    <t>Var % 12/11</t>
  </si>
  <si>
    <t xml:space="preserve">Enero-mayo </t>
  </si>
  <si>
    <t>Castañas, frescas o secas con cáscara</t>
  </si>
  <si>
    <t>Castañas, frescas o secas sin cáscara</t>
  </si>
  <si>
    <t>enero-mayo 2011</t>
  </si>
  <si>
    <t>enero-mayo 2012</t>
  </si>
  <si>
    <t xml:space="preserve">Uva fresca, variedad Ruby Seedless  orgánica </t>
  </si>
  <si>
    <t>08081050 - Manzanas frescas, variedad Braebum orgánica</t>
  </si>
  <si>
    <t>18/18</t>
  </si>
  <si>
    <t>20/22</t>
  </si>
  <si>
    <t>60/66</t>
  </si>
  <si>
    <t>cont-a granel</t>
  </si>
  <si>
    <t>Nva. Zelanda</t>
  </si>
  <si>
    <t>23/23</t>
  </si>
  <si>
    <t>24/32</t>
  </si>
  <si>
    <t>34/36</t>
  </si>
  <si>
    <t>34/34</t>
  </si>
  <si>
    <t>Ecuador</t>
  </si>
  <si>
    <t>15/20</t>
  </si>
  <si>
    <t>Shinko</t>
  </si>
  <si>
    <t>10/14</t>
  </si>
  <si>
    <t>20/25</t>
  </si>
  <si>
    <t>27/30</t>
  </si>
  <si>
    <t>33/36</t>
  </si>
  <si>
    <t>39/42</t>
  </si>
  <si>
    <t>Sudafrica</t>
  </si>
  <si>
    <t>64/64</t>
  </si>
  <si>
    <t>Clementina</t>
  </si>
  <si>
    <t>72/72</t>
  </si>
  <si>
    <t>80/120</t>
  </si>
  <si>
    <t>130/130</t>
  </si>
  <si>
    <t>72/100</t>
  </si>
  <si>
    <t>60/60</t>
  </si>
  <si>
    <t>90/135</t>
  </si>
  <si>
    <t>80/113</t>
  </si>
  <si>
    <t>125/135</t>
  </si>
  <si>
    <t>90/100</t>
  </si>
  <si>
    <t>120/125</t>
  </si>
  <si>
    <t>135/135</t>
  </si>
  <si>
    <t>70/70</t>
  </si>
  <si>
    <t>70/110</t>
  </si>
  <si>
    <t>Navel</t>
  </si>
  <si>
    <t>40/40</t>
  </si>
  <si>
    <t>48/72</t>
  </si>
  <si>
    <t>88/105</t>
  </si>
  <si>
    <t>Packams</t>
  </si>
  <si>
    <t>60/90</t>
  </si>
  <si>
    <t>45/60</t>
  </si>
  <si>
    <t>15-17 kilos</t>
  </si>
  <si>
    <t>32/32</t>
  </si>
  <si>
    <t>35/40</t>
  </si>
  <si>
    <t>45/50</t>
  </si>
  <si>
    <t>55/60</t>
  </si>
  <si>
    <t>White</t>
  </si>
  <si>
    <t>35/45</t>
  </si>
  <si>
    <t>2,5 kilos</t>
  </si>
  <si>
    <t>11 kilos</t>
  </si>
  <si>
    <t>12 kilos</t>
  </si>
  <si>
    <t>Pink Lady</t>
  </si>
  <si>
    <t>Conference</t>
  </si>
  <si>
    <t>Flamingo</t>
  </si>
  <si>
    <t>Abate Fetel</t>
  </si>
  <si>
    <t>Z-Cebollas</t>
  </si>
  <si>
    <t>20 kilos</t>
  </si>
  <si>
    <t>05/2012</t>
  </si>
  <si>
    <t xml:space="preserve">          Avance enero-mayo 2012</t>
  </si>
  <si>
    <t>JUNIO</t>
  </si>
  <si>
    <t>Avance enero-mayo 2012</t>
  </si>
  <si>
    <t xml:space="preserve">Cuadro 4 </t>
  </si>
  <si>
    <t>s/d ** Los precios FOB para los cinco meses de 2012 no pueden ser calculados aún, a la espera de los informes de variación de valor (IVV), los cuales pueden registrar importantes variaciones al alza.</t>
  </si>
  <si>
    <t>SUBTOTAL</t>
  </si>
  <si>
    <t>Otros países</t>
  </si>
  <si>
    <t>Hong Kong</t>
  </si>
  <si>
    <t>08081041 - Manzanas frescas, variedad Fuji orgánicas</t>
  </si>
  <si>
    <t>08082014 - Peras Abate Fetel, frescas (desde 2007)</t>
  </si>
  <si>
    <t>Maracuyá (Passionfruit)</t>
  </si>
  <si>
    <t>Pera asiática</t>
  </si>
  <si>
    <t>s/e</t>
  </si>
  <si>
    <t xml:space="preserve">Fuente: Federal State Market News Service                                               </t>
  </si>
  <si>
    <t>Baby (tipo)</t>
  </si>
  <si>
    <t>Packham's Triumph</t>
  </si>
  <si>
    <t>Crimson Seedless</t>
  </si>
  <si>
    <t>Nueva Zelanda</t>
  </si>
  <si>
    <t>cartón avión</t>
  </si>
  <si>
    <t>Anjou</t>
  </si>
  <si>
    <t>Packams'</t>
  </si>
  <si>
    <t>Sudáfrica</t>
  </si>
  <si>
    <t xml:space="preserve">Fuente: Dutch Fruit Market Tricop Sales Reports.                                        </t>
  </si>
  <si>
    <t>(Al 25/05/2012 : 1 dólar EE.UU. = 507,83 pesos chilenos)</t>
  </si>
  <si>
    <t>(Al 25/05/2012 : 1 euro = 1,254 dólares EE.UU. = 636,86 pesos chilenos)</t>
  </si>
  <si>
    <t>(Al 25/05/2012 : 1 centavo de libra esterlina = 0,02 dólares EE.UU. = 7,96 pesos chilenos)</t>
  </si>
  <si>
    <t>Arándano</t>
  </si>
  <si>
    <t>Higo, breva</t>
  </si>
  <si>
    <t>G.B. = sin información de precio</t>
  </si>
  <si>
    <t xml:space="preserve">Fuente: Fresh Produce Journal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</si>
</sst>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dd/mm/yy"/>
    <numFmt numFmtId="167" formatCode="_(* #,##0_);_(* \(#,##0\);_(* &quot;-&quot;??_);_(@_)"/>
    <numFmt numFmtId="168" formatCode="_-* #,##0.00\ _p_t_a_-;\-* #,##0.00\ _p_t_a_-;_-* &quot;-&quot;??\ _p_t_a_-;_-@_-"/>
    <numFmt numFmtId="169" formatCode="_-* #,##0_-;\-* #,##0_-;_-* &quot;-&quot;??_-;_-@_-"/>
    <numFmt numFmtId="170" formatCode="_(* #,##0.00_);_(* \(#,##0.00\);_(* &quot;-&quot;??_);_(@_)"/>
    <numFmt numFmtId="171" formatCode="0.000"/>
    <numFmt numFmtId="172" formatCode="#,##0.0##"/>
    <numFmt numFmtId="173" formatCode="0.0%"/>
  </numFmts>
  <fonts count="126">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b/>
      <sz val="9"/>
      <name val="Arial"/>
      <family val="2"/>
    </font>
    <font>
      <sz val="9"/>
      <name val="Arial"/>
      <family val="2"/>
    </font>
    <font>
      <sz val="10"/>
      <color indexed="10"/>
      <name val="Arial"/>
      <family val="2"/>
    </font>
    <font>
      <b/>
      <sz val="10"/>
      <color indexed="10"/>
      <name val="Arial"/>
      <family val="2"/>
    </font>
    <font>
      <u val="single"/>
      <sz val="11"/>
      <color indexed="12"/>
      <name val="Calibri"/>
      <family val="2"/>
    </font>
    <font>
      <u val="single"/>
      <sz val="11"/>
      <color indexed="20"/>
      <name val="Calibri"/>
      <family val="2"/>
    </font>
    <font>
      <sz val="10"/>
      <color indexed="8"/>
      <name val="Verdana"/>
      <family val="2"/>
    </font>
    <font>
      <sz val="10"/>
      <color indexed="8"/>
      <name val="Arial"/>
      <family val="2"/>
    </font>
    <font>
      <sz val="10"/>
      <color indexed="8"/>
      <name val="Calibri"/>
      <family val="2"/>
    </font>
    <font>
      <b/>
      <sz val="10"/>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b/>
      <sz val="11"/>
      <color indexed="56"/>
      <name val="Arial"/>
      <family val="2"/>
    </font>
    <font>
      <sz val="11"/>
      <color indexed="56"/>
      <name val="Arial"/>
      <family val="2"/>
    </font>
    <font>
      <sz val="8"/>
      <color indexed="56"/>
      <name val="Verdana"/>
      <family val="2"/>
    </font>
    <font>
      <sz val="11"/>
      <color indexed="56"/>
      <name val="Calibri"/>
      <family val="2"/>
    </font>
    <font>
      <sz val="12"/>
      <color indexed="56"/>
      <name val="Calibri"/>
      <family val="2"/>
    </font>
    <font>
      <u val="single"/>
      <sz val="12"/>
      <color indexed="56"/>
      <name val="Calibri"/>
      <family val="2"/>
    </font>
    <font>
      <sz val="8"/>
      <color indexed="56"/>
      <name val="Calibri"/>
      <family val="2"/>
    </font>
    <font>
      <sz val="11"/>
      <color indexed="8"/>
      <name val="Arial"/>
      <family val="2"/>
    </font>
    <font>
      <sz val="8"/>
      <color indexed="8"/>
      <name val="Arial"/>
      <family val="2"/>
    </font>
    <font>
      <b/>
      <sz val="8"/>
      <color indexed="8"/>
      <name val="Arial"/>
      <family val="2"/>
    </font>
    <font>
      <sz val="10"/>
      <color indexed="30"/>
      <name val="Arial"/>
      <family val="2"/>
    </font>
    <font>
      <sz val="9"/>
      <color indexed="8"/>
      <name val="Arial"/>
      <family val="2"/>
    </font>
    <font>
      <sz val="8"/>
      <color indexed="19"/>
      <name val="Arial"/>
      <family val="2"/>
    </font>
    <font>
      <sz val="8"/>
      <color indexed="8"/>
      <name val="Calibri"/>
      <family val="2"/>
    </font>
    <font>
      <b/>
      <sz val="8"/>
      <color indexed="8"/>
      <name val="Calibri"/>
      <family val="2"/>
    </font>
    <font>
      <sz val="10"/>
      <color indexed="17"/>
      <name val="Arial"/>
      <family val="2"/>
    </font>
    <font>
      <sz val="11"/>
      <color indexed="62"/>
      <name val="Calibri"/>
      <family val="2"/>
    </font>
    <font>
      <sz val="11"/>
      <color indexed="30"/>
      <name val="Calibri"/>
      <family val="2"/>
    </font>
    <font>
      <sz val="11"/>
      <color indexed="57"/>
      <name val="Calibri"/>
      <family val="2"/>
    </font>
    <font>
      <sz val="16"/>
      <color indexed="10"/>
      <name val="Calibri"/>
      <family val="2"/>
    </font>
    <font>
      <b/>
      <sz val="9"/>
      <color indexed="8"/>
      <name val="Arial"/>
      <family val="2"/>
    </font>
    <font>
      <b/>
      <sz val="16"/>
      <color indexed="8"/>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5"/>
      <color indexed="8"/>
      <name val="Arial"/>
      <family val="0"/>
    </font>
    <font>
      <b/>
      <sz val="10"/>
      <color indexed="57"/>
      <name val="Arial"/>
      <family val="0"/>
    </font>
    <font>
      <b/>
      <sz val="9.6"/>
      <color indexed="8"/>
      <name val="Arial"/>
      <family val="0"/>
    </font>
    <font>
      <sz val="10"/>
      <color indexed="57"/>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sz val="10"/>
      <color theme="1"/>
      <name val="Calibri"/>
      <family val="2"/>
    </font>
    <font>
      <b/>
      <sz val="10"/>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b/>
      <sz val="11"/>
      <color theme="3"/>
      <name val="Arial"/>
      <family val="2"/>
    </font>
    <font>
      <sz val="11"/>
      <color theme="3"/>
      <name val="Arial"/>
      <family val="2"/>
    </font>
    <font>
      <sz val="8"/>
      <color theme="3"/>
      <name val="Verdana"/>
      <family val="2"/>
    </font>
    <font>
      <sz val="11"/>
      <color theme="3"/>
      <name val="Calibri"/>
      <family val="2"/>
    </font>
    <font>
      <sz val="12"/>
      <color theme="3"/>
      <name val="Calibri"/>
      <family val="2"/>
    </font>
    <font>
      <u val="single"/>
      <sz val="12"/>
      <color theme="3"/>
      <name val="Calibri"/>
      <family val="2"/>
    </font>
    <font>
      <sz val="8"/>
      <color theme="3"/>
      <name val="Calibri"/>
      <family val="2"/>
    </font>
    <font>
      <sz val="11"/>
      <color theme="1"/>
      <name val="Arial"/>
      <family val="2"/>
    </font>
    <font>
      <sz val="8"/>
      <color theme="1"/>
      <name val="Arial"/>
      <family val="2"/>
    </font>
    <font>
      <b/>
      <sz val="8"/>
      <color theme="1"/>
      <name val="Arial"/>
      <family val="2"/>
    </font>
    <font>
      <sz val="10"/>
      <color rgb="FF0070C0"/>
      <name val="Arial"/>
      <family val="2"/>
    </font>
    <font>
      <sz val="9"/>
      <color rgb="FF000000"/>
      <name val="Arial"/>
      <family val="2"/>
    </font>
    <font>
      <sz val="8"/>
      <color rgb="FF6A5C1A"/>
      <name val="Arial"/>
      <family val="2"/>
    </font>
    <font>
      <sz val="10"/>
      <color rgb="FFFF0000"/>
      <name val="Arial"/>
      <family val="2"/>
    </font>
    <font>
      <sz val="8"/>
      <color theme="1"/>
      <name val="Calibri"/>
      <family val="2"/>
    </font>
    <font>
      <b/>
      <sz val="8"/>
      <color theme="1"/>
      <name val="Calibri"/>
      <family val="2"/>
    </font>
    <font>
      <sz val="10"/>
      <color rgb="FF00B050"/>
      <name val="Arial"/>
      <family val="2"/>
    </font>
    <font>
      <sz val="10"/>
      <color theme="6" tint="-0.4999699890613556"/>
      <name val="Arial"/>
      <family val="2"/>
    </font>
    <font>
      <sz val="11"/>
      <color theme="3" tint="0.39998000860214233"/>
      <name val="Calibri"/>
      <family val="2"/>
    </font>
    <font>
      <sz val="11"/>
      <color rgb="FF0070C0"/>
      <name val="Calibri"/>
      <family val="2"/>
    </font>
    <font>
      <sz val="11"/>
      <color theme="6" tint="-0.24997000396251678"/>
      <name val="Calibri"/>
      <family val="2"/>
    </font>
    <font>
      <sz val="16"/>
      <color rgb="FFFF0000"/>
      <name val="Calibri"/>
      <family val="2"/>
    </font>
    <font>
      <b/>
      <sz val="9"/>
      <color rgb="FF000000"/>
      <name val="Arial"/>
      <family val="2"/>
    </font>
    <font>
      <b/>
      <sz val="16"/>
      <color theme="1"/>
      <name val="Arial"/>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border>
    <border>
      <left/>
      <right/>
      <top style="thin">
        <color indexed="55"/>
      </top>
      <bottom style="thin"/>
    </border>
    <border>
      <left/>
      <right/>
      <top style="thin">
        <color indexed="55"/>
      </top>
      <bottom style="thin">
        <color indexed="55"/>
      </bottom>
    </border>
    <border>
      <left/>
      <right style="thin"/>
      <top style="thin">
        <color indexed="55"/>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top/>
      <bottom style="thin">
        <color indexed="55"/>
      </bottom>
    </border>
    <border>
      <left/>
      <right style="thin">
        <color indexed="8"/>
      </right>
      <top/>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8" fillId="29" borderId="1" applyNumberFormat="0" applyAlignment="0" applyProtection="0"/>
    <xf numFmtId="0" fontId="79" fillId="0" borderId="0" applyNumberFormat="0" applyFill="0" applyBorder="0" applyAlignment="0" applyProtection="0"/>
    <xf numFmtId="0" fontId="6" fillId="0" borderId="0" applyNumberFormat="0" applyFill="0" applyBorder="0" applyAlignment="0" applyProtection="0"/>
    <xf numFmtId="0" fontId="80" fillId="0" borderId="0" applyNumberFormat="0" applyFill="0" applyBorder="0" applyAlignment="0" applyProtection="0"/>
    <xf numFmtId="0" fontId="8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83" fillId="21" borderId="5"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77" fillId="0" borderId="8" applyNumberFormat="0" applyFill="0" applyAlignment="0" applyProtection="0"/>
    <xf numFmtId="0" fontId="89" fillId="0" borderId="9" applyNumberFormat="0" applyFill="0" applyAlignment="0" applyProtection="0"/>
  </cellStyleXfs>
  <cellXfs count="370">
    <xf numFmtId="0" fontId="0" fillId="0" borderId="0" xfId="0" applyFont="1" applyAlignment="1">
      <alignment/>
    </xf>
    <xf numFmtId="0" fontId="0" fillId="0" borderId="0" xfId="58">
      <alignment/>
      <protection/>
    </xf>
    <xf numFmtId="0" fontId="90" fillId="0" borderId="0" xfId="58" applyFont="1" applyAlignment="1">
      <alignment horizontal="center"/>
      <protection/>
    </xf>
    <xf numFmtId="0" fontId="2" fillId="0" borderId="0" xfId="58" applyFont="1">
      <alignment/>
      <protection/>
    </xf>
    <xf numFmtId="0" fontId="0" fillId="0" borderId="0" xfId="58" applyBorder="1">
      <alignment/>
      <protection/>
    </xf>
    <xf numFmtId="0" fontId="91" fillId="0" borderId="0" xfId="0" applyFont="1" applyAlignment="1">
      <alignment/>
    </xf>
    <xf numFmtId="0" fontId="92" fillId="0" borderId="0" xfId="0" applyFont="1" applyAlignment="1">
      <alignment/>
    </xf>
    <xf numFmtId="0" fontId="91" fillId="0" borderId="0" xfId="0" applyFont="1" applyAlignment="1">
      <alignment horizontal="right"/>
    </xf>
    <xf numFmtId="0" fontId="92" fillId="0" borderId="0" xfId="0" applyFont="1" applyAlignment="1">
      <alignment horizontal="right"/>
    </xf>
    <xf numFmtId="0" fontId="93" fillId="0" borderId="0" xfId="0" applyFont="1" applyBorder="1" applyAlignment="1">
      <alignment horizontal="center"/>
    </xf>
    <xf numFmtId="0" fontId="93" fillId="0" borderId="0" xfId="0" applyFont="1" applyBorder="1" applyAlignment="1">
      <alignment/>
    </xf>
    <xf numFmtId="0" fontId="91" fillId="0" borderId="0" xfId="0" applyFont="1" applyFill="1" applyAlignment="1">
      <alignment/>
    </xf>
    <xf numFmtId="0" fontId="4" fillId="0" borderId="0" xfId="58" applyFont="1" applyBorder="1" applyAlignment="1">
      <alignment vertical="center" wrapText="1"/>
      <protection/>
    </xf>
    <xf numFmtId="0" fontId="93" fillId="0" borderId="0" xfId="0" applyFont="1" applyAlignment="1">
      <alignment horizontal="center"/>
    </xf>
    <xf numFmtId="0" fontId="91" fillId="0" borderId="0" xfId="0" applyFont="1" applyAlignment="1">
      <alignment/>
    </xf>
    <xf numFmtId="0" fontId="91" fillId="0" borderId="0" xfId="0" applyFont="1" applyAlignment="1">
      <alignment/>
    </xf>
    <xf numFmtId="0" fontId="2" fillId="33" borderId="10" xfId="0" applyFont="1" applyFill="1" applyBorder="1" applyAlignment="1">
      <alignment horizontal="center" vertical="center" wrapText="1"/>
    </xf>
    <xf numFmtId="0" fontId="93" fillId="0" borderId="0" xfId="0" applyFont="1" applyAlignment="1">
      <alignment/>
    </xf>
    <xf numFmtId="0" fontId="93" fillId="33" borderId="11" xfId="0" applyFont="1" applyFill="1" applyBorder="1" applyAlignment="1">
      <alignment horizontal="center"/>
    </xf>
    <xf numFmtId="0" fontId="2" fillId="33" borderId="0" xfId="0"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4" fontId="7" fillId="33" borderId="0" xfId="0" applyNumberFormat="1" applyFont="1" applyFill="1" applyBorder="1" applyAlignment="1">
      <alignment/>
    </xf>
    <xf numFmtId="0" fontId="91"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0" xfId="0" applyFont="1" applyFill="1" applyBorder="1" applyAlignment="1">
      <alignment/>
    </xf>
    <xf numFmtId="3" fontId="2" fillId="33" borderId="0" xfId="0" applyNumberFormat="1" applyFont="1" applyFill="1" applyBorder="1" applyAlignment="1">
      <alignment/>
    </xf>
    <xf numFmtId="164" fontId="2" fillId="33" borderId="0" xfId="0" applyNumberFormat="1" applyFont="1" applyFill="1" applyBorder="1" applyAlignment="1">
      <alignment/>
    </xf>
    <xf numFmtId="0" fontId="7" fillId="33" borderId="0" xfId="0" applyFont="1" applyFill="1" applyAlignment="1">
      <alignment/>
    </xf>
    <xf numFmtId="2" fontId="91"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93" fillId="33" borderId="0" xfId="0" applyNumberFormat="1" applyFont="1" applyFill="1" applyAlignment="1">
      <alignment horizontal="center"/>
    </xf>
    <xf numFmtId="0" fontId="91" fillId="33" borderId="0" xfId="49" applyNumberFormat="1" applyFont="1" applyFill="1" applyAlignment="1">
      <alignment horizontal="center"/>
    </xf>
    <xf numFmtId="0" fontId="91" fillId="33" borderId="0" xfId="0" applyNumberFormat="1" applyFont="1" applyFill="1" applyAlignment="1">
      <alignment horizontal="center"/>
    </xf>
    <xf numFmtId="2" fontId="2" fillId="33" borderId="0" xfId="0" applyNumberFormat="1" applyFont="1" applyFill="1" applyAlignment="1">
      <alignment horizontal="center"/>
    </xf>
    <xf numFmtId="165" fontId="2" fillId="33" borderId="0" xfId="0" applyNumberFormat="1" applyFont="1" applyFill="1" applyAlignment="1">
      <alignment/>
    </xf>
    <xf numFmtId="0" fontId="13" fillId="33" borderId="0" xfId="69" applyFont="1" applyFill="1" applyBorder="1" applyProtection="1">
      <alignment/>
      <protection/>
    </xf>
    <xf numFmtId="0" fontId="12" fillId="33" borderId="10" xfId="69" applyFont="1" applyFill="1" applyBorder="1" applyAlignment="1" applyProtection="1">
      <alignment horizontal="left"/>
      <protection/>
    </xf>
    <xf numFmtId="0" fontId="13" fillId="33" borderId="0" xfId="69" applyFont="1" applyFill="1" applyBorder="1" applyAlignment="1" applyProtection="1">
      <alignment horizontal="left"/>
      <protection/>
    </xf>
    <xf numFmtId="0" fontId="13" fillId="33" borderId="0" xfId="69" applyFont="1" applyFill="1" applyBorder="1" applyAlignment="1" applyProtection="1">
      <alignment horizontal="center" vertical="center"/>
      <protection/>
    </xf>
    <xf numFmtId="0" fontId="13" fillId="33" borderId="0" xfId="58" applyFont="1" applyFill="1" applyAlignment="1">
      <alignment horizontal="left" vertical="center"/>
      <protection/>
    </xf>
    <xf numFmtId="0" fontId="12" fillId="33" borderId="0" xfId="58" applyFont="1" applyFill="1" applyAlignment="1">
      <alignment horizontal="left" vertical="center"/>
      <protection/>
    </xf>
    <xf numFmtId="0" fontId="11" fillId="33" borderId="11" xfId="69" applyFont="1" applyFill="1" applyBorder="1" applyAlignment="1" applyProtection="1">
      <alignment horizontal="left"/>
      <protection/>
    </xf>
    <xf numFmtId="0" fontId="11" fillId="33" borderId="11" xfId="69" applyFont="1" applyFill="1" applyBorder="1" applyProtection="1">
      <alignment/>
      <protection/>
    </xf>
    <xf numFmtId="0" fontId="4" fillId="33" borderId="0" xfId="69" applyFont="1" applyFill="1" applyBorder="1" applyAlignment="1" applyProtection="1">
      <alignment horizontal="left"/>
      <protection/>
    </xf>
    <xf numFmtId="0" fontId="4" fillId="33" borderId="0" xfId="58" applyFont="1" applyFill="1" applyAlignment="1">
      <alignment horizontal="left"/>
      <protection/>
    </xf>
    <xf numFmtId="0" fontId="91" fillId="33" borderId="0" xfId="0" applyFont="1" applyFill="1" applyBorder="1" applyAlignment="1">
      <alignment/>
    </xf>
    <xf numFmtId="0" fontId="93" fillId="33" borderId="0" xfId="0" applyFont="1" applyFill="1" applyAlignment="1">
      <alignment horizontal="center"/>
    </xf>
    <xf numFmtId="3" fontId="91" fillId="33" borderId="0" xfId="0" applyNumberFormat="1" applyFont="1" applyFill="1" applyBorder="1" applyAlignment="1">
      <alignment/>
    </xf>
    <xf numFmtId="0" fontId="91" fillId="33" borderId="0" xfId="0" applyFont="1" applyFill="1" applyAlignment="1">
      <alignment/>
    </xf>
    <xf numFmtId="0" fontId="93" fillId="33" borderId="0" xfId="0" applyFont="1" applyFill="1" applyAlignment="1">
      <alignment/>
    </xf>
    <xf numFmtId="0" fontId="93" fillId="33" borderId="11" xfId="0" applyFont="1" applyFill="1" applyBorder="1" applyAlignment="1">
      <alignment horizontal="center" vertical="top"/>
    </xf>
    <xf numFmtId="0" fontId="91" fillId="33" borderId="0" xfId="0" applyFont="1" applyFill="1" applyAlignment="1">
      <alignment horizontal="right"/>
    </xf>
    <xf numFmtId="0" fontId="91" fillId="33" borderId="0" xfId="0" applyFont="1" applyFill="1" applyBorder="1" applyAlignment="1">
      <alignment horizontal="center" vertical="center" wrapText="1"/>
    </xf>
    <xf numFmtId="167" fontId="91" fillId="33" borderId="0" xfId="49" applyNumberFormat="1" applyFont="1" applyFill="1" applyBorder="1" applyAlignment="1">
      <alignment horizontal="right" vertical="center" wrapText="1"/>
    </xf>
    <xf numFmtId="3" fontId="91" fillId="33" borderId="0" xfId="0" applyNumberFormat="1" applyFont="1" applyFill="1" applyBorder="1" applyAlignment="1">
      <alignment horizontal="center"/>
    </xf>
    <xf numFmtId="1" fontId="91" fillId="33" borderId="0" xfId="0" applyNumberFormat="1" applyFont="1" applyFill="1" applyBorder="1" applyAlignment="1">
      <alignment/>
    </xf>
    <xf numFmtId="0" fontId="0" fillId="33" borderId="0" xfId="58" applyFill="1">
      <alignment/>
      <protection/>
    </xf>
    <xf numFmtId="0" fontId="94" fillId="33" borderId="0" xfId="58" applyFont="1" applyFill="1">
      <alignment/>
      <protection/>
    </xf>
    <xf numFmtId="0" fontId="95" fillId="33" borderId="0" xfId="58" applyFont="1" applyFill="1">
      <alignment/>
      <protection/>
    </xf>
    <xf numFmtId="0" fontId="90" fillId="33" borderId="0" xfId="58" applyFont="1" applyFill="1" applyAlignment="1">
      <alignment horizontal="center"/>
      <protection/>
    </xf>
    <xf numFmtId="0" fontId="96" fillId="33" borderId="0" xfId="58" applyFont="1" applyFill="1" applyAlignment="1">
      <alignment horizontal="center"/>
      <protection/>
    </xf>
    <xf numFmtId="0" fontId="4" fillId="33" borderId="0" xfId="58" applyFont="1" applyFill="1">
      <alignment/>
      <protection/>
    </xf>
    <xf numFmtId="0" fontId="5" fillId="33" borderId="0" xfId="58" applyFont="1" applyFill="1">
      <alignment/>
      <protection/>
    </xf>
    <xf numFmtId="0" fontId="97" fillId="33" borderId="0" xfId="58" applyFont="1" applyFill="1">
      <alignment/>
      <protection/>
    </xf>
    <xf numFmtId="0" fontId="94" fillId="33" borderId="0" xfId="58" applyFont="1" applyFill="1" quotePrefix="1">
      <alignment/>
      <protection/>
    </xf>
    <xf numFmtId="0" fontId="98" fillId="33" borderId="0" xfId="58" applyFont="1" applyFill="1">
      <alignment/>
      <protection/>
    </xf>
    <xf numFmtId="0" fontId="2" fillId="33" borderId="0" xfId="58" applyFont="1" applyFill="1">
      <alignment/>
      <protection/>
    </xf>
    <xf numFmtId="17" fontId="96" fillId="33" borderId="0" xfId="58" applyNumberFormat="1" applyFont="1" applyFill="1" applyAlignment="1" quotePrefix="1">
      <alignment horizontal="center"/>
      <protection/>
    </xf>
    <xf numFmtId="0" fontId="99" fillId="33" borderId="0" xfId="58" applyFont="1" applyFill="1" applyAlignment="1">
      <alignment horizontal="left" indent="15"/>
      <protection/>
    </xf>
    <xf numFmtId="0" fontId="3" fillId="0" borderId="0" xfId="58" applyFont="1" applyAlignment="1">
      <alignment wrapText="1"/>
      <protection/>
    </xf>
    <xf numFmtId="0" fontId="100" fillId="33" borderId="0" xfId="58" applyFont="1" applyFill="1" applyAlignment="1">
      <alignment/>
      <protection/>
    </xf>
    <xf numFmtId="2" fontId="91" fillId="0" borderId="0" xfId="0" applyNumberFormat="1" applyFont="1" applyAlignment="1">
      <alignment/>
    </xf>
    <xf numFmtId="0" fontId="91" fillId="33" borderId="0" xfId="0" applyFont="1" applyFill="1" applyBorder="1" applyAlignment="1">
      <alignment horizontal="right" vertical="center" wrapText="1"/>
    </xf>
    <xf numFmtId="3" fontId="91" fillId="33" borderId="0" xfId="0" applyNumberFormat="1" applyFont="1" applyFill="1" applyBorder="1" applyAlignment="1">
      <alignment horizontal="right" vertical="center" wrapText="1"/>
    </xf>
    <xf numFmtId="166" fontId="91" fillId="0" borderId="0" xfId="0" applyNumberFormat="1" applyFont="1" applyAlignment="1">
      <alignment/>
    </xf>
    <xf numFmtId="2" fontId="91" fillId="0" borderId="0" xfId="0" applyNumberFormat="1" applyFont="1" applyAlignment="1">
      <alignment horizontal="right"/>
    </xf>
    <xf numFmtId="17" fontId="91" fillId="0" borderId="0" xfId="0" applyNumberFormat="1" applyFont="1" applyAlignment="1">
      <alignment/>
    </xf>
    <xf numFmtId="17" fontId="91" fillId="33" borderId="0" xfId="0" applyNumberFormat="1" applyFont="1" applyFill="1" applyBorder="1" applyAlignment="1" quotePrefix="1">
      <alignment horizontal="center" vertical="center" wrapText="1"/>
    </xf>
    <xf numFmtId="0" fontId="91" fillId="33" borderId="0" xfId="0" applyFont="1" applyFill="1" applyBorder="1" applyAlignment="1">
      <alignment horizontal="center"/>
    </xf>
    <xf numFmtId="169" fontId="91" fillId="33" borderId="0" xfId="49" applyNumberFormat="1" applyFont="1" applyFill="1" applyBorder="1" applyAlignment="1">
      <alignment horizontal="right" vertical="center" wrapText="1"/>
    </xf>
    <xf numFmtId="0" fontId="91" fillId="33" borderId="0" xfId="0" applyFont="1" applyFill="1" applyBorder="1" applyAlignment="1" applyProtection="1">
      <alignment vertical="center" wrapText="1"/>
      <protection/>
    </xf>
    <xf numFmtId="3" fontId="91" fillId="33" borderId="0" xfId="0" applyNumberFormat="1" applyFont="1" applyFill="1" applyBorder="1" applyAlignment="1" applyProtection="1">
      <alignment vertical="center" wrapText="1"/>
      <protection/>
    </xf>
    <xf numFmtId="0" fontId="13" fillId="33" borderId="0" xfId="58" applyFont="1" applyFill="1" applyAlignment="1">
      <alignment horizontal="left" vertical="center"/>
      <protection/>
    </xf>
    <xf numFmtId="0" fontId="101" fillId="33" borderId="0" xfId="69" applyFont="1" applyFill="1" applyBorder="1" applyAlignment="1" applyProtection="1">
      <alignment horizontal="center" vertical="center"/>
      <protection/>
    </xf>
    <xf numFmtId="0" fontId="102" fillId="33" borderId="0" xfId="69" applyFont="1" applyFill="1" applyBorder="1" applyAlignment="1" applyProtection="1">
      <alignment horizontal="center"/>
      <protection/>
    </xf>
    <xf numFmtId="0" fontId="101" fillId="33" borderId="10" xfId="69" applyFont="1" applyFill="1" applyBorder="1" applyAlignment="1" applyProtection="1">
      <alignment horizontal="center"/>
      <protection/>
    </xf>
    <xf numFmtId="0" fontId="103" fillId="33" borderId="0" xfId="58" applyFont="1" applyFill="1" applyAlignment="1">
      <alignment horizontal="center"/>
      <protection/>
    </xf>
    <xf numFmtId="0" fontId="103" fillId="33" borderId="0" xfId="69" applyFont="1" applyFill="1" applyBorder="1" applyAlignment="1" applyProtection="1">
      <alignment horizontal="center"/>
      <protection/>
    </xf>
    <xf numFmtId="0" fontId="104" fillId="0" borderId="0" xfId="0" applyFont="1" applyAlignment="1">
      <alignment horizontal="center"/>
    </xf>
    <xf numFmtId="0" fontId="104" fillId="33" borderId="0" xfId="69" applyFont="1" applyFill="1" applyBorder="1" applyAlignment="1" applyProtection="1">
      <alignment horizontal="center"/>
      <protection/>
    </xf>
    <xf numFmtId="0" fontId="105" fillId="33" borderId="0" xfId="69" applyFont="1" applyFill="1" applyBorder="1" applyAlignment="1" applyProtection="1">
      <alignment horizontal="center"/>
      <protection/>
    </xf>
    <xf numFmtId="0" fontId="106" fillId="33" borderId="0" xfId="45" applyFont="1" applyFill="1" applyAlignment="1" applyProtection="1">
      <alignment horizontal="center" vertical="center"/>
      <protection/>
    </xf>
    <xf numFmtId="0" fontId="105" fillId="33" borderId="0" xfId="58" applyFont="1" applyFill="1" applyAlignment="1">
      <alignment horizontal="center" vertical="center"/>
      <protection/>
    </xf>
    <xf numFmtId="0" fontId="107" fillId="33" borderId="11" xfId="69" applyFont="1" applyFill="1" applyBorder="1" applyAlignment="1" applyProtection="1">
      <alignment horizontal="center"/>
      <protection/>
    </xf>
    <xf numFmtId="17" fontId="0" fillId="0" borderId="0" xfId="58" applyNumberFormat="1">
      <alignment/>
      <protection/>
    </xf>
    <xf numFmtId="0" fontId="108" fillId="0" borderId="0" xfId="0" applyFont="1" applyBorder="1" applyAlignment="1">
      <alignment horizontal="center"/>
    </xf>
    <xf numFmtId="0" fontId="109" fillId="0" borderId="0" xfId="0" applyFont="1" applyBorder="1" applyAlignment="1">
      <alignment/>
    </xf>
    <xf numFmtId="0" fontId="110" fillId="0" borderId="0" xfId="0" applyFont="1" applyBorder="1" applyAlignment="1">
      <alignment horizontal="center"/>
    </xf>
    <xf numFmtId="0" fontId="92" fillId="0" borderId="0" xfId="0" applyFont="1" applyBorder="1" applyAlignment="1">
      <alignment/>
    </xf>
    <xf numFmtId="3" fontId="91" fillId="33" borderId="0" xfId="0" applyNumberFormat="1" applyFont="1" applyFill="1" applyBorder="1" applyAlignment="1">
      <alignment horizontal="right"/>
    </xf>
    <xf numFmtId="3" fontId="91" fillId="0" borderId="0" xfId="0" applyNumberFormat="1" applyFont="1" applyBorder="1" applyAlignment="1">
      <alignment/>
    </xf>
    <xf numFmtId="165" fontId="91" fillId="0" borderId="0" xfId="0" applyNumberFormat="1" applyFont="1" applyAlignment="1">
      <alignment/>
    </xf>
    <xf numFmtId="0" fontId="91"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3" fontId="0" fillId="0" borderId="0" xfId="0" applyNumberFormat="1" applyAlignment="1">
      <alignment/>
    </xf>
    <xf numFmtId="0" fontId="91" fillId="33" borderId="0" xfId="0" applyFont="1" applyFill="1" applyAlignment="1">
      <alignment vertical="center"/>
    </xf>
    <xf numFmtId="0" fontId="4" fillId="33" borderId="0" xfId="58" applyFont="1" applyFill="1" applyAlignment="1">
      <alignment horizontal="left"/>
      <protection/>
    </xf>
    <xf numFmtId="165" fontId="0" fillId="0" borderId="0" xfId="0" applyNumberFormat="1" applyAlignment="1">
      <alignment/>
    </xf>
    <xf numFmtId="1" fontId="7" fillId="34" borderId="0" xfId="0" applyNumberFormat="1" applyFont="1" applyFill="1" applyBorder="1" applyAlignment="1">
      <alignment horizontal="right" wrapText="1"/>
    </xf>
    <xf numFmtId="1" fontId="7" fillId="33" borderId="0" xfId="0" applyNumberFormat="1" applyFont="1" applyFill="1" applyBorder="1" applyAlignment="1" applyProtection="1">
      <alignment vertical="center" wrapText="1"/>
      <protection/>
    </xf>
    <xf numFmtId="0" fontId="91" fillId="0" borderId="0" xfId="0" applyFont="1" applyAlignment="1">
      <alignment wrapText="1"/>
    </xf>
    <xf numFmtId="3" fontId="91" fillId="33" borderId="0" xfId="0" applyNumberFormat="1" applyFont="1" applyFill="1" applyAlignment="1">
      <alignment/>
    </xf>
    <xf numFmtId="0" fontId="0" fillId="33" borderId="0" xfId="0" applyFill="1" applyAlignment="1">
      <alignment/>
    </xf>
    <xf numFmtId="3" fontId="111" fillId="33" borderId="11" xfId="0" applyNumberFormat="1" applyFont="1" applyFill="1" applyBorder="1" applyAlignment="1">
      <alignment/>
    </xf>
    <xf numFmtId="3" fontId="111" fillId="33" borderId="11" xfId="0" applyNumberFormat="1" applyFont="1" applyFill="1" applyBorder="1" applyAlignment="1">
      <alignment vertical="center" wrapText="1"/>
    </xf>
    <xf numFmtId="3" fontId="2" fillId="0" borderId="0" xfId="0" applyNumberFormat="1" applyFont="1" applyFill="1" applyBorder="1" applyAlignment="1">
      <alignment/>
    </xf>
    <xf numFmtId="164" fontId="2" fillId="0" borderId="0" xfId="0" applyNumberFormat="1" applyFont="1" applyFill="1" applyBorder="1" applyAlignment="1">
      <alignment/>
    </xf>
    <xf numFmtId="3" fontId="7" fillId="0" borderId="0" xfId="0" applyNumberFormat="1" applyFont="1" applyFill="1" applyBorder="1" applyAlignment="1">
      <alignment/>
    </xf>
    <xf numFmtId="1" fontId="7" fillId="34" borderId="0" xfId="0" applyNumberFormat="1" applyFont="1" applyFill="1" applyBorder="1" applyAlignment="1">
      <alignment horizontal="right" vertical="center" wrapText="1"/>
    </xf>
    <xf numFmtId="0" fontId="7" fillId="34" borderId="0" xfId="0" applyFont="1" applyFill="1" applyBorder="1" applyAlignment="1">
      <alignment horizontal="right" vertical="center" wrapText="1"/>
    </xf>
    <xf numFmtId="0" fontId="91" fillId="33" borderId="0" xfId="0" applyFont="1" applyFill="1" applyBorder="1" applyAlignment="1">
      <alignment horizontal="right"/>
    </xf>
    <xf numFmtId="49" fontId="91" fillId="0" borderId="0" xfId="0" applyNumberFormat="1" applyFont="1" applyAlignment="1">
      <alignment/>
    </xf>
    <xf numFmtId="0" fontId="91" fillId="33" borderId="0" xfId="0" applyFont="1" applyFill="1" applyBorder="1" applyAlignment="1">
      <alignment horizontal="right" vertical="center"/>
    </xf>
    <xf numFmtId="0" fontId="112" fillId="35" borderId="0" xfId="0" applyFont="1" applyFill="1" applyBorder="1" applyAlignment="1">
      <alignment/>
    </xf>
    <xf numFmtId="1" fontId="14" fillId="35" borderId="0" xfId="0" applyNumberFormat="1" applyFont="1" applyFill="1" applyBorder="1" applyAlignment="1">
      <alignment horizontal="center" vertical="center" wrapText="1"/>
    </xf>
    <xf numFmtId="17" fontId="14" fillId="35" borderId="0" xfId="0" applyNumberFormat="1" applyFont="1" applyFill="1" applyBorder="1" applyAlignment="1">
      <alignment horizontal="center" vertical="center" wrapText="1"/>
    </xf>
    <xf numFmtId="0" fontId="14" fillId="35" borderId="11" xfId="0" applyFont="1" applyFill="1" applyBorder="1" applyAlignment="1">
      <alignment horizontal="center" vertical="center" wrapText="1"/>
    </xf>
    <xf numFmtId="17" fontId="14" fillId="35" borderId="11" xfId="0" applyNumberFormat="1" applyFont="1" applyFill="1" applyBorder="1" applyAlignment="1">
      <alignment horizontal="center" vertical="center" wrapText="1"/>
    </xf>
    <xf numFmtId="0" fontId="7" fillId="35" borderId="12" xfId="0" applyFont="1" applyFill="1" applyBorder="1" applyAlignment="1">
      <alignment horizontal="left" vertical="center" wrapText="1"/>
    </xf>
    <xf numFmtId="3" fontId="7" fillId="35" borderId="12" xfId="0" applyNumberFormat="1" applyFont="1" applyFill="1" applyBorder="1" applyAlignment="1">
      <alignment horizontal="right" vertical="center" wrapText="1"/>
    </xf>
    <xf numFmtId="0" fontId="7" fillId="35" borderId="12" xfId="0" applyFont="1" applyFill="1" applyBorder="1" applyAlignment="1">
      <alignment horizontal="right" vertical="center" wrapText="1"/>
    </xf>
    <xf numFmtId="165" fontId="7" fillId="35" borderId="12" xfId="0" applyNumberFormat="1" applyFont="1" applyFill="1" applyBorder="1" applyAlignment="1">
      <alignment horizontal="right" vertical="center" wrapText="1"/>
    </xf>
    <xf numFmtId="2" fontId="7" fillId="35" borderId="12" xfId="0" applyNumberFormat="1" applyFont="1" applyFill="1" applyBorder="1" applyAlignment="1">
      <alignment horizontal="right" vertical="center"/>
    </xf>
    <xf numFmtId="0" fontId="2" fillId="35" borderId="12" xfId="0" applyFont="1" applyFill="1" applyBorder="1" applyAlignment="1">
      <alignment horizontal="left" vertical="center" wrapText="1"/>
    </xf>
    <xf numFmtId="3" fontId="2" fillId="35" borderId="12" xfId="0" applyNumberFormat="1" applyFont="1" applyFill="1" applyBorder="1" applyAlignment="1">
      <alignment horizontal="right" vertical="center" wrapText="1"/>
    </xf>
    <xf numFmtId="165" fontId="2" fillId="35" borderId="12" xfId="0" applyNumberFormat="1" applyFont="1" applyFill="1" applyBorder="1" applyAlignment="1">
      <alignment horizontal="right" wrapText="1"/>
    </xf>
    <xf numFmtId="2" fontId="2" fillId="35" borderId="12" xfId="0" applyNumberFormat="1" applyFont="1" applyFill="1" applyBorder="1" applyAlignment="1">
      <alignment horizontal="right" vertical="center"/>
    </xf>
    <xf numFmtId="0" fontId="2" fillId="35" borderId="13" xfId="0" applyFont="1" applyFill="1" applyBorder="1" applyAlignment="1">
      <alignment horizontal="left" vertical="center" wrapText="1"/>
    </xf>
    <xf numFmtId="3" fontId="2" fillId="35" borderId="10" xfId="0" applyNumberFormat="1" applyFont="1" applyFill="1" applyBorder="1" applyAlignment="1">
      <alignment horizontal="right" vertical="center" wrapText="1"/>
    </xf>
    <xf numFmtId="165" fontId="2" fillId="35" borderId="10" xfId="0" applyNumberFormat="1" applyFont="1" applyFill="1" applyBorder="1" applyAlignment="1">
      <alignment horizontal="right" wrapText="1"/>
    </xf>
    <xf numFmtId="169" fontId="2" fillId="35" borderId="10" xfId="49" applyNumberFormat="1" applyFont="1" applyFill="1" applyBorder="1" applyAlignment="1">
      <alignment horizontal="right" wrapText="1"/>
    </xf>
    <xf numFmtId="2" fontId="2" fillId="35" borderId="10" xfId="0" applyNumberFormat="1" applyFont="1" applyFill="1" applyBorder="1" applyAlignment="1">
      <alignment horizontal="right" vertical="center"/>
    </xf>
    <xf numFmtId="2" fontId="2" fillId="35" borderId="14" xfId="0" applyNumberFormat="1" applyFont="1" applyFill="1" applyBorder="1" applyAlignment="1">
      <alignment horizontal="right" vertical="center"/>
    </xf>
    <xf numFmtId="4" fontId="2" fillId="35" borderId="12" xfId="0" applyNumberFormat="1" applyFont="1" applyFill="1" applyBorder="1" applyAlignment="1">
      <alignment horizontal="right" vertical="center" wrapText="1"/>
    </xf>
    <xf numFmtId="4" fontId="2" fillId="35" borderId="10" xfId="0" applyNumberFormat="1" applyFont="1" applyFill="1" applyBorder="1" applyAlignment="1">
      <alignment horizontal="right" vertical="center" wrapText="1"/>
    </xf>
    <xf numFmtId="164" fontId="2" fillId="35" borderId="10" xfId="0" applyNumberFormat="1" applyFont="1" applyFill="1" applyBorder="1" applyAlignment="1">
      <alignment horizontal="right" vertical="center" wrapText="1"/>
    </xf>
    <xf numFmtId="4" fontId="2" fillId="35" borderId="14" xfId="0" applyNumberFormat="1" applyFont="1" applyFill="1" applyBorder="1" applyAlignment="1">
      <alignment horizontal="right" vertical="center" wrapText="1"/>
    </xf>
    <xf numFmtId="0" fontId="0" fillId="0" borderId="0" xfId="0" applyFont="1" applyFill="1" applyBorder="1" applyAlignment="1">
      <alignment/>
    </xf>
    <xf numFmtId="0" fontId="91" fillId="33" borderId="0" xfId="0" applyFont="1" applyFill="1" applyAlignment="1">
      <alignment/>
    </xf>
    <xf numFmtId="0" fontId="113" fillId="34" borderId="0" xfId="0" applyFont="1" applyFill="1" applyBorder="1" applyAlignment="1">
      <alignment horizontal="right" vertical="center" wrapText="1"/>
    </xf>
    <xf numFmtId="0" fontId="93" fillId="33" borderId="0" xfId="0" applyFont="1" applyFill="1" applyAlignment="1">
      <alignment horizontal="center"/>
    </xf>
    <xf numFmtId="0" fontId="91" fillId="33" borderId="0" xfId="0" applyFont="1" applyFill="1" applyAlignment="1">
      <alignment horizontal="left"/>
    </xf>
    <xf numFmtId="0" fontId="91" fillId="33" borderId="0" xfId="0" applyFont="1" applyFill="1" applyAlignment="1">
      <alignment/>
    </xf>
    <xf numFmtId="0" fontId="91" fillId="33" borderId="0" xfId="0" applyFont="1" applyFill="1" applyAlignment="1">
      <alignment horizontal="center"/>
    </xf>
    <xf numFmtId="0" fontId="106" fillId="33" borderId="0" xfId="45" applyFont="1" applyFill="1" applyAlignment="1" applyProtection="1">
      <alignment horizontal="center"/>
      <protection/>
    </xf>
    <xf numFmtId="0" fontId="114" fillId="33" borderId="0" xfId="0" applyFont="1" applyFill="1" applyBorder="1" applyAlignment="1">
      <alignment wrapText="1"/>
    </xf>
    <xf numFmtId="0" fontId="0" fillId="33" borderId="0" xfId="0" applyFont="1" applyFill="1" applyBorder="1" applyAlignment="1">
      <alignment/>
    </xf>
    <xf numFmtId="0" fontId="109" fillId="33" borderId="0" xfId="0" applyFont="1" applyFill="1" applyAlignment="1">
      <alignment/>
    </xf>
    <xf numFmtId="0" fontId="110" fillId="33" borderId="12" xfId="0" applyFont="1" applyFill="1" applyBorder="1" applyAlignment="1">
      <alignment horizontal="center"/>
    </xf>
    <xf numFmtId="166" fontId="91" fillId="33" borderId="0" xfId="0" applyNumberFormat="1" applyFont="1" applyFill="1" applyAlignment="1">
      <alignment/>
    </xf>
    <xf numFmtId="2" fontId="91" fillId="33" borderId="0" xfId="0" applyNumberFormat="1" applyFont="1" applyFill="1" applyAlignment="1">
      <alignment horizontal="right"/>
    </xf>
    <xf numFmtId="0" fontId="108" fillId="33" borderId="0" xfId="0" applyFont="1" applyFill="1" applyAlignment="1">
      <alignment/>
    </xf>
    <xf numFmtId="0" fontId="115" fillId="33" borderId="0" xfId="0" applyFont="1" applyFill="1" applyAlignment="1">
      <alignment/>
    </xf>
    <xf numFmtId="0" fontId="116" fillId="33" borderId="12" xfId="0" applyFont="1" applyFill="1" applyBorder="1" applyAlignment="1">
      <alignment horizontal="center"/>
    </xf>
    <xf numFmtId="4" fontId="91" fillId="33" borderId="0" xfId="0" applyNumberFormat="1" applyFont="1" applyFill="1" applyAlignment="1">
      <alignment horizontal="right"/>
    </xf>
    <xf numFmtId="0" fontId="110" fillId="33" borderId="11" xfId="0" applyFont="1" applyFill="1" applyBorder="1" applyAlignment="1">
      <alignment horizontal="center" vertical="center" wrapText="1"/>
    </xf>
    <xf numFmtId="0" fontId="93" fillId="33" borderId="0" xfId="0" applyFont="1" applyFill="1" applyAlignment="1">
      <alignment/>
    </xf>
    <xf numFmtId="1" fontId="0" fillId="33" borderId="0" xfId="0" applyNumberFormat="1" applyFill="1" applyBorder="1" applyAlignment="1">
      <alignment horizontal="center"/>
    </xf>
    <xf numFmtId="1" fontId="91" fillId="33" borderId="0" xfId="0" applyNumberFormat="1" applyFont="1" applyFill="1" applyBorder="1" applyAlignment="1">
      <alignment horizontal="right"/>
    </xf>
    <xf numFmtId="3" fontId="0" fillId="33" borderId="0" xfId="0" applyNumberFormat="1" applyFill="1" applyBorder="1" applyAlignment="1">
      <alignment horizontal="right"/>
    </xf>
    <xf numFmtId="3" fontId="0" fillId="33" borderId="0" xfId="0" applyNumberFormat="1" applyFill="1" applyBorder="1" applyAlignment="1">
      <alignment/>
    </xf>
    <xf numFmtId="1" fontId="0" fillId="33" borderId="0" xfId="0" applyNumberFormat="1" applyFill="1" applyBorder="1" applyAlignment="1">
      <alignment horizontal="right"/>
    </xf>
    <xf numFmtId="3" fontId="0" fillId="33" borderId="0" xfId="0" applyNumberFormat="1" applyFill="1" applyBorder="1" applyAlignment="1">
      <alignment horizontal="right" vertical="center"/>
    </xf>
    <xf numFmtId="1" fontId="0" fillId="33" borderId="0" xfId="0" applyNumberFormat="1" applyFill="1" applyBorder="1" applyAlignment="1">
      <alignment horizontal="right" vertical="center"/>
    </xf>
    <xf numFmtId="0" fontId="0" fillId="33" borderId="10" xfId="0" applyFill="1" applyBorder="1" applyAlignment="1">
      <alignment/>
    </xf>
    <xf numFmtId="0" fontId="93" fillId="33" borderId="15" xfId="0" applyFont="1" applyFill="1" applyBorder="1" applyAlignment="1">
      <alignment horizontal="center"/>
    </xf>
    <xf numFmtId="0" fontId="110" fillId="33" borderId="10" xfId="0" applyFont="1" applyFill="1" applyBorder="1" applyAlignment="1">
      <alignment horizontal="center"/>
    </xf>
    <xf numFmtId="0" fontId="91" fillId="33" borderId="15" xfId="0" applyFont="1" applyFill="1" applyBorder="1" applyAlignment="1">
      <alignment/>
    </xf>
    <xf numFmtId="3" fontId="117" fillId="33" borderId="0" xfId="62" applyNumberFormat="1" applyFont="1" applyFill="1" applyAlignment="1">
      <alignment horizontal="right" wrapText="1" indent="1"/>
      <protection/>
    </xf>
    <xf numFmtId="167" fontId="117" fillId="33" borderId="0" xfId="53" applyNumberFormat="1" applyFont="1" applyFill="1" applyAlignment="1">
      <alignment horizontal="right" wrapText="1" indent="1"/>
    </xf>
    <xf numFmtId="167" fontId="117" fillId="33" borderId="0" xfId="53" applyNumberFormat="1" applyFont="1" applyFill="1" applyAlignment="1">
      <alignment/>
    </xf>
    <xf numFmtId="3" fontId="117" fillId="33" borderId="11" xfId="0" applyNumberFormat="1" applyFont="1" applyFill="1" applyBorder="1" applyAlignment="1">
      <alignment/>
    </xf>
    <xf numFmtId="0" fontId="91" fillId="33" borderId="10" xfId="0" applyFont="1" applyFill="1" applyBorder="1" applyAlignment="1">
      <alignment/>
    </xf>
    <xf numFmtId="0" fontId="109" fillId="33" borderId="10" xfId="0" applyFont="1" applyFill="1" applyBorder="1" applyAlignment="1">
      <alignment/>
    </xf>
    <xf numFmtId="0" fontId="109" fillId="33" borderId="11" xfId="0" applyFont="1" applyFill="1" applyBorder="1" applyAlignment="1">
      <alignment/>
    </xf>
    <xf numFmtId="0" fontId="93" fillId="33" borderId="10" xfId="0" applyFont="1" applyFill="1" applyBorder="1" applyAlignment="1">
      <alignment horizontal="center"/>
    </xf>
    <xf numFmtId="3" fontId="114" fillId="33" borderId="0" xfId="0" applyNumberFormat="1" applyFont="1" applyFill="1" applyAlignment="1">
      <alignment/>
    </xf>
    <xf numFmtId="3" fontId="114" fillId="33" borderId="11" xfId="0" applyNumberFormat="1" applyFont="1" applyFill="1" applyBorder="1" applyAlignment="1">
      <alignment/>
    </xf>
    <xf numFmtId="0" fontId="0" fillId="33" borderId="11" xfId="0" applyFill="1" applyBorder="1" applyAlignment="1">
      <alignment/>
    </xf>
    <xf numFmtId="3" fontId="111" fillId="33" borderId="0" xfId="0" applyNumberFormat="1" applyFont="1" applyFill="1" applyBorder="1" applyAlignment="1">
      <alignment/>
    </xf>
    <xf numFmtId="3" fontId="111" fillId="33" borderId="0" xfId="0" applyNumberFormat="1" applyFont="1" applyFill="1" applyAlignment="1">
      <alignment/>
    </xf>
    <xf numFmtId="3" fontId="91" fillId="33" borderId="11" xfId="0" applyNumberFormat="1" applyFont="1" applyFill="1" applyBorder="1" applyAlignment="1">
      <alignment/>
    </xf>
    <xf numFmtId="0" fontId="0" fillId="33" borderId="15" xfId="0" applyFill="1" applyBorder="1" applyAlignment="1">
      <alignment/>
    </xf>
    <xf numFmtId="167" fontId="117" fillId="33" borderId="11" xfId="53" applyNumberFormat="1" applyFont="1" applyFill="1" applyBorder="1" applyAlignment="1">
      <alignment/>
    </xf>
    <xf numFmtId="167" fontId="118" fillId="33" borderId="11" xfId="51" applyNumberFormat="1" applyFont="1" applyFill="1" applyBorder="1" applyAlignment="1">
      <alignment/>
    </xf>
    <xf numFmtId="169" fontId="114" fillId="33" borderId="11" xfId="49" applyNumberFormat="1" applyFont="1" applyFill="1" applyBorder="1" applyAlignment="1">
      <alignment/>
    </xf>
    <xf numFmtId="169" fontId="114" fillId="33" borderId="0" xfId="49" applyNumberFormat="1" applyFont="1" applyFill="1" applyBorder="1" applyAlignment="1">
      <alignment/>
    </xf>
    <xf numFmtId="173" fontId="91" fillId="33" borderId="0" xfId="0" applyNumberFormat="1" applyFont="1" applyFill="1" applyAlignment="1">
      <alignment/>
    </xf>
    <xf numFmtId="0" fontId="2" fillId="33" borderId="0" xfId="0" applyFont="1" applyFill="1" applyAlignment="1">
      <alignment/>
    </xf>
    <xf numFmtId="0" fontId="0" fillId="33" borderId="10" xfId="0" applyFill="1" applyBorder="1" applyAlignment="1">
      <alignment/>
    </xf>
    <xf numFmtId="0" fontId="93" fillId="33" borderId="10" xfId="0" applyFont="1" applyFill="1" applyBorder="1" applyAlignment="1">
      <alignment horizontal="center"/>
    </xf>
    <xf numFmtId="0" fontId="91" fillId="33" borderId="10" xfId="0" applyFont="1" applyFill="1" applyBorder="1" applyAlignment="1">
      <alignment/>
    </xf>
    <xf numFmtId="3" fontId="114" fillId="33" borderId="10" xfId="0" applyNumberFormat="1" applyFont="1" applyFill="1" applyBorder="1" applyAlignment="1">
      <alignment/>
    </xf>
    <xf numFmtId="3" fontId="91" fillId="33" borderId="10" xfId="0" applyNumberFormat="1" applyFont="1" applyFill="1" applyBorder="1" applyAlignment="1">
      <alignment/>
    </xf>
    <xf numFmtId="169" fontId="119" fillId="33" borderId="10" xfId="49" applyNumberFormat="1" applyFont="1" applyFill="1" applyBorder="1" applyAlignment="1">
      <alignment horizontal="right" vertical="center" wrapText="1"/>
    </xf>
    <xf numFmtId="0" fontId="0" fillId="33" borderId="0" xfId="0" applyFill="1" applyBorder="1" applyAlignment="1">
      <alignment/>
    </xf>
    <xf numFmtId="3" fontId="117" fillId="33" borderId="0" xfId="0" applyNumberFormat="1" applyFont="1" applyFill="1" applyAlignment="1">
      <alignment horizontal="right" wrapText="1" indent="1"/>
    </xf>
    <xf numFmtId="167" fontId="117" fillId="33" borderId="0" xfId="51" applyNumberFormat="1" applyFont="1" applyFill="1" applyAlignment="1">
      <alignment horizontal="right" wrapText="1" indent="1"/>
    </xf>
    <xf numFmtId="167" fontId="117" fillId="33" borderId="0" xfId="51" applyNumberFormat="1" applyFont="1" applyFill="1" applyAlignment="1">
      <alignment/>
    </xf>
    <xf numFmtId="167" fontId="117" fillId="33" borderId="11" xfId="51" applyNumberFormat="1" applyFont="1" applyFill="1" applyBorder="1" applyAlignment="1">
      <alignment/>
    </xf>
    <xf numFmtId="0" fontId="91" fillId="33" borderId="10" xfId="0" applyFont="1" applyFill="1" applyBorder="1" applyAlignment="1">
      <alignment/>
    </xf>
    <xf numFmtId="169" fontId="114" fillId="33" borderId="0" xfId="49" applyNumberFormat="1" applyFont="1" applyFill="1" applyAlignment="1">
      <alignment horizontal="right"/>
    </xf>
    <xf numFmtId="0" fontId="120" fillId="33" borderId="0" xfId="0" applyFont="1" applyFill="1" applyAlignment="1">
      <alignment/>
    </xf>
    <xf numFmtId="0" fontId="121" fillId="33" borderId="0" xfId="0" applyFont="1" applyFill="1" applyAlignment="1">
      <alignment/>
    </xf>
    <xf numFmtId="3" fontId="117" fillId="33" borderId="0" xfId="0" applyNumberFormat="1" applyFont="1" applyFill="1" applyAlignment="1">
      <alignment/>
    </xf>
    <xf numFmtId="0" fontId="122" fillId="33" borderId="0" xfId="0" applyFont="1" applyFill="1" applyAlignment="1">
      <alignment/>
    </xf>
    <xf numFmtId="0" fontId="91" fillId="33" borderId="11" xfId="0" applyFont="1" applyFill="1" applyBorder="1" applyAlignment="1">
      <alignment/>
    </xf>
    <xf numFmtId="3" fontId="117" fillId="33" borderId="0" xfId="62" applyNumberFormat="1" applyFont="1" applyFill="1" applyAlignment="1">
      <alignment wrapText="1"/>
      <protection/>
    </xf>
    <xf numFmtId="167" fontId="117" fillId="33" borderId="0" xfId="52" applyNumberFormat="1" applyFont="1" applyFill="1" applyAlignment="1">
      <alignment wrapText="1"/>
    </xf>
    <xf numFmtId="167" fontId="117" fillId="33" borderId="0" xfId="52" applyNumberFormat="1" applyFont="1" applyFill="1" applyAlignment="1">
      <alignment/>
    </xf>
    <xf numFmtId="167" fontId="117" fillId="33" borderId="0" xfId="0" applyNumberFormat="1" applyFont="1" applyFill="1" applyAlignment="1">
      <alignment/>
    </xf>
    <xf numFmtId="3" fontId="114" fillId="33" borderId="15" xfId="0" applyNumberFormat="1" applyFont="1" applyFill="1" applyBorder="1" applyAlignment="1">
      <alignment/>
    </xf>
    <xf numFmtId="4" fontId="91" fillId="33" borderId="0" xfId="0" applyNumberFormat="1" applyFont="1" applyFill="1" applyAlignment="1">
      <alignment/>
    </xf>
    <xf numFmtId="4" fontId="91" fillId="33" borderId="15" xfId="0" applyNumberFormat="1" applyFont="1" applyFill="1" applyBorder="1" applyAlignment="1">
      <alignment/>
    </xf>
    <xf numFmtId="3" fontId="117" fillId="33" borderId="0" xfId="0" applyNumberFormat="1" applyFont="1" applyFill="1" applyAlignment="1">
      <alignment wrapText="1"/>
    </xf>
    <xf numFmtId="167" fontId="117" fillId="33" borderId="0" xfId="51" applyNumberFormat="1" applyFont="1" applyFill="1" applyAlignment="1">
      <alignment wrapText="1"/>
    </xf>
    <xf numFmtId="167" fontId="117" fillId="33" borderId="0" xfId="51" applyNumberFormat="1" applyFont="1" applyFill="1" applyAlignment="1">
      <alignment/>
    </xf>
    <xf numFmtId="167" fontId="117" fillId="33" borderId="11" xfId="0" applyNumberFormat="1" applyFont="1" applyFill="1" applyBorder="1" applyAlignment="1">
      <alignment/>
    </xf>
    <xf numFmtId="3" fontId="114" fillId="33" borderId="0" xfId="0" applyNumberFormat="1" applyFont="1" applyFill="1" applyAlignment="1">
      <alignment horizontal="right"/>
    </xf>
    <xf numFmtId="3" fontId="114" fillId="33" borderId="11" xfId="0" applyNumberFormat="1" applyFont="1" applyFill="1" applyBorder="1" applyAlignment="1">
      <alignment horizontal="right"/>
    </xf>
    <xf numFmtId="1" fontId="91" fillId="33" borderId="0" xfId="0" applyNumberFormat="1" applyFont="1" applyFill="1" applyAlignment="1">
      <alignment/>
    </xf>
    <xf numFmtId="172" fontId="108" fillId="0" borderId="0" xfId="0" applyNumberFormat="1" applyFont="1" applyBorder="1" applyAlignment="1">
      <alignment horizontal="right" vertical="center" wrapText="1"/>
    </xf>
    <xf numFmtId="0" fontId="2" fillId="33" borderId="16" xfId="0" applyFont="1" applyFill="1" applyBorder="1" applyAlignment="1" quotePrefix="1">
      <alignment horizontal="center"/>
    </xf>
    <xf numFmtId="0" fontId="2" fillId="33" borderId="16" xfId="0" applyFont="1" applyFill="1" applyBorder="1" applyAlignment="1">
      <alignment horizontal="center"/>
    </xf>
    <xf numFmtId="0" fontId="91" fillId="33" borderId="0" xfId="0" applyFont="1" applyFill="1" applyAlignment="1">
      <alignment/>
    </xf>
    <xf numFmtId="0" fontId="2" fillId="33" borderId="17" xfId="0" applyFont="1" applyFill="1" applyBorder="1" applyAlignment="1" quotePrefix="1">
      <alignment horizontal="center"/>
    </xf>
    <xf numFmtId="0" fontId="2" fillId="33" borderId="17" xfId="0" applyFont="1" applyFill="1" applyBorder="1" applyAlignment="1">
      <alignment horizontal="center"/>
    </xf>
    <xf numFmtId="0" fontId="2" fillId="0" borderId="0" xfId="0" applyFont="1" applyFill="1" applyBorder="1" applyAlignment="1">
      <alignment/>
    </xf>
    <xf numFmtId="171" fontId="91" fillId="33" borderId="0" xfId="0" applyNumberFormat="1" applyFont="1" applyFill="1" applyAlignment="1">
      <alignment horizontal="center"/>
    </xf>
    <xf numFmtId="0" fontId="7" fillId="0" borderId="0" xfId="0" applyFont="1" applyFill="1" applyAlignment="1">
      <alignment/>
    </xf>
    <xf numFmtId="0" fontId="2" fillId="33" borderId="18" xfId="0" applyFont="1" applyFill="1" applyBorder="1" applyAlignment="1">
      <alignment horizontal="center"/>
    </xf>
    <xf numFmtId="0" fontId="93" fillId="33" borderId="10" xfId="0" applyFont="1" applyFill="1" applyBorder="1" applyAlignment="1">
      <alignment horizontal="center" vertical="top"/>
    </xf>
    <xf numFmtId="0" fontId="93" fillId="33" borderId="10" xfId="0" applyFont="1" applyFill="1" applyBorder="1" applyAlignment="1">
      <alignment/>
    </xf>
    <xf numFmtId="0" fontId="91" fillId="33" borderId="0" xfId="0" applyFont="1" applyFill="1" applyAlignment="1">
      <alignment/>
    </xf>
    <xf numFmtId="2" fontId="7" fillId="0" borderId="12" xfId="0" applyNumberFormat="1" applyFont="1" applyFill="1" applyBorder="1" applyAlignment="1">
      <alignment/>
    </xf>
    <xf numFmtId="0" fontId="7" fillId="0" borderId="0" xfId="0" applyFont="1" applyAlignment="1">
      <alignment/>
    </xf>
    <xf numFmtId="0" fontId="7" fillId="0" borderId="12" xfId="0" applyFont="1" applyFill="1" applyBorder="1" applyAlignment="1">
      <alignment/>
    </xf>
    <xf numFmtId="165" fontId="7" fillId="0" borderId="12" xfId="0" applyNumberFormat="1" applyFont="1" applyBorder="1" applyAlignment="1">
      <alignment/>
    </xf>
    <xf numFmtId="0" fontId="2" fillId="0" borderId="12" xfId="0" applyFont="1" applyFill="1" applyBorder="1" applyAlignment="1">
      <alignment/>
    </xf>
    <xf numFmtId="3" fontId="2" fillId="0" borderId="12" xfId="0" applyNumberFormat="1" applyFont="1" applyFill="1" applyBorder="1" applyAlignment="1">
      <alignment/>
    </xf>
    <xf numFmtId="164" fontId="2" fillId="0" borderId="12" xfId="0" applyNumberFormat="1" applyFont="1" applyFill="1" applyBorder="1" applyAlignment="1">
      <alignment/>
    </xf>
    <xf numFmtId="4" fontId="2" fillId="0" borderId="12" xfId="0" applyNumberFormat="1" applyFont="1" applyFill="1" applyBorder="1" applyAlignment="1">
      <alignment/>
    </xf>
    <xf numFmtId="2" fontId="7" fillId="0" borderId="14" xfId="0" applyNumberFormat="1" applyFont="1" applyFill="1" applyBorder="1" applyAlignment="1">
      <alignment/>
    </xf>
    <xf numFmtId="0" fontId="7" fillId="0" borderId="14" xfId="0" applyFont="1" applyFill="1" applyBorder="1" applyAlignment="1">
      <alignment/>
    </xf>
    <xf numFmtId="4" fontId="7" fillId="34" borderId="12" xfId="0" applyNumberFormat="1" applyFont="1" applyFill="1" applyBorder="1" applyAlignment="1">
      <alignment horizontal="right" vertical="center" wrapText="1"/>
    </xf>
    <xf numFmtId="164" fontId="7" fillId="0" borderId="10" xfId="0" applyNumberFormat="1" applyFont="1" applyFill="1" applyBorder="1" applyAlignment="1">
      <alignment/>
    </xf>
    <xf numFmtId="2" fontId="7" fillId="35" borderId="14" xfId="0" applyNumberFormat="1" applyFont="1" applyFill="1" applyBorder="1" applyAlignment="1">
      <alignment horizontal="right" vertical="center"/>
    </xf>
    <xf numFmtId="0" fontId="14" fillId="35" borderId="0" xfId="0" applyFont="1" applyFill="1" applyBorder="1" applyAlignment="1">
      <alignment horizontal="center" vertical="center" wrapText="1"/>
    </xf>
    <xf numFmtId="3" fontId="7" fillId="34" borderId="12" xfId="0" applyNumberFormat="1" applyFont="1" applyFill="1" applyBorder="1" applyAlignment="1">
      <alignment horizontal="right" vertical="center" wrapText="1"/>
    </xf>
    <xf numFmtId="3" fontId="2" fillId="35" borderId="12" xfId="49" applyNumberFormat="1" applyFont="1" applyFill="1" applyBorder="1" applyAlignment="1">
      <alignment horizontal="right" wrapText="1"/>
    </xf>
    <xf numFmtId="172" fontId="7" fillId="0" borderId="12" xfId="0" applyNumberFormat="1" applyFont="1" applyBorder="1" applyAlignment="1">
      <alignment horizontal="right" vertical="center" wrapText="1"/>
    </xf>
    <xf numFmtId="169" fontId="7" fillId="34" borderId="0" xfId="49" applyNumberFormat="1" applyFont="1" applyFill="1" applyBorder="1" applyAlignment="1">
      <alignment horizontal="right" vertical="center" wrapText="1"/>
    </xf>
    <xf numFmtId="3" fontId="0" fillId="0" borderId="0" xfId="0" applyNumberFormat="1" applyBorder="1" applyAlignment="1">
      <alignment horizontal="right"/>
    </xf>
    <xf numFmtId="1" fontId="0" fillId="0" borderId="0" xfId="0" applyNumberFormat="1" applyBorder="1" applyAlignment="1">
      <alignment horizontal="right"/>
    </xf>
    <xf numFmtId="0" fontId="91" fillId="33" borderId="0" xfId="0" applyFont="1" applyFill="1" applyAlignment="1">
      <alignment horizontal="left"/>
    </xf>
    <xf numFmtId="0" fontId="91" fillId="33" borderId="0" xfId="0" applyFont="1" applyFill="1" applyAlignment="1">
      <alignment horizontal="center"/>
    </xf>
    <xf numFmtId="0" fontId="91" fillId="33" borderId="0" xfId="0" applyFont="1" applyFill="1" applyAlignment="1">
      <alignment/>
    </xf>
    <xf numFmtId="0" fontId="79" fillId="33" borderId="0" xfId="45" applyFill="1" applyAlignment="1" applyProtection="1">
      <alignment horizontal="center" vertical="center"/>
      <protection/>
    </xf>
    <xf numFmtId="0" fontId="79" fillId="33" borderId="0" xfId="45" applyFill="1" applyAlignment="1" applyProtection="1" quotePrefix="1">
      <alignment horizontal="center"/>
      <protection/>
    </xf>
    <xf numFmtId="0" fontId="79" fillId="33" borderId="0" xfId="45" applyFill="1" applyAlignment="1" applyProtection="1">
      <alignment horizontal="center"/>
      <protection/>
    </xf>
    <xf numFmtId="0" fontId="91" fillId="33" borderId="0" xfId="0" applyFont="1" applyFill="1" applyAlignment="1">
      <alignment/>
    </xf>
    <xf numFmtId="0" fontId="80" fillId="33" borderId="0" xfId="47" applyFill="1" applyAlignment="1" applyProtection="1">
      <alignment horizontal="center"/>
      <protection/>
    </xf>
    <xf numFmtId="3" fontId="91" fillId="0" borderId="0" xfId="0" applyNumberFormat="1" applyFont="1" applyAlignment="1">
      <alignment/>
    </xf>
    <xf numFmtId="0" fontId="2" fillId="33" borderId="19" xfId="0" applyFont="1" applyFill="1" applyBorder="1" applyAlignment="1">
      <alignment/>
    </xf>
    <xf numFmtId="3" fontId="2" fillId="0" borderId="15" xfId="0" applyNumberFormat="1" applyFont="1" applyFill="1" applyBorder="1" applyAlignment="1">
      <alignment/>
    </xf>
    <xf numFmtId="2" fontId="93" fillId="33" borderId="15" xfId="0" applyNumberFormat="1" applyFont="1" applyFill="1" applyBorder="1" applyAlignment="1">
      <alignment horizontal="right"/>
    </xf>
    <xf numFmtId="2" fontId="91" fillId="0" borderId="0" xfId="0" applyNumberFormat="1" applyFont="1" applyBorder="1" applyAlignment="1">
      <alignment/>
    </xf>
    <xf numFmtId="3" fontId="91" fillId="0" borderId="11" xfId="0" applyNumberFormat="1" applyFont="1" applyBorder="1" applyAlignment="1">
      <alignment/>
    </xf>
    <xf numFmtId="2" fontId="91" fillId="0" borderId="11" xfId="0" applyNumberFormat="1" applyFont="1" applyBorder="1" applyAlignment="1">
      <alignment/>
    </xf>
    <xf numFmtId="0" fontId="91" fillId="0" borderId="20" xfId="0" applyFont="1" applyBorder="1" applyAlignment="1">
      <alignment/>
    </xf>
    <xf numFmtId="0" fontId="91" fillId="0" borderId="21" xfId="0" applyFont="1" applyBorder="1" applyAlignment="1">
      <alignment/>
    </xf>
    <xf numFmtId="164" fontId="2" fillId="0" borderId="15" xfId="0" applyNumberFormat="1" applyFont="1" applyFill="1" applyBorder="1" applyAlignment="1">
      <alignment horizontal="center"/>
    </xf>
    <xf numFmtId="3" fontId="91" fillId="0" borderId="0" xfId="0" applyNumberFormat="1" applyFont="1" applyBorder="1" applyAlignment="1">
      <alignment horizontal="center"/>
    </xf>
    <xf numFmtId="3" fontId="91" fillId="0" borderId="11" xfId="0" applyNumberFormat="1" applyFont="1" applyBorder="1" applyAlignment="1">
      <alignment horizontal="center"/>
    </xf>
    <xf numFmtId="165" fontId="93" fillId="33" borderId="22" xfId="0" applyNumberFormat="1" applyFont="1" applyFill="1" applyBorder="1" applyAlignment="1">
      <alignment horizontal="center" vertical="center"/>
    </xf>
    <xf numFmtId="165" fontId="91" fillId="0" borderId="23" xfId="0" applyNumberFormat="1" applyFont="1" applyBorder="1" applyAlignment="1">
      <alignment horizontal="center" vertical="center"/>
    </xf>
    <xf numFmtId="165" fontId="91" fillId="0" borderId="24" xfId="0" applyNumberFormat="1" applyFont="1" applyBorder="1" applyAlignment="1">
      <alignment horizontal="center" vertical="center"/>
    </xf>
    <xf numFmtId="164" fontId="91" fillId="0" borderId="0" xfId="0" applyNumberFormat="1" applyFont="1" applyBorder="1" applyAlignment="1">
      <alignment horizontal="center"/>
    </xf>
    <xf numFmtId="164" fontId="91" fillId="0" borderId="11" xfId="0" applyNumberFormat="1" applyFont="1" applyBorder="1" applyAlignment="1">
      <alignment horizontal="center"/>
    </xf>
    <xf numFmtId="49" fontId="91" fillId="33" borderId="0" xfId="0" applyNumberFormat="1" applyFont="1" applyFill="1" applyAlignment="1">
      <alignment horizontal="center"/>
    </xf>
    <xf numFmtId="3" fontId="2" fillId="35" borderId="10" xfId="0" applyNumberFormat="1" applyFont="1" applyFill="1" applyBorder="1" applyAlignment="1">
      <alignment horizontal="right" vertical="center" wrapText="1"/>
    </xf>
    <xf numFmtId="4" fontId="2" fillId="35" borderId="10" xfId="0" applyNumberFormat="1" applyFont="1" applyFill="1" applyBorder="1" applyAlignment="1">
      <alignment horizontal="right" vertical="center" wrapText="1"/>
    </xf>
    <xf numFmtId="0" fontId="90" fillId="0" borderId="0" xfId="58" applyFont="1" applyAlignment="1">
      <alignment horizontal="center"/>
      <protection/>
    </xf>
    <xf numFmtId="0" fontId="90" fillId="33" borderId="0" xfId="58" applyFont="1" applyFill="1" applyAlignment="1">
      <alignment horizontal="center"/>
      <protection/>
    </xf>
    <xf numFmtId="0" fontId="3" fillId="33" borderId="0" xfId="58" applyFont="1" applyFill="1" applyAlignment="1">
      <alignment horizontal="center" wrapText="1"/>
      <protection/>
    </xf>
    <xf numFmtId="0" fontId="96" fillId="33" borderId="0" xfId="58" applyFont="1" applyFill="1" applyAlignment="1">
      <alignment horizontal="center"/>
      <protection/>
    </xf>
    <xf numFmtId="0" fontId="100" fillId="33" borderId="0" xfId="58" applyFont="1" applyFill="1" applyAlignment="1">
      <alignment horizontal="center"/>
      <protection/>
    </xf>
    <xf numFmtId="17" fontId="0" fillId="0" borderId="0" xfId="58" applyNumberFormat="1" applyFont="1" quotePrefix="1">
      <alignment/>
      <protection/>
    </xf>
    <xf numFmtId="0" fontId="0" fillId="0" borderId="0" xfId="58" quotePrefix="1">
      <alignment/>
      <protection/>
    </xf>
    <xf numFmtId="0" fontId="96" fillId="33" borderId="0" xfId="58" applyFont="1" applyFill="1" applyAlignment="1">
      <alignment horizontal="center" wrapText="1"/>
      <protection/>
    </xf>
    <xf numFmtId="17" fontId="96" fillId="33" borderId="0" xfId="58" applyNumberFormat="1" applyFont="1" applyFill="1" applyAlignment="1">
      <alignment horizontal="center"/>
      <protection/>
    </xf>
    <xf numFmtId="0" fontId="13" fillId="33" borderId="0" xfId="58" applyFont="1" applyFill="1" applyAlignment="1">
      <alignment horizontal="left" vertical="center"/>
      <protection/>
    </xf>
    <xf numFmtId="0" fontId="12" fillId="33" borderId="0" xfId="69" applyFont="1" applyFill="1" applyBorder="1" applyAlignment="1" applyProtection="1">
      <alignment horizontal="center" vertical="center"/>
      <protection/>
    </xf>
    <xf numFmtId="0" fontId="12" fillId="33" borderId="10" xfId="58" applyFont="1" applyFill="1" applyBorder="1" applyAlignment="1">
      <alignment horizontal="left"/>
      <protection/>
    </xf>
    <xf numFmtId="0" fontId="12" fillId="33" borderId="0" xfId="58" applyFont="1" applyFill="1" applyAlignment="1">
      <alignment horizontal="left"/>
      <protection/>
    </xf>
    <xf numFmtId="0" fontId="4" fillId="33" borderId="0" xfId="58" applyFont="1" applyFill="1" applyAlignment="1">
      <alignment horizontal="left"/>
      <protection/>
    </xf>
    <xf numFmtId="0" fontId="114" fillId="33" borderId="15" xfId="58" applyFont="1" applyFill="1" applyBorder="1" applyAlignment="1">
      <alignment horizontal="justify" vertical="center" wrapText="1"/>
      <protection/>
    </xf>
    <xf numFmtId="0" fontId="2" fillId="33" borderId="0" xfId="0" applyFont="1" applyFill="1" applyBorder="1" applyAlignment="1">
      <alignment horizontal="center"/>
    </xf>
    <xf numFmtId="2" fontId="93" fillId="33" borderId="0" xfId="0" applyNumberFormat="1" applyFont="1" applyFill="1" applyAlignment="1">
      <alignment horizontal="center"/>
    </xf>
    <xf numFmtId="0" fontId="2" fillId="33" borderId="10" xfId="0" applyFont="1" applyFill="1" applyBorder="1" applyAlignment="1">
      <alignment horizontal="center"/>
    </xf>
    <xf numFmtId="0" fontId="2" fillId="33" borderId="0" xfId="0" applyFont="1" applyFill="1" applyBorder="1" applyAlignment="1">
      <alignment horizontal="center" vertical="center" wrapText="1"/>
    </xf>
    <xf numFmtId="0" fontId="2" fillId="33" borderId="0" xfId="0" applyFont="1" applyFill="1" applyBorder="1" applyAlignment="1" quotePrefix="1">
      <alignment horizontal="center" vertical="center"/>
    </xf>
    <xf numFmtId="0" fontId="2" fillId="33" borderId="25" xfId="0" applyFont="1" applyFill="1" applyBorder="1" applyAlignment="1" quotePrefix="1">
      <alignment horizontal="center" vertical="center"/>
    </xf>
    <xf numFmtId="0" fontId="114" fillId="33" borderId="0" xfId="0" applyFont="1" applyFill="1" applyBorder="1" applyAlignment="1">
      <alignment horizontal="left" vertical="center" wrapText="1"/>
    </xf>
    <xf numFmtId="0" fontId="7" fillId="33" borderId="0" xfId="0" applyFont="1" applyFill="1" applyBorder="1" applyAlignment="1">
      <alignment horizontal="left"/>
    </xf>
    <xf numFmtId="0" fontId="7" fillId="33" borderId="15" xfId="0" applyFont="1" applyFill="1" applyBorder="1" applyAlignment="1">
      <alignment horizontal="left"/>
    </xf>
    <xf numFmtId="0" fontId="2" fillId="33" borderId="15"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25" xfId="0" applyFont="1" applyFill="1" applyBorder="1" applyAlignment="1">
      <alignment horizontal="center" vertical="center"/>
    </xf>
    <xf numFmtId="2" fontId="93" fillId="33" borderId="10" xfId="0" applyNumberFormat="1" applyFont="1" applyFill="1" applyBorder="1" applyAlignment="1">
      <alignment horizontal="center"/>
    </xf>
    <xf numFmtId="0" fontId="91" fillId="33" borderId="0" xfId="0" applyFont="1" applyFill="1" applyAlignment="1">
      <alignment horizontal="left"/>
    </xf>
    <xf numFmtId="0" fontId="2" fillId="33" borderId="11" xfId="0" applyFont="1" applyFill="1" applyBorder="1" applyAlignment="1">
      <alignment horizontal="center" vertical="center"/>
    </xf>
    <xf numFmtId="0" fontId="2" fillId="33" borderId="11" xfId="0" applyFont="1" applyFill="1" applyBorder="1" applyAlignment="1" quotePrefix="1">
      <alignment horizontal="center" vertical="center"/>
    </xf>
    <xf numFmtId="0" fontId="93" fillId="33" borderId="0" xfId="0" applyFont="1" applyFill="1" applyAlignment="1">
      <alignment horizontal="center"/>
    </xf>
    <xf numFmtId="2" fontId="93" fillId="33" borderId="14" xfId="0" applyNumberFormat="1" applyFont="1" applyFill="1" applyBorder="1" applyAlignment="1">
      <alignment horizontal="center"/>
    </xf>
    <xf numFmtId="2" fontId="93" fillId="33" borderId="0" xfId="0" applyNumberFormat="1" applyFont="1" applyFill="1" applyBorder="1" applyAlignment="1">
      <alignment horizontal="center"/>
    </xf>
    <xf numFmtId="2" fontId="93" fillId="33" borderId="23" xfId="0" applyNumberFormat="1" applyFont="1" applyFill="1" applyBorder="1" applyAlignment="1">
      <alignment horizontal="center"/>
    </xf>
    <xf numFmtId="0" fontId="93" fillId="33" borderId="0" xfId="0" applyFont="1" applyFill="1" applyBorder="1" applyAlignment="1">
      <alignment horizontal="center"/>
    </xf>
    <xf numFmtId="0" fontId="93" fillId="33" borderId="15" xfId="0" applyFont="1" applyFill="1" applyBorder="1" applyAlignment="1">
      <alignment horizontal="center" vertical="center"/>
    </xf>
    <xf numFmtId="0" fontId="93" fillId="33" borderId="0" xfId="0" applyFont="1" applyFill="1" applyBorder="1" applyAlignment="1">
      <alignment horizontal="center" vertical="center"/>
    </xf>
    <xf numFmtId="0" fontId="93" fillId="33" borderId="11" xfId="0" applyFont="1" applyFill="1" applyBorder="1" applyAlignment="1">
      <alignment horizontal="center" vertical="center"/>
    </xf>
    <xf numFmtId="0" fontId="93" fillId="33" borderId="10" xfId="0" applyFont="1" applyFill="1" applyBorder="1" applyAlignment="1">
      <alignment horizontal="center" vertical="top"/>
    </xf>
    <xf numFmtId="0" fontId="93" fillId="33" borderId="10" xfId="0" applyFont="1" applyFill="1" applyBorder="1" applyAlignment="1">
      <alignment horizontal="center" vertical="top" wrapText="1"/>
    </xf>
    <xf numFmtId="0" fontId="2" fillId="35" borderId="13" xfId="0" applyFont="1" applyFill="1" applyBorder="1" applyAlignment="1">
      <alignment horizontal="left" wrapText="1"/>
    </xf>
    <xf numFmtId="0" fontId="2" fillId="35" borderId="10" xfId="0" applyFont="1" applyFill="1" applyBorder="1" applyAlignment="1">
      <alignment horizontal="left" wrapText="1"/>
    </xf>
    <xf numFmtId="0" fontId="2" fillId="35" borderId="14" xfId="0" applyFont="1" applyFill="1" applyBorder="1" applyAlignment="1">
      <alignment horizontal="left" wrapText="1"/>
    </xf>
    <xf numFmtId="0" fontId="2" fillId="35" borderId="13" xfId="0" applyFont="1" applyFill="1" applyBorder="1" applyAlignment="1">
      <alignment horizontal="left" vertical="center"/>
    </xf>
    <xf numFmtId="0" fontId="2" fillId="35" borderId="10" xfId="0" applyFont="1" applyFill="1" applyBorder="1" applyAlignment="1">
      <alignment horizontal="left" vertical="center"/>
    </xf>
    <xf numFmtId="0" fontId="2" fillId="35" borderId="14" xfId="0" applyFont="1" applyFill="1" applyBorder="1" applyAlignment="1">
      <alignment horizontal="left" vertical="center"/>
    </xf>
    <xf numFmtId="0" fontId="123" fillId="35" borderId="0" xfId="0" applyFont="1" applyFill="1" applyBorder="1" applyAlignment="1">
      <alignment horizontal="center"/>
    </xf>
    <xf numFmtId="0" fontId="14" fillId="35" borderId="15" xfId="0" applyFont="1" applyFill="1" applyBorder="1" applyAlignment="1" applyProtection="1">
      <alignment horizontal="center" vertical="center" wrapText="1"/>
      <protection/>
    </xf>
    <xf numFmtId="0" fontId="15" fillId="35" borderId="0" xfId="0" applyFont="1" applyFill="1" applyBorder="1" applyAlignment="1" applyProtection="1">
      <alignment horizontal="center" vertical="center" wrapText="1"/>
      <protection/>
    </xf>
    <xf numFmtId="0" fontId="14" fillId="35" borderId="10" xfId="0" applyFont="1" applyFill="1" applyBorder="1" applyAlignment="1" applyProtection="1">
      <alignment horizontal="center" vertical="center" wrapText="1"/>
      <protection/>
    </xf>
    <xf numFmtId="0" fontId="15" fillId="35" borderId="10" xfId="0" applyFont="1" applyFill="1" applyBorder="1" applyAlignment="1" applyProtection="1">
      <alignment horizontal="center" vertical="center" wrapText="1"/>
      <protection/>
    </xf>
    <xf numFmtId="0" fontId="123" fillId="35" borderId="10" xfId="0" applyFont="1" applyFill="1" applyBorder="1" applyAlignment="1">
      <alignment horizontal="center"/>
    </xf>
    <xf numFmtId="0" fontId="110" fillId="0" borderId="0" xfId="0" applyFont="1" applyBorder="1" applyAlignment="1">
      <alignment horizontal="center"/>
    </xf>
    <xf numFmtId="0" fontId="91" fillId="33" borderId="0" xfId="0" applyFont="1" applyFill="1" applyAlignment="1">
      <alignment horizontal="center"/>
    </xf>
    <xf numFmtId="0" fontId="124" fillId="0" borderId="0" xfId="0" applyFont="1" applyBorder="1" applyAlignment="1">
      <alignment horizontal="center"/>
    </xf>
    <xf numFmtId="0" fontId="108" fillId="0" borderId="0" xfId="0" applyFont="1" applyBorder="1" applyAlignment="1">
      <alignment horizontal="center"/>
    </xf>
    <xf numFmtId="0" fontId="110" fillId="33" borderId="19" xfId="0" applyFont="1" applyFill="1" applyBorder="1" applyAlignment="1">
      <alignment horizontal="center"/>
    </xf>
    <xf numFmtId="0" fontId="110" fillId="33" borderId="22" xfId="0" applyFont="1" applyFill="1" applyBorder="1" applyAlignment="1">
      <alignment horizontal="center"/>
    </xf>
    <xf numFmtId="0" fontId="116" fillId="33" borderId="19" xfId="0" applyFont="1" applyFill="1" applyBorder="1" applyAlignment="1">
      <alignment horizontal="center"/>
    </xf>
    <xf numFmtId="0" fontId="116" fillId="33" borderId="22" xfId="0" applyFont="1" applyFill="1" applyBorder="1" applyAlignment="1">
      <alignment horizontal="center"/>
    </xf>
    <xf numFmtId="0" fontId="108" fillId="33" borderId="0" xfId="0" applyFont="1" applyFill="1" applyAlignment="1">
      <alignment horizontal="center"/>
    </xf>
    <xf numFmtId="0" fontId="7"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91" fillId="33" borderId="0" xfId="0" applyFont="1" applyFill="1" applyAlignment="1">
      <alignment/>
    </xf>
    <xf numFmtId="0" fontId="91" fillId="33" borderId="26" xfId="0" applyFont="1" applyFill="1" applyBorder="1" applyAlignment="1" applyProtection="1">
      <alignment horizontal="left" vertical="center" wrapText="1"/>
      <protection/>
    </xf>
    <xf numFmtId="0" fontId="91" fillId="33" borderId="0" xfId="0" applyFont="1" applyFill="1" applyBorder="1" applyAlignment="1" applyProtection="1">
      <alignment horizontal="center" vertical="center" wrapText="1"/>
      <protection/>
    </xf>
    <xf numFmtId="0" fontId="91" fillId="33" borderId="0" xfId="0" applyFont="1" applyFill="1" applyBorder="1" applyAlignment="1">
      <alignment horizontal="left" vertical="center"/>
    </xf>
    <xf numFmtId="0" fontId="2" fillId="33" borderId="10" xfId="0" applyFont="1" applyFill="1" applyBorder="1" applyAlignment="1">
      <alignment horizontal="center" vertical="center" wrapText="1"/>
    </xf>
    <xf numFmtId="0" fontId="91" fillId="33" borderId="15" xfId="0" applyFont="1" applyFill="1" applyBorder="1" applyAlignment="1">
      <alignment horizontal="center"/>
    </xf>
    <xf numFmtId="0" fontId="2" fillId="33" borderId="0" xfId="0" applyFont="1" applyFill="1" applyAlignment="1">
      <alignment horizontal="center"/>
    </xf>
    <xf numFmtId="0" fontId="125" fillId="33" borderId="0" xfId="0" applyFont="1" applyFill="1" applyAlignment="1">
      <alignment horizontal="center"/>
    </xf>
    <xf numFmtId="0" fontId="93" fillId="33" borderId="10" xfId="0" applyFont="1" applyFill="1" applyBorder="1" applyAlignment="1">
      <alignment horizontal="center" vertical="center"/>
    </xf>
    <xf numFmtId="0" fontId="91" fillId="33" borderId="10" xfId="0" applyFont="1" applyFill="1" applyBorder="1" applyAlignment="1">
      <alignment horizontal="center"/>
    </xf>
    <xf numFmtId="0" fontId="89" fillId="33" borderId="0" xfId="0" applyFont="1" applyFill="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2 2" xfId="52"/>
    <cellStyle name="Millares 3" xfId="53"/>
    <cellStyle name="Currency" xfId="54"/>
    <cellStyle name="Currency [0]" xfId="55"/>
    <cellStyle name="Neutral" xfId="56"/>
    <cellStyle name="No-definido" xfId="57"/>
    <cellStyle name="Normal 10" xfId="58"/>
    <cellStyle name="Normal 14" xfId="59"/>
    <cellStyle name="Normal 15" xfId="60"/>
    <cellStyle name="Normal 2" xfId="61"/>
    <cellStyle name="Normal 3" xfId="62"/>
    <cellStyle name="Normal 4" xfId="63"/>
    <cellStyle name="Normal 5" xfId="64"/>
    <cellStyle name="Normal 6" xfId="65"/>
    <cellStyle name="Normal 7" xfId="66"/>
    <cellStyle name="Normal 8" xfId="67"/>
    <cellStyle name="Normal 9" xfId="68"/>
    <cellStyle name="Normal_indice" xfId="69"/>
    <cellStyle name="Notas" xfId="70"/>
    <cellStyle name="Percent" xfId="71"/>
    <cellStyle name="Porcentual 2"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Arándanos : superficie y producción 2000-2011</a:t>
            </a:r>
          </a:p>
        </c:rich>
      </c:tx>
      <c:layout>
        <c:manualLayout>
          <c:xMode val="factor"/>
          <c:yMode val="factor"/>
          <c:x val="0.00375"/>
          <c:y val="-0.00925"/>
        </c:manualLayout>
      </c:layout>
      <c:spPr>
        <a:noFill/>
        <a:ln w="3175">
          <a:noFill/>
        </a:ln>
      </c:spPr>
    </c:title>
    <c:plotArea>
      <c:layout>
        <c:manualLayout>
          <c:xMode val="edge"/>
          <c:yMode val="edge"/>
          <c:x val="0.09475"/>
          <c:y val="0.11"/>
          <c:w val="0.80575"/>
          <c:h val="0.7445"/>
        </c:manualLayout>
      </c:layout>
      <c:barChart>
        <c:barDir val="col"/>
        <c:grouping val="stacked"/>
        <c:varyColors val="0"/>
        <c:ser>
          <c:idx val="0"/>
          <c:order val="0"/>
          <c:tx>
            <c:strRef>
              <c:f>arándanos!$B$5</c:f>
              <c:strCache>
                <c:ptCount val="1"/>
                <c:pt idx="0">
                  <c:v>Superficie (hectáreas)</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'[2]arandano'!$C$5:$N$5</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arándanos!$B$8:$M$8</c:f>
              <c:numCache/>
            </c:numRef>
          </c:val>
        </c:ser>
        <c:overlap val="100"/>
        <c:gapWidth val="55"/>
        <c:axId val="27672132"/>
        <c:axId val="47722597"/>
      </c:barChart>
      <c:lineChart>
        <c:grouping val="standard"/>
        <c:varyColors val="0"/>
        <c:ser>
          <c:idx val="1"/>
          <c:order val="1"/>
          <c:tx>
            <c:strRef>
              <c:f>arándanos!$B$11</c:f>
              <c:strCache>
                <c:ptCount val="1"/>
                <c:pt idx="0">
                  <c:v>Producción  (toneladas)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'[2]arandano'!$C$5:$N$5</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arándanos!$B$14:$M$14</c:f>
              <c:numCache/>
            </c:numRef>
          </c:val>
          <c:smooth val="0"/>
        </c:ser>
        <c:axId val="26850190"/>
        <c:axId val="40325119"/>
      </c:lineChart>
      <c:catAx>
        <c:axId val="27672132"/>
        <c:scaling>
          <c:orientation val="minMax"/>
        </c:scaling>
        <c:axPos val="b"/>
        <c:delete val="0"/>
        <c:numFmt formatCode="General" sourceLinked="1"/>
        <c:majorTickMark val="none"/>
        <c:minorTickMark val="none"/>
        <c:tickLblPos val="nextTo"/>
        <c:spPr>
          <a:ln w="3175">
            <a:solidFill>
              <a:srgbClr val="808080"/>
            </a:solidFill>
          </a:ln>
        </c:spPr>
        <c:crossAx val="47722597"/>
        <c:crosses val="autoZero"/>
        <c:auto val="1"/>
        <c:lblOffset val="100"/>
        <c:tickLblSkip val="1"/>
        <c:noMultiLvlLbl val="0"/>
      </c:catAx>
      <c:valAx>
        <c:axId val="47722597"/>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4"/>
              <c:y val="0.001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7672132"/>
        <c:crossesAt val="1"/>
        <c:crossBetween val="between"/>
        <c:dispUnits/>
      </c:valAx>
      <c:catAx>
        <c:axId val="26850190"/>
        <c:scaling>
          <c:orientation val="minMax"/>
        </c:scaling>
        <c:axPos val="b"/>
        <c:delete val="1"/>
        <c:majorTickMark val="out"/>
        <c:minorTickMark val="none"/>
        <c:tickLblPos val="nextTo"/>
        <c:crossAx val="40325119"/>
        <c:crosses val="autoZero"/>
        <c:auto val="1"/>
        <c:lblOffset val="100"/>
        <c:tickLblSkip val="1"/>
        <c:noMultiLvlLbl val="0"/>
      </c:catAx>
      <c:valAx>
        <c:axId val="40325119"/>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6850190"/>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nueces 2000-2011</a:t>
            </a:r>
          </a:p>
        </c:rich>
      </c:tx>
      <c:layout>
        <c:manualLayout>
          <c:xMode val="factor"/>
          <c:yMode val="factor"/>
          <c:x val="-0.001"/>
          <c:y val="-0.0115"/>
        </c:manualLayout>
      </c:layout>
      <c:spPr>
        <a:noFill/>
        <a:ln w="3175">
          <a:noFill/>
        </a:ln>
      </c:spPr>
    </c:title>
    <c:plotArea>
      <c:layout>
        <c:manualLayout>
          <c:xMode val="edge"/>
          <c:yMode val="edge"/>
          <c:x val="0.0905"/>
          <c:y val="0.10075"/>
          <c:w val="0.88825"/>
          <c:h val="0.71"/>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'[3]nueces c-scasc'!$C$41:$N$41</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'[3]nueces c-scasc'!$C$42:$N$42</c:f>
              <c:numCache>
                <c:ptCount val="12"/>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pt idx="11">
                  <c:v>39838</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'[3]nueces c-scasc'!$D$42:$N$42</c:f>
              <c:numCache>
                <c:ptCount val="11"/>
                <c:pt idx="0">
                  <c:v>12500</c:v>
                </c:pt>
                <c:pt idx="1">
                  <c:v>13000</c:v>
                </c:pt>
                <c:pt idx="2">
                  <c:v>14000</c:v>
                </c:pt>
                <c:pt idx="3">
                  <c:v>13600</c:v>
                </c:pt>
                <c:pt idx="4">
                  <c:v>14500</c:v>
                </c:pt>
                <c:pt idx="5">
                  <c:v>18909.71896222577</c:v>
                </c:pt>
                <c:pt idx="6">
                  <c:v>22666.43194692204</c:v>
                </c:pt>
                <c:pt idx="7">
                  <c:v>24161.561512221073</c:v>
                </c:pt>
                <c:pt idx="8">
                  <c:v>28406.440709792503</c:v>
                </c:pt>
                <c:pt idx="9">
                  <c:v>33570.13425969392</c:v>
                </c:pt>
                <c:pt idx="10">
                  <c:v>39838</c:v>
                </c:pt>
              </c:numCache>
            </c:numRef>
          </c:cat>
          <c:val>
            <c:numRef>
              <c:f>'[3]nueces c-scasc'!$C$43:$N$43</c:f>
              <c:numCache>
                <c:ptCount val="12"/>
                <c:pt idx="0">
                  <c:v>5777.3330000000005</c:v>
                </c:pt>
                <c:pt idx="1">
                  <c:v>6844.9450000000015</c:v>
                </c:pt>
                <c:pt idx="2">
                  <c:v>6488.700000000002</c:v>
                </c:pt>
                <c:pt idx="3">
                  <c:v>8900.512999999999</c:v>
                </c:pt>
                <c:pt idx="4">
                  <c:v>7567.294000000003</c:v>
                </c:pt>
                <c:pt idx="5">
                  <c:v>8724.196000000004</c:v>
                </c:pt>
                <c:pt idx="6">
                  <c:v>10918.194000000001</c:v>
                </c:pt>
                <c:pt idx="7">
                  <c:v>12922.946000000002</c:v>
                </c:pt>
                <c:pt idx="8">
                  <c:v>13921.009000000002</c:v>
                </c:pt>
                <c:pt idx="9">
                  <c:v>18248.767999999996</c:v>
                </c:pt>
                <c:pt idx="10">
                  <c:v>21211.836999999992</c:v>
                </c:pt>
                <c:pt idx="11">
                  <c:v>35116</c:v>
                </c:pt>
              </c:numCache>
            </c:numRef>
          </c:val>
          <c:smooth val="0"/>
        </c:ser>
        <c:marker val="1"/>
        <c:axId val="8628400"/>
        <c:axId val="10546737"/>
      </c:lineChart>
      <c:catAx>
        <c:axId val="8628400"/>
        <c:scaling>
          <c:orientation val="minMax"/>
        </c:scaling>
        <c:axPos val="b"/>
        <c:delete val="0"/>
        <c:numFmt formatCode="General" sourceLinked="1"/>
        <c:majorTickMark val="none"/>
        <c:minorTickMark val="none"/>
        <c:tickLblPos val="nextTo"/>
        <c:spPr>
          <a:ln w="3175">
            <a:solidFill>
              <a:srgbClr val="808080"/>
            </a:solidFill>
          </a:ln>
        </c:spPr>
        <c:crossAx val="10546737"/>
        <c:crosses val="autoZero"/>
        <c:auto val="1"/>
        <c:lblOffset val="100"/>
        <c:tickLblSkip val="1"/>
        <c:noMultiLvlLbl val="0"/>
      </c:catAx>
      <c:valAx>
        <c:axId val="10546737"/>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08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862840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Paltas : superficie y producción 2000-2011</a:t>
            </a:r>
          </a:p>
        </c:rich>
      </c:tx>
      <c:layout>
        <c:manualLayout>
          <c:xMode val="factor"/>
          <c:yMode val="factor"/>
          <c:x val="-0.017"/>
          <c:y val="-0.00925"/>
        </c:manualLayout>
      </c:layout>
      <c:spPr>
        <a:noFill/>
        <a:ln w="3175">
          <a:noFill/>
        </a:ln>
      </c:spPr>
    </c:title>
    <c:plotArea>
      <c:layout>
        <c:manualLayout>
          <c:xMode val="edge"/>
          <c:yMode val="edge"/>
          <c:x val="0.09"/>
          <c:y val="0.11175"/>
          <c:w val="0.8065"/>
          <c:h val="0.7452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'[3]paltas'!$C$3:$N$3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'[3]paltas'!$C$5:$N$5</c:f>
              <c:numCache>
                <c:ptCount val="12"/>
                <c:pt idx="0">
                  <c:v>21208</c:v>
                </c:pt>
                <c:pt idx="1">
                  <c:v>22290</c:v>
                </c:pt>
                <c:pt idx="2">
                  <c:v>23260</c:v>
                </c:pt>
                <c:pt idx="3">
                  <c:v>23800</c:v>
                </c:pt>
                <c:pt idx="4">
                  <c:v>24000</c:v>
                </c:pt>
                <c:pt idx="5">
                  <c:v>26731</c:v>
                </c:pt>
                <c:pt idx="6">
                  <c:v>26743.6</c:v>
                </c:pt>
                <c:pt idx="7">
                  <c:v>26759</c:v>
                </c:pt>
                <c:pt idx="8">
                  <c:v>33836.77</c:v>
                </c:pt>
                <c:pt idx="9">
                  <c:v>33531.41</c:v>
                </c:pt>
                <c:pt idx="10">
                  <c:v>34056.940022001414</c:v>
                </c:pt>
                <c:pt idx="11">
                  <c:v>36387</c:v>
                </c:pt>
              </c:numCache>
            </c:numRef>
          </c:val>
        </c:ser>
        <c:overlap val="100"/>
        <c:gapWidth val="55"/>
        <c:axId val="27811770"/>
        <c:axId val="48979339"/>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'[3]paltas'!$C$3:$N$3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'[3]paltas'!$C$11:$N$11</c:f>
              <c:numCache>
                <c:ptCount val="12"/>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pt idx="11">
                  <c:v>156247</c:v>
                </c:pt>
              </c:numCache>
            </c:numRef>
          </c:val>
          <c:smooth val="0"/>
        </c:ser>
        <c:axId val="38160868"/>
        <c:axId val="7903493"/>
      </c:lineChart>
      <c:catAx>
        <c:axId val="27811770"/>
        <c:scaling>
          <c:orientation val="minMax"/>
        </c:scaling>
        <c:axPos val="b"/>
        <c:delete val="0"/>
        <c:numFmt formatCode="General" sourceLinked="1"/>
        <c:majorTickMark val="none"/>
        <c:minorTickMark val="none"/>
        <c:tickLblPos val="nextTo"/>
        <c:spPr>
          <a:ln w="3175">
            <a:solidFill>
              <a:srgbClr val="808080"/>
            </a:solidFill>
          </a:ln>
        </c:spPr>
        <c:crossAx val="48979339"/>
        <c:crosses val="autoZero"/>
        <c:auto val="1"/>
        <c:lblOffset val="100"/>
        <c:tickLblSkip val="1"/>
        <c:noMultiLvlLbl val="0"/>
      </c:catAx>
      <c:valAx>
        <c:axId val="48979339"/>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127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7811770"/>
        <c:crossesAt val="1"/>
        <c:crossBetween val="between"/>
        <c:dispUnits/>
      </c:valAx>
      <c:catAx>
        <c:axId val="38160868"/>
        <c:scaling>
          <c:orientation val="minMax"/>
        </c:scaling>
        <c:axPos val="b"/>
        <c:delete val="1"/>
        <c:majorTickMark val="out"/>
        <c:minorTickMark val="none"/>
        <c:tickLblPos val="nextTo"/>
        <c:crossAx val="7903493"/>
        <c:crosses val="autoZero"/>
        <c:auto val="1"/>
        <c:lblOffset val="100"/>
        <c:tickLblSkip val="1"/>
        <c:noMultiLvlLbl val="0"/>
      </c:catAx>
      <c:valAx>
        <c:axId val="7903493"/>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01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8160868"/>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paltas 2000-2011</a:t>
            </a:r>
          </a:p>
        </c:rich>
      </c:tx>
      <c:layout>
        <c:manualLayout>
          <c:xMode val="factor"/>
          <c:yMode val="factor"/>
          <c:x val="-0.00125"/>
          <c:y val="-0.01175"/>
        </c:manualLayout>
      </c:layout>
      <c:spPr>
        <a:noFill/>
        <a:ln w="3175">
          <a:noFill/>
        </a:ln>
      </c:spPr>
    </c:title>
    <c:plotArea>
      <c:layout>
        <c:manualLayout>
          <c:xMode val="edge"/>
          <c:yMode val="edge"/>
          <c:x val="0.0775"/>
          <c:y val="0.10325"/>
          <c:w val="0.90125"/>
          <c:h val="0.7082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'[3]paltas'!$C$40:$N$40</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'[3]paltas'!$C$41:$N$41</c:f>
              <c:numCache>
                <c:ptCount val="12"/>
                <c:pt idx="0">
                  <c:v>110000</c:v>
                </c:pt>
                <c:pt idx="1">
                  <c:v>130000</c:v>
                </c:pt>
                <c:pt idx="2">
                  <c:v>140000</c:v>
                </c:pt>
                <c:pt idx="3">
                  <c:v>140000</c:v>
                </c:pt>
                <c:pt idx="4">
                  <c:v>160000</c:v>
                </c:pt>
                <c:pt idx="5">
                  <c:v>188604.05062777156</c:v>
                </c:pt>
                <c:pt idx="6">
                  <c:v>163119.31290658348</c:v>
                </c:pt>
                <c:pt idx="7">
                  <c:v>209644.63889567798</c:v>
                </c:pt>
                <c:pt idx="8">
                  <c:v>122632.58789934102</c:v>
                </c:pt>
                <c:pt idx="9">
                  <c:v>232202.09254584223</c:v>
                </c:pt>
                <c:pt idx="10">
                  <c:v>166381.5542372921</c:v>
                </c:pt>
                <c:pt idx="11">
                  <c:v>156247</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'[3]paltas'!$C$40:$N$40</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'[3]paltas'!$C$42:$N$42</c:f>
              <c:numCache>
                <c:ptCount val="12"/>
                <c:pt idx="0">
                  <c:v>52048.686</c:v>
                </c:pt>
                <c:pt idx="1">
                  <c:v>52490.832</c:v>
                </c:pt>
                <c:pt idx="2">
                  <c:v>78070.044</c:v>
                </c:pt>
                <c:pt idx="3">
                  <c:v>97646.939</c:v>
                </c:pt>
                <c:pt idx="4">
                  <c:v>113592.48</c:v>
                </c:pt>
                <c:pt idx="5">
                  <c:v>136412.216</c:v>
                </c:pt>
                <c:pt idx="6">
                  <c:v>110892.513</c:v>
                </c:pt>
                <c:pt idx="7">
                  <c:v>146396.449</c:v>
                </c:pt>
                <c:pt idx="8">
                  <c:v>84998.301</c:v>
                </c:pt>
                <c:pt idx="9">
                  <c:v>166183.932</c:v>
                </c:pt>
                <c:pt idx="10">
                  <c:v>107921.734</c:v>
                </c:pt>
                <c:pt idx="11">
                  <c:v>102373</c:v>
                </c:pt>
              </c:numCache>
            </c:numRef>
          </c:val>
          <c:smooth val="0"/>
        </c:ser>
        <c:marker val="1"/>
        <c:axId val="4022574"/>
        <c:axId val="36203167"/>
      </c:lineChart>
      <c:catAx>
        <c:axId val="4022574"/>
        <c:scaling>
          <c:orientation val="minMax"/>
        </c:scaling>
        <c:axPos val="b"/>
        <c:delete val="0"/>
        <c:numFmt formatCode="General" sourceLinked="1"/>
        <c:majorTickMark val="none"/>
        <c:minorTickMark val="none"/>
        <c:tickLblPos val="nextTo"/>
        <c:spPr>
          <a:ln w="3175">
            <a:solidFill>
              <a:srgbClr val="808080"/>
            </a:solidFill>
          </a:ln>
        </c:spPr>
        <c:crossAx val="36203167"/>
        <c:crosses val="autoZero"/>
        <c:auto val="1"/>
        <c:lblOffset val="100"/>
        <c:tickLblSkip val="1"/>
        <c:noMultiLvlLbl val="0"/>
      </c:catAx>
      <c:valAx>
        <c:axId val="36203167"/>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375"/>
              <c:y val="-0.006"/>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022574"/>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Uvas : superficie y producción 2000-2011</a:t>
            </a:r>
          </a:p>
        </c:rich>
      </c:tx>
      <c:layout>
        <c:manualLayout>
          <c:xMode val="factor"/>
          <c:yMode val="factor"/>
          <c:x val="-0.053"/>
          <c:y val="-0.0065"/>
        </c:manualLayout>
      </c:layout>
      <c:spPr>
        <a:noFill/>
        <a:ln w="3175">
          <a:noFill/>
        </a:ln>
      </c:spPr>
    </c:title>
    <c:plotArea>
      <c:layout>
        <c:manualLayout>
          <c:xMode val="edge"/>
          <c:yMode val="edge"/>
          <c:x val="0.1"/>
          <c:y val="0.111"/>
          <c:w val="0.79725"/>
          <c:h val="0.7397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'[3]uvas'!$C$2:$N$2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'[3]uvas'!$C$4:$N$4</c:f>
              <c:numCache>
                <c:ptCount val="12"/>
                <c:pt idx="0">
                  <c:v>44890</c:v>
                </c:pt>
                <c:pt idx="1">
                  <c:v>46900</c:v>
                </c:pt>
                <c:pt idx="2">
                  <c:v>47600</c:v>
                </c:pt>
                <c:pt idx="3">
                  <c:v>48200</c:v>
                </c:pt>
                <c:pt idx="4">
                  <c:v>48500</c:v>
                </c:pt>
                <c:pt idx="5">
                  <c:v>50960.48</c:v>
                </c:pt>
                <c:pt idx="6">
                  <c:v>50952.47</c:v>
                </c:pt>
                <c:pt idx="7">
                  <c:v>50846.43</c:v>
                </c:pt>
                <c:pt idx="8">
                  <c:v>52186.94</c:v>
                </c:pt>
                <c:pt idx="9">
                  <c:v>53338.50999999999</c:v>
                </c:pt>
                <c:pt idx="10">
                  <c:v>52654.94899999999</c:v>
                </c:pt>
                <c:pt idx="11">
                  <c:v>53869</c:v>
                </c:pt>
              </c:numCache>
            </c:numRef>
          </c:val>
        </c:ser>
        <c:overlap val="100"/>
        <c:gapWidth val="55"/>
        <c:axId val="57393048"/>
        <c:axId val="46775385"/>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'[3]uvas'!$C$2:$N$2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'[3]uvas'!$C$10:$N$10</c:f>
              <c:numCache>
                <c:ptCount val="12"/>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pt idx="11">
                  <c:v>1350717</c:v>
                </c:pt>
              </c:numCache>
            </c:numRef>
          </c:val>
          <c:smooth val="0"/>
        </c:ser>
        <c:axId val="18325282"/>
        <c:axId val="30709811"/>
      </c:lineChart>
      <c:catAx>
        <c:axId val="57393048"/>
        <c:scaling>
          <c:orientation val="minMax"/>
        </c:scaling>
        <c:axPos val="b"/>
        <c:delete val="0"/>
        <c:numFmt formatCode="General" sourceLinked="1"/>
        <c:majorTickMark val="none"/>
        <c:minorTickMark val="none"/>
        <c:tickLblPos val="nextTo"/>
        <c:spPr>
          <a:ln w="3175">
            <a:solidFill>
              <a:srgbClr val="808080"/>
            </a:solidFill>
          </a:ln>
        </c:spPr>
        <c:crossAx val="46775385"/>
        <c:crosses val="autoZero"/>
        <c:auto val="1"/>
        <c:lblOffset val="100"/>
        <c:tickLblSkip val="1"/>
        <c:noMultiLvlLbl val="0"/>
      </c:catAx>
      <c:valAx>
        <c:axId val="46775385"/>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55"/>
              <c:y val="0.000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7393048"/>
        <c:crossesAt val="1"/>
        <c:crossBetween val="between"/>
        <c:dispUnits/>
      </c:valAx>
      <c:catAx>
        <c:axId val="18325282"/>
        <c:scaling>
          <c:orientation val="minMax"/>
        </c:scaling>
        <c:axPos val="b"/>
        <c:delete val="1"/>
        <c:majorTickMark val="out"/>
        <c:minorTickMark val="none"/>
        <c:tickLblPos val="nextTo"/>
        <c:crossAx val="30709811"/>
        <c:crosses val="autoZero"/>
        <c:auto val="1"/>
        <c:lblOffset val="100"/>
        <c:tickLblSkip val="1"/>
        <c:noMultiLvlLbl val="0"/>
      </c:catAx>
      <c:valAx>
        <c:axId val="30709811"/>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2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8325282"/>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uvas 2000-2011</a:t>
            </a:r>
          </a:p>
        </c:rich>
      </c:tx>
      <c:layout>
        <c:manualLayout>
          <c:xMode val="factor"/>
          <c:yMode val="factor"/>
          <c:x val="-0.001"/>
          <c:y val="-0.013"/>
        </c:manualLayout>
      </c:layout>
      <c:spPr>
        <a:noFill/>
        <a:ln w="3175">
          <a:noFill/>
        </a:ln>
      </c:spPr>
    </c:title>
    <c:plotArea>
      <c:layout>
        <c:manualLayout>
          <c:xMode val="edge"/>
          <c:yMode val="edge"/>
          <c:x val="0.074"/>
          <c:y val="0.10525"/>
          <c:w val="0.90475"/>
          <c:h val="0.696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'[3]uvas'!$C$39:$N$39</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'[3]uvas'!$C$40:$N$40</c:f>
              <c:numCache>
                <c:ptCount val="12"/>
                <c:pt idx="0">
                  <c:v>999000</c:v>
                </c:pt>
                <c:pt idx="1">
                  <c:v>905000</c:v>
                </c:pt>
                <c:pt idx="2">
                  <c:v>999000</c:v>
                </c:pt>
                <c:pt idx="3">
                  <c:v>1050000</c:v>
                </c:pt>
                <c:pt idx="4">
                  <c:v>1100000</c:v>
                </c:pt>
                <c:pt idx="5">
                  <c:v>1150000</c:v>
                </c:pt>
                <c:pt idx="6">
                  <c:v>1288421.062698797</c:v>
                </c:pt>
                <c:pt idx="7">
                  <c:v>1238234.2774814353</c:v>
                </c:pt>
                <c:pt idx="8">
                  <c:v>1335073.7311692277</c:v>
                </c:pt>
                <c:pt idx="9">
                  <c:v>1377980.9710091718</c:v>
                </c:pt>
                <c:pt idx="10">
                  <c:v>1251053.3447276922</c:v>
                </c:pt>
                <c:pt idx="11">
                  <c:v>1350717</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'[3]uvas'!$C$39:$N$39</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'[3]uvas'!$C$41:$N$41</c:f>
              <c:numCache>
                <c:ptCount val="12"/>
                <c:pt idx="0">
                  <c:v>596195.553</c:v>
                </c:pt>
                <c:pt idx="1">
                  <c:v>545280.659</c:v>
                </c:pt>
                <c:pt idx="2">
                  <c:v>654932.413</c:v>
                </c:pt>
                <c:pt idx="3">
                  <c:v>706331.512</c:v>
                </c:pt>
                <c:pt idx="4">
                  <c:v>693053.073</c:v>
                </c:pt>
                <c:pt idx="5">
                  <c:v>738469.058</c:v>
                </c:pt>
                <c:pt idx="6">
                  <c:v>823247.355</c:v>
                </c:pt>
                <c:pt idx="7">
                  <c:v>776370.276</c:v>
                </c:pt>
                <c:pt idx="8">
                  <c:v>836884.534</c:v>
                </c:pt>
                <c:pt idx="9">
                  <c:v>850405.202</c:v>
                </c:pt>
                <c:pt idx="10">
                  <c:v>781085.135</c:v>
                </c:pt>
                <c:pt idx="11">
                  <c:v>853541</c:v>
                </c:pt>
              </c:numCache>
            </c:numRef>
          </c:val>
          <c:smooth val="0"/>
        </c:ser>
        <c:marker val="1"/>
        <c:axId val="7952844"/>
        <c:axId val="4466733"/>
      </c:lineChart>
      <c:catAx>
        <c:axId val="7952844"/>
        <c:scaling>
          <c:orientation val="minMax"/>
        </c:scaling>
        <c:axPos val="b"/>
        <c:delete val="0"/>
        <c:numFmt formatCode="General" sourceLinked="1"/>
        <c:majorTickMark val="none"/>
        <c:minorTickMark val="none"/>
        <c:tickLblPos val="nextTo"/>
        <c:spPr>
          <a:ln w="3175">
            <a:solidFill>
              <a:srgbClr val="808080"/>
            </a:solidFill>
          </a:ln>
        </c:spPr>
        <c:crossAx val="4466733"/>
        <c:crosses val="autoZero"/>
        <c:auto val="1"/>
        <c:lblOffset val="100"/>
        <c:tickLblSkip val="1"/>
        <c:noMultiLvlLbl val="0"/>
      </c:catAx>
      <c:valAx>
        <c:axId val="4466733"/>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7952844"/>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arándanos 2000-2011</a:t>
            </a:r>
          </a:p>
        </c:rich>
      </c:tx>
      <c:layout>
        <c:manualLayout>
          <c:xMode val="factor"/>
          <c:yMode val="factor"/>
          <c:x val="0.0245"/>
          <c:y val="0.0275"/>
        </c:manualLayout>
      </c:layout>
      <c:spPr>
        <a:noFill/>
        <a:ln w="3175">
          <a:noFill/>
        </a:ln>
      </c:spPr>
    </c:title>
    <c:plotArea>
      <c:layout>
        <c:manualLayout>
          <c:xMode val="edge"/>
          <c:yMode val="edge"/>
          <c:x val="0.076"/>
          <c:y val="0.11975"/>
          <c:w val="0.90825"/>
          <c:h val="0.78175"/>
        </c:manualLayout>
      </c:layout>
      <c:lineChart>
        <c:grouping val="standard"/>
        <c:varyColors val="0"/>
        <c:ser>
          <c:idx val="0"/>
          <c:order val="0"/>
          <c:tx>
            <c:strRef>
              <c:f>arándanos!$A$52</c:f>
              <c:strCache>
                <c:ptCount val="1"/>
                <c:pt idx="0">
                  <c:v>Producción*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'[2]arandano'!$C$42:$N$42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arándanos!$B$52:$M$52</c:f>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'[2]arandano'!$C$42:$N$42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'[2]arandano'!$C$44:$N$44</c:f>
              <c:numCache>
                <c:ptCount val="12"/>
                <c:pt idx="0">
                  <c:v>4041.841</c:v>
                </c:pt>
                <c:pt idx="1">
                  <c:v>4423.343</c:v>
                </c:pt>
                <c:pt idx="2">
                  <c:v>6357.947</c:v>
                </c:pt>
                <c:pt idx="3">
                  <c:v>6410.191</c:v>
                </c:pt>
                <c:pt idx="4">
                  <c:v>10104.442</c:v>
                </c:pt>
                <c:pt idx="5">
                  <c:v>11938.038</c:v>
                </c:pt>
                <c:pt idx="6">
                  <c:v>15432.593</c:v>
                </c:pt>
                <c:pt idx="7">
                  <c:v>20872.322</c:v>
                </c:pt>
                <c:pt idx="8">
                  <c:v>35330.215</c:v>
                </c:pt>
                <c:pt idx="9">
                  <c:v>38506.044</c:v>
                </c:pt>
                <c:pt idx="10">
                  <c:v>55011.49</c:v>
                </c:pt>
                <c:pt idx="11">
                  <c:v>73741</c:v>
                </c:pt>
              </c:numCache>
            </c:numRef>
          </c:val>
          <c:smooth val="0"/>
        </c:ser>
        <c:ser>
          <c:idx val="2"/>
          <c:order val="2"/>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'[2]arandano'!$C$42:$N$42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'[2]arandano'!$C$45:$N$45</c:f>
              <c:numCache>
                <c:ptCount val="12"/>
                <c:pt idx="0">
                  <c:v>0</c:v>
                </c:pt>
                <c:pt idx="1">
                  <c:v>0</c:v>
                </c:pt>
                <c:pt idx="2">
                  <c:v>387.2</c:v>
                </c:pt>
                <c:pt idx="3">
                  <c:v>504.1</c:v>
                </c:pt>
                <c:pt idx="4">
                  <c:v>561.9</c:v>
                </c:pt>
                <c:pt idx="5">
                  <c:v>2660.2</c:v>
                </c:pt>
                <c:pt idx="6">
                  <c:v>4528.6</c:v>
                </c:pt>
                <c:pt idx="7">
                  <c:v>3207.8</c:v>
                </c:pt>
                <c:pt idx="8">
                  <c:v>4998.3</c:v>
                </c:pt>
                <c:pt idx="9">
                  <c:v>9923.4</c:v>
                </c:pt>
                <c:pt idx="10">
                  <c:v>9309</c:v>
                </c:pt>
                <c:pt idx="11">
                  <c:v>27406</c:v>
                </c:pt>
              </c:numCache>
            </c:numRef>
          </c:val>
          <c:smooth val="0"/>
        </c:ser>
        <c:marker val="1"/>
        <c:axId val="27381752"/>
        <c:axId val="45109177"/>
      </c:lineChart>
      <c:catAx>
        <c:axId val="27381752"/>
        <c:scaling>
          <c:orientation val="minMax"/>
        </c:scaling>
        <c:axPos val="b"/>
        <c:delete val="0"/>
        <c:numFmt formatCode="General" sourceLinked="1"/>
        <c:majorTickMark val="none"/>
        <c:minorTickMark val="none"/>
        <c:tickLblPos val="nextTo"/>
        <c:spPr>
          <a:ln w="3175">
            <a:solidFill>
              <a:srgbClr val="808080"/>
            </a:solidFill>
          </a:ln>
        </c:spPr>
        <c:crossAx val="45109177"/>
        <c:crosses val="autoZero"/>
        <c:auto val="1"/>
        <c:lblOffset val="100"/>
        <c:tickLblSkip val="1"/>
        <c:noMultiLvlLbl val="0"/>
      </c:catAx>
      <c:valAx>
        <c:axId val="45109177"/>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175"/>
              <c:y val="-0.009"/>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7381752"/>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Cerezas : superficie y producción 2000-2011</a:t>
            </a:r>
          </a:p>
        </c:rich>
      </c:tx>
      <c:layout>
        <c:manualLayout>
          <c:xMode val="factor"/>
          <c:yMode val="factor"/>
          <c:x val="-0.0265"/>
          <c:y val="-0.01025"/>
        </c:manualLayout>
      </c:layout>
      <c:spPr>
        <a:noFill/>
        <a:ln w="3175">
          <a:noFill/>
        </a:ln>
      </c:spPr>
    </c:title>
    <c:plotArea>
      <c:layout>
        <c:manualLayout>
          <c:xMode val="edge"/>
          <c:yMode val="edge"/>
          <c:x val="0.0935"/>
          <c:y val="0.10525"/>
          <c:w val="0.801"/>
          <c:h val="0.757"/>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'[3]cereza'!$C$3:$N$3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'[3]cereza'!$C$5:$N$5</c:f>
              <c:numCache>
                <c:ptCount val="12"/>
                <c:pt idx="0">
                  <c:v>5832</c:v>
                </c:pt>
                <c:pt idx="1">
                  <c:v>6020</c:v>
                </c:pt>
                <c:pt idx="2">
                  <c:v>6550</c:v>
                </c:pt>
                <c:pt idx="3">
                  <c:v>6990</c:v>
                </c:pt>
                <c:pt idx="4">
                  <c:v>7200</c:v>
                </c:pt>
                <c:pt idx="5">
                  <c:v>7124.98</c:v>
                </c:pt>
                <c:pt idx="6">
                  <c:v>7620.89</c:v>
                </c:pt>
                <c:pt idx="7">
                  <c:v>9922.09</c:v>
                </c:pt>
                <c:pt idx="8">
                  <c:v>10053.9</c:v>
                </c:pt>
                <c:pt idx="9">
                  <c:v>12467.68</c:v>
                </c:pt>
                <c:pt idx="10">
                  <c:v>13143.119999837352</c:v>
                </c:pt>
                <c:pt idx="11">
                  <c:v>14928</c:v>
                </c:pt>
              </c:numCache>
            </c:numRef>
          </c:val>
        </c:ser>
        <c:overlap val="100"/>
        <c:gapWidth val="55"/>
        <c:axId val="3329410"/>
        <c:axId val="29964691"/>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'[3]cereza'!$C$3:$N$3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'[3]cereza'!$C$11:$N$11</c:f>
              <c:numCache>
                <c:ptCount val="12"/>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pt idx="11">
                  <c:v>85793</c:v>
                </c:pt>
              </c:numCache>
            </c:numRef>
          </c:val>
          <c:smooth val="0"/>
        </c:ser>
        <c:axId val="1246764"/>
        <c:axId val="11220877"/>
      </c:lineChart>
      <c:catAx>
        <c:axId val="3329410"/>
        <c:scaling>
          <c:orientation val="minMax"/>
        </c:scaling>
        <c:axPos val="b"/>
        <c:delete val="0"/>
        <c:numFmt formatCode="General" sourceLinked="1"/>
        <c:majorTickMark val="none"/>
        <c:minorTickMark val="none"/>
        <c:tickLblPos val="nextTo"/>
        <c:spPr>
          <a:ln w="3175">
            <a:solidFill>
              <a:srgbClr val="808080"/>
            </a:solidFill>
          </a:ln>
        </c:spPr>
        <c:crossAx val="29964691"/>
        <c:crosses val="autoZero"/>
        <c:auto val="1"/>
        <c:lblOffset val="100"/>
        <c:tickLblSkip val="1"/>
        <c:noMultiLvlLbl val="0"/>
      </c:catAx>
      <c:valAx>
        <c:axId val="29964691"/>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329410"/>
        <c:crossesAt val="1"/>
        <c:crossBetween val="between"/>
        <c:dispUnits/>
      </c:valAx>
      <c:catAx>
        <c:axId val="1246764"/>
        <c:scaling>
          <c:orientation val="minMax"/>
        </c:scaling>
        <c:axPos val="b"/>
        <c:delete val="1"/>
        <c:majorTickMark val="out"/>
        <c:minorTickMark val="none"/>
        <c:tickLblPos val="nextTo"/>
        <c:crossAx val="11220877"/>
        <c:crosses val="autoZero"/>
        <c:auto val="1"/>
        <c:lblOffset val="100"/>
        <c:tickLblSkip val="1"/>
        <c:noMultiLvlLbl val="0"/>
      </c:catAx>
      <c:valAx>
        <c:axId val="11220877"/>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87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246764"/>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cerezas frescas 2000-2011</a:t>
            </a:r>
          </a:p>
        </c:rich>
      </c:tx>
      <c:layout>
        <c:manualLayout>
          <c:xMode val="factor"/>
          <c:yMode val="factor"/>
          <c:x val="-0.001"/>
          <c:y val="-0.00725"/>
        </c:manualLayout>
      </c:layout>
      <c:spPr>
        <a:noFill/>
        <a:ln w="3175">
          <a:noFill/>
        </a:ln>
      </c:spPr>
    </c:title>
    <c:plotArea>
      <c:layout>
        <c:manualLayout>
          <c:xMode val="edge"/>
          <c:yMode val="edge"/>
          <c:x val="0.08125"/>
          <c:y val="0.093"/>
          <c:w val="0.89725"/>
          <c:h val="0.739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'[3]cereza'!$C$40:$N$40</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'[3]cereza'!$C$41:$N$41</c:f>
              <c:numCache>
                <c:ptCount val="12"/>
                <c:pt idx="0">
                  <c:v>31000</c:v>
                </c:pt>
                <c:pt idx="1">
                  <c:v>28000</c:v>
                </c:pt>
                <c:pt idx="2">
                  <c:v>30000</c:v>
                </c:pt>
                <c:pt idx="3">
                  <c:v>29000</c:v>
                </c:pt>
                <c:pt idx="4">
                  <c:v>29500</c:v>
                </c:pt>
                <c:pt idx="5">
                  <c:v>32000</c:v>
                </c:pt>
                <c:pt idx="6">
                  <c:v>37917.040123458624</c:v>
                </c:pt>
                <c:pt idx="7">
                  <c:v>43001.3008160287</c:v>
                </c:pt>
                <c:pt idx="8">
                  <c:v>70364.49606866612</c:v>
                </c:pt>
                <c:pt idx="9">
                  <c:v>41095.37418173652</c:v>
                </c:pt>
                <c:pt idx="10">
                  <c:v>60355.75154420438</c:v>
                </c:pt>
                <c:pt idx="11">
                  <c:v>85793</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'[3]cereza'!$C$40:$M$40</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'[3]cereza'!$C$42:$N$42</c:f>
              <c:numCache>
                <c:ptCount val="12"/>
                <c:pt idx="0">
                  <c:v>6062.188</c:v>
                </c:pt>
                <c:pt idx="1">
                  <c:v>7450.472</c:v>
                </c:pt>
                <c:pt idx="2">
                  <c:v>12784.065</c:v>
                </c:pt>
                <c:pt idx="3">
                  <c:v>12817.626</c:v>
                </c:pt>
                <c:pt idx="4">
                  <c:v>11304.563</c:v>
                </c:pt>
                <c:pt idx="5">
                  <c:v>17916.195</c:v>
                </c:pt>
                <c:pt idx="6">
                  <c:v>22463.222</c:v>
                </c:pt>
                <c:pt idx="7">
                  <c:v>26884.527</c:v>
                </c:pt>
                <c:pt idx="8">
                  <c:v>51865.315</c:v>
                </c:pt>
                <c:pt idx="9">
                  <c:v>23474.385</c:v>
                </c:pt>
                <c:pt idx="10">
                  <c:v>44112.113</c:v>
                </c:pt>
                <c:pt idx="11">
                  <c:v>64668</c:v>
                </c:pt>
              </c:numCache>
            </c:numRef>
          </c:val>
          <c:smooth val="0"/>
        </c:ser>
        <c:marker val="1"/>
        <c:axId val="33879030"/>
        <c:axId val="36475815"/>
      </c:lineChart>
      <c:catAx>
        <c:axId val="33879030"/>
        <c:scaling>
          <c:orientation val="minMax"/>
        </c:scaling>
        <c:axPos val="b"/>
        <c:delete val="0"/>
        <c:numFmt formatCode="General" sourceLinked="1"/>
        <c:majorTickMark val="none"/>
        <c:minorTickMark val="none"/>
        <c:tickLblPos val="nextTo"/>
        <c:spPr>
          <a:ln w="3175">
            <a:solidFill>
              <a:srgbClr val="808080"/>
            </a:solidFill>
          </a:ln>
        </c:spPr>
        <c:crossAx val="36475815"/>
        <c:crosses val="autoZero"/>
        <c:auto val="1"/>
        <c:lblOffset val="100"/>
        <c:tickLblSkip val="1"/>
        <c:noMultiLvlLbl val="0"/>
      </c:catAx>
      <c:valAx>
        <c:axId val="36475815"/>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575"/>
              <c:y val="-0.015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387903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Ciruelos japoneses: superficie y producción 2000-2011</a:t>
            </a:r>
          </a:p>
        </c:rich>
      </c:tx>
      <c:layout>
        <c:manualLayout>
          <c:xMode val="factor"/>
          <c:yMode val="factor"/>
          <c:x val="0.06475"/>
          <c:y val="-0.0125"/>
        </c:manualLayout>
      </c:layout>
      <c:spPr>
        <a:noFill/>
        <a:ln w="3175">
          <a:noFill/>
        </a:ln>
      </c:spPr>
    </c:title>
    <c:plotArea>
      <c:layout>
        <c:manualLayout>
          <c:xMode val="edge"/>
          <c:yMode val="edge"/>
          <c:x val="0.0895"/>
          <c:y val="0.1005"/>
          <c:w val="0.8175"/>
          <c:h val="0.7785"/>
        </c:manualLayout>
      </c:layout>
      <c:barChart>
        <c:barDir val="col"/>
        <c:grouping val="stacked"/>
        <c:varyColors val="0"/>
        <c:ser>
          <c:idx val="0"/>
          <c:order val="0"/>
          <c:tx>
            <c:strRef>
              <c:f>'[4]Hoja1'!$C$7</c:f>
              <c:strCache>
                <c:ptCount val="1"/>
                <c:pt idx="0">
                  <c:v>Superficie (hectáreas)</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'[2]arandano'!$C$5:$N$5</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'[4]Hoja1'!$C$10:$N$10</c:f>
              <c:numCache>
                <c:ptCount val="12"/>
                <c:pt idx="0">
                  <c:v>7058</c:v>
                </c:pt>
                <c:pt idx="1">
                  <c:v>7200</c:v>
                </c:pt>
                <c:pt idx="2">
                  <c:v>7600</c:v>
                </c:pt>
                <c:pt idx="3">
                  <c:v>8150</c:v>
                </c:pt>
                <c:pt idx="4">
                  <c:v>8485</c:v>
                </c:pt>
                <c:pt idx="5">
                  <c:v>8474</c:v>
                </c:pt>
                <c:pt idx="6">
                  <c:v>8486</c:v>
                </c:pt>
                <c:pt idx="7">
                  <c:v>8437</c:v>
                </c:pt>
                <c:pt idx="8">
                  <c:v>8061</c:v>
                </c:pt>
                <c:pt idx="9">
                  <c:v>7352</c:v>
                </c:pt>
                <c:pt idx="10">
                  <c:v>6209</c:v>
                </c:pt>
                <c:pt idx="11">
                  <c:v>6047</c:v>
                </c:pt>
              </c:numCache>
            </c:numRef>
          </c:val>
        </c:ser>
        <c:overlap val="100"/>
        <c:gapWidth val="55"/>
        <c:axId val="59846880"/>
        <c:axId val="1751009"/>
      </c:barChart>
      <c:lineChart>
        <c:grouping val="standard"/>
        <c:varyColors val="0"/>
        <c:ser>
          <c:idx val="1"/>
          <c:order val="1"/>
          <c:tx>
            <c:strRef>
              <c:f>'[4]Hoja1'!$C$13</c:f>
              <c:strCache>
                <c:ptCount val="1"/>
                <c:pt idx="0">
                  <c:v>Producción  (toneladas)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'[2]arandano'!$C$5:$N$5</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'[4]Hoja1'!$C$16:$N$16</c:f>
              <c:numCache>
                <c:ptCount val="12"/>
                <c:pt idx="0">
                  <c:v>53854.028</c:v>
                </c:pt>
                <c:pt idx="1">
                  <c:v>83140.848</c:v>
                </c:pt>
                <c:pt idx="2">
                  <c:v>98457.01320000002</c:v>
                </c:pt>
                <c:pt idx="3">
                  <c:v>112100.10360000002</c:v>
                </c:pt>
                <c:pt idx="4">
                  <c:v>136610.6716</c:v>
                </c:pt>
                <c:pt idx="5">
                  <c:v>127206.9108</c:v>
                </c:pt>
                <c:pt idx="6">
                  <c:v>127859.77760000002</c:v>
                </c:pt>
                <c:pt idx="7">
                  <c:v>168688.2644</c:v>
                </c:pt>
                <c:pt idx="8">
                  <c:v>153114.2108</c:v>
                </c:pt>
                <c:pt idx="9">
                  <c:v>157846.9644</c:v>
                </c:pt>
                <c:pt idx="10">
                  <c:v>137460.4904</c:v>
                </c:pt>
                <c:pt idx="11">
                  <c:v>163591.69640000002</c:v>
                </c:pt>
              </c:numCache>
            </c:numRef>
          </c:val>
          <c:smooth val="0"/>
        </c:ser>
        <c:axId val="15759082"/>
        <c:axId val="7614011"/>
      </c:lineChart>
      <c:catAx>
        <c:axId val="59846880"/>
        <c:scaling>
          <c:orientation val="minMax"/>
        </c:scaling>
        <c:axPos val="b"/>
        <c:delete val="0"/>
        <c:numFmt formatCode="General" sourceLinked="1"/>
        <c:majorTickMark val="none"/>
        <c:minorTickMark val="none"/>
        <c:tickLblPos val="nextTo"/>
        <c:spPr>
          <a:ln w="3175">
            <a:solidFill>
              <a:srgbClr val="808080"/>
            </a:solidFill>
          </a:ln>
        </c:spPr>
        <c:crossAx val="1751009"/>
        <c:crosses val="autoZero"/>
        <c:auto val="1"/>
        <c:lblOffset val="100"/>
        <c:tickLblSkip val="1"/>
        <c:noMultiLvlLbl val="0"/>
      </c:catAx>
      <c:valAx>
        <c:axId val="1751009"/>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25"/>
              <c:y val="-0.009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9846880"/>
        <c:crossesAt val="1"/>
        <c:crossBetween val="between"/>
        <c:dispUnits/>
      </c:valAx>
      <c:catAx>
        <c:axId val="15759082"/>
        <c:scaling>
          <c:orientation val="minMax"/>
        </c:scaling>
        <c:axPos val="b"/>
        <c:delete val="1"/>
        <c:majorTickMark val="out"/>
        <c:minorTickMark val="none"/>
        <c:tickLblPos val="nextTo"/>
        <c:crossAx val="7614011"/>
        <c:crosses val="autoZero"/>
        <c:auto val="1"/>
        <c:lblOffset val="100"/>
        <c:tickLblSkip val="1"/>
        <c:noMultiLvlLbl val="0"/>
      </c:catAx>
      <c:valAx>
        <c:axId val="7614011"/>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32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5759082"/>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Producción* y exportaciones de ciruelas frescas 2000-2011</a:t>
            </a:r>
          </a:p>
        </c:rich>
      </c:tx>
      <c:layout>
        <c:manualLayout>
          <c:xMode val="factor"/>
          <c:yMode val="factor"/>
          <c:x val="0.07525"/>
          <c:y val="0.03125"/>
        </c:manualLayout>
      </c:layout>
      <c:spPr>
        <a:noFill/>
        <a:ln w="3175">
          <a:noFill/>
        </a:ln>
      </c:spPr>
    </c:title>
    <c:plotArea>
      <c:layout>
        <c:manualLayout>
          <c:xMode val="edge"/>
          <c:yMode val="edge"/>
          <c:x val="0.071"/>
          <c:y val="0.12875"/>
          <c:w val="0.9125"/>
          <c:h val="0.75225"/>
        </c:manualLayout>
      </c:layout>
      <c:lineChart>
        <c:grouping val="standard"/>
        <c:varyColors val="0"/>
        <c:ser>
          <c:idx val="0"/>
          <c:order val="0"/>
          <c:tx>
            <c:strRef>
              <c:f>'[4]Hoja1'!$B$48</c:f>
              <c:strCache>
                <c:ptCount val="1"/>
                <c:pt idx="0">
                  <c:v>Producción*</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'[2]arandano'!$C$42:$N$42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'[4]Hoja1'!$C$48:$N$48</c:f>
              <c:numCache>
                <c:ptCount val="12"/>
                <c:pt idx="0">
                  <c:v>53854.028</c:v>
                </c:pt>
                <c:pt idx="1">
                  <c:v>83140.848</c:v>
                </c:pt>
                <c:pt idx="2">
                  <c:v>98457.01320000002</c:v>
                </c:pt>
                <c:pt idx="3">
                  <c:v>112100.10360000002</c:v>
                </c:pt>
                <c:pt idx="4">
                  <c:v>136610.6716</c:v>
                </c:pt>
                <c:pt idx="5">
                  <c:v>127206.9108</c:v>
                </c:pt>
                <c:pt idx="6">
                  <c:v>127859.77760000002</c:v>
                </c:pt>
                <c:pt idx="7">
                  <c:v>168688.2644</c:v>
                </c:pt>
                <c:pt idx="8">
                  <c:v>153114.2108</c:v>
                </c:pt>
                <c:pt idx="9">
                  <c:v>157846.9644</c:v>
                </c:pt>
                <c:pt idx="10">
                  <c:v>137460.4904</c:v>
                </c:pt>
                <c:pt idx="11">
                  <c:v>163591.69640000002</c:v>
                </c:pt>
              </c:numCache>
            </c:numRef>
          </c:val>
          <c:smooth val="0"/>
        </c:ser>
        <c:ser>
          <c:idx val="1"/>
          <c:order val="1"/>
          <c:tx>
            <c:strRef>
              <c:f>'[4]Hoja1'!$B$49</c:f>
              <c:strCache>
                <c:ptCount val="1"/>
                <c:pt idx="0">
                  <c:v>Exportaciones frescos</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'[2]arandano'!$C$42:$N$42</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'[4]Hoja1'!$C$49:$N$49</c:f>
              <c:numCache>
                <c:ptCount val="12"/>
                <c:pt idx="0">
                  <c:v>52676.6</c:v>
                </c:pt>
                <c:pt idx="1">
                  <c:v>81610.8</c:v>
                </c:pt>
                <c:pt idx="2">
                  <c:v>75893</c:v>
                </c:pt>
                <c:pt idx="3">
                  <c:v>77137.8</c:v>
                </c:pt>
                <c:pt idx="4">
                  <c:v>103191.4</c:v>
                </c:pt>
                <c:pt idx="5">
                  <c:v>95032.4</c:v>
                </c:pt>
                <c:pt idx="6">
                  <c:v>80156.3</c:v>
                </c:pt>
                <c:pt idx="7">
                  <c:v>105054.9</c:v>
                </c:pt>
                <c:pt idx="8">
                  <c:v>88816.4</c:v>
                </c:pt>
                <c:pt idx="9">
                  <c:v>95057</c:v>
                </c:pt>
                <c:pt idx="10">
                  <c:v>74398.6</c:v>
                </c:pt>
                <c:pt idx="11">
                  <c:v>100926.7</c:v>
                </c:pt>
              </c:numCache>
            </c:numRef>
          </c:val>
          <c:smooth val="0"/>
        </c:ser>
        <c:marker val="1"/>
        <c:axId val="1417236"/>
        <c:axId val="12755125"/>
      </c:lineChart>
      <c:catAx>
        <c:axId val="1417236"/>
        <c:scaling>
          <c:orientation val="minMax"/>
        </c:scaling>
        <c:axPos val="b"/>
        <c:delete val="0"/>
        <c:numFmt formatCode="General" sourceLinked="1"/>
        <c:majorTickMark val="none"/>
        <c:minorTickMark val="none"/>
        <c:tickLblPos val="nextTo"/>
        <c:spPr>
          <a:ln w="3175">
            <a:solidFill>
              <a:srgbClr val="808080"/>
            </a:solidFill>
          </a:ln>
        </c:spPr>
        <c:crossAx val="12755125"/>
        <c:crosses val="autoZero"/>
        <c:auto val="1"/>
        <c:lblOffset val="100"/>
        <c:tickLblSkip val="1"/>
        <c:noMultiLvlLbl val="0"/>
      </c:catAx>
      <c:valAx>
        <c:axId val="12755125"/>
        <c:scaling>
          <c:orientation val="minMax"/>
          <c:max val="180000"/>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95"/>
              <c:y val="-0.002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4172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Manzanas : superficie y producción 2000-2011</a:t>
            </a:r>
          </a:p>
        </c:rich>
      </c:tx>
      <c:layout>
        <c:manualLayout>
          <c:xMode val="factor"/>
          <c:yMode val="factor"/>
          <c:x val="-0.011"/>
          <c:y val="-0.00975"/>
        </c:manualLayout>
      </c:layout>
      <c:spPr>
        <a:noFill/>
        <a:ln w="3175">
          <a:noFill/>
        </a:ln>
      </c:spPr>
    </c:title>
    <c:plotArea>
      <c:layout>
        <c:manualLayout>
          <c:xMode val="edge"/>
          <c:yMode val="edge"/>
          <c:x val="0.08975"/>
          <c:y val="0.10725"/>
          <c:w val="0.8175"/>
          <c:h val="0.753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'[3]manzana'!$C$3:$N$3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'[3]manzana'!$C$5:$N$5</c:f>
              <c:numCache>
                <c:ptCount val="12"/>
                <c:pt idx="0">
                  <c:v>35790</c:v>
                </c:pt>
                <c:pt idx="1">
                  <c:v>34715</c:v>
                </c:pt>
                <c:pt idx="2">
                  <c:v>34865</c:v>
                </c:pt>
                <c:pt idx="3">
                  <c:v>35410</c:v>
                </c:pt>
                <c:pt idx="4">
                  <c:v>36095</c:v>
                </c:pt>
                <c:pt idx="5">
                  <c:v>34819.5</c:v>
                </c:pt>
                <c:pt idx="6">
                  <c:v>35247.16</c:v>
                </c:pt>
                <c:pt idx="7">
                  <c:v>34972.17</c:v>
                </c:pt>
                <c:pt idx="8">
                  <c:v>34962.69</c:v>
                </c:pt>
                <c:pt idx="9">
                  <c:v>35075.36</c:v>
                </c:pt>
                <c:pt idx="10">
                  <c:v>35029</c:v>
                </c:pt>
                <c:pt idx="11">
                  <c:v>35628</c:v>
                </c:pt>
              </c:numCache>
            </c:numRef>
          </c:val>
        </c:ser>
        <c:overlap val="100"/>
        <c:gapWidth val="55"/>
        <c:axId val="47687262"/>
        <c:axId val="26532175"/>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'[3]manzana'!$C$3:$M$3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'[3]manzana'!$C$11:$N$11</c:f>
              <c:numCache>
                <c:ptCount val="12"/>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pt idx="11">
                  <c:v>1588346.6469299612</c:v>
                </c:pt>
              </c:numCache>
            </c:numRef>
          </c:val>
          <c:smooth val="0"/>
        </c:ser>
        <c:axId val="37462984"/>
        <c:axId val="1622537"/>
      </c:lineChart>
      <c:catAx>
        <c:axId val="47687262"/>
        <c:scaling>
          <c:orientation val="minMax"/>
        </c:scaling>
        <c:axPos val="b"/>
        <c:delete val="0"/>
        <c:numFmt formatCode="General" sourceLinked="1"/>
        <c:majorTickMark val="none"/>
        <c:minorTickMark val="none"/>
        <c:tickLblPos val="nextTo"/>
        <c:spPr>
          <a:ln w="3175">
            <a:solidFill>
              <a:srgbClr val="808080"/>
            </a:solidFill>
          </a:ln>
        </c:spPr>
        <c:crossAx val="26532175"/>
        <c:crosses val="autoZero"/>
        <c:auto val="1"/>
        <c:lblOffset val="100"/>
        <c:tickLblSkip val="1"/>
        <c:noMultiLvlLbl val="0"/>
      </c:catAx>
      <c:valAx>
        <c:axId val="26532175"/>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1575"/>
              <c:y val="-0.001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7687262"/>
        <c:crossesAt val="1"/>
        <c:crossBetween val="between"/>
        <c:dispUnits/>
      </c:valAx>
      <c:catAx>
        <c:axId val="37462984"/>
        <c:scaling>
          <c:orientation val="minMax"/>
        </c:scaling>
        <c:axPos val="b"/>
        <c:delete val="1"/>
        <c:majorTickMark val="out"/>
        <c:minorTickMark val="none"/>
        <c:tickLblPos val="nextTo"/>
        <c:crossAx val="1622537"/>
        <c:crosses val="autoZero"/>
        <c:auto val="1"/>
        <c:lblOffset val="100"/>
        <c:tickLblSkip val="1"/>
        <c:noMultiLvlLbl val="0"/>
      </c:catAx>
      <c:valAx>
        <c:axId val="1622537"/>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015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7462984"/>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manzanas 2000-2011</a:t>
            </a:r>
          </a:p>
        </c:rich>
      </c:tx>
      <c:layout>
        <c:manualLayout>
          <c:xMode val="factor"/>
          <c:yMode val="factor"/>
          <c:x val="-0.00125"/>
          <c:y val="-0.01225"/>
        </c:manualLayout>
      </c:layout>
      <c:spPr>
        <a:noFill/>
        <a:ln w="3175">
          <a:noFill/>
        </a:ln>
      </c:spPr>
    </c:title>
    <c:plotArea>
      <c:layout>
        <c:manualLayout>
          <c:xMode val="edge"/>
          <c:yMode val="edge"/>
          <c:x val="0.0655"/>
          <c:y val="0.10125"/>
          <c:w val="0.913"/>
          <c:h val="0.714"/>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'[3]manzana'!$C$40:$N$40</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'[3]manzana'!$C$41:$N$41</c:f>
              <c:numCache>
                <c:ptCount val="12"/>
                <c:pt idx="0">
                  <c:v>805000</c:v>
                </c:pt>
                <c:pt idx="1">
                  <c:v>1135000</c:v>
                </c:pt>
                <c:pt idx="2">
                  <c:v>1050000</c:v>
                </c:pt>
                <c:pt idx="3">
                  <c:v>1150000</c:v>
                </c:pt>
                <c:pt idx="4">
                  <c:v>1250000</c:v>
                </c:pt>
                <c:pt idx="5">
                  <c:v>1300000</c:v>
                </c:pt>
                <c:pt idx="6">
                  <c:v>1471857.6600882215</c:v>
                </c:pt>
                <c:pt idx="7">
                  <c:v>1507842.8770338118</c:v>
                </c:pt>
                <c:pt idx="8">
                  <c:v>1504100.8588990043</c:v>
                </c:pt>
                <c:pt idx="9">
                  <c:v>1330617.4050276077</c:v>
                </c:pt>
                <c:pt idx="10">
                  <c:v>1624242.4040596802</c:v>
                </c:pt>
                <c:pt idx="11">
                  <c:v>1588346.6469299612</c:v>
                </c:pt>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'[3]manzana'!$C$40:$N$40</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'[3]manzana'!$C$42:$N$42</c:f>
              <c:numCache>
                <c:ptCount val="12"/>
                <c:pt idx="0">
                  <c:v>387714.053</c:v>
                </c:pt>
                <c:pt idx="1">
                  <c:v>540746.438</c:v>
                </c:pt>
                <c:pt idx="2">
                  <c:v>548194.21</c:v>
                </c:pt>
                <c:pt idx="3">
                  <c:v>596407.956</c:v>
                </c:pt>
                <c:pt idx="4">
                  <c:v>739048.423</c:v>
                </c:pt>
                <c:pt idx="5">
                  <c:v>639371.196</c:v>
                </c:pt>
                <c:pt idx="6">
                  <c:v>725107.866</c:v>
                </c:pt>
                <c:pt idx="7">
                  <c:v>774634.4</c:v>
                </c:pt>
                <c:pt idx="8">
                  <c:v>770708.218</c:v>
                </c:pt>
                <c:pt idx="9">
                  <c:v>678499.468</c:v>
                </c:pt>
                <c:pt idx="10">
                  <c:v>837149.04</c:v>
                </c:pt>
                <c:pt idx="11">
                  <c:v>800834</c:v>
                </c:pt>
              </c:numCache>
            </c:numRef>
          </c:val>
          <c:smooth val="0"/>
        </c:ser>
        <c:marker val="1"/>
        <c:axId val="14602834"/>
        <c:axId val="64316643"/>
      </c:lineChart>
      <c:catAx>
        <c:axId val="14602834"/>
        <c:scaling>
          <c:orientation val="minMax"/>
        </c:scaling>
        <c:axPos val="b"/>
        <c:delete val="0"/>
        <c:numFmt formatCode="General" sourceLinked="1"/>
        <c:majorTickMark val="none"/>
        <c:minorTickMark val="none"/>
        <c:tickLblPos val="nextTo"/>
        <c:spPr>
          <a:ln w="3175">
            <a:solidFill>
              <a:srgbClr val="808080"/>
            </a:solidFill>
          </a:ln>
        </c:spPr>
        <c:crossAx val="64316643"/>
        <c:crosses val="autoZero"/>
        <c:auto val="1"/>
        <c:lblOffset val="100"/>
        <c:tickLblSkip val="1"/>
        <c:noMultiLvlLbl val="0"/>
      </c:catAx>
      <c:valAx>
        <c:axId val="64316643"/>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42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4602834"/>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Nueces : superficie y producción 2000-2011</a:t>
            </a:r>
          </a:p>
        </c:rich>
      </c:tx>
      <c:layout>
        <c:manualLayout>
          <c:xMode val="factor"/>
          <c:yMode val="factor"/>
          <c:x val="-0.002"/>
          <c:y val="-0.01375"/>
        </c:manualLayout>
      </c:layout>
      <c:spPr>
        <a:noFill/>
        <a:ln w="3175">
          <a:noFill/>
        </a:ln>
      </c:spPr>
    </c:title>
    <c:plotArea>
      <c:layout>
        <c:manualLayout>
          <c:xMode val="edge"/>
          <c:yMode val="edge"/>
          <c:x val="0.09325"/>
          <c:y val="0.1095"/>
          <c:w val="0.79575"/>
          <c:h val="0.7567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'[3]nueces c-scasc'!$C$3:$N$3</c:f>
              <c:numCach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'[3]nueces c-scasc'!$C$5:$N$5</c:f>
              <c:numCache>
                <c:ptCount val="12"/>
                <c:pt idx="0">
                  <c:v>7808</c:v>
                </c:pt>
                <c:pt idx="1">
                  <c:v>8300</c:v>
                </c:pt>
                <c:pt idx="2">
                  <c:v>8650</c:v>
                </c:pt>
                <c:pt idx="3">
                  <c:v>8900</c:v>
                </c:pt>
                <c:pt idx="4">
                  <c:v>9230</c:v>
                </c:pt>
                <c:pt idx="5">
                  <c:v>9616.27</c:v>
                </c:pt>
                <c:pt idx="6">
                  <c:v>9733</c:v>
                </c:pt>
                <c:pt idx="7">
                  <c:v>10067</c:v>
                </c:pt>
                <c:pt idx="8">
                  <c:v>11134</c:v>
                </c:pt>
                <c:pt idx="9">
                  <c:v>12555</c:v>
                </c:pt>
                <c:pt idx="10">
                  <c:v>15458</c:v>
                </c:pt>
                <c:pt idx="11">
                  <c:v>16658</c:v>
                </c:pt>
              </c:numCache>
            </c:numRef>
          </c:val>
        </c:ser>
        <c:overlap val="100"/>
        <c:gapWidth val="55"/>
        <c:axId val="41978876"/>
        <c:axId val="42265565"/>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'[3]nueces c-scasc'!$C$3:$M$3</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'[3]nueces c-scasc'!$C$12:$N$12</c:f>
              <c:numCache>
                <c:ptCount val="12"/>
                <c:pt idx="0">
                  <c:v>11300</c:v>
                </c:pt>
                <c:pt idx="1">
                  <c:v>12500</c:v>
                </c:pt>
                <c:pt idx="2">
                  <c:v>13000</c:v>
                </c:pt>
                <c:pt idx="3">
                  <c:v>14000</c:v>
                </c:pt>
                <c:pt idx="4">
                  <c:v>13600</c:v>
                </c:pt>
                <c:pt idx="5">
                  <c:v>14500</c:v>
                </c:pt>
                <c:pt idx="6">
                  <c:v>18909.71896222577</c:v>
                </c:pt>
                <c:pt idx="7">
                  <c:v>22666.43194692204</c:v>
                </c:pt>
                <c:pt idx="8">
                  <c:v>24161.561512221073</c:v>
                </c:pt>
                <c:pt idx="9">
                  <c:v>28406.440709792503</c:v>
                </c:pt>
                <c:pt idx="10">
                  <c:v>33570.13425969392</c:v>
                </c:pt>
                <c:pt idx="11">
                  <c:v>39838</c:v>
                </c:pt>
              </c:numCache>
            </c:numRef>
          </c:val>
          <c:smooth val="0"/>
        </c:ser>
        <c:axId val="44845766"/>
        <c:axId val="958711"/>
      </c:lineChart>
      <c:catAx>
        <c:axId val="41978876"/>
        <c:scaling>
          <c:orientation val="minMax"/>
        </c:scaling>
        <c:axPos val="b"/>
        <c:delete val="0"/>
        <c:numFmt formatCode="General" sourceLinked="1"/>
        <c:majorTickMark val="none"/>
        <c:minorTickMark val="none"/>
        <c:tickLblPos val="nextTo"/>
        <c:spPr>
          <a:ln w="3175">
            <a:solidFill>
              <a:srgbClr val="808080"/>
            </a:solidFill>
          </a:ln>
        </c:spPr>
        <c:crossAx val="42265565"/>
        <c:crosses val="autoZero"/>
        <c:auto val="1"/>
        <c:lblOffset val="100"/>
        <c:tickLblSkip val="1"/>
        <c:noMultiLvlLbl val="0"/>
      </c:catAx>
      <c:valAx>
        <c:axId val="42265565"/>
        <c:scaling>
          <c:orientation val="minMax"/>
        </c:scaling>
        <c:axPos val="l"/>
        <c:title>
          <c:tx>
            <c:rich>
              <a:bodyPr vert="horz" rot="-5400000" anchor="ctr"/>
              <a:lstStyle/>
              <a:p>
                <a:pPr algn="ctr">
                  <a:defRPr/>
                </a:pPr>
                <a:r>
                  <a:rPr lang="en-US" cap="none" sz="1000" b="1" i="0" u="none" baseline="0">
                    <a:solidFill>
                      <a:srgbClr val="000000"/>
                    </a:solidFill>
                  </a:rPr>
                  <a:t>Hectáreas</a:t>
                </a:r>
              </a:p>
            </c:rich>
          </c:tx>
          <c:layout>
            <c:manualLayout>
              <c:xMode val="factor"/>
              <c:yMode val="factor"/>
              <c:x val="-0.01925"/>
              <c:y val="0.003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1978876"/>
        <c:crossesAt val="1"/>
        <c:crossBetween val="between"/>
        <c:dispUnits/>
      </c:valAx>
      <c:catAx>
        <c:axId val="44845766"/>
        <c:scaling>
          <c:orientation val="minMax"/>
        </c:scaling>
        <c:axPos val="b"/>
        <c:delete val="1"/>
        <c:majorTickMark val="out"/>
        <c:minorTickMark val="none"/>
        <c:tickLblPos val="nextTo"/>
        <c:crossAx val="958711"/>
        <c:crosses val="autoZero"/>
        <c:auto val="1"/>
        <c:lblOffset val="100"/>
        <c:tickLblSkip val="1"/>
        <c:noMultiLvlLbl val="0"/>
      </c:catAx>
      <c:valAx>
        <c:axId val="958711"/>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2125"/>
              <c:y val="-0.000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4845766"/>
        <c:crosses val="max"/>
        <c:crossBetween val="between"/>
        <c:dispUnits/>
        <c:majorUnit val="400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0.0205</cdr:x>
      <cdr:y>0.90175</cdr:y>
    </cdr:from>
    <cdr:to>
      <cdr:x>0.3485</cdr:x>
      <cdr:y>0.98775</cdr:y>
    </cdr:to>
    <cdr:sp>
      <cdr:nvSpPr>
        <cdr:cNvPr id="1" name="1 CuadroTexto"/>
        <cdr:cNvSpPr txBox="1">
          <a:spLocks noChangeArrowheads="1"/>
        </cdr:cNvSpPr>
      </cdr:nvSpPr>
      <cdr:spPr>
        <a:xfrm>
          <a:off x="152400" y="2886075"/>
          <a:ext cx="2438400" cy="2762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20</xdr:row>
      <xdr:rowOff>38100</xdr:rowOff>
    </xdr:from>
    <xdr:ext cx="257175" cy="1857375"/>
    <xdr:sp>
      <xdr:nvSpPr>
        <xdr:cNvPr id="1" name="2 CuadroTexto"/>
        <xdr:cNvSpPr txBox="1">
          <a:spLocks noChangeArrowheads="1"/>
        </xdr:cNvSpPr>
      </xdr:nvSpPr>
      <xdr:spPr>
        <a:xfrm>
          <a:off x="171450" y="38481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180975</xdr:colOff>
      <xdr:row>19</xdr:row>
      <xdr:rowOff>76200</xdr:rowOff>
    </xdr:from>
    <xdr:to>
      <xdr:col>10</xdr:col>
      <xdr:colOff>476250</xdr:colOff>
      <xdr:row>32</xdr:row>
      <xdr:rowOff>76200</xdr:rowOff>
    </xdr:to>
    <xdr:sp>
      <xdr:nvSpPr>
        <xdr:cNvPr id="2" name="3 CuadroTexto"/>
        <xdr:cNvSpPr txBox="1">
          <a:spLocks noChangeArrowheads="1"/>
        </xdr:cNvSpPr>
      </xdr:nvSpPr>
      <xdr:spPr>
        <a:xfrm>
          <a:off x="8629650" y="3695700"/>
          <a:ext cx="295275"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85725</xdr:colOff>
      <xdr:row>70</xdr:row>
      <xdr:rowOff>161925</xdr:rowOff>
    </xdr:from>
    <xdr:to>
      <xdr:col>12</xdr:col>
      <xdr:colOff>704850</xdr:colOff>
      <xdr:row>92</xdr:row>
      <xdr:rowOff>47625</xdr:rowOff>
    </xdr:to>
    <xdr:sp>
      <xdr:nvSpPr>
        <xdr:cNvPr id="3" name="6 CuadroTexto"/>
        <xdr:cNvSpPr txBox="1">
          <a:spLocks noChangeArrowheads="1"/>
        </xdr:cNvSpPr>
      </xdr:nvSpPr>
      <xdr:spPr>
        <a:xfrm>
          <a:off x="85725" y="13496925"/>
          <a:ext cx="10591800" cy="407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Comentarios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de arándanos tuvo un crecimiento  importante </a:t>
          </a:r>
          <a:r>
            <a:rPr lang="en-US" cap="none" sz="1100" b="0" i="0" u="none" baseline="0">
              <a:solidFill>
                <a:srgbClr val="000000"/>
              </a:solidFill>
              <a:latin typeface="Calibri"/>
              <a:ea typeface="Calibri"/>
              <a:cs typeface="Calibri"/>
            </a:rPr>
            <a:t>entre  los años 2000 y 2010</a:t>
          </a:r>
          <a:r>
            <a:rPr lang="en-US" cap="none" sz="1100" b="0" i="0" u="none" baseline="0">
              <a:solidFill>
                <a:srgbClr val="000000"/>
              </a:solidFill>
              <a:latin typeface="Calibri"/>
              <a:ea typeface="Calibri"/>
              <a:cs typeface="Calibri"/>
            </a:rPr>
            <a:t>, aumentando casi 10 veces . Por su parte, la producción registró un crecimiento aún mayor, a medida que los huertos fueron avanzando a etapas de plena producción. Cabe señalar que la producción creció a un promedio anual de 35% entre los años 2005 y 2010, sin afectar mayormente el proceso de comercialización hacia los mercados externos, aun cuando ha requerido en los últimos años de un cierto grado de coordinación para comercializar ordenadamente este mayor volumen.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de las exportaciones de arándanos frescos registró un crecimiento similar al de la producción:  34% entre los años 2005 y 2010. Asimismo, las exportaciones de arándanos  frescos incrementaron sustancialmente su aporte como generadoras de divisas para el país, subiendo el  valor exportado desde US$ 29,5 millones de dólares en el año 2000 a US$ 307 millones en el año 2010, alcanzando cerca de 9% del valor total de las exportaciones frutícolas chilenas en el año 2010. La industria chilena del arándano ha pasado a ocupar el liderazgo mundial como el mayor exportador de esta especie.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2002 se inició la exportación de arándanos congelados como una  alternativa  para los productores , la cual, en particular en las últimas temporadas, ha sido altamente rentable,  alcanzando cerca de 10.000 toneladas y generando  un valor exportado de US$  22 millones en el año 2010.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2011 la superficie de arándanos habría</a:t>
          </a:r>
          <a:r>
            <a:rPr lang="en-US" cap="none" sz="1100" b="0" i="0" u="none" baseline="0">
              <a:solidFill>
                <a:srgbClr val="000000"/>
              </a:solidFill>
              <a:latin typeface="Calibri"/>
              <a:ea typeface="Calibri"/>
              <a:cs typeface="Calibri"/>
            </a:rPr>
            <a:t> sobrepasado las 8.000 hectáreas, de acuerdo a los catastros e intercatastros frutícolas de Ciren. Igualmente, </a:t>
          </a:r>
          <a:r>
            <a:rPr lang="en-US" cap="none" sz="1100" b="0" i="0" u="none" baseline="0">
              <a:solidFill>
                <a:srgbClr val="000000"/>
              </a:solidFill>
              <a:latin typeface="Calibri"/>
              <a:ea typeface="Calibri"/>
              <a:cs typeface="Calibri"/>
            </a:rPr>
            <a:t>la</a:t>
          </a:r>
          <a:r>
            <a:rPr lang="en-US" cap="none" sz="1100" b="0" i="0" u="none" baseline="0">
              <a:solidFill>
                <a:srgbClr val="000000"/>
              </a:solidFill>
              <a:latin typeface="Calibri"/>
              <a:ea typeface="Calibri"/>
              <a:cs typeface="Calibri"/>
            </a:rPr>
            <a:t> producción registró un importante aumento, como resultado de las buenas condiciones meteorológicas experimentadas en los períodos de precosecha y cosecha, así como de la entrada en plena producción de huertos plantados en años recientes.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también mostraron un incremento de importancia, dentro de los niveles históricos para las exportaciones de arándanos frescos y muy por sobre los promedios históricos en el caso de los arándanos congelados, alcanzando éstos casi un 30% del total de arándanos exportados en diferentes formas. Las atractivas condiciones de mercado enfrentadas en los mercados externos por los arándanos congelados, con precios similares en ciertos períodos a los precios pagados por fruta fresca,  desviaron parte de la producción hacia ese formato de exportación. </a:t>
          </a:r>
        </a:p>
      </xdr:txBody>
    </xdr:sp>
    <xdr:clientData/>
  </xdr:twoCellAnchor>
  <xdr:twoCellAnchor>
    <xdr:from>
      <xdr:col>1</xdr:col>
      <xdr:colOff>85725</xdr:colOff>
      <xdr:row>17</xdr:row>
      <xdr:rowOff>19050</xdr:rowOff>
    </xdr:from>
    <xdr:to>
      <xdr:col>10</xdr:col>
      <xdr:colOff>714375</xdr:colOff>
      <xdr:row>39</xdr:row>
      <xdr:rowOff>66675</xdr:rowOff>
    </xdr:to>
    <xdr:graphicFrame>
      <xdr:nvGraphicFramePr>
        <xdr:cNvPr id="4" name="8 Gráfico"/>
        <xdr:cNvGraphicFramePr/>
      </xdr:nvGraphicFramePr>
      <xdr:xfrm>
        <a:off x="1676400" y="3257550"/>
        <a:ext cx="7486650" cy="4238625"/>
      </xdr:xfrm>
      <a:graphic>
        <a:graphicData uri="http://schemas.openxmlformats.org/drawingml/2006/chart">
          <c:chart xmlns:c="http://schemas.openxmlformats.org/drawingml/2006/chart" r:id="rId1"/>
        </a:graphicData>
      </a:graphic>
    </xdr:graphicFrame>
    <xdr:clientData/>
  </xdr:twoCellAnchor>
  <xdr:twoCellAnchor>
    <xdr:from>
      <xdr:col>0</xdr:col>
      <xdr:colOff>1485900</xdr:colOff>
      <xdr:row>55</xdr:row>
      <xdr:rowOff>9525</xdr:rowOff>
    </xdr:from>
    <xdr:to>
      <xdr:col>10</xdr:col>
      <xdr:colOff>485775</xdr:colOff>
      <xdr:row>71</xdr:row>
      <xdr:rowOff>171450</xdr:rowOff>
    </xdr:to>
    <xdr:graphicFrame>
      <xdr:nvGraphicFramePr>
        <xdr:cNvPr id="5" name="9 Gráfico"/>
        <xdr:cNvGraphicFramePr/>
      </xdr:nvGraphicFramePr>
      <xdr:xfrm>
        <a:off x="1485900" y="10487025"/>
        <a:ext cx="7448550" cy="32099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0.92175</cdr:y>
    </cdr:from>
    <cdr:to>
      <cdr:x>0.22675</cdr:x>
      <cdr:y>0.98925</cdr:y>
    </cdr:to>
    <cdr:sp>
      <cdr:nvSpPr>
        <cdr:cNvPr id="1" name="1 CuadroTexto"/>
        <cdr:cNvSpPr txBox="1">
          <a:spLocks noChangeArrowheads="1"/>
        </cdr:cNvSpPr>
      </cdr:nvSpPr>
      <cdr:spPr>
        <a:xfrm>
          <a:off x="66675" y="3476625"/>
          <a:ext cx="18192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0.9045</cdr:y>
    </cdr:from>
    <cdr:to>
      <cdr:x>0.3485</cdr:x>
      <cdr:y>0.99075</cdr:y>
    </cdr:to>
    <cdr:sp>
      <cdr:nvSpPr>
        <cdr:cNvPr id="1" name="1 CuadroTexto"/>
        <cdr:cNvSpPr txBox="1">
          <a:spLocks noChangeArrowheads="1"/>
        </cdr:cNvSpPr>
      </cdr:nvSpPr>
      <cdr:spPr>
        <a:xfrm>
          <a:off x="180975" y="2428875"/>
          <a:ext cx="28479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19</xdr:row>
      <xdr:rowOff>0</xdr:rowOff>
    </xdr:from>
    <xdr:ext cx="257175" cy="1857375"/>
    <xdr:sp>
      <xdr:nvSpPr>
        <xdr:cNvPr id="1" name="2 CuadroTexto"/>
        <xdr:cNvSpPr txBox="1">
          <a:spLocks noChangeArrowheads="1"/>
        </xdr:cNvSpPr>
      </xdr:nvSpPr>
      <xdr:spPr>
        <a:xfrm>
          <a:off x="400050" y="36195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247650</xdr:colOff>
      <xdr:row>18</xdr:row>
      <xdr:rowOff>57150</xdr:rowOff>
    </xdr:from>
    <xdr:to>
      <xdr:col>10</xdr:col>
      <xdr:colOff>504825</xdr:colOff>
      <xdr:row>31</xdr:row>
      <xdr:rowOff>28575</xdr:rowOff>
    </xdr:to>
    <xdr:sp>
      <xdr:nvSpPr>
        <xdr:cNvPr id="2" name="3 CuadroTexto"/>
        <xdr:cNvSpPr txBox="1">
          <a:spLocks noChangeArrowheads="1"/>
        </xdr:cNvSpPr>
      </xdr:nvSpPr>
      <xdr:spPr>
        <a:xfrm>
          <a:off x="8001000" y="3486150"/>
          <a:ext cx="257175" cy="244792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161925</xdr:colOff>
      <xdr:row>64</xdr:row>
      <xdr:rowOff>47625</xdr:rowOff>
    </xdr:from>
    <xdr:to>
      <xdr:col>12</xdr:col>
      <xdr:colOff>209550</xdr:colOff>
      <xdr:row>83</xdr:row>
      <xdr:rowOff>104775</xdr:rowOff>
    </xdr:to>
    <xdr:sp>
      <xdr:nvSpPr>
        <xdr:cNvPr id="3" name="5 CuadroTexto"/>
        <xdr:cNvSpPr txBox="1">
          <a:spLocks noChangeArrowheads="1"/>
        </xdr:cNvSpPr>
      </xdr:nvSpPr>
      <xdr:spPr>
        <a:xfrm>
          <a:off x="161925" y="12163425"/>
          <a:ext cx="9324975" cy="3676650"/>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La superficie plantada y la producción de cerezas se han más que duplicado a partir del año 2000. Este frutal ha mostrado, sin embargo, alguna </a:t>
          </a:r>
          <a:r>
            <a:rPr lang="en-US" cap="none" sz="1100" b="0" i="0" u="none" baseline="0">
              <a:solidFill>
                <a:srgbClr val="000000"/>
              </a:solidFill>
              <a:latin typeface="Calibri"/>
              <a:ea typeface="Calibri"/>
              <a:cs typeface="Calibri"/>
            </a:rPr>
            <a:t>volatilidad productiva  en algunas temporadas, debido a la alta dependencia de esta especie de las condiciones meteorológicas durante los períodos de precosecha y cosecha, como se aprecia en la fuerte caída productiva del año 2009. En promedio, la producción de cerezas tuvo una tasa de crecimiento anual de 7% entre 2000 y 2010. Cabe destacar que hasta 2005 el crecimiento fue muy bajo, pero se vio fuertemente incrementado a una tasa de 14% anual en la segunda  mitad de la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cerezas frescas</a:t>
          </a:r>
          <a:r>
            <a:rPr lang="en-US" cap="none" sz="1100" b="0" i="0" u="none" baseline="0">
              <a:solidFill>
                <a:srgbClr val="000000"/>
              </a:solidFill>
              <a:latin typeface="Calibri"/>
              <a:ea typeface="Calibri"/>
              <a:cs typeface="Calibri"/>
            </a:rPr>
            <a:t> durante ese período fue subiendo paulatinamente como proporción de la producción total, en la medida que iba aumentando la producción y se mantenía cierta regularidad en el consumo interno, con la excepción del año 2009, en que, por razones meteorológicas y de calidad de la fruta, las exportaciones bajaron a algo más la mitad de la producción total. El volumen exportado de cerezas frescas presentó una tasa de crecimiento anual de 20% entre 2005 y 2010. El valor total de las exportaciones también registró un incremento sustancial durante la década, desde US$ 24 millones  en el año 2000 a US$ 227 millones en 2010, con una tasa de crecimiento anual de 25%, pasando a formar parte de las principales especies frutícolas de exportación del país.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segundo exportador mundial de cerezas, conjuntamente con Turquía, y está en una posición privilegiada y de liderazgo absoluto como abastecedor  de cerezas fuera de temporada en los mercados internacionales.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y exportaciones  de cerezas experimentaron  una expansión récord durante el año 2011, por sobre los altos niveles alcanzados en 2008, el año de mayor producción y exportaciones. Las buenas condiciones meteorológicas en las etapas de precosecha y cosecha permitieron que se expresara una parte importante del potencial productivo de la especie. La entrada en producción de nuevos huertos,  derivados de la dinámica expansión  de la superficie plantada en  los últimos años, también contribuyó al aumento de producción.</a:t>
          </a:r>
        </a:p>
      </xdr:txBody>
    </xdr:sp>
    <xdr:clientData/>
  </xdr:twoCellAnchor>
  <xdr:twoCellAnchor>
    <xdr:from>
      <xdr:col>1</xdr:col>
      <xdr:colOff>0</xdr:colOff>
      <xdr:row>15</xdr:row>
      <xdr:rowOff>190500</xdr:rowOff>
    </xdr:from>
    <xdr:to>
      <xdr:col>11</xdr:col>
      <xdr:colOff>714375</xdr:colOff>
      <xdr:row>35</xdr:row>
      <xdr:rowOff>161925</xdr:rowOff>
    </xdr:to>
    <xdr:graphicFrame>
      <xdr:nvGraphicFramePr>
        <xdr:cNvPr id="4" name="7 Gráfico"/>
        <xdr:cNvGraphicFramePr/>
      </xdr:nvGraphicFramePr>
      <xdr:xfrm>
        <a:off x="895350" y="3048000"/>
        <a:ext cx="8334375" cy="3781425"/>
      </xdr:xfrm>
      <a:graphic>
        <a:graphicData uri="http://schemas.openxmlformats.org/drawingml/2006/chart">
          <c:chart xmlns:c="http://schemas.openxmlformats.org/drawingml/2006/chart" r:id="rId1"/>
        </a:graphicData>
      </a:graphic>
    </xdr:graphicFrame>
    <xdr:clientData/>
  </xdr:twoCellAnchor>
  <xdr:twoCellAnchor>
    <xdr:from>
      <xdr:col>0</xdr:col>
      <xdr:colOff>628650</xdr:colOff>
      <xdr:row>49</xdr:row>
      <xdr:rowOff>104775</xdr:rowOff>
    </xdr:from>
    <xdr:to>
      <xdr:col>12</xdr:col>
      <xdr:colOff>57150</xdr:colOff>
      <xdr:row>63</xdr:row>
      <xdr:rowOff>123825</xdr:rowOff>
    </xdr:to>
    <xdr:graphicFrame>
      <xdr:nvGraphicFramePr>
        <xdr:cNvPr id="5" name="9 Gráfico"/>
        <xdr:cNvGraphicFramePr/>
      </xdr:nvGraphicFramePr>
      <xdr:xfrm>
        <a:off x="628650" y="9363075"/>
        <a:ext cx="8705850" cy="26860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0.924</cdr:y>
    </cdr:from>
    <cdr:to>
      <cdr:x>0.22575</cdr:x>
      <cdr:y>0.99175</cdr:y>
    </cdr:to>
    <cdr:sp>
      <cdr:nvSpPr>
        <cdr:cNvPr id="1" name="1 CuadroTexto"/>
        <cdr:cNvSpPr txBox="1">
          <a:spLocks noChangeArrowheads="1"/>
        </cdr:cNvSpPr>
      </cdr:nvSpPr>
      <cdr:spPr>
        <a:xfrm>
          <a:off x="47625" y="2905125"/>
          <a:ext cx="149542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cdr:x>
      <cdr:y>0.898</cdr:y>
    </cdr:from>
    <cdr:to>
      <cdr:x>0.348</cdr:x>
      <cdr:y>0.984</cdr:y>
    </cdr:to>
    <cdr:sp>
      <cdr:nvSpPr>
        <cdr:cNvPr id="1" name="1 CuadroTexto"/>
        <cdr:cNvSpPr txBox="1">
          <a:spLocks noChangeArrowheads="1"/>
        </cdr:cNvSpPr>
      </cdr:nvSpPr>
      <cdr:spPr>
        <a:xfrm>
          <a:off x="133350" y="3629025"/>
          <a:ext cx="2266950" cy="3524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21</xdr:row>
      <xdr:rowOff>38100</xdr:rowOff>
    </xdr:from>
    <xdr:ext cx="257175" cy="1857375"/>
    <xdr:sp>
      <xdr:nvSpPr>
        <xdr:cNvPr id="1" name="1 CuadroTexto"/>
        <xdr:cNvSpPr txBox="1">
          <a:spLocks noChangeArrowheads="1"/>
        </xdr:cNvSpPr>
      </xdr:nvSpPr>
      <xdr:spPr>
        <a:xfrm>
          <a:off x="171450" y="40386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180975</xdr:colOff>
      <xdr:row>20</xdr:row>
      <xdr:rowOff>76200</xdr:rowOff>
    </xdr:from>
    <xdr:to>
      <xdr:col>10</xdr:col>
      <xdr:colOff>476250</xdr:colOff>
      <xdr:row>33</xdr:row>
      <xdr:rowOff>76200</xdr:rowOff>
    </xdr:to>
    <xdr:sp>
      <xdr:nvSpPr>
        <xdr:cNvPr id="2" name="2 CuadroTexto"/>
        <xdr:cNvSpPr txBox="1">
          <a:spLocks noChangeArrowheads="1"/>
        </xdr:cNvSpPr>
      </xdr:nvSpPr>
      <xdr:spPr>
        <a:xfrm>
          <a:off x="6153150" y="3886200"/>
          <a:ext cx="295275"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161925</xdr:colOff>
      <xdr:row>68</xdr:row>
      <xdr:rowOff>171450</xdr:rowOff>
    </xdr:from>
    <xdr:to>
      <xdr:col>12</xdr:col>
      <xdr:colOff>361950</xdr:colOff>
      <xdr:row>87</xdr:row>
      <xdr:rowOff>0</xdr:rowOff>
    </xdr:to>
    <xdr:sp>
      <xdr:nvSpPr>
        <xdr:cNvPr id="3" name="3 CuadroTexto"/>
        <xdr:cNvSpPr txBox="1">
          <a:spLocks noChangeArrowheads="1"/>
        </xdr:cNvSpPr>
      </xdr:nvSpPr>
      <xdr:spPr>
        <a:xfrm>
          <a:off x="161925" y="13125450"/>
          <a:ext cx="7296150" cy="34480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superficie plantada de ciruelos japoneses tuvo un crecimiento leve durante la primera parte de la década, permaneciendo estancada durante el período medio, para finalmente expererimentar una caída en los últimos cuatro años, llegando a un área inferior a la registrada al inicio de la década, situación poco habitual en la industria frutícola, pero que se está haciendo común en los carozos, salvo las cerezas y las ciruelas europeas para secado.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su parte, la producción de ciruelas frescas ha registrado un crecimiento acorde a la evolución de la superficie plantada, a medida que los huertos fueron avanzando a etapas de plena producción, y se ha mantenido bastante estable durante los últimos cuatro años, con la sola excepción de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volumen de las exportaciones de ciruelas frescas registró un crecimiento muy similar al de la producción, duplicándose entre los años 2000 y 2011. Asimismo, las exportaciones de ciruelas frescas incrementaron sustancialmente su aporte en la  generación de divisas para el país, subiendo el valor exportado desde US$ 64,8 millones de dólares en el año 2000 a US$133,7 millones en el año 2011.</a:t>
          </a:r>
        </a:p>
      </xdr:txBody>
    </xdr:sp>
    <xdr:clientData/>
  </xdr:twoCellAnchor>
  <xdr:twoCellAnchor>
    <xdr:from>
      <xdr:col>0</xdr:col>
      <xdr:colOff>419100</xdr:colOff>
      <xdr:row>16</xdr:row>
      <xdr:rowOff>57150</xdr:rowOff>
    </xdr:from>
    <xdr:to>
      <xdr:col>12</xdr:col>
      <xdr:colOff>171450</xdr:colOff>
      <xdr:row>32</xdr:row>
      <xdr:rowOff>161925</xdr:rowOff>
    </xdr:to>
    <xdr:graphicFrame>
      <xdr:nvGraphicFramePr>
        <xdr:cNvPr id="4" name="4 Gráfico"/>
        <xdr:cNvGraphicFramePr/>
      </xdr:nvGraphicFramePr>
      <xdr:xfrm>
        <a:off x="419100" y="3105150"/>
        <a:ext cx="6848475" cy="3152775"/>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43</xdr:row>
      <xdr:rowOff>171450</xdr:rowOff>
    </xdr:from>
    <xdr:to>
      <xdr:col>12</xdr:col>
      <xdr:colOff>171450</xdr:colOff>
      <xdr:row>65</xdr:row>
      <xdr:rowOff>28575</xdr:rowOff>
    </xdr:to>
    <xdr:graphicFrame>
      <xdr:nvGraphicFramePr>
        <xdr:cNvPr id="5" name="5 Gráfico"/>
        <xdr:cNvGraphicFramePr/>
      </xdr:nvGraphicFramePr>
      <xdr:xfrm>
        <a:off x="352425" y="8362950"/>
        <a:ext cx="6915150" cy="40481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0.921</cdr:y>
    </cdr:from>
    <cdr:to>
      <cdr:x>0.22625</cdr:x>
      <cdr:y>0.9885</cdr:y>
    </cdr:to>
    <cdr:sp>
      <cdr:nvSpPr>
        <cdr:cNvPr id="1" name="1 CuadroTexto"/>
        <cdr:cNvSpPr txBox="1">
          <a:spLocks noChangeArrowheads="1"/>
        </cdr:cNvSpPr>
      </cdr:nvSpPr>
      <cdr:spPr>
        <a:xfrm>
          <a:off x="66675" y="3657600"/>
          <a:ext cx="17240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0.90175</cdr:y>
    </cdr:from>
    <cdr:to>
      <cdr:x>0.348</cdr:x>
      <cdr:y>0.98775</cdr:y>
    </cdr:to>
    <cdr:sp>
      <cdr:nvSpPr>
        <cdr:cNvPr id="1" name="1 CuadroTexto"/>
        <cdr:cNvSpPr txBox="1">
          <a:spLocks noChangeArrowheads="1"/>
        </cdr:cNvSpPr>
      </cdr:nvSpPr>
      <cdr:spPr>
        <a:xfrm>
          <a:off x="161925" y="2886075"/>
          <a:ext cx="2600325" cy="2762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26</xdr:row>
      <xdr:rowOff>47625</xdr:rowOff>
    </xdr:from>
    <xdr:ext cx="10734675" cy="2667000"/>
    <xdr:sp fLocksText="0">
      <xdr:nvSpPr>
        <xdr:cNvPr id="1" name="1 CuadroTexto"/>
        <xdr:cNvSpPr txBox="1">
          <a:spLocks noChangeArrowheads="1"/>
        </xdr:cNvSpPr>
      </xdr:nvSpPr>
      <xdr:spPr>
        <a:xfrm>
          <a:off x="57150" y="4572000"/>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19050</xdr:colOff>
      <xdr:row>24</xdr:row>
      <xdr:rowOff>57150</xdr:rowOff>
    </xdr:from>
    <xdr:to>
      <xdr:col>12</xdr:col>
      <xdr:colOff>752475</xdr:colOff>
      <xdr:row>50</xdr:row>
      <xdr:rowOff>104775</xdr:rowOff>
    </xdr:to>
    <xdr:sp>
      <xdr:nvSpPr>
        <xdr:cNvPr id="2" name="2 CuadroTexto"/>
        <xdr:cNvSpPr txBox="1">
          <a:spLocks noChangeArrowheads="1"/>
        </xdr:cNvSpPr>
      </xdr:nvSpPr>
      <xdr:spPr>
        <a:xfrm>
          <a:off x="19050" y="4257675"/>
          <a:ext cx="10629900" cy="4257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fruta fresca experimentaron una caída de 3,2% en el volumen exportado  durante los primeros cinco meses del año 2012, en comparación con el volumen exportado en el mismo período del año 2011. Los principales aumentos porcentuales en el volumen exportado fueron registrados por mandarinas</a:t>
          </a:r>
          <a:r>
            <a:rPr lang="en-US" cap="none" sz="1100" b="0" i="0" u="none" baseline="0">
              <a:solidFill>
                <a:srgbClr val="000000"/>
              </a:solidFill>
              <a:latin typeface="Calibri"/>
              <a:ea typeface="Calibri"/>
              <a:cs typeface="Calibri"/>
            </a:rPr>
            <a:t>  (70,7%), </a:t>
          </a:r>
          <a:r>
            <a:rPr lang="en-US" cap="none" sz="1100" b="0" i="0" u="none" baseline="0">
              <a:solidFill>
                <a:srgbClr val="000000"/>
              </a:solidFill>
              <a:latin typeface="Calibri"/>
              <a:ea typeface="Calibri"/>
              <a:cs typeface="Calibri"/>
            </a:rPr>
            <a:t>paltas (52,3%), cerezas (17,5%), ciruelas  (3,7%)</a:t>
          </a:r>
          <a:r>
            <a:rPr lang="en-US" cap="none" sz="1100" b="0" i="0" u="none" baseline="0">
              <a:solidFill>
                <a:srgbClr val="000000"/>
              </a:solidFill>
              <a:latin typeface="Calibri"/>
              <a:ea typeface="Calibri"/>
              <a:cs typeface="Calibri"/>
            </a:rPr>
            <a:t> , kiwis (0,3%). </a:t>
          </a:r>
          <a:r>
            <a:rPr lang="en-US" cap="none" sz="1100" b="0" i="0" u="none" baseline="0">
              <a:solidFill>
                <a:srgbClr val="000000"/>
              </a:solidFill>
              <a:latin typeface="Calibri"/>
              <a:ea typeface="Calibri"/>
              <a:cs typeface="Calibri"/>
            </a:rPr>
            <a:t>Por su parte, las exportaciones de limones (-86,7%),  duraznos (-9,4%), manzanas (-8,4%),arándanos (-7,0%), naranjas (-5,9%),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uvas (-4,3%), nectarines (-2,0%) ,</a:t>
          </a:r>
          <a:r>
            <a:rPr lang="en-US" cap="none" sz="1100" b="0" i="0" u="none" baseline="0">
              <a:solidFill>
                <a:srgbClr val="000000"/>
              </a:solidFill>
              <a:latin typeface="Calibri"/>
              <a:ea typeface="Calibri"/>
              <a:cs typeface="Calibri"/>
            </a:rPr>
            <a:t> peras (-1,2%) </a:t>
          </a:r>
          <a:r>
            <a:rPr lang="en-US" cap="none" sz="1100" b="0" i="0" u="none" baseline="0">
              <a:solidFill>
                <a:srgbClr val="000000"/>
              </a:solidFill>
              <a:latin typeface="Calibri"/>
              <a:ea typeface="Calibri"/>
              <a:cs typeface="Calibri"/>
            </a:rPr>
            <a:t>fueron las  especies que mostraron una reducción durante el período de comparación.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caída en las exportaciones de fruta fresca  están muy relacionadas con la  baja en las exportaciones</a:t>
          </a:r>
          <a:r>
            <a:rPr lang="en-US" cap="none" sz="1100" b="0" i="0" u="none" baseline="0">
              <a:solidFill>
                <a:srgbClr val="000000"/>
              </a:solidFill>
              <a:latin typeface="Calibri"/>
              <a:ea typeface="Calibri"/>
              <a:cs typeface="Calibri"/>
            </a:rPr>
            <a:t> de </a:t>
          </a:r>
          <a:r>
            <a:rPr lang="en-US" cap="none" sz="1100" b="0" i="0" u="none" baseline="0">
              <a:solidFill>
                <a:srgbClr val="000000"/>
              </a:solidFill>
              <a:latin typeface="Calibri"/>
              <a:ea typeface="Calibri"/>
              <a:cs typeface="Calibri"/>
            </a:rPr>
            <a:t>las dos principales especies : uva de mesa  y manzanas. Esta baja estuvo</a:t>
          </a:r>
          <a:r>
            <a:rPr lang="en-US" cap="none" sz="1100" b="0" i="0" u="none" baseline="0">
              <a:solidFill>
                <a:srgbClr val="000000"/>
              </a:solidFill>
              <a:latin typeface="Calibri"/>
              <a:ea typeface="Calibri"/>
              <a:cs typeface="Calibri"/>
            </a:rPr>
            <a:t> fuertemente influenciada  por  las dificultades  climáticas enfrentadas  durante el verano  referidas a aumentos inusuales de temperaturas  máximas, que afectaron  en especial al calibre de la fruta.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paltas presentan un interesante  e inesperado repunte  en este inicio de año y término de su temporada productiva, a la espera de una  nueva temporada  para la palta Hass en agosto. Los arándanos  muestran una baja de sus exportaciones,  debido a factores meteorológicos adversos, especialmente en el período  de cosecha,  a la espera de la nueva temporada que se inicia en noviembre.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carozos, salvo cerezas  y ciruelas, están mostrando una tendencia hacia la baja</a:t>
          </a:r>
          <a:r>
            <a:rPr lang="en-US" cap="none" sz="1100" b="0" i="0" u="none" baseline="0">
              <a:solidFill>
                <a:srgbClr val="000000"/>
              </a:solidFill>
              <a:latin typeface="Calibri"/>
              <a:ea typeface="Calibri"/>
              <a:cs typeface="Calibri"/>
            </a:rPr>
            <a:t> de sus exportaciones, en particular  </a:t>
          </a:r>
          <a:r>
            <a:rPr lang="en-US" cap="none" sz="1100" b="0" i="0" u="none" baseline="0">
              <a:solidFill>
                <a:srgbClr val="000000"/>
              </a:solidFill>
              <a:latin typeface="Calibri"/>
              <a:ea typeface="Calibri"/>
              <a:cs typeface="Calibri"/>
            </a:rPr>
            <a:t>los duraznos, que muestran una caída que puede obedecer a la disminución de la superficie plantada, así como a una posible desviación hacia el mercado de pulpa agroindustrial, el cual presenta una alta demanda internacional</a:t>
          </a:r>
          <a:r>
            <a:rPr lang="en-US" cap="none" sz="1100" b="0" i="0" u="none" baseline="0">
              <a:solidFill>
                <a:srgbClr val="000000"/>
              </a:solidFill>
              <a:latin typeface="Calibri"/>
              <a:ea typeface="Calibri"/>
              <a:cs typeface="Calibri"/>
            </a:rPr>
            <a:t> y precios atractivos. Los nectarines muestran una leve baja  que obedece en parte a las dificultades de mercado que  ha enfrentado la especie en las últimas temporadas</a:t>
          </a:r>
          <a:r>
            <a:rPr lang="en-US" cap="none" sz="1100" b="0" i="0" u="none" baseline="0">
              <a:solidFill>
                <a:srgbClr val="000000"/>
              </a:solidFill>
              <a:latin typeface="Calibri"/>
              <a:ea typeface="Calibri"/>
              <a:cs typeface="Calibri"/>
            </a:rPr>
            <a:t> , efectuado</a:t>
          </a:r>
          <a:r>
            <a:rPr lang="en-US" cap="none" sz="1100" b="0" i="0" u="none" baseline="0">
              <a:solidFill>
                <a:srgbClr val="000000"/>
              </a:solidFill>
              <a:latin typeface="Calibri"/>
              <a:ea typeface="Calibri"/>
              <a:cs typeface="Calibri"/>
            </a:rPr>
            <a:t> ya el 90% de los envíos. L</a:t>
          </a:r>
          <a:r>
            <a:rPr lang="en-US" cap="none" sz="1100" b="0" i="0" u="none" baseline="0">
              <a:solidFill>
                <a:srgbClr val="000000"/>
              </a:solidFill>
              <a:latin typeface="Calibri"/>
              <a:ea typeface="Calibri"/>
              <a:cs typeface="Calibri"/>
            </a:rPr>
            <a:t>as ciruelas presentan un importante aumento , enviado  ya un 90% de sus exportaciones anuales.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Las exportaciones de peras han registrado una leve caída, </a:t>
          </a:r>
          <a:r>
            <a:rPr lang="en-US" cap="none" sz="1100" b="0" i="0" u="none" baseline="0">
              <a:solidFill>
                <a:srgbClr val="000000"/>
              </a:solidFill>
              <a:latin typeface="Calibri"/>
              <a:ea typeface="Calibri"/>
              <a:cs typeface="Calibri"/>
            </a:rPr>
            <a:t>exportado ya </a:t>
          </a:r>
          <a:r>
            <a:rPr lang="en-US" cap="none" sz="1100" b="0" i="0" u="none" baseline="0">
              <a:solidFill>
                <a:srgbClr val="000000"/>
              </a:solidFill>
              <a:latin typeface="Calibri"/>
              <a:ea typeface="Calibri"/>
              <a:cs typeface="Calibri"/>
            </a:rPr>
            <a:t> alrededor de 70% de las exportaciones anuales. Esta </a:t>
          </a:r>
          <a:r>
            <a:rPr lang="en-US" cap="none" sz="1100" b="0" i="0" u="none" baseline="0">
              <a:solidFill>
                <a:srgbClr val="000000"/>
              </a:solidFill>
              <a:latin typeface="Calibri"/>
              <a:ea typeface="Calibri"/>
              <a:cs typeface="Calibri"/>
            </a:rPr>
            <a:t>situación debería  mantenerse,  ya que esta especie también se vio afectada por los problemas meteorológicos del</a:t>
          </a:r>
          <a:r>
            <a:rPr lang="en-US" cap="none" sz="1100" b="0" i="0" u="none" baseline="0">
              <a:solidFill>
                <a:srgbClr val="000000"/>
              </a:solidFill>
              <a:latin typeface="Calibri"/>
              <a:ea typeface="Calibri"/>
              <a:cs typeface="Calibri"/>
            </a:rPr>
            <a:t> verano.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caída de las exportaciones de limones en este período corresponde a una vuelta a la situación histórica, de exportaciones cercanas a cero, luego de que en las últimas dos temporadas Chile exportara volúmenes relevantes al mercado argentino.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general, se puede hablar de buenas condiciones meteorológicas enfrentadas por las especies en producción, con adecuadas horas de frío en invierno y floración y fructificación abundante en primavera,  factores muy positivos en términos productivos, pero que se vieron afectados con posterioridad por temperaturas  máximas  inusualmente altas, lo que generó aumentos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golpe de sol en la fruta</a:t>
          </a:r>
          <a:r>
            <a:rPr lang="en-US" cap="none" sz="1100" b="0" i="0" u="none" baseline="0">
              <a:solidFill>
                <a:srgbClr val="000000"/>
              </a:solidFill>
              <a:latin typeface="Calibri"/>
              <a:ea typeface="Calibri"/>
              <a:cs typeface="Calibri"/>
            </a:rPr>
            <a:t> y otros daños relacionados a este fenómeno,  como la disminución de calibres.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 otra  parte, los mercados externos están bastante activos, mostrando  niveles de precio similares a los de la temporada anterior para la mayor parte  de las diferentes especies que Chile exporta.</a:t>
          </a:r>
          <a:r>
            <a:rPr lang="en-US" cap="none" sz="1100" b="0" i="0" u="none" baseline="0">
              <a:solidFill>
                <a:srgbClr val="000000"/>
              </a:solidFill>
              <a:latin typeface="Calibri"/>
              <a:ea typeface="Calibri"/>
              <a:cs typeface="Calibri"/>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19</xdr:row>
      <xdr:rowOff>57150</xdr:rowOff>
    </xdr:from>
    <xdr:ext cx="257175" cy="1857375"/>
    <xdr:sp>
      <xdr:nvSpPr>
        <xdr:cNvPr id="1" name="2 CuadroTexto"/>
        <xdr:cNvSpPr txBox="1">
          <a:spLocks noChangeArrowheads="1"/>
        </xdr:cNvSpPr>
      </xdr:nvSpPr>
      <xdr:spPr>
        <a:xfrm>
          <a:off x="400050" y="367665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209550</xdr:colOff>
      <xdr:row>19</xdr:row>
      <xdr:rowOff>28575</xdr:rowOff>
    </xdr:from>
    <xdr:to>
      <xdr:col>11</xdr:col>
      <xdr:colOff>19050</xdr:colOff>
      <xdr:row>32</xdr:row>
      <xdr:rowOff>28575</xdr:rowOff>
    </xdr:to>
    <xdr:sp>
      <xdr:nvSpPr>
        <xdr:cNvPr id="2" name="3 CuadroTexto"/>
        <xdr:cNvSpPr txBox="1">
          <a:spLocks noChangeArrowheads="1"/>
        </xdr:cNvSpPr>
      </xdr:nvSpPr>
      <xdr:spPr>
        <a:xfrm>
          <a:off x="8134350" y="3648075"/>
          <a:ext cx="5715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238125</xdr:colOff>
      <xdr:row>68</xdr:row>
      <xdr:rowOff>19050</xdr:rowOff>
    </xdr:from>
    <xdr:to>
      <xdr:col>12</xdr:col>
      <xdr:colOff>514350</xdr:colOff>
      <xdr:row>85</xdr:row>
      <xdr:rowOff>123825</xdr:rowOff>
    </xdr:to>
    <xdr:sp>
      <xdr:nvSpPr>
        <xdr:cNvPr id="3" name="5 CuadroTexto"/>
        <xdr:cNvSpPr txBox="1">
          <a:spLocks noChangeArrowheads="1"/>
        </xdr:cNvSpPr>
      </xdr:nvSpPr>
      <xdr:spPr>
        <a:xfrm>
          <a:off x="238125" y="12973050"/>
          <a:ext cx="9725025" cy="3343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a:t>
          </a:r>
          <a:r>
            <a:rPr lang="en-US" cap="none" sz="1100" b="0" i="0" u="none" baseline="0">
              <a:solidFill>
                <a:srgbClr val="000000"/>
              </a:solidFill>
              <a:latin typeface="Calibri"/>
              <a:ea typeface="Calibri"/>
              <a:cs typeface="Calibri"/>
            </a:rPr>
            <a:t> plantada con manzanos se mantuvo estable durante la década 2000-2010. Sin embargo, la producción tuvo una tasa de crecimiento anual superior a 7%, con lo que se duplicó durante el período, lo que demuestra  un alto incremento de la productividad por hectárea. Este incremento se ha obtenido a través de mejores prácticas culturales y la introducción de variedades más productivas.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Igualmente, el volumen de exportaciones más que se duplicó durante el período de diez años, registrando una tasa de crecimiento anual de 8% y alcanzando un récord histórico en 2010, ubicándose como la especie frutícola con mayor volumen exportado en ese año a nivel nacional. La proporción de la producción nacional exportada como manzanas frescas se ha mantenido alrededor de 50%.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manzanas exportadas se triplicó durante la década, aumentando desde US$ 202 millones en el año 2000 a US$ 624 millones en 2010, con una tasa de crecimiento anual de 12%, lo que refleja, por una parte, el aumento del volumen exportado y, por otra, el aumento de los precios en dólares en los mercados externos. Las exportaciones de manzanas continúan siendo el segundo mayor generador de divisas de la industria frutícola chilena. Chile ha logrado posicionarse como el quinto  exportador mundial de manzanas  frescas.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Durante el año 2011 la producción  y exportaciones de manzanas sufrieron una leve baja , luego del  récord registrado en ambas variables en el año 2010. Por su parte, la superficie plantada de manzanos registra un leve aumento en el año 2011. Un completo análisis sobre el mercado de la manzana se puede encontrar en 
</a:t>
          </a:r>
          <a:r>
            <a:rPr lang="en-US" cap="none" sz="1100" b="0" i="0" u="none" baseline="0">
              <a:solidFill>
                <a:srgbClr val="000000"/>
              </a:solidFill>
              <a:latin typeface="Calibri"/>
              <a:ea typeface="Calibri"/>
              <a:cs typeface="Calibri"/>
            </a:rPr>
            <a:t>http://www.odepa.gob.cl/odepaweb/publicaciones/doc/4096.pdf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16</xdr:row>
      <xdr:rowOff>190500</xdr:rowOff>
    </xdr:from>
    <xdr:to>
      <xdr:col>11</xdr:col>
      <xdr:colOff>123825</xdr:colOff>
      <xdr:row>37</xdr:row>
      <xdr:rowOff>161925</xdr:rowOff>
    </xdr:to>
    <xdr:graphicFrame>
      <xdr:nvGraphicFramePr>
        <xdr:cNvPr id="4" name="8 Gráfico"/>
        <xdr:cNvGraphicFramePr/>
      </xdr:nvGraphicFramePr>
      <xdr:xfrm>
        <a:off x="895350" y="3238500"/>
        <a:ext cx="7915275" cy="39719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50</xdr:row>
      <xdr:rowOff>95250</xdr:rowOff>
    </xdr:from>
    <xdr:to>
      <xdr:col>11</xdr:col>
      <xdr:colOff>152400</xdr:colOff>
      <xdr:row>67</xdr:row>
      <xdr:rowOff>66675</xdr:rowOff>
    </xdr:to>
    <xdr:graphicFrame>
      <xdr:nvGraphicFramePr>
        <xdr:cNvPr id="5" name="9 Gráfico"/>
        <xdr:cNvGraphicFramePr/>
      </xdr:nvGraphicFramePr>
      <xdr:xfrm>
        <a:off x="895350" y="9620250"/>
        <a:ext cx="7943850" cy="32099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0.04825</cdr:x>
      <cdr:y>0.8825</cdr:y>
    </cdr:from>
    <cdr:to>
      <cdr:x>0.2275</cdr:x>
      <cdr:y>0.94225</cdr:y>
    </cdr:to>
    <cdr:sp>
      <cdr:nvSpPr>
        <cdr:cNvPr id="1" name="1 Rectángulo"/>
        <cdr:cNvSpPr>
          <a:spLocks/>
        </cdr:cNvSpPr>
      </cdr:nvSpPr>
      <cdr:spPr>
        <a:xfrm>
          <a:off x="447675" y="3752850"/>
          <a:ext cx="1685925" cy="257175"/>
        </a:xfrm>
        <a:prstGeom prst="rect">
          <a:avLst/>
        </a:prstGeom>
        <a:solidFill>
          <a:srgbClr val="FFFFFF"/>
        </a:solidFill>
        <a:ln w="25400"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0.9015</cdr:y>
    </cdr:from>
    <cdr:to>
      <cdr:x>0.34875</cdr:x>
      <cdr:y>0.98675</cdr:y>
    </cdr:to>
    <cdr:sp>
      <cdr:nvSpPr>
        <cdr:cNvPr id="1" name="1 CuadroTexto"/>
        <cdr:cNvSpPr txBox="1">
          <a:spLocks noChangeArrowheads="1"/>
        </cdr:cNvSpPr>
      </cdr:nvSpPr>
      <cdr:spPr>
        <a:xfrm>
          <a:off x="190500" y="3048000"/>
          <a:ext cx="2943225"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22</xdr:row>
      <xdr:rowOff>47625</xdr:rowOff>
    </xdr:from>
    <xdr:ext cx="361950" cy="1857375"/>
    <xdr:sp>
      <xdr:nvSpPr>
        <xdr:cNvPr id="1" name="2 CuadroTexto"/>
        <xdr:cNvSpPr txBox="1">
          <a:spLocks noChangeArrowheads="1"/>
        </xdr:cNvSpPr>
      </xdr:nvSpPr>
      <xdr:spPr>
        <a:xfrm>
          <a:off x="257175" y="4238625"/>
          <a:ext cx="361950"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9</xdr:col>
      <xdr:colOff>400050</xdr:colOff>
      <xdr:row>21</xdr:row>
      <xdr:rowOff>47625</xdr:rowOff>
    </xdr:from>
    <xdr:to>
      <xdr:col>10</xdr:col>
      <xdr:colOff>285750</xdr:colOff>
      <xdr:row>34</xdr:row>
      <xdr:rowOff>47625</xdr:rowOff>
    </xdr:to>
    <xdr:sp>
      <xdr:nvSpPr>
        <xdr:cNvPr id="2" name="3 CuadroTexto"/>
        <xdr:cNvSpPr txBox="1">
          <a:spLocks noChangeArrowheads="1"/>
        </xdr:cNvSpPr>
      </xdr:nvSpPr>
      <xdr:spPr>
        <a:xfrm>
          <a:off x="8105775" y="4048125"/>
          <a:ext cx="647700" cy="25527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133350</xdr:colOff>
      <xdr:row>71</xdr:row>
      <xdr:rowOff>57150</xdr:rowOff>
    </xdr:from>
    <xdr:to>
      <xdr:col>12</xdr:col>
      <xdr:colOff>561975</xdr:colOff>
      <xdr:row>90</xdr:row>
      <xdr:rowOff>57150</xdr:rowOff>
    </xdr:to>
    <xdr:sp>
      <xdr:nvSpPr>
        <xdr:cNvPr id="3" name="5 CuadroTexto"/>
        <xdr:cNvSpPr txBox="1">
          <a:spLocks noChangeArrowheads="1"/>
        </xdr:cNvSpPr>
      </xdr:nvSpPr>
      <xdr:spPr>
        <a:xfrm>
          <a:off x="133350" y="13658850"/>
          <a:ext cx="10420350" cy="3619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  plantada con nogales se duplicó entre 2000 y 2010, acentuándose especialmente su crecimiento a partir del año 2007</a:t>
          </a:r>
          <a:r>
            <a:rPr lang="en-US" cap="none" sz="1100" b="0" i="0" u="none" baseline="0">
              <a:solidFill>
                <a:srgbClr val="000000"/>
              </a:solidFill>
              <a:latin typeface="Calibri"/>
              <a:ea typeface="Calibri"/>
              <a:cs typeface="Calibri"/>
            </a:rPr>
            <a:t>, lo que hace prever un incremento  importante de producción en el mediano plazo. La producción, por su parte, se triplicó durante el mismo período, lo que concuerda con mejores prácticas culturales y el avance en la edad de las plantaciones. Es destacable el incremento de la producción en la segunda parte de la década, con una tasa de incremento anual de 18%.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nueces  más que se triplicó durante la década, registrando un sustancial incremento en la segunda parte de ella y manteniendo una proporción cercana al 90% de la producción nacional.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de nueces ha registrado un sustancial aumento durante la década, incrementándose desde US$ 22 millones en el año 2000 a US$ 158 millones en 2010, aumentando a una tasa anual de 22% y pasando a ser una especie relevante en el valor total de las exportaciones frutícolas chilenas. Este aumento refleja el desarrollo de una fuerte demanda por este tipo de fruta en los mercados externos , lo que se traduce también en la obtención de altos precios.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2011 se registra un aumento de 1.200 hectáreas en la superficie plantada, que llegaría a algo menos de 17.000 hectáreas a nivel nacional. Sin embargo, fuentes del sector señalan que se estaría por sobre 25.000 hectáreas plantadas. Esta diferencia muestra el rezago que existe entre el levantamiento de información en las diferentes regiones para el Catastro Frutícola  (cada 6 años por región ) y la información más actualizada de cada una de las distintas regiones.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de nueces se incrementó en alrededor de 20% en 2011, cifra que se irá incrementando a tasas mayores una vez que las masivas nuevas plantaciones realizadas en los últimos años pasen de la etapa de formación a producción creciente y posteriormente a plena producción, fenómeno que puede tomar más de una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experimentaron un crecimiento similar a la producción, con una gran influencia de Turquía como mayor importador de nueces con cáscara, las que experimentaron un crecimiento en volumen. Los precios experimentaron un alza  especialmente significativa en el caso de las nueces sin cáscara.
</a:t>
          </a:r>
        </a:p>
      </xdr:txBody>
    </xdr:sp>
    <xdr:clientData/>
  </xdr:twoCellAnchor>
  <xdr:twoCellAnchor>
    <xdr:from>
      <xdr:col>0</xdr:col>
      <xdr:colOff>685800</xdr:colOff>
      <xdr:row>18</xdr:row>
      <xdr:rowOff>161925</xdr:rowOff>
    </xdr:from>
    <xdr:to>
      <xdr:col>12</xdr:col>
      <xdr:colOff>95250</xdr:colOff>
      <xdr:row>40</xdr:row>
      <xdr:rowOff>152400</xdr:rowOff>
    </xdr:to>
    <xdr:graphicFrame>
      <xdr:nvGraphicFramePr>
        <xdr:cNvPr id="4" name="7 Gráfico"/>
        <xdr:cNvGraphicFramePr/>
      </xdr:nvGraphicFramePr>
      <xdr:xfrm>
        <a:off x="685800" y="3590925"/>
        <a:ext cx="9401175" cy="4257675"/>
      </xdr:xfrm>
      <a:graphic>
        <a:graphicData uri="http://schemas.openxmlformats.org/drawingml/2006/chart">
          <c:chart xmlns:c="http://schemas.openxmlformats.org/drawingml/2006/chart" r:id="rId1"/>
        </a:graphicData>
      </a:graphic>
    </xdr:graphicFrame>
    <xdr:clientData/>
  </xdr:twoCellAnchor>
  <xdr:twoCellAnchor>
    <xdr:from>
      <xdr:col>0</xdr:col>
      <xdr:colOff>904875</xdr:colOff>
      <xdr:row>52</xdr:row>
      <xdr:rowOff>133350</xdr:rowOff>
    </xdr:from>
    <xdr:to>
      <xdr:col>11</xdr:col>
      <xdr:colOff>685800</xdr:colOff>
      <xdr:row>70</xdr:row>
      <xdr:rowOff>95250</xdr:rowOff>
    </xdr:to>
    <xdr:graphicFrame>
      <xdr:nvGraphicFramePr>
        <xdr:cNvPr id="5" name="9 Gráfico"/>
        <xdr:cNvGraphicFramePr/>
      </xdr:nvGraphicFramePr>
      <xdr:xfrm>
        <a:off x="904875" y="10115550"/>
        <a:ext cx="9010650" cy="33909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0.9205</cdr:y>
    </cdr:from>
    <cdr:to>
      <cdr:x>0.2265</cdr:x>
      <cdr:y>0.98775</cdr:y>
    </cdr:to>
    <cdr:sp>
      <cdr:nvSpPr>
        <cdr:cNvPr id="1" name="1 CuadroTexto"/>
        <cdr:cNvSpPr txBox="1">
          <a:spLocks noChangeArrowheads="1"/>
        </cdr:cNvSpPr>
      </cdr:nvSpPr>
      <cdr:spPr>
        <a:xfrm>
          <a:off x="66675" y="3857625"/>
          <a:ext cx="172402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0.90125</cdr:y>
    </cdr:from>
    <cdr:to>
      <cdr:x>0.348</cdr:x>
      <cdr:y>0.987</cdr:y>
    </cdr:to>
    <cdr:sp>
      <cdr:nvSpPr>
        <cdr:cNvPr id="1" name="1 CuadroTexto"/>
        <cdr:cNvSpPr txBox="1">
          <a:spLocks noChangeArrowheads="1"/>
        </cdr:cNvSpPr>
      </cdr:nvSpPr>
      <cdr:spPr>
        <a:xfrm>
          <a:off x="161925" y="3019425"/>
          <a:ext cx="264795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20</xdr:row>
      <xdr:rowOff>0</xdr:rowOff>
    </xdr:from>
    <xdr:ext cx="257175" cy="1857375"/>
    <xdr:sp>
      <xdr:nvSpPr>
        <xdr:cNvPr id="1" name="2 CuadroTexto"/>
        <xdr:cNvSpPr txBox="1">
          <a:spLocks noChangeArrowheads="1"/>
        </xdr:cNvSpPr>
      </xdr:nvSpPr>
      <xdr:spPr>
        <a:xfrm>
          <a:off x="342900" y="38100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114300</xdr:colOff>
      <xdr:row>19</xdr:row>
      <xdr:rowOff>76200</xdr:rowOff>
    </xdr:from>
    <xdr:to>
      <xdr:col>10</xdr:col>
      <xdr:colOff>381000</xdr:colOff>
      <xdr:row>32</xdr:row>
      <xdr:rowOff>76200</xdr:rowOff>
    </xdr:to>
    <xdr:sp>
      <xdr:nvSpPr>
        <xdr:cNvPr id="2" name="3 CuadroTexto"/>
        <xdr:cNvSpPr txBox="1">
          <a:spLocks noChangeArrowheads="1"/>
        </xdr:cNvSpPr>
      </xdr:nvSpPr>
      <xdr:spPr>
        <a:xfrm>
          <a:off x="7886700" y="3695700"/>
          <a:ext cx="2667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133350</xdr:colOff>
      <xdr:row>70</xdr:row>
      <xdr:rowOff>19050</xdr:rowOff>
    </xdr:from>
    <xdr:to>
      <xdr:col>12</xdr:col>
      <xdr:colOff>428625</xdr:colOff>
      <xdr:row>86</xdr:row>
      <xdr:rowOff>47625</xdr:rowOff>
    </xdr:to>
    <xdr:sp>
      <xdr:nvSpPr>
        <xdr:cNvPr id="3" name="5 CuadroTexto"/>
        <xdr:cNvSpPr txBox="1">
          <a:spLocks noChangeArrowheads="1"/>
        </xdr:cNvSpPr>
      </xdr:nvSpPr>
      <xdr:spPr>
        <a:xfrm>
          <a:off x="133350" y="13354050"/>
          <a:ext cx="9591675" cy="3076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 </a:t>
          </a:r>
          <a:r>
            <a:rPr lang="en-US" cap="none" sz="1100" b="0" i="0" u="none" baseline="0">
              <a:solidFill>
                <a:srgbClr val="000000"/>
              </a:solidFill>
              <a:latin typeface="Calibri"/>
              <a:ea typeface="Calibri"/>
              <a:cs typeface="Calibri"/>
            </a:rPr>
            <a:t> plantada de paltos tuvo una expansión de 61% entre los años 2000 y 2010, llegando a una superficie similar a la de los manzanos, que se ubicaba como la segunda especie más plantada a nivel nacional. La producción registró su máxima expresión en el año 2009, cuando se alcanzó su récord histórico, duplicando la producción del año 2000. Sin embargo, es apreciable la alta volatilidad de la producción de paltas, debido a su dependencia de fenómenos meteorológicos  y las características de añerismo que presenta la especie. Se espera un crecimiento importante de la producción </a:t>
          </a:r>
          <a:r>
            <a:rPr lang="en-US" cap="none" sz="1100" b="0" i="0" u="none" baseline="0">
              <a:solidFill>
                <a:srgbClr val="000000"/>
              </a:solidFill>
              <a:latin typeface="Calibri"/>
              <a:ea typeface="Calibri"/>
              <a:cs typeface="Calibri"/>
            </a:rPr>
            <a:t>en el mediano plazo, </a:t>
          </a:r>
          <a:r>
            <a:rPr lang="en-US" cap="none" sz="1100" b="0" i="0" u="none" baseline="0">
              <a:solidFill>
                <a:srgbClr val="000000"/>
              </a:solidFill>
              <a:latin typeface="Calibri"/>
              <a:ea typeface="Calibri"/>
              <a:cs typeface="Calibri"/>
            </a:rPr>
            <a:t>debido al aumento de plantaciones de alta densidad y al avance de las etapas productivas de los huertos actuales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paltas durante la década también refleja su volatilidad productiva, alcanzando una tasa anual promedio de crecimiento de 8% en la década, representando  alrededor de dos tercios de la producción total de paltas a través del período.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tuvo un incremento importante entre los años 2000 y 2010, aumentando desde US$ 73 millones a US$ 173 millones, expandiéndose  a una tasa media anual de 9%. Cabe destacar que en el año 2009 el valor de las exportaciones de paltas alcanzó  a US$ 252 millones, ubicándose entre las principales especies generadoras de divisas para el país. Chile se ha ubicado como el segundo mayor exportador mundial de paltas.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de paltos experimentó un alza de más de 2.000 hectáreas durante el año 2011. Por su parte, la producción de paltas registró una leve baja durante el año 2011, influida por la sustancial reducción de la producción en la temporada 2010-2011 </a:t>
          </a:r>
          <a:r>
            <a:rPr lang="en-US" cap="none" sz="1100" b="0" i="0" u="none" baseline="0">
              <a:solidFill>
                <a:srgbClr val="000000"/>
              </a:solidFill>
              <a:latin typeface="Calibri"/>
              <a:ea typeface="Calibri"/>
              <a:cs typeface="Calibri"/>
            </a:rPr>
            <a:t>(segundo semestre de 2010 y primer semestre de 2011), la que se recuperó en el  segundo semestre de 2011,</a:t>
          </a:r>
          <a:r>
            <a:rPr lang="en-US" cap="none" sz="1100" b="0" i="0" u="none" baseline="0">
              <a:solidFill>
                <a:srgbClr val="000000"/>
              </a:solidFill>
              <a:latin typeface="Calibri"/>
              <a:ea typeface="Calibri"/>
              <a:cs typeface="Calibri"/>
            </a:rPr>
            <a:t> inicio de la temporada 2011-2012. Las exportaciones se vieron afectadas por la baja en producción.
</a:t>
          </a:r>
        </a:p>
      </xdr:txBody>
    </xdr:sp>
    <xdr:clientData/>
  </xdr:twoCellAnchor>
  <xdr:twoCellAnchor>
    <xdr:from>
      <xdr:col>0</xdr:col>
      <xdr:colOff>876300</xdr:colOff>
      <xdr:row>17</xdr:row>
      <xdr:rowOff>123825</xdr:rowOff>
    </xdr:from>
    <xdr:to>
      <xdr:col>11</xdr:col>
      <xdr:colOff>247650</xdr:colOff>
      <xdr:row>39</xdr:row>
      <xdr:rowOff>133350</xdr:rowOff>
    </xdr:to>
    <xdr:graphicFrame>
      <xdr:nvGraphicFramePr>
        <xdr:cNvPr id="4" name="6 Gráfico"/>
        <xdr:cNvGraphicFramePr/>
      </xdr:nvGraphicFramePr>
      <xdr:xfrm>
        <a:off x="876300" y="3362325"/>
        <a:ext cx="7905750" cy="42005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51</xdr:row>
      <xdr:rowOff>161925</xdr:rowOff>
    </xdr:from>
    <xdr:to>
      <xdr:col>11</xdr:col>
      <xdr:colOff>476250</xdr:colOff>
      <xdr:row>69</xdr:row>
      <xdr:rowOff>85725</xdr:rowOff>
    </xdr:to>
    <xdr:graphicFrame>
      <xdr:nvGraphicFramePr>
        <xdr:cNvPr id="5" name="7 Gráfico"/>
        <xdr:cNvGraphicFramePr/>
      </xdr:nvGraphicFramePr>
      <xdr:xfrm>
        <a:off x="914400" y="9877425"/>
        <a:ext cx="8096250" cy="335280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0.92</cdr:y>
    </cdr:from>
    <cdr:to>
      <cdr:x>0.22725</cdr:x>
      <cdr:y>0.987</cdr:y>
    </cdr:to>
    <cdr:sp>
      <cdr:nvSpPr>
        <cdr:cNvPr id="1" name="1 CuadroTexto"/>
        <cdr:cNvSpPr txBox="1">
          <a:spLocks noChangeArrowheads="1"/>
        </cdr:cNvSpPr>
      </cdr:nvSpPr>
      <cdr:spPr>
        <a:xfrm>
          <a:off x="85725" y="4086225"/>
          <a:ext cx="2047875" cy="2952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0.9</cdr:y>
    </cdr:from>
    <cdr:to>
      <cdr:x>0.3485</cdr:x>
      <cdr:y>0.98525</cdr:y>
    </cdr:to>
    <cdr:sp>
      <cdr:nvSpPr>
        <cdr:cNvPr id="1" name="1 CuadroTexto"/>
        <cdr:cNvSpPr txBox="1">
          <a:spLocks noChangeArrowheads="1"/>
        </cdr:cNvSpPr>
      </cdr:nvSpPr>
      <cdr:spPr>
        <a:xfrm>
          <a:off x="190500" y="3400425"/>
          <a:ext cx="2905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457200</xdr:colOff>
      <xdr:row>20</xdr:row>
      <xdr:rowOff>114300</xdr:rowOff>
    </xdr:from>
    <xdr:ext cx="257175" cy="1857375"/>
    <xdr:sp>
      <xdr:nvSpPr>
        <xdr:cNvPr id="1" name="2 CuadroTexto"/>
        <xdr:cNvSpPr txBox="1">
          <a:spLocks noChangeArrowheads="1"/>
        </xdr:cNvSpPr>
      </xdr:nvSpPr>
      <xdr:spPr>
        <a:xfrm>
          <a:off x="457200" y="39243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133350</xdr:colOff>
      <xdr:row>22</xdr:row>
      <xdr:rowOff>9525</xdr:rowOff>
    </xdr:from>
    <xdr:to>
      <xdr:col>10</xdr:col>
      <xdr:colOff>514350</xdr:colOff>
      <xdr:row>35</xdr:row>
      <xdr:rowOff>9525</xdr:rowOff>
    </xdr:to>
    <xdr:sp>
      <xdr:nvSpPr>
        <xdr:cNvPr id="2" name="3 CuadroTexto"/>
        <xdr:cNvSpPr txBox="1">
          <a:spLocks noChangeArrowheads="1"/>
        </xdr:cNvSpPr>
      </xdr:nvSpPr>
      <xdr:spPr>
        <a:xfrm>
          <a:off x="8829675" y="4200525"/>
          <a:ext cx="3810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190500</xdr:colOff>
      <xdr:row>82</xdr:row>
      <xdr:rowOff>9525</xdr:rowOff>
    </xdr:from>
    <xdr:to>
      <xdr:col>12</xdr:col>
      <xdr:colOff>600075</xdr:colOff>
      <xdr:row>99</xdr:row>
      <xdr:rowOff>57150</xdr:rowOff>
    </xdr:to>
    <xdr:sp>
      <xdr:nvSpPr>
        <xdr:cNvPr id="3" name="5 CuadroTexto"/>
        <xdr:cNvSpPr txBox="1">
          <a:spLocks noChangeArrowheads="1"/>
        </xdr:cNvSpPr>
      </xdr:nvSpPr>
      <xdr:spPr>
        <a:xfrm>
          <a:off x="190500" y="15630525"/>
          <a:ext cx="10782300" cy="328612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La superficie plantada</a:t>
          </a:r>
          <a:r>
            <a:rPr lang="en-US" cap="none" sz="1100" b="0" i="0" u="none" baseline="0">
              <a:solidFill>
                <a:srgbClr val="000000"/>
              </a:solidFill>
              <a:latin typeface="Calibri"/>
              <a:ea typeface="Calibri"/>
              <a:cs typeface="Calibri"/>
            </a:rPr>
            <a:t> con uva de mesa  registró un 17% de aumento  entre los años 2000 y 2010, con un incremento continuo en la primera parte de la década  y un cierto estancamiento en la segunda parte de ella, pero manteniéndose como la especie frutícola más plantada a nivel nacional. Por otra parte, la producción de uva de mesa registró un 25% de aumento entre los años 2000 y 2010, año este último que registró una importante caída productiva, por razones meteorológicas y por el terremoto de febrero.  A pesar de esa  caída, se observa un incremento de la productividad por hectárea, debido a mejores manejos culturales y a la introducción de variedades más productivas y de mejor rendimiento en fruta exportable.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registró un 31% de aumento entre los años analizados, reflejando también lo sucedido en el plano productivo. El valor de las exportaciones de uva de mesa casi se duplicó entre los años 2000 y 2010, incrementándose desde US$ 662 millones a US$ 1.306 millones entre ambos años, lo que refleja un importante aumento en los precios de exportación. La uva de mesa es la especie  con mayor valor exportado en la industria frutícola  nacional, generando más de un tercio del valor total exportado por la industria.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mayor exportador mundial de uva de mesa.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y exportaciones de uva de mesa experimentaron una recuperación durante el año 2011, luego de la disminución de ambas variables durante el año 2010, al enfrentar buenas condiciones meteorológicas  en los períodos de precosecha y cosecha. Por su parte, la superficie plantada con parronales de uva de mesa registró una ligera expansión durante el año 2011.</a:t>
          </a:r>
        </a:p>
      </xdr:txBody>
    </xdr:sp>
    <xdr:clientData/>
  </xdr:twoCellAnchor>
  <xdr:twoCellAnchor>
    <xdr:from>
      <xdr:col>0</xdr:col>
      <xdr:colOff>876300</xdr:colOff>
      <xdr:row>18</xdr:row>
      <xdr:rowOff>19050</xdr:rowOff>
    </xdr:from>
    <xdr:to>
      <xdr:col>11</xdr:col>
      <xdr:colOff>752475</xdr:colOff>
      <xdr:row>41</xdr:row>
      <xdr:rowOff>85725</xdr:rowOff>
    </xdr:to>
    <xdr:graphicFrame>
      <xdr:nvGraphicFramePr>
        <xdr:cNvPr id="4" name="7 Gráfico"/>
        <xdr:cNvGraphicFramePr/>
      </xdr:nvGraphicFramePr>
      <xdr:xfrm>
        <a:off x="876300" y="3448050"/>
        <a:ext cx="9410700" cy="44481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60</xdr:row>
      <xdr:rowOff>142875</xdr:rowOff>
    </xdr:from>
    <xdr:to>
      <xdr:col>11</xdr:col>
      <xdr:colOff>495300</xdr:colOff>
      <xdr:row>80</xdr:row>
      <xdr:rowOff>114300</xdr:rowOff>
    </xdr:to>
    <xdr:graphicFrame>
      <xdr:nvGraphicFramePr>
        <xdr:cNvPr id="5" name="9 Gráfico"/>
        <xdr:cNvGraphicFramePr/>
      </xdr:nvGraphicFramePr>
      <xdr:xfrm>
        <a:off x="1152525" y="11572875"/>
        <a:ext cx="8877300" cy="3781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12</xdr:col>
      <xdr:colOff>609600</xdr:colOff>
      <xdr:row>36</xdr:row>
      <xdr:rowOff>66675</xdr:rowOff>
    </xdr:to>
    <xdr:sp>
      <xdr:nvSpPr>
        <xdr:cNvPr id="1" name="2 CuadroTexto"/>
        <xdr:cNvSpPr txBox="1">
          <a:spLocks noChangeArrowheads="1"/>
        </xdr:cNvSpPr>
      </xdr:nvSpPr>
      <xdr:spPr>
        <a:xfrm>
          <a:off x="0" y="3781425"/>
          <a:ext cx="9115425" cy="2171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frutos secos </a:t>
          </a:r>
          <a:r>
            <a:rPr lang="en-US" cap="none" sz="1100" b="0" i="0" u="none" baseline="0">
              <a:solidFill>
                <a:srgbClr val="000000"/>
              </a:solidFill>
              <a:latin typeface="Calibri"/>
              <a:ea typeface="Calibri"/>
              <a:cs typeface="Calibri"/>
            </a:rPr>
            <a:t> experimentaron una disminución de 32,8%  en el volumen exportado durante los primeros cinco meses del año 2012 en comparación con el mismo período del año 2011, efectuados s</a:t>
          </a:r>
          <a:r>
            <a:rPr lang="en-US" cap="none" sz="1100" b="0" i="0" u="none" baseline="0">
              <a:solidFill>
                <a:srgbClr val="000000"/>
              </a:solidFill>
              <a:latin typeface="Calibri"/>
              <a:ea typeface="Calibri"/>
              <a:cs typeface="Calibri"/>
            </a:rPr>
            <a:t>ólo  alrededor de  20% de los envíos  anuales del sector,</a:t>
          </a:r>
          <a:r>
            <a:rPr lang="en-US" cap="none" sz="1100" b="0" i="0" u="none" baseline="0">
              <a:solidFill>
                <a:srgbClr val="000000"/>
              </a:solidFill>
              <a:latin typeface="Calibri"/>
              <a:ea typeface="Calibri"/>
              <a:cs typeface="Calibri"/>
            </a:rPr>
            <a:t> dado que la temporada de exportaciones se encuentra  en  sus inicios. La caída está muy influenciada por la disminución de las exportaciones de nueces con cáscara , que registran una disminución de 72%, baja provocada fundamentalmente por la  reducción de las importaciones de Turquía , el principal destino de este producto, que bajó sus importaciones desde Chile desde 3.875 toneladas  en el mismo período de 2011 a 707 toneladas en el período de 2012. Las dificultades para comerciar  con Irán, uno de los principales clientes de los comercializadores turcos, están  entrabando  los envíos  a  Turquía.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Cabe destacar el importante incremento del volumen exportado de almendras sin cáscara, habiéndose registrado  envíos por un volumen de alrededor del 25% de los envíos anuales y a la espera de los mayores volúmenes  exportados, que históricamente se registran entre junio y noviembre de cada año. </a:t>
          </a:r>
          <a:r>
            <a:rPr lang="en-US" cap="none" sz="1100" b="0" i="0" u="none" baseline="0">
              <a:solidFill>
                <a:srgbClr val="000000"/>
              </a:solidFill>
              <a:latin typeface="Calibri"/>
              <a:ea typeface="Calibri"/>
              <a:cs typeface="Calibri"/>
            </a:rPr>
            <a:t>Los productos sin cáscara registran también un importante aumento en el caso de las exportaciones de nueces. Por otra parte , las avellanas con cáscara muestran una caída que no está </a:t>
          </a:r>
          <a:r>
            <a:rPr lang="en-US" cap="none" sz="1100" b="0" i="0" u="none" baseline="0">
              <a:solidFill>
                <a:srgbClr val="000000"/>
              </a:solidFill>
              <a:latin typeface="Calibri"/>
              <a:ea typeface="Calibri"/>
              <a:cs typeface="Calibri"/>
            </a:rPr>
            <a:t> en línea con el esperado aumento productivo,  de acuerdo al masivo incremento de la superficie plantada en los últimos años.</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47625</xdr:rowOff>
    </xdr:from>
    <xdr:to>
      <xdr:col>12</xdr:col>
      <xdr:colOff>771525</xdr:colOff>
      <xdr:row>48</xdr:row>
      <xdr:rowOff>142875</xdr:rowOff>
    </xdr:to>
    <xdr:sp>
      <xdr:nvSpPr>
        <xdr:cNvPr id="1" name="2 CuadroTexto"/>
        <xdr:cNvSpPr txBox="1">
          <a:spLocks noChangeArrowheads="1"/>
        </xdr:cNvSpPr>
      </xdr:nvSpPr>
      <xdr:spPr>
        <a:xfrm>
          <a:off x="9525" y="3981450"/>
          <a:ext cx="11096625" cy="43053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 mercado de Estados Unidos continuó </a:t>
          </a:r>
          <a:r>
            <a:rPr lang="en-US" cap="none" sz="1100" b="0" i="0" u="none" baseline="0">
              <a:solidFill>
                <a:srgbClr val="000000"/>
              </a:solidFill>
              <a:latin typeface="Calibri"/>
              <a:ea typeface="Calibri"/>
              <a:cs typeface="Calibri"/>
            </a:rPr>
            <a:t>disminuyendo su participación como mercado de destino de las exportaciones chilenas de fruta frescadurante los primeros cinco meses de 2012 en comparación con el mismo período de 2011, pero sigue liderando como el principal mercado de destino. La disminución de los volúmenes </a:t>
          </a:r>
          <a:r>
            <a:rPr lang="en-US" cap="none" sz="1100" b="0" i="0" u="none" baseline="0">
              <a:solidFill>
                <a:srgbClr val="000000"/>
              </a:solidFill>
              <a:latin typeface="Calibri"/>
              <a:ea typeface="Calibri"/>
              <a:cs typeface="Calibri"/>
            </a:rPr>
            <a:t>de fruta fresca </a:t>
          </a:r>
          <a:r>
            <a:rPr lang="en-US" cap="none" sz="1100" b="0" i="0" u="none" baseline="0">
              <a:solidFill>
                <a:srgbClr val="000000"/>
              </a:solidFill>
              <a:latin typeface="Calibri"/>
              <a:ea typeface="Calibri"/>
              <a:cs typeface="Calibri"/>
            </a:rPr>
            <a:t>importados por Estados Unidos desde Chile  ha abarcado a casi todas las especies, salvo paltas,manzanas, mandarinas y kiwis, y ha sido especialmente aguda en cerezas, arándanos, ciruelas y uva de mesa, como efecto de la desviación de las exportaciones chilenas desde el mercado americano en busca de mejores condiciones de mercado.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Holanda, mercado tradicional para la fruta chilena, ha mostrado  también una baja en su participación como mercado de destino de las exportaciones de fruta chilena, al igual que el Reino Unido , en parte debido a la debilidad que muestra la región como resultado de la crisis financiera que están experimentando. Las exportaciones de paltas  y arándanos son las únicas que presentan un aumento sustancial de sus importaciones desde Chile, mientras que  el resto, particularmente manzanas y uva de mesa, muestra una disminución de sus volúmenes  importados  en el  período comparado.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caso de China, el destino de mayor crecimiento porcentual en el período, su crecimiento estuvo centrado en la uva de mesa, la especie con mayor volumen exportado a China en el período, que además triplicó su volumen exportado. Las cerezas, la segunda especie en importancia en volumen y la primera en valor, duplicó su volumen exportado en el período. Asimismo se aprecia un aumento importante en las exportaciones de ciruelas frescas, que casi duplicaron sus envíos a China. El mercado de Corea registra un interesante crecimiento, dado especialmente por el aumento de las importaciones de uva de mesa desde Chile.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Cabe señalar también el alto crecimiento que ha mostrado el mercado brasileño como destino de las exportaciones frutícolas chilenas, ubicándose en el sexto lugar entre los principales mercados en el período bajo análisis, de acuerdo al valor de sus importaciones. Igualmente Colombia se está consolidando como un mercado relevante para la fruta chilena, ubicándose en el sexto  lugar de importancia por volumen importado , pero  en noveno lugar por el valor de sus importaciones desde Chile. El mercado ruso, a pesar de su caída en el volumen de sus importaciones,  pasó a ocupar el quinto lugar como destino principal por volumen, desplazando  a  Hong Kong y Taiwán.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Durante los primeros cinco meses  del año 2012, los diez principales países de destino de las exportaciones frutícolas chilenas registraron un leve aumento en su participación en el volumen exportado por Chile, desde 71,2% en el año 2011 a 71,9% en el año 2012, cifra que verifica la alta dependencia que muestra la industria frutícola de estos mercados al inicio de la temporada de los rubros más importantes en el volumen de exportaciones frutícolas chilenas.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general, se puede señalar que los países emergentes que están en una etapa de alto crecimiento económico, y con ello incorporando nuevos segmentos de la población a niveles de ingreso más elevados, aparecen como los mercados de mayor potencial para las exportaciones chilenas de fruta fresca.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68</xdr:row>
      <xdr:rowOff>85725</xdr:rowOff>
    </xdr:from>
    <xdr:ext cx="180975" cy="266700"/>
    <xdr:sp fLocksText="0">
      <xdr:nvSpPr>
        <xdr:cNvPr id="1" name="3 CuadroTexto"/>
        <xdr:cNvSpPr txBox="1">
          <a:spLocks noChangeArrowheads="1"/>
        </xdr:cNvSpPr>
      </xdr:nvSpPr>
      <xdr:spPr>
        <a:xfrm>
          <a:off x="314325" y="112966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1409700</xdr:colOff>
      <xdr:row>119</xdr:row>
      <xdr:rowOff>104775</xdr:rowOff>
    </xdr:from>
    <xdr:to>
      <xdr:col>11</xdr:col>
      <xdr:colOff>638175</xdr:colOff>
      <xdr:row>140</xdr:row>
      <xdr:rowOff>9525</xdr:rowOff>
    </xdr:to>
    <xdr:sp>
      <xdr:nvSpPr>
        <xdr:cNvPr id="2" name="4 CuadroTexto"/>
        <xdr:cNvSpPr txBox="1">
          <a:spLocks noChangeArrowheads="1"/>
        </xdr:cNvSpPr>
      </xdr:nvSpPr>
      <xdr:spPr>
        <a:xfrm>
          <a:off x="1409700" y="20802600"/>
          <a:ext cx="10306050" cy="3905250"/>
        </a:xfrm>
        <a:prstGeom prst="rect">
          <a:avLst/>
        </a:prstGeom>
        <a:solidFill>
          <a:srgbClr val="FFFFFF"/>
        </a:solidFill>
        <a:ln w="9525" cmpd="sng">
          <a:noFill/>
        </a:ln>
      </xdr:spPr>
      <xdr:txBody>
        <a:bodyPr vertOverflow="clip" wrap="square"/>
        <a:p>
          <a:pPr algn="just">
            <a:defRPr/>
          </a:pPr>
          <a:r>
            <a:rPr lang="en-US" cap="none" u="none" baseline="0">
              <a:latin typeface="Calibri"/>
              <a:ea typeface="Calibri"/>
              <a:cs typeface="Calibri"/>
            </a:rPr>
            <a:t/>
          </a:r>
        </a:p>
      </xdr:txBody>
    </xdr:sp>
    <xdr:clientData/>
  </xdr:twoCellAnchor>
  <xdr:twoCellAnchor>
    <xdr:from>
      <xdr:col>0</xdr:col>
      <xdr:colOff>1895475</xdr:colOff>
      <xdr:row>76</xdr:row>
      <xdr:rowOff>85725</xdr:rowOff>
    </xdr:from>
    <xdr:to>
      <xdr:col>10</xdr:col>
      <xdr:colOff>466725</xdr:colOff>
      <xdr:row>87</xdr:row>
      <xdr:rowOff>47625</xdr:rowOff>
    </xdr:to>
    <xdr:sp>
      <xdr:nvSpPr>
        <xdr:cNvPr id="3" name="9 Rectángulo"/>
        <xdr:cNvSpPr>
          <a:spLocks/>
        </xdr:cNvSpPr>
      </xdr:nvSpPr>
      <xdr:spPr>
        <a:xfrm>
          <a:off x="1895475" y="12592050"/>
          <a:ext cx="8924925" cy="20574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77</xdr:row>
      <xdr:rowOff>28575</xdr:rowOff>
    </xdr:from>
    <xdr:to>
      <xdr:col>10</xdr:col>
      <xdr:colOff>466725</xdr:colOff>
      <xdr:row>90</xdr:row>
      <xdr:rowOff>0</xdr:rowOff>
    </xdr:to>
    <xdr:sp>
      <xdr:nvSpPr>
        <xdr:cNvPr id="4" name="10 Rectángulo"/>
        <xdr:cNvSpPr>
          <a:spLocks/>
        </xdr:cNvSpPr>
      </xdr:nvSpPr>
      <xdr:spPr>
        <a:xfrm flipH="1">
          <a:off x="57150" y="12725400"/>
          <a:ext cx="10763250" cy="2447925"/>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rPr>
            <a:t>Las variedades Red Globe y Crimson Seedless son las únicas variedades de uva de mesa que han registrado un crecimiento de sus exportaciones durante los primeros cinco meses del año 2012, en comparación con el mismo período del año pasado, enviado ya más del 90% de las exportaciones anuales de todas las variedades. La variedad Red Globe es la que registra el mayor crecimiento. Por su parte, Flame Seedless y Sugraone presentan bajas importantes relacionadas con las dificultades productivas que tuvo el valle de Copiapó en esta temporada, casi terminada ya su temporada de envíos para ambas variedades. Por su parte, la variedad  Thompson Seedless  ha registrado un retroceso en su volumen exportado, afectada por los problemas hídricos y meteorológicos que afectaron a la Región de Atacama y la sequía enfrentada en las regiones de Coquimbo y Valparaíso.
</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La variedad Royal Gala, la variedad  de manzana de exportación más importante, ha experimentado una importante disminución en sus exportaciones, exportado casi el 60% de su volumen  anual. Por otro lado, la variedad Granny Smith, la segunda variedad en importancia, muestra un leve aumento, exportado alrededor de dos tercios de su volumen anual. El gran aumento que muestra la variedad Braeburn no muestra tendencia aún, ya que sólo se ha exportado un tercio de su volumen anual.
</a:t>
          </a:r>
          <a:r>
            <a:rPr lang="en-US" cap="none" sz="1000" b="0" i="0" u="none" baseline="0">
              <a:solidFill>
                <a:srgbClr val="000000"/>
              </a:solidFill>
            </a:rPr>
            <a:t>
</a:t>
          </a:r>
          <a:r>
            <a:rPr lang="en-US" cap="none" sz="1000" b="0" i="0" u="none" baseline="0">
              <a:solidFill>
                <a:srgbClr val="000000"/>
              </a:solidFill>
            </a:rPr>
            <a:t>La variedad de peras Packham's Triumph, la variedad más importante de exportación, muestra una importante caída con respecto al volumen exportado en los primeros cinco meses del año 2011, aunque sólo se ha exportado la mitad de su volumen anual. La mayor parte de las variedades exportadas muestran una disminución de sus volúmenes, con la excepción de las variedades Abate Fetel y D'Anjou, que muestran un crecimiento relevante, exportado ya más de 90% del volumen anual de estas variedades. Las variedades Coscia y Bartlett muestran también leves crecimientos en el período de comparación.
</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39</xdr:row>
      <xdr:rowOff>123825</xdr:rowOff>
    </xdr:from>
    <xdr:ext cx="180975" cy="266700"/>
    <xdr:sp fLocksText="0">
      <xdr:nvSpPr>
        <xdr:cNvPr id="1" name="1 CuadroTexto"/>
        <xdr:cNvSpPr txBox="1">
          <a:spLocks noChangeArrowheads="1"/>
        </xdr:cNvSpPr>
      </xdr:nvSpPr>
      <xdr:spPr>
        <a:xfrm>
          <a:off x="7134225" y="65627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38100</xdr:colOff>
      <xdr:row>46</xdr:row>
      <xdr:rowOff>57150</xdr:rowOff>
    </xdr:from>
    <xdr:to>
      <xdr:col>12</xdr:col>
      <xdr:colOff>609600</xdr:colOff>
      <xdr:row>59</xdr:row>
      <xdr:rowOff>85725</xdr:rowOff>
    </xdr:to>
    <xdr:sp>
      <xdr:nvSpPr>
        <xdr:cNvPr id="2" name="2 CuadroTexto"/>
        <xdr:cNvSpPr txBox="1">
          <a:spLocks noChangeArrowheads="1"/>
        </xdr:cNvSpPr>
      </xdr:nvSpPr>
      <xdr:spPr>
        <a:xfrm>
          <a:off x="38100" y="7629525"/>
          <a:ext cx="9334500" cy="220980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en los mercados mayoristas de Santiago han experimentado</a:t>
          </a:r>
          <a:r>
            <a:rPr lang="en-US" cap="none" sz="1050" b="0" i="0" u="none" baseline="0">
              <a:solidFill>
                <a:srgbClr val="000000"/>
              </a:solidFill>
              <a:latin typeface="Arial"/>
              <a:ea typeface="Arial"/>
              <a:cs typeface="Arial"/>
            </a:rPr>
            <a:t> variaciones consistentes con la etapa productiva en que se encuentra cada especie durante el mes de mayo del año 2012. 
</a:t>
          </a:r>
          <a:r>
            <a:rPr lang="en-US" cap="none" sz="1050" b="0" i="0" u="none" baseline="0">
              <a:solidFill>
                <a:srgbClr val="000000"/>
              </a:solidFill>
              <a:latin typeface="Arial"/>
              <a:ea typeface="Arial"/>
              <a:cs typeface="Arial"/>
            </a:rPr>
            <a:t>La mayoría de las especies muestran una caída en sus precios con respecto al mes anterior, como resultado de mayor disponibilidad de fruta debido a la etapa de aumento de la producción en que se encuentran (kiwis, limón, mandarinas, manzanas y paltas). Asimismo, aquellas especies que se encuentran fuera de temporada presentan aumentos en sus precios (uvas) La excepción la presentan las naranjas, que muestran un incremento relevante de precio, al estar sólo al inicio de su temporada de mayor producción..
</a:t>
          </a:r>
          <a:r>
            <a:rPr lang="en-US" cap="none" sz="1050" b="0" i="0" u="none" baseline="0">
              <a:solidFill>
                <a:srgbClr val="000000"/>
              </a:solidFill>
              <a:latin typeface="Arial"/>
              <a:ea typeface="Arial"/>
              <a:cs typeface="Arial"/>
            </a:rPr>
            <a:t>Al comparar los precios mayoristas con los del mismo mes del año pasado, se aprecian variaciones a la baja en la mayoría de las especies, salvo el caso de las manzanas, que continúan gozando de un atractivo mercado internacional para su jugo, lo cual podría estar afectando la disponibilidad de fruta en el mercado interno.
</a:t>
          </a:r>
          <a:r>
            <a:rPr lang="en-US" cap="none" sz="1050" b="0" i="0" u="none" baseline="0">
              <a:solidFill>
                <a:srgbClr val="000000"/>
              </a:solidFill>
              <a:latin typeface="Arial"/>
              <a:ea typeface="Arial"/>
              <a:cs typeface="Arial"/>
            </a:rPr>
            <a:t>De acuerdo a la información recabada en el mercado mayorista de Lo Valledor, se percibe cierta baja en la demanda por fruta, lo que se manifiesta en que los compradores están adquiriendo menores volúmenes y se aprecia una ralentización de la velocidad de venta con respecto a las temporadas anteriores, lo cual obedecería a una menor liquidez y restricción en las ventas que estarían enfrentando los compradores minoristas.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48</xdr:row>
      <xdr:rowOff>76200</xdr:rowOff>
    </xdr:from>
    <xdr:to>
      <xdr:col>16</xdr:col>
      <xdr:colOff>600075</xdr:colOff>
      <xdr:row>55</xdr:row>
      <xdr:rowOff>19050</xdr:rowOff>
    </xdr:to>
    <xdr:sp>
      <xdr:nvSpPr>
        <xdr:cNvPr id="1" name="2 CuadroTexto"/>
        <xdr:cNvSpPr txBox="1">
          <a:spLocks noChangeArrowheads="1"/>
        </xdr:cNvSpPr>
      </xdr:nvSpPr>
      <xdr:spPr>
        <a:xfrm>
          <a:off x="76200" y="8353425"/>
          <a:ext cx="11229975" cy="107632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a consumidor mantienen una relación con la etapa productiva en que se encuentran las especies analizadas.</a:t>
          </a:r>
          <a:r>
            <a:rPr lang="en-US" cap="none" sz="1050" b="0" i="0" u="none" baseline="0">
              <a:solidFill>
                <a:srgbClr val="000000"/>
              </a:solidFill>
              <a:latin typeface="Arial"/>
              <a:ea typeface="Arial"/>
              <a:cs typeface="Arial"/>
            </a:rPr>
            <a:t> En mayo de 2012 l</a:t>
          </a:r>
          <a:r>
            <a:rPr lang="en-US" cap="none" sz="1050" b="0" i="0" u="none" baseline="0">
              <a:solidFill>
                <a:srgbClr val="000000"/>
              </a:solidFill>
              <a:latin typeface="Arial"/>
              <a:ea typeface="Arial"/>
              <a:cs typeface="Arial"/>
            </a:rPr>
            <a:t>os</a:t>
          </a:r>
          <a:r>
            <a:rPr lang="en-US" cap="none" sz="1050" b="0" i="0" u="none" baseline="0">
              <a:solidFill>
                <a:srgbClr val="000000"/>
              </a:solidFill>
              <a:latin typeface="Arial"/>
              <a:ea typeface="Arial"/>
              <a:cs typeface="Arial"/>
            </a:rPr>
            <a:t> precios a consumidor de la mayoría de las especies muestran bajas con respecto al mes anterior. En particular, los limones muestran una caída muy importante, tanto con respecto al mes pasado como al mismo mes del año pasado.en ambos canales de comercialización. Las naranjas muestran una baja en los precios de los supermercados, pero un aumento en las ferias libres, lo que refleja los ajustes propios entre oferta y demanda al término de la temporada e inicio de la nueva temporada productiva.Las manzanas presentan un aumento de precios, tanto con respecto al mes anterior como con respecto al año pasado, en línea con la desviación hacia el mercado agroindustrial que ha significado una menor disponibilidad en el mercado interno.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xdr:row>
      <xdr:rowOff>180975</xdr:rowOff>
    </xdr:from>
    <xdr:ext cx="180975" cy="266700"/>
    <xdr:sp fLocksText="0">
      <xdr:nvSpPr>
        <xdr:cNvPr id="1" name="1 CuadroTexto"/>
        <xdr:cNvSpPr txBox="1">
          <a:spLocks noChangeArrowheads="1"/>
        </xdr:cNvSpPr>
      </xdr:nvSpPr>
      <xdr:spPr>
        <a:xfrm>
          <a:off x="85725" y="752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104775</xdr:colOff>
      <xdr:row>1</xdr:row>
      <xdr:rowOff>104775</xdr:rowOff>
    </xdr:from>
    <xdr:to>
      <xdr:col>9</xdr:col>
      <xdr:colOff>685800</xdr:colOff>
      <xdr:row>13</xdr:row>
      <xdr:rowOff>28575</xdr:rowOff>
    </xdr:to>
    <xdr:sp>
      <xdr:nvSpPr>
        <xdr:cNvPr id="2" name="2 CuadroTexto"/>
        <xdr:cNvSpPr txBox="1">
          <a:spLocks noChangeArrowheads="1"/>
        </xdr:cNvSpPr>
      </xdr:nvSpPr>
      <xdr:spPr>
        <a:xfrm>
          <a:off x="104775" y="295275"/>
          <a:ext cx="7439025" cy="22098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Comentario  a otras cifras de interés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incorporado cifras de la evolución de la superficie</a:t>
          </a:r>
          <a:r>
            <a:rPr lang="en-US" cap="none" sz="1100" b="0" i="0" u="none" baseline="0">
              <a:solidFill>
                <a:srgbClr val="000000"/>
              </a:solidFill>
              <a:latin typeface="Calibri"/>
              <a:ea typeface="Calibri"/>
              <a:cs typeface="Calibri"/>
            </a:rPr>
            <a:t> plantada de las principales especies frutícolas </a:t>
          </a:r>
          <a:r>
            <a:rPr lang="en-US" cap="none" sz="1100" b="0" i="0" u="none" baseline="0">
              <a:solidFill>
                <a:srgbClr val="000000"/>
              </a:solidFill>
              <a:latin typeface="Calibri"/>
              <a:ea typeface="Calibri"/>
              <a:cs typeface="Calibri"/>
            </a:rPr>
            <a:t>durante la última</a:t>
          </a:r>
          <a:r>
            <a:rPr lang="en-US" cap="none" sz="1100" b="0" i="0" u="none" baseline="0">
              <a:solidFill>
                <a:srgbClr val="000000"/>
              </a:solidFill>
              <a:latin typeface="Calibri"/>
              <a:ea typeface="Calibri"/>
              <a:cs typeface="Calibri"/>
            </a:rPr>
            <a:t> década , tomando  en consideración la información publicada en los Catastros Frutícolas de Ciren para cada región. Asimismo, se ha hecho una </a:t>
          </a:r>
          <a:r>
            <a:rPr lang="en-US" cap="none" sz="1100" b="1" i="0" u="none" baseline="0">
              <a:solidFill>
                <a:srgbClr val="000000"/>
              </a:solidFill>
              <a:latin typeface="Calibri"/>
              <a:ea typeface="Calibri"/>
              <a:cs typeface="Calibri"/>
            </a:rPr>
            <a:t>estimación </a:t>
          </a:r>
          <a:r>
            <a:rPr lang="en-US" cap="none" sz="1100" b="0" i="0" u="none" baseline="0">
              <a:solidFill>
                <a:srgbClr val="000000"/>
              </a:solidFill>
              <a:latin typeface="Calibri"/>
              <a:ea typeface="Calibri"/>
              <a:cs typeface="Calibri"/>
            </a:rPr>
            <a:t>de la producción generada  en la última década por estas  especies, de acuerdo a diversas fuentes  de información. Finalmente, con la colaboración del Departamento de Comercio Internacional de Odepa, se han elaborado gráficos, que incorporan a su vez las cifras del volumen de las exportaciones frutícolas chilenas entre los años 2000 y 2010, de acuerdo a la información entregada  por  el Servicio Nacional de Aduanas.
</a:t>
          </a:r>
          <a:r>
            <a:rPr lang="en-US" cap="none" sz="1100" b="0" i="0" u="none" baseline="0">
              <a:solidFill>
                <a:srgbClr val="000000"/>
              </a:solidFill>
              <a:latin typeface="Calibri"/>
              <a:ea typeface="Calibri"/>
              <a:cs typeface="Calibri"/>
            </a:rPr>
            <a:t>Se incorporan igualmente algunos comentarios sobre estas variables para el año 2011.</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0.9205</cdr:y>
    </cdr:from>
    <cdr:to>
      <cdr:x>0.22625</cdr:x>
      <cdr:y>0.98775</cdr:y>
    </cdr:to>
    <cdr:sp>
      <cdr:nvSpPr>
        <cdr:cNvPr id="1" name="1 CuadroTexto"/>
        <cdr:cNvSpPr txBox="1">
          <a:spLocks noChangeArrowheads="1"/>
        </cdr:cNvSpPr>
      </cdr:nvSpPr>
      <cdr:spPr>
        <a:xfrm>
          <a:off x="57150" y="3895725"/>
          <a:ext cx="1628775"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FUENTE: Odepa.</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Users\ramunate\AppData\Local\Microsoft\Windows\Temporary%20Internet%20Files\Content.Outlook\X5TFH13H\balanza%20mayo%2020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amunate\AppData\Local\Microsoft\Windows\Temporary%20Internet%20Files\Content.Outlook\BR9CG250\sup%20y%20prod%20%20aida%2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istrador\Downloads\sup%20y%20prod%20%20aida%20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ramunate\AppData\Local\Microsoft\Windows\Temporary%20Internet%20Files\Content.Outlook\X5TFH13H\ciruelas%20grafic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32">
          <cell r="C32">
            <v>41535.968</v>
          </cell>
          <cell r="D32">
            <v>12835.465</v>
          </cell>
          <cell r="E32">
            <v>8631.26</v>
          </cell>
          <cell r="F32">
            <v>-32.7545982946469</v>
          </cell>
          <cell r="H32">
            <v>274972.103</v>
          </cell>
          <cell r="I32">
            <v>60270.96799999999</v>
          </cell>
          <cell r="J32">
            <v>47595.492</v>
          </cell>
          <cell r="K32">
            <v>-21.030815367027117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andano"/>
      <sheetName val="cereza"/>
      <sheetName val="manzana"/>
      <sheetName val="nueces c-scasc"/>
      <sheetName val="paltas"/>
      <sheetName val="uvas"/>
      <sheetName val="sup-prod"/>
    </sheetNames>
    <sheetDataSet>
      <sheetData sheetId="0">
        <row r="5">
          <cell r="C5">
            <v>2000</v>
          </cell>
          <cell r="D5">
            <v>2001</v>
          </cell>
          <cell r="E5">
            <v>2002</v>
          </cell>
          <cell r="F5">
            <v>2003</v>
          </cell>
          <cell r="G5">
            <v>2004</v>
          </cell>
          <cell r="H5">
            <v>2005</v>
          </cell>
          <cell r="I5">
            <v>2006</v>
          </cell>
          <cell r="J5">
            <v>2007</v>
          </cell>
          <cell r="K5">
            <v>2008</v>
          </cell>
          <cell r="L5">
            <v>2009</v>
          </cell>
          <cell r="M5">
            <v>2010</v>
          </cell>
          <cell r="N5">
            <v>2011</v>
          </cell>
        </row>
        <row r="42">
          <cell r="C42">
            <v>2000</v>
          </cell>
          <cell r="D42">
            <v>2001</v>
          </cell>
          <cell r="E42">
            <v>2002</v>
          </cell>
          <cell r="F42">
            <v>2003</v>
          </cell>
          <cell r="G42">
            <v>2004</v>
          </cell>
          <cell r="H42">
            <v>2005</v>
          </cell>
          <cell r="I42">
            <v>2006</v>
          </cell>
          <cell r="J42">
            <v>2007</v>
          </cell>
          <cell r="K42">
            <v>2008</v>
          </cell>
          <cell r="L42">
            <v>2009</v>
          </cell>
          <cell r="M42">
            <v>2010</v>
          </cell>
          <cell r="N42">
            <v>2011</v>
          </cell>
        </row>
        <row r="44">
          <cell r="C44">
            <v>4041.841</v>
          </cell>
          <cell r="D44">
            <v>4423.343</v>
          </cell>
          <cell r="E44">
            <v>6357.947</v>
          </cell>
          <cell r="F44">
            <v>6410.191</v>
          </cell>
          <cell r="G44">
            <v>10104.442</v>
          </cell>
          <cell r="H44">
            <v>11938.038</v>
          </cell>
          <cell r="I44">
            <v>15432.593</v>
          </cell>
          <cell r="J44">
            <v>20872.322</v>
          </cell>
          <cell r="K44">
            <v>35330.215</v>
          </cell>
          <cell r="L44">
            <v>38506.044</v>
          </cell>
          <cell r="M44">
            <v>55011.49</v>
          </cell>
          <cell r="N44">
            <v>73741</v>
          </cell>
        </row>
        <row r="45">
          <cell r="C45">
            <v>0</v>
          </cell>
          <cell r="D45">
            <v>0</v>
          </cell>
          <cell r="E45">
            <v>387.2</v>
          </cell>
          <cell r="F45">
            <v>504.1</v>
          </cell>
          <cell r="G45">
            <v>561.9</v>
          </cell>
          <cell r="H45">
            <v>2660.2</v>
          </cell>
          <cell r="I45">
            <v>4528.6</v>
          </cell>
          <cell r="J45">
            <v>3207.8</v>
          </cell>
          <cell r="K45">
            <v>4998.3</v>
          </cell>
          <cell r="L45">
            <v>9923.4</v>
          </cell>
          <cell r="M45">
            <v>9309</v>
          </cell>
          <cell r="N45">
            <v>27406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randano"/>
      <sheetName val="cereza"/>
      <sheetName val="manzana"/>
      <sheetName val="nueces c-scasc"/>
      <sheetName val="paltas"/>
      <sheetName val="uvas"/>
      <sheetName val="sup-prod"/>
    </sheetNames>
    <sheetDataSet>
      <sheetData sheetId="1">
        <row r="3">
          <cell r="C3">
            <v>2000</v>
          </cell>
          <cell r="D3">
            <v>2001</v>
          </cell>
          <cell r="E3">
            <v>2002</v>
          </cell>
          <cell r="F3">
            <v>2003</v>
          </cell>
          <cell r="G3">
            <v>2004</v>
          </cell>
          <cell r="H3">
            <v>2005</v>
          </cell>
          <cell r="I3">
            <v>2006</v>
          </cell>
          <cell r="J3">
            <v>2007</v>
          </cell>
          <cell r="K3">
            <v>2008</v>
          </cell>
          <cell r="L3">
            <v>2009</v>
          </cell>
          <cell r="M3">
            <v>2010</v>
          </cell>
          <cell r="N3">
            <v>2011</v>
          </cell>
        </row>
        <row r="5">
          <cell r="C5">
            <v>5832</v>
          </cell>
          <cell r="D5">
            <v>6020</v>
          </cell>
          <cell r="E5">
            <v>6550</v>
          </cell>
          <cell r="F5">
            <v>6990</v>
          </cell>
          <cell r="G5">
            <v>7200</v>
          </cell>
          <cell r="H5">
            <v>7124.98</v>
          </cell>
          <cell r="I5">
            <v>7620.89</v>
          </cell>
          <cell r="J5">
            <v>9922.09</v>
          </cell>
          <cell r="K5">
            <v>10053.9</v>
          </cell>
          <cell r="L5">
            <v>12467.68</v>
          </cell>
          <cell r="M5">
            <v>13143.119999837352</v>
          </cell>
          <cell r="N5">
            <v>14928</v>
          </cell>
        </row>
        <row r="11">
          <cell r="C11">
            <v>31000</v>
          </cell>
          <cell r="D11">
            <v>28000</v>
          </cell>
          <cell r="E11">
            <v>30000</v>
          </cell>
          <cell r="F11">
            <v>29000</v>
          </cell>
          <cell r="G11">
            <v>29500</v>
          </cell>
          <cell r="H11">
            <v>32000</v>
          </cell>
          <cell r="I11">
            <v>37917.040123458624</v>
          </cell>
          <cell r="J11">
            <v>43001.3008160287</v>
          </cell>
          <cell r="K11">
            <v>70364.49606866612</v>
          </cell>
          <cell r="L11">
            <v>41095.37418173652</v>
          </cell>
          <cell r="M11">
            <v>60355.75154420438</v>
          </cell>
          <cell r="N11">
            <v>85793</v>
          </cell>
        </row>
        <row r="40">
          <cell r="C40">
            <v>2000</v>
          </cell>
          <cell r="D40">
            <v>2001</v>
          </cell>
          <cell r="E40">
            <v>2002</v>
          </cell>
          <cell r="F40">
            <v>2003</v>
          </cell>
          <cell r="G40">
            <v>2004</v>
          </cell>
          <cell r="H40">
            <v>2005</v>
          </cell>
          <cell r="I40">
            <v>2006</v>
          </cell>
          <cell r="J40">
            <v>2007</v>
          </cell>
          <cell r="K40">
            <v>2008</v>
          </cell>
          <cell r="L40">
            <v>2009</v>
          </cell>
          <cell r="M40">
            <v>2010</v>
          </cell>
          <cell r="N40">
            <v>2011</v>
          </cell>
        </row>
        <row r="41">
          <cell r="C41">
            <v>31000</v>
          </cell>
          <cell r="D41">
            <v>28000</v>
          </cell>
          <cell r="E41">
            <v>30000</v>
          </cell>
          <cell r="F41">
            <v>29000</v>
          </cell>
          <cell r="G41">
            <v>29500</v>
          </cell>
          <cell r="H41">
            <v>32000</v>
          </cell>
          <cell r="I41">
            <v>37917.040123458624</v>
          </cell>
          <cell r="J41">
            <v>43001.3008160287</v>
          </cell>
          <cell r="K41">
            <v>70364.49606866612</v>
          </cell>
          <cell r="L41">
            <v>41095.37418173652</v>
          </cell>
          <cell r="M41">
            <v>60355.75154420438</v>
          </cell>
          <cell r="N41">
            <v>85793</v>
          </cell>
        </row>
        <row r="42">
          <cell r="C42">
            <v>6062.188</v>
          </cell>
          <cell r="D42">
            <v>7450.472</v>
          </cell>
          <cell r="E42">
            <v>12784.065</v>
          </cell>
          <cell r="F42">
            <v>12817.626</v>
          </cell>
          <cell r="G42">
            <v>11304.563</v>
          </cell>
          <cell r="H42">
            <v>17916.195</v>
          </cell>
          <cell r="I42">
            <v>22463.222</v>
          </cell>
          <cell r="J42">
            <v>26884.527</v>
          </cell>
          <cell r="K42">
            <v>51865.315</v>
          </cell>
          <cell r="L42">
            <v>23474.385</v>
          </cell>
          <cell r="M42">
            <v>44112.113</v>
          </cell>
          <cell r="N42">
            <v>64668</v>
          </cell>
        </row>
      </sheetData>
      <sheetData sheetId="2">
        <row r="3">
          <cell r="C3">
            <v>2000</v>
          </cell>
          <cell r="D3">
            <v>2001</v>
          </cell>
          <cell r="E3">
            <v>2002</v>
          </cell>
          <cell r="F3">
            <v>2003</v>
          </cell>
          <cell r="G3">
            <v>2004</v>
          </cell>
          <cell r="H3">
            <v>2005</v>
          </cell>
          <cell r="I3">
            <v>2006</v>
          </cell>
          <cell r="J3">
            <v>2007</v>
          </cell>
          <cell r="K3">
            <v>2008</v>
          </cell>
          <cell r="L3">
            <v>2009</v>
          </cell>
          <cell r="M3">
            <v>2010</v>
          </cell>
          <cell r="N3">
            <v>2011</v>
          </cell>
        </row>
        <row r="5">
          <cell r="C5">
            <v>35790</v>
          </cell>
          <cell r="D5">
            <v>34715</v>
          </cell>
          <cell r="E5">
            <v>34865</v>
          </cell>
          <cell r="F5">
            <v>35410</v>
          </cell>
          <cell r="G5">
            <v>36095</v>
          </cell>
          <cell r="H5">
            <v>34819.5</v>
          </cell>
          <cell r="I5">
            <v>35247.16</v>
          </cell>
          <cell r="J5">
            <v>34972.17</v>
          </cell>
          <cell r="K5">
            <v>34962.69</v>
          </cell>
          <cell r="L5">
            <v>35075.36</v>
          </cell>
          <cell r="M5">
            <v>35029</v>
          </cell>
          <cell r="N5">
            <v>35628</v>
          </cell>
        </row>
        <row r="11">
          <cell r="C11">
            <v>805000</v>
          </cell>
          <cell r="D11">
            <v>1135000</v>
          </cell>
          <cell r="E11">
            <v>1050000</v>
          </cell>
          <cell r="F11">
            <v>1150000</v>
          </cell>
          <cell r="G11">
            <v>1250000</v>
          </cell>
          <cell r="H11">
            <v>1300000</v>
          </cell>
          <cell r="I11">
            <v>1471857.6600882215</v>
          </cell>
          <cell r="J11">
            <v>1507842.8770338118</v>
          </cell>
          <cell r="K11">
            <v>1504100.8588990043</v>
          </cell>
          <cell r="L11">
            <v>1330617.4050276077</v>
          </cell>
          <cell r="M11">
            <v>1624242.4040596802</v>
          </cell>
          <cell r="N11">
            <v>1588346.6469299612</v>
          </cell>
        </row>
        <row r="40">
          <cell r="C40">
            <v>2000</v>
          </cell>
          <cell r="D40">
            <v>2001</v>
          </cell>
          <cell r="E40">
            <v>2002</v>
          </cell>
          <cell r="F40">
            <v>2003</v>
          </cell>
          <cell r="G40">
            <v>2004</v>
          </cell>
          <cell r="H40">
            <v>2005</v>
          </cell>
          <cell r="I40">
            <v>2006</v>
          </cell>
          <cell r="J40">
            <v>2007</v>
          </cell>
          <cell r="K40">
            <v>2008</v>
          </cell>
          <cell r="L40">
            <v>2009</v>
          </cell>
          <cell r="M40">
            <v>2010</v>
          </cell>
          <cell r="N40">
            <v>2011</v>
          </cell>
        </row>
        <row r="41">
          <cell r="C41">
            <v>805000</v>
          </cell>
          <cell r="D41">
            <v>1135000</v>
          </cell>
          <cell r="E41">
            <v>1050000</v>
          </cell>
          <cell r="F41">
            <v>1150000</v>
          </cell>
          <cell r="G41">
            <v>1250000</v>
          </cell>
          <cell r="H41">
            <v>1300000</v>
          </cell>
          <cell r="I41">
            <v>1471857.6600882215</v>
          </cell>
          <cell r="J41">
            <v>1507842.8770338118</v>
          </cell>
          <cell r="K41">
            <v>1504100.8588990043</v>
          </cell>
          <cell r="L41">
            <v>1330617.4050276077</v>
          </cell>
          <cell r="M41">
            <v>1624242.4040596802</v>
          </cell>
          <cell r="N41">
            <v>1588346.6469299612</v>
          </cell>
        </row>
        <row r="42">
          <cell r="C42">
            <v>387714.053</v>
          </cell>
          <cell r="D42">
            <v>540746.438</v>
          </cell>
          <cell r="E42">
            <v>548194.21</v>
          </cell>
          <cell r="F42">
            <v>596407.956</v>
          </cell>
          <cell r="G42">
            <v>739048.423</v>
          </cell>
          <cell r="H42">
            <v>639371.196</v>
          </cell>
          <cell r="I42">
            <v>725107.866</v>
          </cell>
          <cell r="J42">
            <v>774634.4</v>
          </cell>
          <cell r="K42">
            <v>770708.218</v>
          </cell>
          <cell r="L42">
            <v>678499.468</v>
          </cell>
          <cell r="M42">
            <v>837149.04</v>
          </cell>
          <cell r="N42">
            <v>800834</v>
          </cell>
        </row>
      </sheetData>
      <sheetData sheetId="3">
        <row r="3">
          <cell r="C3">
            <v>2000</v>
          </cell>
          <cell r="D3">
            <v>2001</v>
          </cell>
          <cell r="E3">
            <v>2002</v>
          </cell>
          <cell r="F3">
            <v>2003</v>
          </cell>
          <cell r="G3">
            <v>2004</v>
          </cell>
          <cell r="H3">
            <v>2005</v>
          </cell>
          <cell r="I3">
            <v>2006</v>
          </cell>
          <cell r="J3">
            <v>2007</v>
          </cell>
          <cell r="K3">
            <v>2008</v>
          </cell>
          <cell r="L3">
            <v>2009</v>
          </cell>
          <cell r="M3">
            <v>2010</v>
          </cell>
          <cell r="N3">
            <v>2011</v>
          </cell>
        </row>
        <row r="5">
          <cell r="C5">
            <v>7808</v>
          </cell>
          <cell r="D5">
            <v>8300</v>
          </cell>
          <cell r="E5">
            <v>8650</v>
          </cell>
          <cell r="F5">
            <v>8900</v>
          </cell>
          <cell r="G5">
            <v>9230</v>
          </cell>
          <cell r="H5">
            <v>9616.27</v>
          </cell>
          <cell r="I5">
            <v>9733</v>
          </cell>
          <cell r="J5">
            <v>10067</v>
          </cell>
          <cell r="K5">
            <v>11134</v>
          </cell>
          <cell r="L5">
            <v>12555</v>
          </cell>
          <cell r="M5">
            <v>15458</v>
          </cell>
          <cell r="N5">
            <v>16658</v>
          </cell>
        </row>
        <row r="12">
          <cell r="C12">
            <v>11300</v>
          </cell>
          <cell r="D12">
            <v>12500</v>
          </cell>
          <cell r="E12">
            <v>13000</v>
          </cell>
          <cell r="F12">
            <v>14000</v>
          </cell>
          <cell r="G12">
            <v>13600</v>
          </cell>
          <cell r="H12">
            <v>14500</v>
          </cell>
          <cell r="I12">
            <v>18909.71896222577</v>
          </cell>
          <cell r="J12">
            <v>22666.43194692204</v>
          </cell>
          <cell r="K12">
            <v>24161.561512221073</v>
          </cell>
          <cell r="L12">
            <v>28406.440709792503</v>
          </cell>
          <cell r="M12">
            <v>33570.13425969392</v>
          </cell>
          <cell r="N12">
            <v>39838</v>
          </cell>
        </row>
        <row r="41">
          <cell r="C41">
            <v>2000</v>
          </cell>
          <cell r="D41">
            <v>2001</v>
          </cell>
          <cell r="E41">
            <v>2002</v>
          </cell>
          <cell r="F41">
            <v>2003</v>
          </cell>
          <cell r="G41">
            <v>2004</v>
          </cell>
          <cell r="H41">
            <v>2005</v>
          </cell>
          <cell r="I41">
            <v>2006</v>
          </cell>
          <cell r="J41">
            <v>2007</v>
          </cell>
          <cell r="K41">
            <v>2008</v>
          </cell>
          <cell r="L41">
            <v>2009</v>
          </cell>
          <cell r="M41">
            <v>2010</v>
          </cell>
          <cell r="N41">
            <v>2011</v>
          </cell>
        </row>
        <row r="42">
          <cell r="C42">
            <v>11300</v>
          </cell>
          <cell r="D42">
            <v>12500</v>
          </cell>
          <cell r="E42">
            <v>13000</v>
          </cell>
          <cell r="F42">
            <v>14000</v>
          </cell>
          <cell r="G42">
            <v>13600</v>
          </cell>
          <cell r="H42">
            <v>14500</v>
          </cell>
          <cell r="I42">
            <v>18909.71896222577</v>
          </cell>
          <cell r="J42">
            <v>22666.43194692204</v>
          </cell>
          <cell r="K42">
            <v>24161.561512221073</v>
          </cell>
          <cell r="L42">
            <v>28406.440709792503</v>
          </cell>
          <cell r="M42">
            <v>33570.13425969392</v>
          </cell>
          <cell r="N42">
            <v>39838</v>
          </cell>
        </row>
        <row r="43">
          <cell r="C43">
            <v>5777.3330000000005</v>
          </cell>
          <cell r="D43">
            <v>6844.9450000000015</v>
          </cell>
          <cell r="E43">
            <v>6488.700000000002</v>
          </cell>
          <cell r="F43">
            <v>8900.512999999999</v>
          </cell>
          <cell r="G43">
            <v>7567.294000000003</v>
          </cell>
          <cell r="H43">
            <v>8724.196000000004</v>
          </cell>
          <cell r="I43">
            <v>10918.194000000001</v>
          </cell>
          <cell r="J43">
            <v>12922.946000000002</v>
          </cell>
          <cell r="K43">
            <v>13921.009000000002</v>
          </cell>
          <cell r="L43">
            <v>18248.767999999996</v>
          </cell>
          <cell r="M43">
            <v>21211.836999999992</v>
          </cell>
          <cell r="N43">
            <v>35116</v>
          </cell>
        </row>
      </sheetData>
      <sheetData sheetId="4">
        <row r="3">
          <cell r="C3">
            <v>2000</v>
          </cell>
          <cell r="D3">
            <v>2001</v>
          </cell>
          <cell r="E3">
            <v>2002</v>
          </cell>
          <cell r="F3">
            <v>2003</v>
          </cell>
          <cell r="G3">
            <v>2004</v>
          </cell>
          <cell r="H3">
            <v>2005</v>
          </cell>
          <cell r="I3">
            <v>2006</v>
          </cell>
          <cell r="J3">
            <v>2007</v>
          </cell>
          <cell r="K3">
            <v>2008</v>
          </cell>
          <cell r="L3">
            <v>2009</v>
          </cell>
          <cell r="M3">
            <v>2010</v>
          </cell>
          <cell r="N3">
            <v>2011</v>
          </cell>
        </row>
        <row r="5">
          <cell r="C5">
            <v>21208</v>
          </cell>
          <cell r="D5">
            <v>22290</v>
          </cell>
          <cell r="E5">
            <v>23260</v>
          </cell>
          <cell r="F5">
            <v>23800</v>
          </cell>
          <cell r="G5">
            <v>24000</v>
          </cell>
          <cell r="H5">
            <v>26731</v>
          </cell>
          <cell r="I5">
            <v>26743.6</v>
          </cell>
          <cell r="J5">
            <v>26759</v>
          </cell>
          <cell r="K5">
            <v>33836.77</v>
          </cell>
          <cell r="L5">
            <v>33531.41</v>
          </cell>
          <cell r="M5">
            <v>34056.940022001414</v>
          </cell>
          <cell r="N5">
            <v>36387</v>
          </cell>
        </row>
        <row r="11">
          <cell r="C11">
            <v>110000</v>
          </cell>
          <cell r="D11">
            <v>130000</v>
          </cell>
          <cell r="E11">
            <v>140000</v>
          </cell>
          <cell r="F11">
            <v>140000</v>
          </cell>
          <cell r="G11">
            <v>160000</v>
          </cell>
          <cell r="H11">
            <v>188604.05062777156</v>
          </cell>
          <cell r="I11">
            <v>163119.31290658348</v>
          </cell>
          <cell r="J11">
            <v>209644.63889567798</v>
          </cell>
          <cell r="K11">
            <v>122632.58789934102</v>
          </cell>
          <cell r="L11">
            <v>232202.09254584223</v>
          </cell>
          <cell r="M11">
            <v>166381.5542372921</v>
          </cell>
          <cell r="N11">
            <v>156247</v>
          </cell>
        </row>
        <row r="40">
          <cell r="C40">
            <v>2000</v>
          </cell>
          <cell r="D40">
            <v>2001</v>
          </cell>
          <cell r="E40">
            <v>2002</v>
          </cell>
          <cell r="F40">
            <v>2003</v>
          </cell>
          <cell r="G40">
            <v>2004</v>
          </cell>
          <cell r="H40">
            <v>2005</v>
          </cell>
          <cell r="I40">
            <v>2006</v>
          </cell>
          <cell r="J40">
            <v>2007</v>
          </cell>
          <cell r="K40">
            <v>2008</v>
          </cell>
          <cell r="L40">
            <v>2009</v>
          </cell>
          <cell r="M40">
            <v>2010</v>
          </cell>
          <cell r="N40">
            <v>2011</v>
          </cell>
        </row>
        <row r="41">
          <cell r="C41">
            <v>110000</v>
          </cell>
          <cell r="D41">
            <v>130000</v>
          </cell>
          <cell r="E41">
            <v>140000</v>
          </cell>
          <cell r="F41">
            <v>140000</v>
          </cell>
          <cell r="G41">
            <v>160000</v>
          </cell>
          <cell r="H41">
            <v>188604.05062777156</v>
          </cell>
          <cell r="I41">
            <v>163119.31290658348</v>
          </cell>
          <cell r="J41">
            <v>209644.63889567798</v>
          </cell>
          <cell r="K41">
            <v>122632.58789934102</v>
          </cell>
          <cell r="L41">
            <v>232202.09254584223</v>
          </cell>
          <cell r="M41">
            <v>166381.5542372921</v>
          </cell>
          <cell r="N41">
            <v>156247</v>
          </cell>
        </row>
        <row r="42">
          <cell r="C42">
            <v>52048.686</v>
          </cell>
          <cell r="D42">
            <v>52490.832</v>
          </cell>
          <cell r="E42">
            <v>78070.044</v>
          </cell>
          <cell r="F42">
            <v>97646.939</v>
          </cell>
          <cell r="G42">
            <v>113592.48</v>
          </cell>
          <cell r="H42">
            <v>136412.216</v>
          </cell>
          <cell r="I42">
            <v>110892.513</v>
          </cell>
          <cell r="J42">
            <v>146396.449</v>
          </cell>
          <cell r="K42">
            <v>84998.301</v>
          </cell>
          <cell r="L42">
            <v>166183.932</v>
          </cell>
          <cell r="M42">
            <v>107921.734</v>
          </cell>
          <cell r="N42">
            <v>102373</v>
          </cell>
        </row>
      </sheetData>
      <sheetData sheetId="5">
        <row r="2">
          <cell r="C2">
            <v>2000</v>
          </cell>
          <cell r="D2">
            <v>2001</v>
          </cell>
          <cell r="E2">
            <v>2002</v>
          </cell>
          <cell r="F2">
            <v>2003</v>
          </cell>
          <cell r="G2">
            <v>2004</v>
          </cell>
          <cell r="H2">
            <v>2005</v>
          </cell>
          <cell r="I2">
            <v>2006</v>
          </cell>
          <cell r="J2">
            <v>2007</v>
          </cell>
          <cell r="K2">
            <v>2008</v>
          </cell>
          <cell r="L2">
            <v>2009</v>
          </cell>
          <cell r="M2">
            <v>2010</v>
          </cell>
          <cell r="N2">
            <v>2011</v>
          </cell>
        </row>
        <row r="4">
          <cell r="C4">
            <v>44890</v>
          </cell>
          <cell r="D4">
            <v>46900</v>
          </cell>
          <cell r="E4">
            <v>47600</v>
          </cell>
          <cell r="F4">
            <v>48200</v>
          </cell>
          <cell r="G4">
            <v>48500</v>
          </cell>
          <cell r="H4">
            <v>50960.48</v>
          </cell>
          <cell r="I4">
            <v>50952.47</v>
          </cell>
          <cell r="J4">
            <v>50846.43</v>
          </cell>
          <cell r="K4">
            <v>52186.94</v>
          </cell>
          <cell r="L4">
            <v>53338.50999999999</v>
          </cell>
          <cell r="M4">
            <v>52654.94899999999</v>
          </cell>
          <cell r="N4">
            <v>53869</v>
          </cell>
        </row>
        <row r="10">
          <cell r="C10">
            <v>999000</v>
          </cell>
          <cell r="D10">
            <v>905000</v>
          </cell>
          <cell r="E10">
            <v>999000</v>
          </cell>
          <cell r="F10">
            <v>1050000</v>
          </cell>
          <cell r="G10">
            <v>1100000</v>
          </cell>
          <cell r="H10">
            <v>1150000</v>
          </cell>
          <cell r="I10">
            <v>1288421.062698797</v>
          </cell>
          <cell r="J10">
            <v>1238234.2774814353</v>
          </cell>
          <cell r="K10">
            <v>1335073.7311692277</v>
          </cell>
          <cell r="L10">
            <v>1377980.9710091718</v>
          </cell>
          <cell r="M10">
            <v>1251053.3447276922</v>
          </cell>
          <cell r="N10">
            <v>1350717</v>
          </cell>
        </row>
        <row r="39">
          <cell r="C39">
            <v>2000</v>
          </cell>
          <cell r="D39">
            <v>2001</v>
          </cell>
          <cell r="E39">
            <v>2002</v>
          </cell>
          <cell r="F39">
            <v>2003</v>
          </cell>
          <cell r="G39">
            <v>2004</v>
          </cell>
          <cell r="H39">
            <v>2005</v>
          </cell>
          <cell r="I39">
            <v>2006</v>
          </cell>
          <cell r="J39">
            <v>2007</v>
          </cell>
          <cell r="K39">
            <v>2008</v>
          </cell>
          <cell r="L39">
            <v>2009</v>
          </cell>
          <cell r="M39">
            <v>2010</v>
          </cell>
          <cell r="N39">
            <v>2011</v>
          </cell>
        </row>
        <row r="40">
          <cell r="C40">
            <v>999000</v>
          </cell>
          <cell r="D40">
            <v>905000</v>
          </cell>
          <cell r="E40">
            <v>999000</v>
          </cell>
          <cell r="F40">
            <v>1050000</v>
          </cell>
          <cell r="G40">
            <v>1100000</v>
          </cell>
          <cell r="H40">
            <v>1150000</v>
          </cell>
          <cell r="I40">
            <v>1288421.062698797</v>
          </cell>
          <cell r="J40">
            <v>1238234.2774814353</v>
          </cell>
          <cell r="K40">
            <v>1335073.7311692277</v>
          </cell>
          <cell r="L40">
            <v>1377980.9710091718</v>
          </cell>
          <cell r="M40">
            <v>1251053.3447276922</v>
          </cell>
          <cell r="N40">
            <v>1350717</v>
          </cell>
        </row>
        <row r="41">
          <cell r="C41">
            <v>596195.553</v>
          </cell>
          <cell r="D41">
            <v>545280.659</v>
          </cell>
          <cell r="E41">
            <v>654932.413</v>
          </cell>
          <cell r="F41">
            <v>706331.512</v>
          </cell>
          <cell r="G41">
            <v>693053.073</v>
          </cell>
          <cell r="H41">
            <v>738469.058</v>
          </cell>
          <cell r="I41">
            <v>823247.355</v>
          </cell>
          <cell r="J41">
            <v>776370.276</v>
          </cell>
          <cell r="K41">
            <v>836884.534</v>
          </cell>
          <cell r="L41">
            <v>850405.202</v>
          </cell>
          <cell r="M41">
            <v>781085.135</v>
          </cell>
          <cell r="N41">
            <v>853541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7">
          <cell r="C7" t="str">
            <v>Superficie (hectáreas)</v>
          </cell>
        </row>
        <row r="10">
          <cell r="C10">
            <v>7058</v>
          </cell>
          <cell r="D10">
            <v>7200</v>
          </cell>
          <cell r="E10">
            <v>7600</v>
          </cell>
          <cell r="F10">
            <v>8150</v>
          </cell>
          <cell r="G10">
            <v>8485</v>
          </cell>
          <cell r="H10">
            <v>8474</v>
          </cell>
          <cell r="I10">
            <v>8486</v>
          </cell>
          <cell r="J10">
            <v>8437</v>
          </cell>
          <cell r="K10">
            <v>8061</v>
          </cell>
          <cell r="L10">
            <v>7352</v>
          </cell>
          <cell r="M10">
            <v>6209</v>
          </cell>
          <cell r="N10">
            <v>6047</v>
          </cell>
        </row>
        <row r="13">
          <cell r="C13" t="str">
            <v>Producción  (toneladas)  *</v>
          </cell>
        </row>
        <row r="16">
          <cell r="C16">
            <v>53854.028</v>
          </cell>
          <cell r="D16">
            <v>83140.848</v>
          </cell>
          <cell r="E16">
            <v>98457.01320000002</v>
          </cell>
          <cell r="F16">
            <v>112100.10360000002</v>
          </cell>
          <cell r="G16">
            <v>136610.6716</v>
          </cell>
          <cell r="H16">
            <v>127206.9108</v>
          </cell>
          <cell r="I16">
            <v>127859.77760000002</v>
          </cell>
          <cell r="J16">
            <v>168688.2644</v>
          </cell>
          <cell r="K16">
            <v>153114.2108</v>
          </cell>
          <cell r="L16">
            <v>157846.9644</v>
          </cell>
          <cell r="M16">
            <v>137460.4904</v>
          </cell>
          <cell r="N16">
            <v>163591.69640000002</v>
          </cell>
        </row>
        <row r="48">
          <cell r="B48" t="str">
            <v>Producción*</v>
          </cell>
          <cell r="C48">
            <v>53854.028</v>
          </cell>
          <cell r="D48">
            <v>83140.848</v>
          </cell>
          <cell r="E48">
            <v>98457.01320000002</v>
          </cell>
          <cell r="F48">
            <v>112100.10360000002</v>
          </cell>
          <cell r="G48">
            <v>136610.6716</v>
          </cell>
          <cell r="H48">
            <v>127206.9108</v>
          </cell>
          <cell r="I48">
            <v>127859.77760000002</v>
          </cell>
          <cell r="J48">
            <v>168688.2644</v>
          </cell>
          <cell r="K48">
            <v>153114.2108</v>
          </cell>
          <cell r="L48">
            <v>157846.9644</v>
          </cell>
          <cell r="M48">
            <v>137460.4904</v>
          </cell>
          <cell r="N48">
            <v>163591.69640000002</v>
          </cell>
        </row>
        <row r="49">
          <cell r="B49" t="str">
            <v>Exportaciones frescos</v>
          </cell>
          <cell r="C49">
            <v>52676.6</v>
          </cell>
          <cell r="D49">
            <v>81610.8</v>
          </cell>
          <cell r="E49">
            <v>75893</v>
          </cell>
          <cell r="F49">
            <v>77137.8</v>
          </cell>
          <cell r="G49">
            <v>103191.4</v>
          </cell>
          <cell r="H49">
            <v>95032.4</v>
          </cell>
          <cell r="I49">
            <v>80156.3</v>
          </cell>
          <cell r="J49">
            <v>105054.9</v>
          </cell>
          <cell r="K49">
            <v>88816.4</v>
          </cell>
          <cell r="L49">
            <v>95057</v>
          </cell>
          <cell r="M49">
            <v>74398.6</v>
          </cell>
          <cell r="N49">
            <v>100926.7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view="pageBreakPreview" zoomScaleSheetLayoutView="100" zoomScalePageLayoutView="0" workbookViewId="0" topLeftCell="A1">
      <selection activeCell="F9" sqref="F9"/>
    </sheetView>
  </sheetViews>
  <sheetFormatPr defaultColWidth="11.421875" defaultRowHeight="15"/>
  <cols>
    <col min="1" max="1" width="10.00390625" style="1" customWidth="1"/>
    <col min="2" max="2" width="11.421875" style="1" customWidth="1"/>
    <col min="3" max="3" width="10.7109375" style="1" customWidth="1"/>
    <col min="4" max="4" width="12.140625" style="1" bestFit="1" customWidth="1"/>
    <col min="5" max="5" width="11.421875" style="1" customWidth="1"/>
    <col min="6" max="6" width="18.28125" style="1" customWidth="1"/>
    <col min="7" max="7" width="11.140625" style="1" customWidth="1"/>
    <col min="8" max="8" width="10.8515625" style="1" customWidth="1"/>
    <col min="9" max="16384" width="11.421875" style="1" customWidth="1"/>
  </cols>
  <sheetData>
    <row r="1" spans="1:7" ht="15.75">
      <c r="A1" s="60"/>
      <c r="B1" s="61"/>
      <c r="C1" s="61"/>
      <c r="D1" s="61"/>
      <c r="E1" s="61"/>
      <c r="F1" s="61"/>
      <c r="G1" s="61"/>
    </row>
    <row r="2" spans="1:7" ht="15">
      <c r="A2" s="61"/>
      <c r="B2" s="61"/>
      <c r="C2" s="61"/>
      <c r="D2" s="61"/>
      <c r="E2" s="61"/>
      <c r="F2" s="61"/>
      <c r="G2" s="61"/>
    </row>
    <row r="3" spans="1:7" ht="15.75">
      <c r="A3" s="60"/>
      <c r="B3" s="61"/>
      <c r="C3" s="61"/>
      <c r="D3" s="61"/>
      <c r="E3" s="61"/>
      <c r="F3" s="61"/>
      <c r="G3" s="61"/>
    </row>
    <row r="4" spans="1:7" ht="15">
      <c r="A4" s="61"/>
      <c r="B4" s="61"/>
      <c r="C4" s="61"/>
      <c r="D4" s="63"/>
      <c r="E4" s="61"/>
      <c r="F4" s="61"/>
      <c r="G4" s="61"/>
    </row>
    <row r="5" spans="1:7" ht="15.75">
      <c r="A5" s="60"/>
      <c r="B5" s="61"/>
      <c r="C5" s="61"/>
      <c r="D5" s="70"/>
      <c r="E5" s="61"/>
      <c r="F5" s="61"/>
      <c r="G5" s="61"/>
    </row>
    <row r="6" spans="1:7" ht="15.75">
      <c r="A6" s="60"/>
      <c r="B6" s="61"/>
      <c r="C6" s="61"/>
      <c r="D6" s="61"/>
      <c r="E6" s="61"/>
      <c r="F6" s="61"/>
      <c r="G6" s="61"/>
    </row>
    <row r="7" spans="1:7" ht="15.75">
      <c r="A7" s="60"/>
      <c r="B7" s="61"/>
      <c r="C7" s="61"/>
      <c r="D7" s="61"/>
      <c r="E7" s="61"/>
      <c r="F7" s="61"/>
      <c r="G7" s="61"/>
    </row>
    <row r="8" spans="1:7" ht="15">
      <c r="A8" s="61"/>
      <c r="B8" s="61"/>
      <c r="C8" s="61"/>
      <c r="D8" s="63"/>
      <c r="E8" s="61"/>
      <c r="F8" s="61"/>
      <c r="G8" s="61"/>
    </row>
    <row r="9" spans="1:7" ht="15.75">
      <c r="A9" s="71"/>
      <c r="B9" s="61"/>
      <c r="C9" s="61"/>
      <c r="D9" s="61"/>
      <c r="E9" s="61"/>
      <c r="F9" s="61"/>
      <c r="G9" s="61"/>
    </row>
    <row r="10" spans="1:7" ht="15.75">
      <c r="A10" s="60"/>
      <c r="B10" s="61"/>
      <c r="C10" s="61"/>
      <c r="D10" s="61"/>
      <c r="E10" s="61"/>
      <c r="F10" s="61"/>
      <c r="G10" s="61"/>
    </row>
    <row r="11" spans="1:7" ht="15.75">
      <c r="A11" s="60"/>
      <c r="B11" s="61"/>
      <c r="C11" s="61"/>
      <c r="D11" s="61"/>
      <c r="E11" s="61"/>
      <c r="F11" s="61"/>
      <c r="G11" s="61"/>
    </row>
    <row r="12" spans="1:7" ht="15.75">
      <c r="A12" s="60"/>
      <c r="B12" s="61"/>
      <c r="C12" s="61"/>
      <c r="D12" s="61"/>
      <c r="E12" s="61"/>
      <c r="F12" s="61"/>
      <c r="G12" s="61"/>
    </row>
    <row r="13" spans="1:8" ht="19.5" customHeight="1">
      <c r="A13" s="61"/>
      <c r="B13" s="297" t="s">
        <v>144</v>
      </c>
      <c r="C13" s="297"/>
      <c r="D13" s="297"/>
      <c r="E13" s="297"/>
      <c r="F13" s="297"/>
      <c r="G13" s="297"/>
      <c r="H13" s="72"/>
    </row>
    <row r="14" spans="1:8" ht="19.5">
      <c r="A14" s="61"/>
      <c r="B14" s="61"/>
      <c r="C14" s="297"/>
      <c r="D14" s="297"/>
      <c r="E14" s="297"/>
      <c r="F14" s="297"/>
      <c r="G14" s="297"/>
      <c r="H14" s="72"/>
    </row>
    <row r="15" spans="1:7" ht="15.75">
      <c r="A15" s="61"/>
      <c r="B15" s="61"/>
      <c r="C15" s="299" t="s">
        <v>472</v>
      </c>
      <c r="D15" s="299"/>
      <c r="E15" s="299"/>
      <c r="F15" s="299"/>
      <c r="G15" s="73"/>
    </row>
    <row r="16" spans="1:7" ht="15">
      <c r="A16" s="61"/>
      <c r="B16" s="61"/>
      <c r="C16" s="61"/>
      <c r="D16" s="61"/>
      <c r="E16" s="61"/>
      <c r="F16" s="61"/>
      <c r="G16" s="61"/>
    </row>
    <row r="17" spans="1:7" ht="15">
      <c r="A17" s="61"/>
      <c r="B17" s="61"/>
      <c r="C17" s="61"/>
      <c r="D17" s="61"/>
      <c r="E17" s="61"/>
      <c r="F17" s="61"/>
      <c r="G17" s="61"/>
    </row>
    <row r="18" spans="1:7" ht="15">
      <c r="A18" s="61"/>
      <c r="B18" s="61"/>
      <c r="C18" s="61"/>
      <c r="D18" s="61"/>
      <c r="E18" s="61"/>
      <c r="F18" s="61"/>
      <c r="G18" s="61"/>
    </row>
    <row r="19" spans="1:7" ht="15.75">
      <c r="A19" s="60"/>
      <c r="B19" s="61"/>
      <c r="C19" s="61"/>
      <c r="D19" s="61"/>
      <c r="E19" s="61"/>
      <c r="F19" s="61"/>
      <c r="G19" s="61"/>
    </row>
    <row r="20" spans="1:7" ht="15.75">
      <c r="A20" s="60"/>
      <c r="B20" s="61"/>
      <c r="C20" s="61"/>
      <c r="D20" s="63"/>
      <c r="E20" s="61"/>
      <c r="F20" s="61"/>
      <c r="G20" s="61"/>
    </row>
    <row r="21" spans="1:7" ht="15.75">
      <c r="A21" s="60"/>
      <c r="B21" s="61"/>
      <c r="C21" s="61"/>
      <c r="D21" s="62"/>
      <c r="E21" s="61"/>
      <c r="F21" s="61"/>
      <c r="G21" s="61"/>
    </row>
    <row r="22" spans="1:7" ht="15.75">
      <c r="A22" s="60"/>
      <c r="B22" s="61"/>
      <c r="C22" s="61"/>
      <c r="D22" s="61"/>
      <c r="E22" s="61"/>
      <c r="F22" s="61"/>
      <c r="G22" s="61"/>
    </row>
    <row r="23" spans="1:7" ht="15.75">
      <c r="A23" s="60"/>
      <c r="B23" s="61"/>
      <c r="C23" s="61"/>
      <c r="D23" s="61"/>
      <c r="E23" s="61"/>
      <c r="F23" s="61"/>
      <c r="G23" s="61"/>
    </row>
    <row r="24" spans="1:7" ht="15.75">
      <c r="A24" s="60"/>
      <c r="B24" s="61"/>
      <c r="C24" s="61"/>
      <c r="D24" s="61"/>
      <c r="E24" s="61"/>
      <c r="F24" s="61"/>
      <c r="G24" s="61"/>
    </row>
    <row r="25" spans="1:7" ht="15.75">
      <c r="A25" s="60"/>
      <c r="B25" s="61"/>
      <c r="C25" s="61"/>
      <c r="D25" s="63"/>
      <c r="E25" s="61"/>
      <c r="F25" s="61"/>
      <c r="G25" s="61"/>
    </row>
    <row r="26" spans="1:7" ht="15.75">
      <c r="A26" s="60"/>
      <c r="B26" s="61"/>
      <c r="C26" s="61"/>
      <c r="D26" s="61"/>
      <c r="E26" s="61"/>
      <c r="F26" s="61"/>
      <c r="G26" s="61"/>
    </row>
    <row r="27" spans="1:7" ht="15.75">
      <c r="A27" s="60"/>
      <c r="B27" s="61"/>
      <c r="C27" s="61"/>
      <c r="D27" s="61"/>
      <c r="E27" s="61"/>
      <c r="F27" s="61"/>
      <c r="G27" s="61"/>
    </row>
    <row r="28" spans="1:7" ht="15.75">
      <c r="A28" s="60"/>
      <c r="B28" s="61"/>
      <c r="C28" s="61"/>
      <c r="D28" s="61"/>
      <c r="E28" s="61"/>
      <c r="F28" s="61"/>
      <c r="G28" s="61"/>
    </row>
    <row r="29" spans="1:7" ht="15.75">
      <c r="A29" s="60"/>
      <c r="B29" s="61"/>
      <c r="C29" s="61"/>
      <c r="D29" s="61"/>
      <c r="E29" s="61"/>
      <c r="F29" s="61"/>
      <c r="G29" s="61"/>
    </row>
    <row r="30" spans="1:7" ht="15">
      <c r="A30" s="59"/>
      <c r="B30" s="59"/>
      <c r="C30" s="59"/>
      <c r="D30" s="59"/>
      <c r="E30" s="59"/>
      <c r="F30" s="61"/>
      <c r="G30" s="61"/>
    </row>
    <row r="31" spans="1:7" ht="15">
      <c r="A31" s="59"/>
      <c r="B31" s="59"/>
      <c r="C31" s="59"/>
      <c r="D31" s="59"/>
      <c r="E31" s="59"/>
      <c r="F31" s="61"/>
      <c r="G31" s="61"/>
    </row>
    <row r="32" spans="1:7" ht="15.75">
      <c r="A32" s="60"/>
      <c r="B32" s="61"/>
      <c r="C32" s="61"/>
      <c r="D32" s="61"/>
      <c r="E32" s="61"/>
      <c r="F32" s="61"/>
      <c r="G32" s="61"/>
    </row>
    <row r="33" spans="1:7" ht="15.75">
      <c r="A33" s="60"/>
      <c r="B33" s="61"/>
      <c r="C33" s="61"/>
      <c r="D33" s="61"/>
      <c r="E33" s="61"/>
      <c r="F33" s="61"/>
      <c r="G33" s="61"/>
    </row>
    <row r="34" spans="1:7" ht="15.75">
      <c r="A34" s="60"/>
      <c r="B34" s="61"/>
      <c r="C34" s="61"/>
      <c r="D34" s="61"/>
      <c r="E34" s="61"/>
      <c r="F34" s="61"/>
      <c r="G34" s="61"/>
    </row>
    <row r="35" spans="1:7" ht="15.75">
      <c r="A35" s="60"/>
      <c r="B35" s="61"/>
      <c r="C35" s="61"/>
      <c r="D35" s="61"/>
      <c r="E35" s="61"/>
      <c r="F35" s="61"/>
      <c r="G35" s="61"/>
    </row>
    <row r="36" spans="1:7" ht="15.75">
      <c r="A36" s="60"/>
      <c r="B36" s="61"/>
      <c r="C36" s="61"/>
      <c r="D36" s="61"/>
      <c r="E36" s="61"/>
      <c r="F36" s="61"/>
      <c r="G36" s="61"/>
    </row>
    <row r="37" spans="1:7" ht="15.75">
      <c r="A37" s="66"/>
      <c r="B37" s="61"/>
      <c r="C37" s="66"/>
      <c r="D37" s="67"/>
      <c r="E37" s="61"/>
      <c r="F37" s="61"/>
      <c r="G37" s="61"/>
    </row>
    <row r="38" spans="1:7" ht="15.75">
      <c r="A38" s="60"/>
      <c r="B38" s="59"/>
      <c r="C38" s="59"/>
      <c r="D38" s="59"/>
      <c r="E38" s="61"/>
      <c r="F38" s="61"/>
      <c r="G38" s="61"/>
    </row>
    <row r="39" spans="1:9" ht="15.75">
      <c r="A39" s="59"/>
      <c r="B39" s="59"/>
      <c r="C39" s="60"/>
      <c r="D39" s="300" t="s">
        <v>473</v>
      </c>
      <c r="E39" s="301"/>
      <c r="F39" s="61"/>
      <c r="G39" s="61"/>
      <c r="I39" s="97"/>
    </row>
    <row r="40" spans="1:7" ht="15">
      <c r="A40" s="59"/>
      <c r="B40" s="59"/>
      <c r="C40" s="59"/>
      <c r="D40" s="59"/>
      <c r="E40" s="59"/>
      <c r="F40" s="59"/>
      <c r="G40" s="59"/>
    </row>
    <row r="41" spans="1:7" ht="15">
      <c r="A41" s="59"/>
      <c r="B41" s="59"/>
      <c r="C41" s="59"/>
      <c r="D41" s="59"/>
      <c r="E41" s="59"/>
      <c r="F41" s="59"/>
      <c r="G41" s="59"/>
    </row>
    <row r="42" spans="1:7" ht="15">
      <c r="A42" s="59"/>
      <c r="B42" s="59"/>
      <c r="C42" s="59"/>
      <c r="D42" s="59"/>
      <c r="E42" s="59"/>
      <c r="F42" s="59"/>
      <c r="G42" s="59"/>
    </row>
    <row r="43" spans="1:7" ht="15">
      <c r="A43" s="59"/>
      <c r="B43" s="59"/>
      <c r="C43" s="59"/>
      <c r="D43" s="59"/>
      <c r="E43" s="59"/>
      <c r="F43" s="59"/>
      <c r="G43" s="59"/>
    </row>
    <row r="44" spans="1:7" ht="15">
      <c r="A44" s="302" t="s">
        <v>99</v>
      </c>
      <c r="B44" s="302"/>
      <c r="C44" s="302"/>
      <c r="D44" s="302"/>
      <c r="E44" s="302"/>
      <c r="F44" s="302"/>
      <c r="G44" s="302"/>
    </row>
    <row r="45" spans="1:7" ht="15">
      <c r="A45" s="303" t="s">
        <v>474</v>
      </c>
      <c r="B45" s="303"/>
      <c r="C45" s="303"/>
      <c r="D45" s="303"/>
      <c r="E45" s="303"/>
      <c r="F45" s="303"/>
      <c r="G45" s="303"/>
    </row>
    <row r="46" spans="1:7" ht="15.75">
      <c r="A46" s="60"/>
      <c r="B46" s="61"/>
      <c r="C46" s="61"/>
      <c r="D46" s="61"/>
      <c r="E46" s="61"/>
      <c r="F46" s="61"/>
      <c r="G46" s="61"/>
    </row>
    <row r="47" spans="1:256" ht="15">
      <c r="A47" s="296"/>
      <c r="B47" s="296"/>
      <c r="C47" s="296"/>
      <c r="D47" s="296"/>
      <c r="E47" s="296"/>
      <c r="F47" s="296"/>
      <c r="G47" s="296"/>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5"/>
      <c r="BR47" s="295"/>
      <c r="BS47" s="295"/>
      <c r="BT47" s="295"/>
      <c r="BU47" s="295"/>
      <c r="BV47" s="295"/>
      <c r="BW47" s="295"/>
      <c r="BX47" s="295"/>
      <c r="BY47" s="295"/>
      <c r="BZ47" s="295"/>
      <c r="CA47" s="295"/>
      <c r="CB47" s="295"/>
      <c r="CC47" s="295"/>
      <c r="CD47" s="295"/>
      <c r="CE47" s="295"/>
      <c r="CF47" s="295"/>
      <c r="CG47" s="295"/>
      <c r="CH47" s="295"/>
      <c r="CI47" s="295"/>
      <c r="CJ47" s="295"/>
      <c r="CK47" s="295"/>
      <c r="CL47" s="295"/>
      <c r="CM47" s="295"/>
      <c r="CN47" s="295"/>
      <c r="CO47" s="295"/>
      <c r="CP47" s="295"/>
      <c r="CQ47" s="295"/>
      <c r="CR47" s="295"/>
      <c r="CS47" s="295"/>
      <c r="CT47" s="295"/>
      <c r="CU47" s="295"/>
      <c r="CV47" s="295"/>
      <c r="CW47" s="295"/>
      <c r="CX47" s="295"/>
      <c r="CY47" s="295"/>
      <c r="CZ47" s="295"/>
      <c r="DA47" s="295"/>
      <c r="DB47" s="295"/>
      <c r="DC47" s="295"/>
      <c r="DD47" s="295"/>
      <c r="DE47" s="295"/>
      <c r="DF47" s="295"/>
      <c r="DG47" s="295"/>
      <c r="DH47" s="295"/>
      <c r="DI47" s="295"/>
      <c r="DJ47" s="295"/>
      <c r="DK47" s="295"/>
      <c r="DL47" s="295"/>
      <c r="DM47" s="295"/>
      <c r="DN47" s="295"/>
      <c r="DO47" s="295"/>
      <c r="DP47" s="295"/>
      <c r="DQ47" s="295"/>
      <c r="DR47" s="295"/>
      <c r="DS47" s="295"/>
      <c r="DT47" s="295"/>
      <c r="DU47" s="295"/>
      <c r="DV47" s="295"/>
      <c r="DW47" s="295"/>
      <c r="DX47" s="295"/>
      <c r="DY47" s="295"/>
      <c r="DZ47" s="295"/>
      <c r="EA47" s="295"/>
      <c r="EB47" s="295"/>
      <c r="EC47" s="295"/>
      <c r="ED47" s="295"/>
      <c r="EE47" s="295"/>
      <c r="EF47" s="295"/>
      <c r="EG47" s="295"/>
      <c r="EH47" s="295"/>
      <c r="EI47" s="295"/>
      <c r="EJ47" s="295"/>
      <c r="EK47" s="295"/>
      <c r="EL47" s="295"/>
      <c r="EM47" s="295"/>
      <c r="EN47" s="295"/>
      <c r="EO47" s="295"/>
      <c r="EP47" s="295"/>
      <c r="EQ47" s="295"/>
      <c r="ER47" s="295"/>
      <c r="ES47" s="295"/>
      <c r="ET47" s="295"/>
      <c r="EU47" s="295"/>
      <c r="EV47" s="295"/>
      <c r="EW47" s="295"/>
      <c r="EX47" s="295"/>
      <c r="EY47" s="295"/>
      <c r="EZ47" s="295"/>
      <c r="FA47" s="295"/>
      <c r="FB47" s="295"/>
      <c r="FC47" s="295"/>
      <c r="FD47" s="295"/>
      <c r="FE47" s="295"/>
      <c r="FF47" s="295"/>
      <c r="FG47" s="295"/>
      <c r="FH47" s="295"/>
      <c r="FI47" s="295"/>
      <c r="FJ47" s="295"/>
      <c r="FK47" s="295"/>
      <c r="FL47" s="295"/>
      <c r="FM47" s="295"/>
      <c r="FN47" s="295"/>
      <c r="FO47" s="295"/>
      <c r="FP47" s="295"/>
      <c r="FQ47" s="295"/>
      <c r="FR47" s="295"/>
      <c r="FS47" s="295"/>
      <c r="FT47" s="295"/>
      <c r="FU47" s="295"/>
      <c r="FV47" s="295"/>
      <c r="FW47" s="295"/>
      <c r="FX47" s="295"/>
      <c r="FY47" s="295"/>
      <c r="FZ47" s="295"/>
      <c r="GA47" s="295"/>
      <c r="GB47" s="295"/>
      <c r="GC47" s="295"/>
      <c r="GD47" s="295"/>
      <c r="GE47" s="295"/>
      <c r="GF47" s="295"/>
      <c r="GG47" s="295"/>
      <c r="GH47" s="295"/>
      <c r="GI47" s="295"/>
      <c r="GJ47" s="295"/>
      <c r="GK47" s="295"/>
      <c r="GL47" s="295"/>
      <c r="GM47" s="295"/>
      <c r="GN47" s="295"/>
      <c r="GO47" s="295"/>
      <c r="GP47" s="295"/>
      <c r="GQ47" s="295"/>
      <c r="GR47" s="295"/>
      <c r="GS47" s="295"/>
      <c r="GT47" s="295"/>
      <c r="GU47" s="295"/>
      <c r="GV47" s="295"/>
      <c r="GW47" s="295"/>
      <c r="GX47" s="295"/>
      <c r="GY47" s="295"/>
      <c r="GZ47" s="295"/>
      <c r="HA47" s="295"/>
      <c r="HB47" s="295"/>
      <c r="HC47" s="295"/>
      <c r="HD47" s="295"/>
      <c r="HE47" s="295"/>
      <c r="HF47" s="295"/>
      <c r="HG47" s="295"/>
      <c r="HH47" s="295"/>
      <c r="HI47" s="295"/>
      <c r="HJ47" s="295"/>
      <c r="HK47" s="295"/>
      <c r="HL47" s="295"/>
      <c r="HM47" s="295"/>
      <c r="HN47" s="295"/>
      <c r="HO47" s="295"/>
      <c r="HP47" s="295"/>
      <c r="HQ47" s="295"/>
      <c r="HR47" s="295"/>
      <c r="HS47" s="295"/>
      <c r="HT47" s="295"/>
      <c r="HU47" s="295"/>
      <c r="HV47" s="295"/>
      <c r="HW47" s="295"/>
      <c r="HX47" s="295"/>
      <c r="HY47" s="295"/>
      <c r="HZ47" s="295"/>
      <c r="IA47" s="295"/>
      <c r="IB47" s="295"/>
      <c r="IC47" s="295"/>
      <c r="ID47" s="295"/>
      <c r="IE47" s="295"/>
      <c r="IF47" s="295"/>
      <c r="IG47" s="295"/>
      <c r="IH47" s="295"/>
      <c r="II47" s="295"/>
      <c r="IJ47" s="295"/>
      <c r="IK47" s="295"/>
      <c r="IL47" s="295"/>
      <c r="IM47" s="295"/>
      <c r="IN47" s="295"/>
      <c r="IO47" s="295"/>
      <c r="IP47" s="295"/>
      <c r="IQ47" s="295"/>
      <c r="IR47" s="295"/>
      <c r="IS47" s="295"/>
      <c r="IT47" s="295"/>
      <c r="IU47" s="295"/>
      <c r="IV47" s="295"/>
    </row>
    <row r="48" spans="1:7" ht="15">
      <c r="A48" s="61"/>
      <c r="B48" s="61"/>
      <c r="C48" s="61"/>
      <c r="D48" s="62"/>
      <c r="E48" s="61"/>
      <c r="F48" s="61"/>
      <c r="G48" s="61"/>
    </row>
    <row r="49" spans="1:256" s="2" customFormat="1" ht="12.75">
      <c r="A49" s="298" t="s">
        <v>109</v>
      </c>
      <c r="B49" s="298"/>
      <c r="C49" s="298"/>
      <c r="D49" s="298"/>
      <c r="E49" s="298"/>
      <c r="F49" s="298"/>
      <c r="G49" s="298"/>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5"/>
      <c r="BA49" s="295"/>
      <c r="BB49" s="295"/>
      <c r="BC49" s="295"/>
      <c r="BD49" s="295"/>
      <c r="BE49" s="295"/>
      <c r="BF49" s="295"/>
      <c r="BG49" s="295"/>
      <c r="BH49" s="295"/>
      <c r="BI49" s="295"/>
      <c r="BJ49" s="295"/>
      <c r="BK49" s="295"/>
      <c r="BL49" s="295"/>
      <c r="BM49" s="295"/>
      <c r="BN49" s="295"/>
      <c r="BO49" s="295"/>
      <c r="BP49" s="295"/>
      <c r="BQ49" s="295"/>
      <c r="BR49" s="295"/>
      <c r="BS49" s="295"/>
      <c r="BT49" s="295"/>
      <c r="BU49" s="295"/>
      <c r="BV49" s="295"/>
      <c r="BW49" s="295"/>
      <c r="BX49" s="295"/>
      <c r="BY49" s="295"/>
      <c r="BZ49" s="295"/>
      <c r="CA49" s="295"/>
      <c r="CB49" s="295"/>
      <c r="CC49" s="295"/>
      <c r="CD49" s="295"/>
      <c r="CE49" s="295"/>
      <c r="CF49" s="295"/>
      <c r="CG49" s="295"/>
      <c r="CH49" s="295"/>
      <c r="CI49" s="295"/>
      <c r="CJ49" s="295"/>
      <c r="CK49" s="295"/>
      <c r="CL49" s="295"/>
      <c r="CM49" s="295"/>
      <c r="CN49" s="295"/>
      <c r="CO49" s="295"/>
      <c r="CP49" s="295"/>
      <c r="CQ49" s="295"/>
      <c r="CR49" s="295"/>
      <c r="CS49" s="295"/>
      <c r="CT49" s="295"/>
      <c r="CU49" s="295"/>
      <c r="CV49" s="295"/>
      <c r="CW49" s="295"/>
      <c r="CX49" s="295"/>
      <c r="CY49" s="295"/>
      <c r="CZ49" s="295"/>
      <c r="DA49" s="295"/>
      <c r="DB49" s="295"/>
      <c r="DC49" s="295"/>
      <c r="DD49" s="295"/>
      <c r="DE49" s="295"/>
      <c r="DF49" s="295"/>
      <c r="DG49" s="295"/>
      <c r="DH49" s="295"/>
      <c r="DI49" s="295"/>
      <c r="DJ49" s="295"/>
      <c r="DK49" s="295"/>
      <c r="DL49" s="295"/>
      <c r="DM49" s="295"/>
      <c r="DN49" s="295"/>
      <c r="DO49" s="295"/>
      <c r="DP49" s="295"/>
      <c r="DQ49" s="295"/>
      <c r="DR49" s="295"/>
      <c r="DS49" s="295"/>
      <c r="DT49" s="295"/>
      <c r="DU49" s="295"/>
      <c r="DV49" s="295"/>
      <c r="DW49" s="295"/>
      <c r="DX49" s="295"/>
      <c r="DY49" s="295"/>
      <c r="DZ49" s="295"/>
      <c r="EA49" s="295"/>
      <c r="EB49" s="295"/>
      <c r="EC49" s="295"/>
      <c r="ED49" s="295"/>
      <c r="EE49" s="295"/>
      <c r="EF49" s="295"/>
      <c r="EG49" s="295"/>
      <c r="EH49" s="295"/>
      <c r="EI49" s="295"/>
      <c r="EJ49" s="295"/>
      <c r="EK49" s="295"/>
      <c r="EL49" s="295"/>
      <c r="EM49" s="295"/>
      <c r="EN49" s="295"/>
      <c r="EO49" s="295"/>
      <c r="EP49" s="295"/>
      <c r="EQ49" s="295"/>
      <c r="ER49" s="295"/>
      <c r="ES49" s="295"/>
      <c r="ET49" s="295"/>
      <c r="EU49" s="295"/>
      <c r="EV49" s="295"/>
      <c r="EW49" s="295"/>
      <c r="EX49" s="295"/>
      <c r="EY49" s="295"/>
      <c r="EZ49" s="295"/>
      <c r="FA49" s="295"/>
      <c r="FB49" s="295"/>
      <c r="FC49" s="295"/>
      <c r="FD49" s="295"/>
      <c r="FE49" s="295"/>
      <c r="FF49" s="295"/>
      <c r="FG49" s="295"/>
      <c r="FH49" s="295"/>
      <c r="FI49" s="295"/>
      <c r="FJ49" s="295"/>
      <c r="FK49" s="295"/>
      <c r="FL49" s="295"/>
      <c r="FM49" s="295"/>
      <c r="FN49" s="295"/>
      <c r="FO49" s="295"/>
      <c r="FP49" s="295"/>
      <c r="FQ49" s="295"/>
      <c r="FR49" s="295"/>
      <c r="FS49" s="295"/>
      <c r="FT49" s="295"/>
      <c r="FU49" s="295"/>
      <c r="FV49" s="295"/>
      <c r="FW49" s="295"/>
      <c r="FX49" s="295"/>
      <c r="FY49" s="295"/>
      <c r="FZ49" s="295"/>
      <c r="GA49" s="295"/>
      <c r="GB49" s="295"/>
      <c r="GC49" s="295"/>
      <c r="GD49" s="295"/>
      <c r="GE49" s="295"/>
      <c r="GF49" s="295"/>
      <c r="GG49" s="295"/>
      <c r="GH49" s="295"/>
      <c r="GI49" s="295"/>
      <c r="GJ49" s="295"/>
      <c r="GK49" s="295"/>
      <c r="GL49" s="295"/>
      <c r="GM49" s="295"/>
      <c r="GN49" s="295"/>
      <c r="GO49" s="295"/>
      <c r="GP49" s="295"/>
      <c r="GQ49" s="295"/>
      <c r="GR49" s="295"/>
      <c r="GS49" s="295"/>
      <c r="GT49" s="295"/>
      <c r="GU49" s="295"/>
      <c r="GV49" s="295"/>
      <c r="GW49" s="295"/>
      <c r="GX49" s="295"/>
      <c r="GY49" s="295"/>
      <c r="GZ49" s="295"/>
      <c r="HA49" s="295"/>
      <c r="HB49" s="295"/>
      <c r="HC49" s="295"/>
      <c r="HD49" s="295"/>
      <c r="HE49" s="295"/>
      <c r="HF49" s="295"/>
      <c r="HG49" s="295"/>
      <c r="HH49" s="295"/>
      <c r="HI49" s="295"/>
      <c r="HJ49" s="295"/>
      <c r="HK49" s="295"/>
      <c r="HL49" s="295"/>
      <c r="HM49" s="295"/>
      <c r="HN49" s="295"/>
      <c r="HO49" s="295"/>
      <c r="HP49" s="295"/>
      <c r="HQ49" s="295"/>
      <c r="HR49" s="295"/>
      <c r="HS49" s="295"/>
      <c r="HT49" s="295"/>
      <c r="HU49" s="295"/>
      <c r="HV49" s="295"/>
      <c r="HW49" s="295"/>
      <c r="HX49" s="295"/>
      <c r="HY49" s="295"/>
      <c r="HZ49" s="295"/>
      <c r="IA49" s="295"/>
      <c r="IB49" s="295"/>
      <c r="IC49" s="295"/>
      <c r="ID49" s="295"/>
      <c r="IE49" s="295"/>
      <c r="IF49" s="295"/>
      <c r="IG49" s="295"/>
      <c r="IH49" s="295"/>
      <c r="II49" s="295"/>
      <c r="IJ49" s="295"/>
      <c r="IK49" s="295"/>
      <c r="IL49" s="295"/>
      <c r="IM49" s="295"/>
      <c r="IN49" s="295"/>
      <c r="IO49" s="295"/>
      <c r="IP49" s="295"/>
      <c r="IQ49" s="295"/>
      <c r="IR49" s="295"/>
      <c r="IS49" s="295"/>
      <c r="IT49" s="295"/>
      <c r="IU49" s="295"/>
      <c r="IV49" s="295"/>
    </row>
    <row r="50" spans="1:256" s="2" customFormat="1" ht="12.75">
      <c r="A50" s="298"/>
      <c r="B50" s="298"/>
      <c r="C50" s="298"/>
      <c r="D50" s="298"/>
      <c r="E50" s="298"/>
      <c r="F50" s="298"/>
      <c r="G50" s="298"/>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c r="BJ50" s="295"/>
      <c r="BK50" s="295"/>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5"/>
      <c r="CH50" s="295"/>
      <c r="CI50" s="295"/>
      <c r="CJ50" s="295"/>
      <c r="CK50" s="295"/>
      <c r="CL50" s="295"/>
      <c r="CM50" s="295"/>
      <c r="CN50" s="295"/>
      <c r="CO50" s="295"/>
      <c r="CP50" s="295"/>
      <c r="CQ50" s="295"/>
      <c r="CR50" s="295"/>
      <c r="CS50" s="295"/>
      <c r="CT50" s="295"/>
      <c r="CU50" s="295"/>
      <c r="CV50" s="295"/>
      <c r="CW50" s="295"/>
      <c r="CX50" s="295"/>
      <c r="CY50" s="295"/>
      <c r="CZ50" s="295"/>
      <c r="DA50" s="295"/>
      <c r="DB50" s="295"/>
      <c r="DC50" s="295"/>
      <c r="DD50" s="295"/>
      <c r="DE50" s="295"/>
      <c r="DF50" s="295"/>
      <c r="DG50" s="295"/>
      <c r="DH50" s="295"/>
      <c r="DI50" s="295"/>
      <c r="DJ50" s="295"/>
      <c r="DK50" s="295"/>
      <c r="DL50" s="295"/>
      <c r="DM50" s="295"/>
      <c r="DN50" s="295"/>
      <c r="DO50" s="295"/>
      <c r="DP50" s="295"/>
      <c r="DQ50" s="295"/>
      <c r="DR50" s="295"/>
      <c r="DS50" s="295"/>
      <c r="DT50" s="295"/>
      <c r="DU50" s="295"/>
      <c r="DV50" s="295"/>
      <c r="DW50" s="295"/>
      <c r="DX50" s="295"/>
      <c r="DY50" s="295"/>
      <c r="DZ50" s="295"/>
      <c r="EA50" s="295"/>
      <c r="EB50" s="295"/>
      <c r="EC50" s="295"/>
      <c r="ED50" s="295"/>
      <c r="EE50" s="295"/>
      <c r="EF50" s="295"/>
      <c r="EG50" s="295"/>
      <c r="EH50" s="295"/>
      <c r="EI50" s="295"/>
      <c r="EJ50" s="295"/>
      <c r="EK50" s="295"/>
      <c r="EL50" s="295"/>
      <c r="EM50" s="295"/>
      <c r="EN50" s="295"/>
      <c r="EO50" s="295"/>
      <c r="EP50" s="295"/>
      <c r="EQ50" s="295"/>
      <c r="ER50" s="295"/>
      <c r="ES50" s="295"/>
      <c r="ET50" s="295"/>
      <c r="EU50" s="295"/>
      <c r="EV50" s="295"/>
      <c r="EW50" s="295"/>
      <c r="EX50" s="295"/>
      <c r="EY50" s="295"/>
      <c r="EZ50" s="295"/>
      <c r="FA50" s="295"/>
      <c r="FB50" s="295"/>
      <c r="FC50" s="295"/>
      <c r="FD50" s="295"/>
      <c r="FE50" s="295"/>
      <c r="FF50" s="295"/>
      <c r="FG50" s="295"/>
      <c r="FH50" s="295"/>
      <c r="FI50" s="295"/>
      <c r="FJ50" s="295"/>
      <c r="FK50" s="295"/>
      <c r="FL50" s="295"/>
      <c r="FM50" s="295"/>
      <c r="FN50" s="295"/>
      <c r="FO50" s="295"/>
      <c r="FP50" s="295"/>
      <c r="FQ50" s="295"/>
      <c r="FR50" s="295"/>
      <c r="FS50" s="295"/>
      <c r="FT50" s="295"/>
      <c r="FU50" s="295"/>
      <c r="FV50" s="295"/>
      <c r="FW50" s="295"/>
      <c r="FX50" s="295"/>
      <c r="FY50" s="295"/>
      <c r="FZ50" s="295"/>
      <c r="GA50" s="295"/>
      <c r="GB50" s="295"/>
      <c r="GC50" s="295"/>
      <c r="GD50" s="295"/>
      <c r="GE50" s="295"/>
      <c r="GF50" s="295"/>
      <c r="GG50" s="295"/>
      <c r="GH50" s="295"/>
      <c r="GI50" s="295"/>
      <c r="GJ50" s="295"/>
      <c r="GK50" s="295"/>
      <c r="GL50" s="295"/>
      <c r="GM50" s="295"/>
      <c r="GN50" s="295"/>
      <c r="GO50" s="295"/>
      <c r="GP50" s="295"/>
      <c r="GQ50" s="295"/>
      <c r="GR50" s="295"/>
      <c r="GS50" s="295"/>
      <c r="GT50" s="295"/>
      <c r="GU50" s="295"/>
      <c r="GV50" s="295"/>
      <c r="GW50" s="295"/>
      <c r="GX50" s="295"/>
      <c r="GY50" s="295"/>
      <c r="GZ50" s="295"/>
      <c r="HA50" s="295"/>
      <c r="HB50" s="295"/>
      <c r="HC50" s="295"/>
      <c r="HD50" s="295"/>
      <c r="HE50" s="295"/>
      <c r="HF50" s="295"/>
      <c r="HG50" s="295"/>
      <c r="HH50" s="295"/>
      <c r="HI50" s="295"/>
      <c r="HJ50" s="295"/>
      <c r="HK50" s="295"/>
      <c r="HL50" s="295"/>
      <c r="HM50" s="295"/>
      <c r="HN50" s="295"/>
      <c r="HO50" s="295"/>
      <c r="HP50" s="295"/>
      <c r="HQ50" s="295"/>
      <c r="HR50" s="295"/>
      <c r="HS50" s="295"/>
      <c r="HT50" s="295"/>
      <c r="HU50" s="295"/>
      <c r="HV50" s="295"/>
      <c r="HW50" s="295"/>
      <c r="HX50" s="295"/>
      <c r="HY50" s="295"/>
      <c r="HZ50" s="295"/>
      <c r="IA50" s="295"/>
      <c r="IB50" s="295"/>
      <c r="IC50" s="295"/>
      <c r="ID50" s="295"/>
      <c r="IE50" s="295"/>
      <c r="IF50" s="295"/>
      <c r="IG50" s="295"/>
      <c r="IH50" s="295"/>
      <c r="II50" s="295"/>
      <c r="IJ50" s="295"/>
      <c r="IK50" s="295"/>
      <c r="IL50" s="295"/>
      <c r="IM50" s="295"/>
      <c r="IN50" s="295"/>
      <c r="IO50" s="295"/>
      <c r="IP50" s="295"/>
      <c r="IQ50" s="295"/>
      <c r="IR50" s="295"/>
      <c r="IS50" s="295"/>
      <c r="IT50" s="295"/>
      <c r="IU50" s="295"/>
      <c r="IV50" s="295"/>
    </row>
    <row r="51" spans="1:256" s="2" customFormat="1" ht="12.75">
      <c r="A51" s="296"/>
      <c r="B51" s="296"/>
      <c r="C51" s="296"/>
      <c r="D51" s="296"/>
      <c r="E51" s="296"/>
      <c r="F51" s="296"/>
      <c r="G51" s="296"/>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c r="BV51" s="295"/>
      <c r="BW51" s="295"/>
      <c r="BX51" s="295"/>
      <c r="BY51" s="295"/>
      <c r="BZ51" s="295"/>
      <c r="CA51" s="295"/>
      <c r="CB51" s="295"/>
      <c r="CC51" s="295"/>
      <c r="CD51" s="295"/>
      <c r="CE51" s="295"/>
      <c r="CF51" s="295"/>
      <c r="CG51" s="295"/>
      <c r="CH51" s="295"/>
      <c r="CI51" s="295"/>
      <c r="CJ51" s="295"/>
      <c r="CK51" s="295"/>
      <c r="CL51" s="295"/>
      <c r="CM51" s="295"/>
      <c r="CN51" s="295"/>
      <c r="CO51" s="295"/>
      <c r="CP51" s="295"/>
      <c r="CQ51" s="295"/>
      <c r="CR51" s="295"/>
      <c r="CS51" s="295"/>
      <c r="CT51" s="295"/>
      <c r="CU51" s="295"/>
      <c r="CV51" s="295"/>
      <c r="CW51" s="295"/>
      <c r="CX51" s="295"/>
      <c r="CY51" s="295"/>
      <c r="CZ51" s="295"/>
      <c r="DA51" s="295"/>
      <c r="DB51" s="295"/>
      <c r="DC51" s="295"/>
      <c r="DD51" s="295"/>
      <c r="DE51" s="295"/>
      <c r="DF51" s="295"/>
      <c r="DG51" s="295"/>
      <c r="DH51" s="295"/>
      <c r="DI51" s="295"/>
      <c r="DJ51" s="295"/>
      <c r="DK51" s="295"/>
      <c r="DL51" s="295"/>
      <c r="DM51" s="295"/>
      <c r="DN51" s="295"/>
      <c r="DO51" s="295"/>
      <c r="DP51" s="295"/>
      <c r="DQ51" s="295"/>
      <c r="DR51" s="295"/>
      <c r="DS51" s="295"/>
      <c r="DT51" s="295"/>
      <c r="DU51" s="295"/>
      <c r="DV51" s="295"/>
      <c r="DW51" s="295"/>
      <c r="DX51" s="295"/>
      <c r="DY51" s="295"/>
      <c r="DZ51" s="295"/>
      <c r="EA51" s="295"/>
      <c r="EB51" s="295"/>
      <c r="EC51" s="295"/>
      <c r="ED51" s="295"/>
      <c r="EE51" s="295"/>
      <c r="EF51" s="295"/>
      <c r="EG51" s="295"/>
      <c r="EH51" s="295"/>
      <c r="EI51" s="295"/>
      <c r="EJ51" s="295"/>
      <c r="EK51" s="295"/>
      <c r="EL51" s="295"/>
      <c r="EM51" s="295"/>
      <c r="EN51" s="295"/>
      <c r="EO51" s="295"/>
      <c r="EP51" s="295"/>
      <c r="EQ51" s="295"/>
      <c r="ER51" s="295"/>
      <c r="ES51" s="295"/>
      <c r="ET51" s="295"/>
      <c r="EU51" s="295"/>
      <c r="EV51" s="295"/>
      <c r="EW51" s="295"/>
      <c r="EX51" s="295"/>
      <c r="EY51" s="295"/>
      <c r="EZ51" s="295"/>
      <c r="FA51" s="295"/>
      <c r="FB51" s="295"/>
      <c r="FC51" s="295"/>
      <c r="FD51" s="295"/>
      <c r="FE51" s="295"/>
      <c r="FF51" s="295"/>
      <c r="FG51" s="295"/>
      <c r="FH51" s="295"/>
      <c r="FI51" s="295"/>
      <c r="FJ51" s="295"/>
      <c r="FK51" s="295"/>
      <c r="FL51" s="295"/>
      <c r="FM51" s="295"/>
      <c r="FN51" s="295"/>
      <c r="FO51" s="295"/>
      <c r="FP51" s="295"/>
      <c r="FQ51" s="295"/>
      <c r="FR51" s="295"/>
      <c r="FS51" s="295"/>
      <c r="FT51" s="295"/>
      <c r="FU51" s="295"/>
      <c r="FV51" s="295"/>
      <c r="FW51" s="295"/>
      <c r="FX51" s="295"/>
      <c r="FY51" s="295"/>
      <c r="FZ51" s="295"/>
      <c r="GA51" s="295"/>
      <c r="GB51" s="295"/>
      <c r="GC51" s="295"/>
      <c r="GD51" s="295"/>
      <c r="GE51" s="295"/>
      <c r="GF51" s="295"/>
      <c r="GG51" s="295"/>
      <c r="GH51" s="295"/>
      <c r="GI51" s="295"/>
      <c r="GJ51" s="295"/>
      <c r="GK51" s="295"/>
      <c r="GL51" s="295"/>
      <c r="GM51" s="295"/>
      <c r="GN51" s="295"/>
      <c r="GO51" s="295"/>
      <c r="GP51" s="295"/>
      <c r="GQ51" s="295"/>
      <c r="GR51" s="295"/>
      <c r="GS51" s="295"/>
      <c r="GT51" s="295"/>
      <c r="GU51" s="295"/>
      <c r="GV51" s="295"/>
      <c r="GW51" s="295"/>
      <c r="GX51" s="295"/>
      <c r="GY51" s="295"/>
      <c r="GZ51" s="295"/>
      <c r="HA51" s="295"/>
      <c r="HB51" s="295"/>
      <c r="HC51" s="295"/>
      <c r="HD51" s="295"/>
      <c r="HE51" s="295"/>
      <c r="HF51" s="295"/>
      <c r="HG51" s="295"/>
      <c r="HH51" s="295"/>
      <c r="HI51" s="295"/>
      <c r="HJ51" s="295"/>
      <c r="HK51" s="295"/>
      <c r="HL51" s="295"/>
      <c r="HM51" s="295"/>
      <c r="HN51" s="295"/>
      <c r="HO51" s="295"/>
      <c r="HP51" s="295"/>
      <c r="HQ51" s="295"/>
      <c r="HR51" s="295"/>
      <c r="HS51" s="295"/>
      <c r="HT51" s="295"/>
      <c r="HU51" s="295"/>
      <c r="HV51" s="295"/>
      <c r="HW51" s="295"/>
      <c r="HX51" s="295"/>
      <c r="HY51" s="295"/>
      <c r="HZ51" s="295"/>
      <c r="IA51" s="295"/>
      <c r="IB51" s="295"/>
      <c r="IC51" s="295"/>
      <c r="ID51" s="295"/>
      <c r="IE51" s="295"/>
      <c r="IF51" s="295"/>
      <c r="IG51" s="295"/>
      <c r="IH51" s="295"/>
      <c r="II51" s="295"/>
      <c r="IJ51" s="295"/>
      <c r="IK51" s="295"/>
      <c r="IL51" s="295"/>
      <c r="IM51" s="295"/>
      <c r="IN51" s="295"/>
      <c r="IO51" s="295"/>
      <c r="IP51" s="295"/>
      <c r="IQ51" s="295"/>
      <c r="IR51" s="295"/>
      <c r="IS51" s="295"/>
      <c r="IT51" s="295"/>
      <c r="IU51" s="295"/>
      <c r="IV51" s="295"/>
    </row>
    <row r="52" spans="1:7" ht="15.75">
      <c r="A52" s="60"/>
      <c r="B52" s="61"/>
      <c r="C52" s="61"/>
      <c r="D52" s="61"/>
      <c r="E52" s="61"/>
      <c r="F52" s="61"/>
      <c r="G52" s="61"/>
    </row>
    <row r="53" spans="1:7" ht="15">
      <c r="A53" s="61"/>
      <c r="B53" s="61"/>
      <c r="C53" s="61"/>
      <c r="D53" s="61"/>
      <c r="E53" s="61"/>
      <c r="F53" s="61"/>
      <c r="G53" s="61"/>
    </row>
    <row r="54" spans="1:7" ht="15">
      <c r="A54" s="61"/>
      <c r="B54" s="61"/>
      <c r="C54" s="61"/>
      <c r="D54" s="61"/>
      <c r="E54" s="61"/>
      <c r="F54" s="61"/>
      <c r="G54" s="61"/>
    </row>
    <row r="55" spans="1:7" ht="15">
      <c r="A55" s="296" t="s">
        <v>91</v>
      </c>
      <c r="B55" s="296"/>
      <c r="C55" s="296"/>
      <c r="D55" s="296"/>
      <c r="E55" s="296"/>
      <c r="F55" s="296"/>
      <c r="G55" s="296"/>
    </row>
    <row r="56" spans="1:7" ht="15">
      <c r="A56" s="296" t="s">
        <v>92</v>
      </c>
      <c r="B56" s="296"/>
      <c r="C56" s="296"/>
      <c r="D56" s="296"/>
      <c r="E56" s="296"/>
      <c r="F56" s="296"/>
      <c r="G56" s="296"/>
    </row>
    <row r="57" spans="1:7" ht="15">
      <c r="A57" s="61"/>
      <c r="B57" s="61"/>
      <c r="C57" s="61"/>
      <c r="D57" s="61"/>
      <c r="E57" s="61"/>
      <c r="F57" s="61"/>
      <c r="G57" s="61"/>
    </row>
    <row r="58" spans="1:7" ht="15">
      <c r="A58" s="61"/>
      <c r="B58" s="61"/>
      <c r="C58" s="61"/>
      <c r="D58" s="61"/>
      <c r="E58" s="61"/>
      <c r="F58" s="61"/>
      <c r="G58" s="61"/>
    </row>
    <row r="59" spans="1:7" ht="15">
      <c r="A59" s="61"/>
      <c r="B59" s="61"/>
      <c r="C59" s="61"/>
      <c r="D59" s="61"/>
      <c r="E59" s="61"/>
      <c r="F59" s="61"/>
      <c r="G59" s="61"/>
    </row>
    <row r="60" spans="1:7" ht="15">
      <c r="A60" s="61"/>
      <c r="B60" s="61"/>
      <c r="C60" s="61"/>
      <c r="D60" s="61"/>
      <c r="E60" s="61"/>
      <c r="F60" s="61"/>
      <c r="G60" s="61"/>
    </row>
    <row r="61" spans="1:7" ht="15.75">
      <c r="A61" s="60"/>
      <c r="B61" s="61"/>
      <c r="C61" s="61"/>
      <c r="D61" s="61"/>
      <c r="E61" s="61"/>
      <c r="F61" s="61"/>
      <c r="G61" s="61"/>
    </row>
    <row r="62" spans="1:7" ht="15.75">
      <c r="A62" s="60"/>
      <c r="B62" s="61"/>
      <c r="C62" s="61"/>
      <c r="D62" s="63" t="s">
        <v>93</v>
      </c>
      <c r="E62" s="61"/>
      <c r="F62" s="61"/>
      <c r="G62" s="61"/>
    </row>
    <row r="63" spans="1:7" ht="15.75">
      <c r="A63" s="60"/>
      <c r="B63" s="61"/>
      <c r="C63" s="61"/>
      <c r="D63" s="62" t="s">
        <v>94</v>
      </c>
      <c r="E63" s="61"/>
      <c r="F63" s="61"/>
      <c r="G63" s="61"/>
    </row>
    <row r="64" spans="1:7" ht="15.75">
      <c r="A64" s="60"/>
      <c r="B64" s="61"/>
      <c r="C64" s="61"/>
      <c r="D64" s="61"/>
      <c r="E64" s="61"/>
      <c r="F64" s="61"/>
      <c r="G64" s="61"/>
    </row>
    <row r="65" spans="1:7" ht="15.75">
      <c r="A65" s="60"/>
      <c r="B65" s="61"/>
      <c r="C65" s="61"/>
      <c r="D65" s="61"/>
      <c r="E65" s="61"/>
      <c r="F65" s="61"/>
      <c r="G65" s="61"/>
    </row>
    <row r="66" spans="1:7" ht="15.75">
      <c r="A66" s="60"/>
      <c r="B66" s="61"/>
      <c r="C66" s="61"/>
      <c r="D66" s="61"/>
      <c r="E66" s="61"/>
      <c r="F66" s="61"/>
      <c r="G66" s="61"/>
    </row>
    <row r="67" spans="1:7" ht="15.75">
      <c r="A67" s="60"/>
      <c r="B67" s="61"/>
      <c r="C67" s="61"/>
      <c r="D67" s="63" t="s">
        <v>95</v>
      </c>
      <c r="E67" s="61"/>
      <c r="F67" s="61"/>
      <c r="G67" s="61"/>
    </row>
    <row r="68" spans="1:7" ht="15.75">
      <c r="A68" s="60"/>
      <c r="B68" s="61"/>
      <c r="C68" s="61"/>
      <c r="D68" s="61"/>
      <c r="E68" s="61"/>
      <c r="F68" s="61"/>
      <c r="G68" s="61"/>
    </row>
    <row r="69" spans="1:7" ht="15.75">
      <c r="A69" s="60"/>
      <c r="B69" s="61"/>
      <c r="C69" s="61"/>
      <c r="D69" s="61"/>
      <c r="E69" s="61"/>
      <c r="F69" s="61"/>
      <c r="G69" s="61"/>
    </row>
    <row r="70" spans="1:7" ht="15.75">
      <c r="A70" s="60"/>
      <c r="B70" s="61"/>
      <c r="C70" s="61"/>
      <c r="D70" s="61"/>
      <c r="E70" s="61"/>
      <c r="F70" s="61"/>
      <c r="G70" s="61"/>
    </row>
    <row r="71" spans="1:7" ht="15.75">
      <c r="A71" s="60"/>
      <c r="B71" s="61"/>
      <c r="C71" s="61"/>
      <c r="D71" s="61"/>
      <c r="E71" s="61"/>
      <c r="F71" s="61"/>
      <c r="G71" s="61"/>
    </row>
    <row r="72" spans="1:7" ht="15.75">
      <c r="A72" s="60"/>
      <c r="B72" s="61"/>
      <c r="C72" s="61"/>
      <c r="D72" s="61"/>
      <c r="E72" s="61"/>
      <c r="F72" s="61"/>
      <c r="G72" s="61"/>
    </row>
    <row r="73" spans="1:7" ht="15.75">
      <c r="A73" s="60"/>
      <c r="B73" s="61"/>
      <c r="C73" s="61"/>
      <c r="D73" s="61"/>
      <c r="E73" s="61"/>
      <c r="F73" s="61"/>
      <c r="G73" s="61"/>
    </row>
    <row r="74" spans="1:7" ht="15.75">
      <c r="A74" s="60"/>
      <c r="B74" s="61"/>
      <c r="C74" s="61"/>
      <c r="D74" s="61"/>
      <c r="E74" s="61"/>
      <c r="F74" s="61"/>
      <c r="G74" s="61"/>
    </row>
    <row r="75" spans="1:7" ht="15.75">
      <c r="A75" s="60"/>
      <c r="B75" s="61"/>
      <c r="C75" s="61"/>
      <c r="D75" s="61"/>
      <c r="E75" s="61"/>
      <c r="F75" s="61"/>
      <c r="G75" s="61"/>
    </row>
    <row r="76" spans="1:7" ht="15.75">
      <c r="A76" s="60"/>
      <c r="B76" s="61"/>
      <c r="C76" s="61"/>
      <c r="D76" s="61"/>
      <c r="E76" s="61"/>
      <c r="F76" s="61"/>
      <c r="G76" s="61"/>
    </row>
    <row r="77" spans="1:7" ht="15.75">
      <c r="A77" s="60"/>
      <c r="B77" s="61"/>
      <c r="C77" s="61"/>
      <c r="D77" s="61"/>
      <c r="E77" s="61"/>
      <c r="F77" s="61"/>
      <c r="G77" s="61"/>
    </row>
    <row r="78" spans="1:7" ht="15">
      <c r="A78" s="64"/>
      <c r="B78" s="64"/>
      <c r="C78" s="61"/>
      <c r="D78" s="61"/>
      <c r="E78" s="61"/>
      <c r="F78" s="61"/>
      <c r="G78" s="61"/>
    </row>
    <row r="79" spans="1:7" ht="10.5" customHeight="1">
      <c r="A79" s="65" t="s">
        <v>122</v>
      </c>
      <c r="B79" s="59"/>
      <c r="C79" s="61"/>
      <c r="D79" s="61"/>
      <c r="E79" s="61"/>
      <c r="F79" s="61"/>
      <c r="G79" s="61"/>
    </row>
    <row r="80" spans="1:7" ht="10.5" customHeight="1">
      <c r="A80" s="65" t="s">
        <v>96</v>
      </c>
      <c r="B80" s="59"/>
      <c r="C80" s="61"/>
      <c r="D80" s="61"/>
      <c r="E80" s="61"/>
      <c r="F80" s="61"/>
      <c r="G80" s="61"/>
    </row>
    <row r="81" spans="1:7" ht="10.5" customHeight="1">
      <c r="A81" s="65" t="s">
        <v>97</v>
      </c>
      <c r="B81" s="59"/>
      <c r="C81" s="66"/>
      <c r="D81" s="67"/>
      <c r="E81" s="61"/>
      <c r="F81" s="61"/>
      <c r="G81" s="61"/>
    </row>
    <row r="82" spans="1:7" ht="10.5" customHeight="1">
      <c r="A82" s="68" t="s">
        <v>98</v>
      </c>
      <c r="B82" s="69"/>
      <c r="C82" s="61"/>
      <c r="D82" s="61"/>
      <c r="E82" s="61"/>
      <c r="F82" s="61"/>
      <c r="G82" s="61"/>
    </row>
    <row r="83" spans="1:7" ht="15">
      <c r="A83" s="59"/>
      <c r="B83" s="59"/>
      <c r="C83" s="61"/>
      <c r="D83" s="61"/>
      <c r="E83" s="61"/>
      <c r="F83" s="61"/>
      <c r="G83" s="61"/>
    </row>
  </sheetData>
  <sheetProtection/>
  <mergeCells count="156">
    <mergeCell ref="CU47:DA47"/>
    <mergeCell ref="HX47:ID47"/>
    <mergeCell ref="ED47:EJ47"/>
    <mergeCell ref="BE47:BK47"/>
    <mergeCell ref="AQ47:AW47"/>
    <mergeCell ref="AX47:BD47"/>
    <mergeCell ref="A44:G44"/>
    <mergeCell ref="A45:G45"/>
    <mergeCell ref="A47:G47"/>
    <mergeCell ref="H47:N47"/>
    <mergeCell ref="C14:G14"/>
    <mergeCell ref="O47:U47"/>
    <mergeCell ref="V47:AB47"/>
    <mergeCell ref="AC47:AI47"/>
    <mergeCell ref="AJ47:AP47"/>
    <mergeCell ref="C15:F15"/>
    <mergeCell ref="D39:E39"/>
    <mergeCell ref="IS47:IV47"/>
    <mergeCell ref="IE47:IK47"/>
    <mergeCell ref="DB47:DH47"/>
    <mergeCell ref="DI47:DO47"/>
    <mergeCell ref="DP47:DV47"/>
    <mergeCell ref="DW47:EC47"/>
    <mergeCell ref="FT47:FZ47"/>
    <mergeCell ref="HC47:HI47"/>
    <mergeCell ref="GA47:GG47"/>
    <mergeCell ref="GH47:GN47"/>
    <mergeCell ref="GO47:GU47"/>
    <mergeCell ref="IL47:IR47"/>
    <mergeCell ref="GH49:GN49"/>
    <mergeCell ref="GO49:GU49"/>
    <mergeCell ref="GV47:HB47"/>
    <mergeCell ref="HQ47:HW47"/>
    <mergeCell ref="HJ47:HP47"/>
    <mergeCell ref="EK47:EQ47"/>
    <mergeCell ref="ER47:EX47"/>
    <mergeCell ref="EY47:FE47"/>
    <mergeCell ref="FF47:FL47"/>
    <mergeCell ref="FM47:FS47"/>
    <mergeCell ref="DB49:DH49"/>
    <mergeCell ref="DI49:DO49"/>
    <mergeCell ref="CU49:DA49"/>
    <mergeCell ref="DP49:DV49"/>
    <mergeCell ref="DW49:EC49"/>
    <mergeCell ref="FF49:FL49"/>
    <mergeCell ref="GV49:HB49"/>
    <mergeCell ref="HC49:HI49"/>
    <mergeCell ref="HJ49:HP49"/>
    <mergeCell ref="ED49:EJ49"/>
    <mergeCell ref="EK49:EQ49"/>
    <mergeCell ref="ER49:EX49"/>
    <mergeCell ref="EY49:FE49"/>
    <mergeCell ref="FM49:FS49"/>
    <mergeCell ref="FT49:FZ49"/>
    <mergeCell ref="GA49:GG49"/>
    <mergeCell ref="IS49:IV49"/>
    <mergeCell ref="IS50:IV50"/>
    <mergeCell ref="HQ50:HW50"/>
    <mergeCell ref="HX50:ID50"/>
    <mergeCell ref="IE50:IK50"/>
    <mergeCell ref="IL50:IR50"/>
    <mergeCell ref="HX49:ID49"/>
    <mergeCell ref="IE49:IK49"/>
    <mergeCell ref="HQ49:HW49"/>
    <mergeCell ref="BE50:BK50"/>
    <mergeCell ref="BL50:BR50"/>
    <mergeCell ref="BS50:BY50"/>
    <mergeCell ref="CU50:DA50"/>
    <mergeCell ref="DB50:DH50"/>
    <mergeCell ref="IL49:IR49"/>
    <mergeCell ref="HC50:HI50"/>
    <mergeCell ref="HJ50:HP50"/>
    <mergeCell ref="BE49:BK49"/>
    <mergeCell ref="BL49:BR49"/>
    <mergeCell ref="A50:G50"/>
    <mergeCell ref="H50:N50"/>
    <mergeCell ref="O50:U50"/>
    <mergeCell ref="V50:AB50"/>
    <mergeCell ref="AC50:AI50"/>
    <mergeCell ref="AJ50:AP50"/>
    <mergeCell ref="FF50:FL50"/>
    <mergeCell ref="FM50:FS50"/>
    <mergeCell ref="FT50:FZ50"/>
    <mergeCell ref="DI50:DO50"/>
    <mergeCell ref="DP50:DV50"/>
    <mergeCell ref="DW50:EC50"/>
    <mergeCell ref="ED50:EJ50"/>
    <mergeCell ref="EK50:EQ50"/>
    <mergeCell ref="ER50:EX50"/>
    <mergeCell ref="GH50:GN50"/>
    <mergeCell ref="GO50:GU50"/>
    <mergeCell ref="GV50:HB50"/>
    <mergeCell ref="AJ51:AP51"/>
    <mergeCell ref="AQ51:AW51"/>
    <mergeCell ref="AX51:BD51"/>
    <mergeCell ref="BE51:BK51"/>
    <mergeCell ref="BL51:BR51"/>
    <mergeCell ref="BS51:BY51"/>
    <mergeCell ref="BZ51:CF51"/>
    <mergeCell ref="BL47:BR47"/>
    <mergeCell ref="BS47:BY47"/>
    <mergeCell ref="BZ47:CF47"/>
    <mergeCell ref="CG47:CM47"/>
    <mergeCell ref="CN47:CT47"/>
    <mergeCell ref="GA50:GG50"/>
    <mergeCell ref="BZ50:CF50"/>
    <mergeCell ref="CG50:CM50"/>
    <mergeCell ref="CN50:CT50"/>
    <mergeCell ref="EY50:FE50"/>
    <mergeCell ref="CN49:CT49"/>
    <mergeCell ref="A49:G49"/>
    <mergeCell ref="H49:N49"/>
    <mergeCell ref="O49:U49"/>
    <mergeCell ref="V49:AB49"/>
    <mergeCell ref="AC49:AI49"/>
    <mergeCell ref="AJ49:AP49"/>
    <mergeCell ref="AQ49:AW49"/>
    <mergeCell ref="AX49:BD49"/>
    <mergeCell ref="BS49:BY49"/>
    <mergeCell ref="B13:G13"/>
    <mergeCell ref="CN51:CT51"/>
    <mergeCell ref="CU51:DA51"/>
    <mergeCell ref="DB51:DH51"/>
    <mergeCell ref="DI51:DO51"/>
    <mergeCell ref="DP51:DV51"/>
    <mergeCell ref="AQ50:AW50"/>
    <mergeCell ref="AX50:BD50"/>
    <mergeCell ref="BZ49:CF49"/>
    <mergeCell ref="CG49:CM49"/>
    <mergeCell ref="ER51:EX51"/>
    <mergeCell ref="A51:G51"/>
    <mergeCell ref="H51:N51"/>
    <mergeCell ref="O51:U51"/>
    <mergeCell ref="V51:AB51"/>
    <mergeCell ref="AC51:AI51"/>
    <mergeCell ref="DW51:EC51"/>
    <mergeCell ref="ED51:EJ51"/>
    <mergeCell ref="EK51:EQ51"/>
    <mergeCell ref="CG51:CM51"/>
    <mergeCell ref="IE51:IK51"/>
    <mergeCell ref="FF51:FL51"/>
    <mergeCell ref="FM51:FS51"/>
    <mergeCell ref="FT51:FZ51"/>
    <mergeCell ref="GA51:GG51"/>
    <mergeCell ref="GH51:GN51"/>
    <mergeCell ref="GO51:GU51"/>
    <mergeCell ref="IL51:IR51"/>
    <mergeCell ref="IS51:IV51"/>
    <mergeCell ref="A55:G55"/>
    <mergeCell ref="A56:G56"/>
    <mergeCell ref="GV51:HB51"/>
    <mergeCell ref="HC51:HI51"/>
    <mergeCell ref="HJ51:HP51"/>
    <mergeCell ref="HQ51:HW51"/>
    <mergeCell ref="HX51:ID51"/>
    <mergeCell ref="EY51:FE51"/>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O90"/>
  <sheetViews>
    <sheetView view="pageBreakPreview" zoomScaleSheetLayoutView="100" zoomScalePageLayoutView="0" workbookViewId="0" topLeftCell="A40">
      <selection activeCell="O49" sqref="O49"/>
    </sheetView>
  </sheetViews>
  <sheetFormatPr defaultColWidth="11.421875" defaultRowHeight="15"/>
  <cols>
    <col min="1" max="1" width="13.57421875" style="5" customWidth="1"/>
    <col min="2" max="13" width="10.7109375" style="5" customWidth="1"/>
    <col min="14" max="16384" width="11.421875" style="5" customWidth="1"/>
  </cols>
  <sheetData>
    <row r="1" spans="1:13" ht="12.75">
      <c r="A1" s="358" t="s">
        <v>54</v>
      </c>
      <c r="B1" s="359"/>
      <c r="C1" s="359"/>
      <c r="D1" s="359"/>
      <c r="E1" s="359"/>
      <c r="F1" s="359"/>
      <c r="G1" s="359"/>
      <c r="H1" s="359"/>
      <c r="I1" s="359"/>
      <c r="J1" s="359"/>
      <c r="K1" s="359"/>
      <c r="L1" s="359"/>
      <c r="M1" s="359"/>
    </row>
    <row r="2" spans="1:13" s="14" customFormat="1" ht="12.75">
      <c r="A2" s="358" t="s">
        <v>139</v>
      </c>
      <c r="B2" s="358"/>
      <c r="C2" s="358"/>
      <c r="D2" s="358"/>
      <c r="E2" s="358"/>
      <c r="F2" s="358"/>
      <c r="G2" s="358"/>
      <c r="H2" s="358"/>
      <c r="I2" s="358"/>
      <c r="J2" s="358"/>
      <c r="K2" s="358"/>
      <c r="L2" s="358"/>
      <c r="M2" s="358"/>
    </row>
    <row r="3" spans="1:13" ht="12.75">
      <c r="A3" s="358" t="s">
        <v>188</v>
      </c>
      <c r="B3" s="359"/>
      <c r="C3" s="359"/>
      <c r="D3" s="359"/>
      <c r="E3" s="359"/>
      <c r="F3" s="359"/>
      <c r="G3" s="359"/>
      <c r="H3" s="359"/>
      <c r="I3" s="359"/>
      <c r="J3" s="359"/>
      <c r="K3" s="359"/>
      <c r="L3" s="359"/>
      <c r="M3" s="359"/>
    </row>
    <row r="4" spans="1:13" s="14" customFormat="1" ht="12.75">
      <c r="A4" s="326" t="s">
        <v>81</v>
      </c>
      <c r="B4" s="326"/>
      <c r="C4" s="326"/>
      <c r="D4" s="326"/>
      <c r="E4" s="326"/>
      <c r="F4" s="326"/>
      <c r="G4" s="326"/>
      <c r="H4" s="326"/>
      <c r="I4" s="326"/>
      <c r="J4" s="326"/>
      <c r="K4" s="326"/>
      <c r="L4" s="326"/>
      <c r="M4" s="326"/>
    </row>
    <row r="5" spans="1:13" ht="12.75">
      <c r="A5" s="23"/>
      <c r="B5" s="23"/>
      <c r="C5" s="23"/>
      <c r="D5" s="23"/>
      <c r="E5" s="23"/>
      <c r="F5" s="23"/>
      <c r="G5" s="23"/>
      <c r="H5" s="23"/>
      <c r="I5" s="23"/>
      <c r="J5" s="23"/>
      <c r="K5" s="23"/>
      <c r="L5" s="23"/>
      <c r="M5" s="23"/>
    </row>
    <row r="6" spans="1:13" s="14" customFormat="1" ht="22.5" customHeight="1">
      <c r="A6" s="16" t="s">
        <v>52</v>
      </c>
      <c r="B6" s="16" t="s">
        <v>140</v>
      </c>
      <c r="C6" s="16" t="s">
        <v>28</v>
      </c>
      <c r="D6" s="16" t="s">
        <v>141</v>
      </c>
      <c r="E6" s="16" t="s">
        <v>35</v>
      </c>
      <c r="F6" s="16" t="s">
        <v>142</v>
      </c>
      <c r="G6" s="16" t="s">
        <v>42</v>
      </c>
      <c r="H6" s="16" t="s">
        <v>36</v>
      </c>
      <c r="I6" s="16" t="s">
        <v>89</v>
      </c>
      <c r="J6" s="16" t="s">
        <v>143</v>
      </c>
      <c r="K6" s="16" t="s">
        <v>50</v>
      </c>
      <c r="L6" s="16" t="s">
        <v>37</v>
      </c>
      <c r="M6" s="16" t="s">
        <v>39</v>
      </c>
    </row>
    <row r="7" spans="1:13" ht="12.75">
      <c r="A7" s="55" t="s">
        <v>53</v>
      </c>
      <c r="B7" s="56" t="s">
        <v>54</v>
      </c>
      <c r="C7" s="56">
        <v>57.63</v>
      </c>
      <c r="D7" s="56">
        <v>158.55</v>
      </c>
      <c r="E7" s="56">
        <v>101.13</v>
      </c>
      <c r="F7" s="56">
        <v>109.07</v>
      </c>
      <c r="G7" s="56">
        <v>349.04</v>
      </c>
      <c r="H7" s="56">
        <v>77.82</v>
      </c>
      <c r="I7" s="56">
        <v>104.83</v>
      </c>
      <c r="J7" s="56">
        <v>141.38</v>
      </c>
      <c r="K7" s="56">
        <v>1149.41</v>
      </c>
      <c r="L7" s="56">
        <v>118.8</v>
      </c>
      <c r="M7" s="56">
        <v>154.25</v>
      </c>
    </row>
    <row r="8" spans="1:13" ht="12.75">
      <c r="A8" s="55" t="s">
        <v>55</v>
      </c>
      <c r="B8" s="56" t="s">
        <v>54</v>
      </c>
      <c r="C8" s="56">
        <v>66.38</v>
      </c>
      <c r="D8" s="56">
        <v>202.78</v>
      </c>
      <c r="E8" s="56">
        <v>78.74</v>
      </c>
      <c r="F8" s="56">
        <v>103.34</v>
      </c>
      <c r="G8" s="56">
        <v>326.93</v>
      </c>
      <c r="H8" s="56">
        <v>90.34</v>
      </c>
      <c r="I8" s="56">
        <v>113.27</v>
      </c>
      <c r="J8" s="56">
        <v>198.98</v>
      </c>
      <c r="K8" s="56">
        <v>1076.82</v>
      </c>
      <c r="L8" s="56">
        <v>125.35</v>
      </c>
      <c r="M8" s="56">
        <v>148.65</v>
      </c>
    </row>
    <row r="9" spans="1:13" ht="12.75">
      <c r="A9" s="55" t="s">
        <v>56</v>
      </c>
      <c r="B9" s="56" t="s">
        <v>54</v>
      </c>
      <c r="C9" s="56" t="s">
        <v>54</v>
      </c>
      <c r="D9" s="56">
        <v>253.43</v>
      </c>
      <c r="E9" s="56">
        <v>66.35</v>
      </c>
      <c r="F9" s="56">
        <v>82.56</v>
      </c>
      <c r="G9" s="56">
        <v>252.02</v>
      </c>
      <c r="H9" s="56">
        <v>88.89</v>
      </c>
      <c r="I9" s="56">
        <v>127.62</v>
      </c>
      <c r="J9" s="56" t="s">
        <v>54</v>
      </c>
      <c r="K9" s="56">
        <v>1042.02</v>
      </c>
      <c r="L9" s="56">
        <v>137.37</v>
      </c>
      <c r="M9" s="56">
        <v>167.77</v>
      </c>
    </row>
    <row r="10" spans="1:13" ht="12.75">
      <c r="A10" s="55" t="s">
        <v>57</v>
      </c>
      <c r="B10" s="56" t="s">
        <v>54</v>
      </c>
      <c r="C10" s="56" t="s">
        <v>54</v>
      </c>
      <c r="D10" s="56" t="s">
        <v>54</v>
      </c>
      <c r="E10" s="56">
        <v>75.36</v>
      </c>
      <c r="F10" s="56">
        <v>42.68</v>
      </c>
      <c r="G10" s="56">
        <v>196.92</v>
      </c>
      <c r="H10" s="56">
        <v>86.7</v>
      </c>
      <c r="I10" s="56">
        <v>108.55</v>
      </c>
      <c r="J10" s="56" t="s">
        <v>54</v>
      </c>
      <c r="K10" s="56">
        <v>666.1</v>
      </c>
      <c r="L10" s="56">
        <v>162.11</v>
      </c>
      <c r="M10" s="56">
        <v>291.95</v>
      </c>
    </row>
    <row r="11" spans="1:13" ht="12.75">
      <c r="A11" s="55" t="s">
        <v>58</v>
      </c>
      <c r="B11" s="56" t="s">
        <v>54</v>
      </c>
      <c r="C11" s="56" t="s">
        <v>54</v>
      </c>
      <c r="D11" s="56" t="s">
        <v>54</v>
      </c>
      <c r="E11" s="56">
        <v>73.87</v>
      </c>
      <c r="F11" s="56">
        <v>35.84</v>
      </c>
      <c r="G11" s="56">
        <v>174.66</v>
      </c>
      <c r="H11" s="56">
        <v>92.8</v>
      </c>
      <c r="I11" s="56">
        <v>100.04</v>
      </c>
      <c r="J11" s="56" t="s">
        <v>54</v>
      </c>
      <c r="K11" s="56">
        <v>506.42</v>
      </c>
      <c r="L11" s="56">
        <v>180.55</v>
      </c>
      <c r="M11" s="56">
        <v>456.12</v>
      </c>
    </row>
    <row r="12" spans="1:13" ht="12.75">
      <c r="A12" s="55" t="s">
        <v>59</v>
      </c>
      <c r="B12" s="56" t="s">
        <v>54</v>
      </c>
      <c r="C12" s="56" t="s">
        <v>54</v>
      </c>
      <c r="D12" s="56" t="s">
        <v>54</v>
      </c>
      <c r="E12" s="56">
        <v>82.8</v>
      </c>
      <c r="F12" s="56">
        <v>34.25</v>
      </c>
      <c r="G12" s="56">
        <v>242.38</v>
      </c>
      <c r="H12" s="56">
        <v>101.93</v>
      </c>
      <c r="I12" s="56">
        <v>77.08</v>
      </c>
      <c r="J12" s="56" t="s">
        <v>54</v>
      </c>
      <c r="K12" s="56">
        <v>397.35</v>
      </c>
      <c r="L12" s="56">
        <v>185.12</v>
      </c>
      <c r="M12" s="56">
        <v>974.39</v>
      </c>
    </row>
    <row r="13" spans="1:13" ht="12.75">
      <c r="A13" s="55" t="s">
        <v>60</v>
      </c>
      <c r="B13" s="56" t="s">
        <v>54</v>
      </c>
      <c r="C13" s="56" t="s">
        <v>54</v>
      </c>
      <c r="D13" s="56" t="s">
        <v>54</v>
      </c>
      <c r="E13" s="56">
        <v>97.85</v>
      </c>
      <c r="F13" s="56">
        <v>37.11</v>
      </c>
      <c r="G13" s="56">
        <v>284.31</v>
      </c>
      <c r="H13" s="56">
        <v>111.89</v>
      </c>
      <c r="I13" s="56">
        <v>82.14</v>
      </c>
      <c r="J13" s="56" t="s">
        <v>54</v>
      </c>
      <c r="K13" s="56">
        <v>432.09</v>
      </c>
      <c r="L13" s="56">
        <v>208.58</v>
      </c>
      <c r="M13" s="56" t="s">
        <v>54</v>
      </c>
    </row>
    <row r="14" spans="1:13" ht="12.75">
      <c r="A14" s="55" t="s">
        <v>61</v>
      </c>
      <c r="B14" s="56">
        <v>1680.67</v>
      </c>
      <c r="C14" s="56" t="s">
        <v>54</v>
      </c>
      <c r="D14" s="56">
        <v>728.46</v>
      </c>
      <c r="E14" s="56">
        <v>118.29</v>
      </c>
      <c r="F14" s="56">
        <v>41.76</v>
      </c>
      <c r="G14" s="56">
        <v>252.62</v>
      </c>
      <c r="H14" s="56">
        <v>169.22</v>
      </c>
      <c r="I14" s="56">
        <v>142.1</v>
      </c>
      <c r="J14" s="56" t="s">
        <v>54</v>
      </c>
      <c r="K14" s="56">
        <v>388.1</v>
      </c>
      <c r="L14" s="56">
        <v>247.3</v>
      </c>
      <c r="M14" s="56" t="s">
        <v>54</v>
      </c>
    </row>
    <row r="15" spans="1:13" ht="12.75">
      <c r="A15" s="55" t="s">
        <v>62</v>
      </c>
      <c r="B15" s="56">
        <v>882.72</v>
      </c>
      <c r="C15" s="56">
        <v>186.74</v>
      </c>
      <c r="D15" s="56">
        <v>366.01</v>
      </c>
      <c r="E15" s="56">
        <v>161.04</v>
      </c>
      <c r="F15" s="56">
        <v>56.62</v>
      </c>
      <c r="G15" s="56">
        <v>375.3</v>
      </c>
      <c r="H15" s="56">
        <v>214.24</v>
      </c>
      <c r="I15" s="56">
        <v>249.44</v>
      </c>
      <c r="J15" s="56">
        <v>370.23</v>
      </c>
      <c r="K15" s="56">
        <v>328.17</v>
      </c>
      <c r="L15" s="56">
        <v>349.29</v>
      </c>
      <c r="M15" s="56">
        <v>504.2</v>
      </c>
    </row>
    <row r="16" spans="1:13" ht="12.75">
      <c r="A16" s="55" t="s">
        <v>63</v>
      </c>
      <c r="B16" s="56">
        <v>563.51</v>
      </c>
      <c r="C16" s="56">
        <v>228.41</v>
      </c>
      <c r="D16" s="56">
        <v>265.33</v>
      </c>
      <c r="E16" s="56">
        <v>187.34</v>
      </c>
      <c r="F16" s="56">
        <v>111.93</v>
      </c>
      <c r="G16" s="56" t="s">
        <v>54</v>
      </c>
      <c r="H16" s="56">
        <v>291.88</v>
      </c>
      <c r="I16" s="56">
        <v>361.85</v>
      </c>
      <c r="J16" s="56">
        <v>282.46</v>
      </c>
      <c r="K16" s="56">
        <v>311.49</v>
      </c>
      <c r="L16" s="56">
        <v>368.63</v>
      </c>
      <c r="M16" s="56">
        <v>474.28</v>
      </c>
    </row>
    <row r="17" spans="1:13" ht="12.75">
      <c r="A17" s="55" t="s">
        <v>64</v>
      </c>
      <c r="B17" s="56">
        <v>749.31</v>
      </c>
      <c r="C17" s="56">
        <v>109.98</v>
      </c>
      <c r="D17" s="56">
        <v>164.01</v>
      </c>
      <c r="E17" s="56">
        <v>280.7</v>
      </c>
      <c r="F17" s="56">
        <v>189.43</v>
      </c>
      <c r="G17" s="56" t="s">
        <v>54</v>
      </c>
      <c r="H17" s="56">
        <v>207.16</v>
      </c>
      <c r="I17" s="56">
        <v>393.75</v>
      </c>
      <c r="J17" s="56">
        <v>220.52</v>
      </c>
      <c r="K17" s="56">
        <v>320.57</v>
      </c>
      <c r="L17" s="56">
        <v>195.78</v>
      </c>
      <c r="M17" s="56">
        <v>361.32</v>
      </c>
    </row>
    <row r="18" spans="1:13" ht="12.75">
      <c r="A18" s="55" t="s">
        <v>65</v>
      </c>
      <c r="B18" s="56">
        <v>791.68</v>
      </c>
      <c r="C18" s="56">
        <v>80.31</v>
      </c>
      <c r="D18" s="56">
        <v>141.27</v>
      </c>
      <c r="E18" s="56" t="s">
        <v>54</v>
      </c>
      <c r="F18" s="56">
        <v>286.92</v>
      </c>
      <c r="G18" s="56" t="s">
        <v>54</v>
      </c>
      <c r="H18" s="56">
        <v>118.29</v>
      </c>
      <c r="I18" s="56">
        <v>401.51</v>
      </c>
      <c r="J18" s="56">
        <v>208.24</v>
      </c>
      <c r="K18" s="56">
        <v>345</v>
      </c>
      <c r="L18" s="56">
        <v>128.36</v>
      </c>
      <c r="M18" s="56">
        <v>286.53</v>
      </c>
    </row>
    <row r="19" spans="1:13" ht="12.75">
      <c r="A19" s="55" t="s">
        <v>66</v>
      </c>
      <c r="B19" s="56" t="s">
        <v>54</v>
      </c>
      <c r="C19" s="56">
        <v>73.15</v>
      </c>
      <c r="D19" s="56">
        <v>182.05</v>
      </c>
      <c r="E19" s="56">
        <v>64.76</v>
      </c>
      <c r="F19" s="56">
        <v>442.66</v>
      </c>
      <c r="G19" s="56">
        <v>360.5</v>
      </c>
      <c r="H19" s="56">
        <v>90.63</v>
      </c>
      <c r="I19" s="56">
        <v>438.29</v>
      </c>
      <c r="J19" s="56">
        <v>196.35</v>
      </c>
      <c r="K19" s="56">
        <v>453.06</v>
      </c>
      <c r="L19" s="56">
        <v>127.18</v>
      </c>
      <c r="M19" s="56">
        <v>247.16</v>
      </c>
    </row>
    <row r="20" spans="1:13" ht="12.75">
      <c r="A20" s="55" t="s">
        <v>67</v>
      </c>
      <c r="B20" s="56" t="s">
        <v>54</v>
      </c>
      <c r="C20" s="56">
        <v>91.47</v>
      </c>
      <c r="D20" s="56">
        <v>241.99</v>
      </c>
      <c r="E20" s="56">
        <v>86.73</v>
      </c>
      <c r="F20" s="56">
        <v>368.67</v>
      </c>
      <c r="G20" s="56">
        <v>499.47</v>
      </c>
      <c r="H20" s="56">
        <v>86.02</v>
      </c>
      <c r="I20" s="56">
        <v>425.87</v>
      </c>
      <c r="J20" s="56">
        <v>273.12</v>
      </c>
      <c r="K20" s="56">
        <v>435.7</v>
      </c>
      <c r="L20" s="56">
        <v>132.98</v>
      </c>
      <c r="M20" s="56">
        <v>228.99</v>
      </c>
    </row>
    <row r="21" spans="1:13" ht="12.75">
      <c r="A21" s="55" t="s">
        <v>68</v>
      </c>
      <c r="B21" s="56" t="s">
        <v>54</v>
      </c>
      <c r="C21" s="56">
        <v>94.55</v>
      </c>
      <c r="D21" s="56" t="s">
        <v>54</v>
      </c>
      <c r="E21" s="56">
        <v>75.53</v>
      </c>
      <c r="F21" s="56">
        <v>240.29</v>
      </c>
      <c r="G21" s="56">
        <v>392.13</v>
      </c>
      <c r="H21" s="56">
        <v>80.15</v>
      </c>
      <c r="I21" s="56">
        <v>237.33</v>
      </c>
      <c r="J21" s="56" t="s">
        <v>54</v>
      </c>
      <c r="K21" s="56">
        <v>396.12</v>
      </c>
      <c r="L21" s="56">
        <v>146.2</v>
      </c>
      <c r="M21" s="56">
        <v>277.91</v>
      </c>
    </row>
    <row r="22" spans="1:13" ht="12.75">
      <c r="A22" s="55" t="s">
        <v>69</v>
      </c>
      <c r="B22" s="56" t="s">
        <v>54</v>
      </c>
      <c r="C22" s="56" t="s">
        <v>54</v>
      </c>
      <c r="D22" s="56" t="s">
        <v>54</v>
      </c>
      <c r="E22" s="56">
        <v>75.52</v>
      </c>
      <c r="F22" s="56">
        <v>122.84</v>
      </c>
      <c r="G22" s="56">
        <v>291.85</v>
      </c>
      <c r="H22" s="56">
        <v>89.73</v>
      </c>
      <c r="I22" s="56">
        <v>155.42</v>
      </c>
      <c r="J22" s="56" t="s">
        <v>54</v>
      </c>
      <c r="K22" s="56">
        <v>470.06</v>
      </c>
      <c r="L22" s="56">
        <v>166.81</v>
      </c>
      <c r="M22" s="56">
        <v>354.46</v>
      </c>
    </row>
    <row r="23" spans="1:13" ht="12.75">
      <c r="A23" s="55" t="s">
        <v>70</v>
      </c>
      <c r="B23" s="56" t="s">
        <v>54</v>
      </c>
      <c r="C23" s="56" t="s">
        <v>54</v>
      </c>
      <c r="D23" s="56" t="s">
        <v>54</v>
      </c>
      <c r="E23" s="56">
        <v>85.67</v>
      </c>
      <c r="F23" s="56">
        <v>78.85</v>
      </c>
      <c r="G23" s="56">
        <v>186.43</v>
      </c>
      <c r="H23" s="56">
        <v>89.94</v>
      </c>
      <c r="I23" s="56">
        <v>109.87</v>
      </c>
      <c r="J23" s="56" t="s">
        <v>54</v>
      </c>
      <c r="K23" s="56">
        <v>743.35</v>
      </c>
      <c r="L23" s="56">
        <v>171.68</v>
      </c>
      <c r="M23" s="56">
        <v>416.83</v>
      </c>
    </row>
    <row r="24" spans="1:13" ht="12.75">
      <c r="A24" s="55" t="s">
        <v>71</v>
      </c>
      <c r="B24" s="56" t="s">
        <v>54</v>
      </c>
      <c r="C24" s="56" t="s">
        <v>54</v>
      </c>
      <c r="D24" s="56" t="s">
        <v>54</v>
      </c>
      <c r="E24" s="56">
        <v>80.98</v>
      </c>
      <c r="F24" s="56">
        <v>88.29</v>
      </c>
      <c r="G24" s="56">
        <v>192.66</v>
      </c>
      <c r="H24" s="56">
        <v>104.74</v>
      </c>
      <c r="I24" s="56">
        <v>77.84</v>
      </c>
      <c r="J24" s="56" t="s">
        <v>54</v>
      </c>
      <c r="K24" s="56">
        <v>579.74</v>
      </c>
      <c r="L24" s="56">
        <v>172.05</v>
      </c>
      <c r="M24" s="56">
        <v>432.27</v>
      </c>
    </row>
    <row r="25" spans="1:13" ht="12.75">
      <c r="A25" s="55" t="s">
        <v>72</v>
      </c>
      <c r="B25" s="56" t="s">
        <v>54</v>
      </c>
      <c r="C25" s="56" t="s">
        <v>54</v>
      </c>
      <c r="D25" s="56" t="s">
        <v>54</v>
      </c>
      <c r="E25" s="56">
        <v>96</v>
      </c>
      <c r="F25" s="56">
        <v>151.2</v>
      </c>
      <c r="G25" s="56">
        <v>236.19</v>
      </c>
      <c r="H25" s="56">
        <v>121.85</v>
      </c>
      <c r="I25" s="56">
        <v>82.31</v>
      </c>
      <c r="J25" s="56" t="s">
        <v>54</v>
      </c>
      <c r="K25" s="56">
        <v>841.18</v>
      </c>
      <c r="L25" s="56">
        <v>174.84</v>
      </c>
      <c r="M25" s="56" t="s">
        <v>54</v>
      </c>
    </row>
    <row r="26" spans="1:15" ht="12.75">
      <c r="A26" s="55" t="s">
        <v>73</v>
      </c>
      <c r="B26" s="56">
        <v>1700.68</v>
      </c>
      <c r="C26" s="56" t="s">
        <v>54</v>
      </c>
      <c r="D26" s="56">
        <v>637.36</v>
      </c>
      <c r="E26" s="56">
        <v>112.11</v>
      </c>
      <c r="F26" s="56">
        <v>196.81</v>
      </c>
      <c r="G26" s="56">
        <v>262.4</v>
      </c>
      <c r="H26" s="56">
        <v>133.49</v>
      </c>
      <c r="I26" s="56">
        <v>101.1</v>
      </c>
      <c r="J26" s="56" t="s">
        <v>54</v>
      </c>
      <c r="K26" s="56">
        <v>754.12</v>
      </c>
      <c r="L26" s="56">
        <v>181.89</v>
      </c>
      <c r="M26" s="56" t="s">
        <v>54</v>
      </c>
      <c r="O26" s="79"/>
    </row>
    <row r="27" spans="1:13" ht="12.75">
      <c r="A27" s="55" t="s">
        <v>74</v>
      </c>
      <c r="B27" s="56">
        <v>595.8</v>
      </c>
      <c r="C27" s="56">
        <v>373.48</v>
      </c>
      <c r="D27" s="56">
        <v>326.95</v>
      </c>
      <c r="E27" s="56">
        <v>123.3</v>
      </c>
      <c r="F27" s="56">
        <v>342.39</v>
      </c>
      <c r="G27" s="56">
        <v>261.52</v>
      </c>
      <c r="H27" s="56">
        <v>139.59</v>
      </c>
      <c r="I27" s="56">
        <v>121.08</v>
      </c>
      <c r="J27" s="56">
        <v>313.44</v>
      </c>
      <c r="K27" s="56">
        <v>658.1</v>
      </c>
      <c r="L27" s="56">
        <v>187.26</v>
      </c>
      <c r="M27" s="56" t="s">
        <v>54</v>
      </c>
    </row>
    <row r="28" spans="1:13" ht="12.75">
      <c r="A28" s="55" t="s">
        <v>75</v>
      </c>
      <c r="B28" s="56">
        <v>375.55</v>
      </c>
      <c r="C28" s="56">
        <v>152.29</v>
      </c>
      <c r="D28" s="56">
        <v>207.46</v>
      </c>
      <c r="E28" s="56">
        <v>136.77</v>
      </c>
      <c r="F28" s="56">
        <v>380.02</v>
      </c>
      <c r="G28" s="56">
        <v>196.5</v>
      </c>
      <c r="H28" s="56">
        <v>127.14</v>
      </c>
      <c r="I28" s="56">
        <v>127.37</v>
      </c>
      <c r="J28" s="56">
        <v>202.99</v>
      </c>
      <c r="K28" s="56">
        <v>685.1</v>
      </c>
      <c r="L28" s="56">
        <v>197.83</v>
      </c>
      <c r="M28" s="56">
        <v>473.36</v>
      </c>
    </row>
    <row r="29" spans="1:13" ht="12.75">
      <c r="A29" s="55" t="s">
        <v>76</v>
      </c>
      <c r="B29" s="56">
        <v>379.64</v>
      </c>
      <c r="C29" s="56">
        <v>92.16</v>
      </c>
      <c r="D29" s="56">
        <v>172.95</v>
      </c>
      <c r="E29" s="56">
        <v>170.42</v>
      </c>
      <c r="F29" s="56">
        <v>448.97</v>
      </c>
      <c r="G29" s="56" t="s">
        <v>54</v>
      </c>
      <c r="H29" s="56">
        <v>131.09</v>
      </c>
      <c r="I29" s="56">
        <v>134.33</v>
      </c>
      <c r="J29" s="56">
        <v>163.97</v>
      </c>
      <c r="K29" s="56">
        <v>791.82</v>
      </c>
      <c r="L29" s="56">
        <v>162.06</v>
      </c>
      <c r="M29" s="56">
        <v>373.54</v>
      </c>
    </row>
    <row r="30" spans="1:13" ht="12.75">
      <c r="A30" s="55" t="s">
        <v>77</v>
      </c>
      <c r="B30" s="56">
        <v>456.18</v>
      </c>
      <c r="C30" s="56">
        <v>83.88</v>
      </c>
      <c r="D30" s="56">
        <v>169.58</v>
      </c>
      <c r="E30" s="56">
        <v>226.8</v>
      </c>
      <c r="F30" s="56">
        <v>585.8</v>
      </c>
      <c r="G30" s="56" t="s">
        <v>54</v>
      </c>
      <c r="H30" s="56">
        <v>112.65</v>
      </c>
      <c r="I30" s="56">
        <v>145.4</v>
      </c>
      <c r="J30" s="56">
        <v>185.97</v>
      </c>
      <c r="K30" s="56">
        <v>941.17</v>
      </c>
      <c r="L30" s="56">
        <v>127.91</v>
      </c>
      <c r="M30" s="56">
        <v>271.87</v>
      </c>
    </row>
    <row r="31" spans="1:13" ht="12.75">
      <c r="A31" s="55" t="s">
        <v>78</v>
      </c>
      <c r="B31" s="56" t="s">
        <v>54</v>
      </c>
      <c r="C31" s="56">
        <v>95.73</v>
      </c>
      <c r="D31" s="56">
        <v>203.78</v>
      </c>
      <c r="E31" s="56">
        <v>114.18</v>
      </c>
      <c r="F31" s="56">
        <v>562.46</v>
      </c>
      <c r="G31" s="56" t="s">
        <v>54</v>
      </c>
      <c r="H31" s="56">
        <v>98.02</v>
      </c>
      <c r="I31" s="56">
        <v>163.94</v>
      </c>
      <c r="J31" s="56">
        <v>199.56</v>
      </c>
      <c r="K31" s="56">
        <v>1204.7</v>
      </c>
      <c r="L31" s="56">
        <v>139.08</v>
      </c>
      <c r="M31" s="56">
        <v>255.92</v>
      </c>
    </row>
    <row r="32" spans="1:13" ht="12.75">
      <c r="A32" s="55" t="s">
        <v>79</v>
      </c>
      <c r="B32" s="75" t="s">
        <v>54</v>
      </c>
      <c r="C32" s="76">
        <v>98.42</v>
      </c>
      <c r="D32" s="76">
        <v>281.9</v>
      </c>
      <c r="E32" s="76">
        <v>88.58</v>
      </c>
      <c r="F32" s="76">
        <v>313.55</v>
      </c>
      <c r="G32" s="76">
        <v>413.4</v>
      </c>
      <c r="H32" s="76">
        <v>108.77</v>
      </c>
      <c r="I32" s="76">
        <v>172.95</v>
      </c>
      <c r="J32" s="76">
        <v>256.08</v>
      </c>
      <c r="K32" s="76">
        <v>1200.68</v>
      </c>
      <c r="L32" s="76">
        <v>143.92</v>
      </c>
      <c r="M32" s="76">
        <v>234.33</v>
      </c>
    </row>
    <row r="33" spans="1:13" s="15" customFormat="1" ht="12.75">
      <c r="A33" s="80" t="s">
        <v>146</v>
      </c>
      <c r="B33" s="75"/>
      <c r="C33" s="76">
        <v>103</v>
      </c>
      <c r="D33" s="76">
        <v>362</v>
      </c>
      <c r="E33" s="76">
        <v>95</v>
      </c>
      <c r="F33" s="76">
        <v>192</v>
      </c>
      <c r="G33" s="76">
        <v>430</v>
      </c>
      <c r="H33" s="76">
        <v>108</v>
      </c>
      <c r="I33" s="76">
        <v>168</v>
      </c>
      <c r="J33" s="76"/>
      <c r="K33" s="76">
        <v>1344</v>
      </c>
      <c r="L33" s="76">
        <v>166</v>
      </c>
      <c r="M33" s="76">
        <v>263</v>
      </c>
    </row>
    <row r="34" spans="1:13" ht="12.75">
      <c r="A34" s="80" t="s">
        <v>147</v>
      </c>
      <c r="B34" s="83"/>
      <c r="C34" s="83">
        <v>104</v>
      </c>
      <c r="D34" s="83"/>
      <c r="E34" s="83">
        <v>89</v>
      </c>
      <c r="F34" s="83">
        <v>91</v>
      </c>
      <c r="G34" s="83">
        <v>277</v>
      </c>
      <c r="H34" s="83">
        <v>112</v>
      </c>
      <c r="I34" s="83">
        <v>145</v>
      </c>
      <c r="J34" s="83"/>
      <c r="K34" s="84">
        <v>1275</v>
      </c>
      <c r="L34" s="83">
        <v>176</v>
      </c>
      <c r="M34" s="83">
        <v>340</v>
      </c>
    </row>
    <row r="35" spans="1:13" s="15" customFormat="1" ht="12.75">
      <c r="A35" s="80" t="s">
        <v>151</v>
      </c>
      <c r="B35" s="83"/>
      <c r="C35" s="83"/>
      <c r="D35" s="83"/>
      <c r="E35" s="83">
        <v>99</v>
      </c>
      <c r="F35" s="83">
        <v>79</v>
      </c>
      <c r="G35" s="83">
        <v>198</v>
      </c>
      <c r="H35" s="83">
        <v>122</v>
      </c>
      <c r="I35" s="83">
        <v>114</v>
      </c>
      <c r="J35" s="83"/>
      <c r="K35" s="84">
        <v>898</v>
      </c>
      <c r="L35" s="83">
        <v>180</v>
      </c>
      <c r="M35" s="83">
        <v>419</v>
      </c>
    </row>
    <row r="36" spans="1:13" ht="12.75">
      <c r="A36" s="80" t="s">
        <v>178</v>
      </c>
      <c r="B36" s="83"/>
      <c r="C36" s="83"/>
      <c r="D36" s="83"/>
      <c r="E36" s="83">
        <v>118</v>
      </c>
      <c r="F36" s="83">
        <v>113</v>
      </c>
      <c r="G36" s="83">
        <v>229</v>
      </c>
      <c r="H36" s="83">
        <v>153</v>
      </c>
      <c r="I36" s="83">
        <v>90</v>
      </c>
      <c r="J36" s="83"/>
      <c r="K36" s="83">
        <v>766</v>
      </c>
      <c r="L36" s="83">
        <v>204</v>
      </c>
      <c r="M36" s="83">
        <v>577</v>
      </c>
    </row>
    <row r="37" spans="1:13" s="15" customFormat="1" ht="12.75">
      <c r="A37" s="80" t="s">
        <v>186</v>
      </c>
      <c r="B37" s="83"/>
      <c r="C37" s="83"/>
      <c r="D37" s="83"/>
      <c r="E37" s="83">
        <v>173</v>
      </c>
      <c r="F37" s="83">
        <v>117</v>
      </c>
      <c r="G37" s="83">
        <v>237</v>
      </c>
      <c r="H37" s="83">
        <v>183</v>
      </c>
      <c r="I37" s="83">
        <v>81</v>
      </c>
      <c r="J37" s="83"/>
      <c r="K37" s="83">
        <v>843</v>
      </c>
      <c r="L37" s="83">
        <v>287</v>
      </c>
      <c r="M37" s="83"/>
    </row>
    <row r="38" spans="1:13" s="15" customFormat="1" ht="12.75">
      <c r="A38" s="80" t="s">
        <v>190</v>
      </c>
      <c r="B38" s="83"/>
      <c r="C38" s="83"/>
      <c r="D38" s="111">
        <v>706.96</v>
      </c>
      <c r="E38" s="111">
        <v>288.53</v>
      </c>
      <c r="F38" s="111">
        <v>112.34</v>
      </c>
      <c r="G38" s="111">
        <v>222.97</v>
      </c>
      <c r="H38" s="111">
        <v>240.24</v>
      </c>
      <c r="I38" s="111">
        <v>90.65</v>
      </c>
      <c r="J38" s="111"/>
      <c r="K38" s="111">
        <v>774.85</v>
      </c>
      <c r="L38" s="111">
        <v>390.65</v>
      </c>
      <c r="M38" s="112"/>
    </row>
    <row r="39" spans="1:13" s="15" customFormat="1" ht="12.75">
      <c r="A39" s="80" t="s">
        <v>210</v>
      </c>
      <c r="B39" s="111">
        <v>726.32</v>
      </c>
      <c r="C39" s="111">
        <v>372.55</v>
      </c>
      <c r="D39" s="111">
        <v>384.55</v>
      </c>
      <c r="E39" s="111">
        <v>237.93</v>
      </c>
      <c r="F39" s="111">
        <v>165.08</v>
      </c>
      <c r="G39" s="111">
        <v>274.24</v>
      </c>
      <c r="H39" s="111">
        <v>277.96</v>
      </c>
      <c r="I39" s="111">
        <v>144.12</v>
      </c>
      <c r="J39" s="111">
        <v>370.2</v>
      </c>
      <c r="K39" s="111">
        <v>622.89</v>
      </c>
      <c r="L39" s="111">
        <v>463.2</v>
      </c>
      <c r="M39" s="111"/>
    </row>
    <row r="40" spans="1:14" ht="12.75">
      <c r="A40" s="80" t="s">
        <v>211</v>
      </c>
      <c r="B40" s="111">
        <v>513.32</v>
      </c>
      <c r="C40" s="111">
        <v>260.03</v>
      </c>
      <c r="D40" s="111">
        <v>288.39</v>
      </c>
      <c r="E40" s="111">
        <v>357.7</v>
      </c>
      <c r="F40" s="111">
        <v>174.53</v>
      </c>
      <c r="G40" s="111"/>
      <c r="H40" s="111">
        <v>323.64</v>
      </c>
      <c r="I40" s="111">
        <v>161.86</v>
      </c>
      <c r="J40" s="111">
        <v>272.05</v>
      </c>
      <c r="K40" s="111">
        <v>596.68</v>
      </c>
      <c r="L40" s="111">
        <v>390.55</v>
      </c>
      <c r="M40" s="111">
        <v>595.19</v>
      </c>
      <c r="N40" s="15"/>
    </row>
    <row r="41" spans="1:13" s="15" customFormat="1" ht="12.75">
      <c r="A41" s="80" t="s">
        <v>254</v>
      </c>
      <c r="B41" s="121">
        <v>645.77</v>
      </c>
      <c r="C41" s="121">
        <v>118.64</v>
      </c>
      <c r="D41" s="121">
        <v>236.52</v>
      </c>
      <c r="E41" s="121"/>
      <c r="F41" s="121">
        <v>187.23</v>
      </c>
      <c r="G41" s="121"/>
      <c r="H41" s="121">
        <v>226.17</v>
      </c>
      <c r="I41" s="121">
        <v>169.8</v>
      </c>
      <c r="J41" s="121">
        <v>248</v>
      </c>
      <c r="K41" s="121">
        <v>565</v>
      </c>
      <c r="L41" s="121">
        <v>199.02</v>
      </c>
      <c r="M41" s="111">
        <v>363</v>
      </c>
    </row>
    <row r="42" spans="1:13" s="15" customFormat="1" ht="12.75">
      <c r="A42" s="80" t="s">
        <v>269</v>
      </c>
      <c r="B42" s="122"/>
      <c r="C42" s="121">
        <v>99.38</v>
      </c>
      <c r="D42" s="121">
        <v>235</v>
      </c>
      <c r="E42" s="121"/>
      <c r="F42" s="121">
        <v>306.06</v>
      </c>
      <c r="G42" s="121"/>
      <c r="H42" s="121">
        <v>142.43</v>
      </c>
      <c r="I42" s="121">
        <v>191.49</v>
      </c>
      <c r="J42" s="121">
        <v>282.83</v>
      </c>
      <c r="K42" s="121">
        <v>625.08</v>
      </c>
      <c r="L42" s="121">
        <v>185.51</v>
      </c>
      <c r="M42" s="121">
        <v>271</v>
      </c>
    </row>
    <row r="43" spans="1:13" s="15" customFormat="1" ht="12.75">
      <c r="A43" s="80" t="s">
        <v>294</v>
      </c>
      <c r="B43" s="122"/>
      <c r="C43" s="121">
        <v>94.24</v>
      </c>
      <c r="D43" s="121">
        <v>275.22</v>
      </c>
      <c r="E43" s="121">
        <v>131</v>
      </c>
      <c r="F43" s="121">
        <v>464.87</v>
      </c>
      <c r="G43" s="121"/>
      <c r="H43" s="121">
        <v>130.45</v>
      </c>
      <c r="I43" s="121">
        <v>198.19</v>
      </c>
      <c r="J43" s="121">
        <v>250.65</v>
      </c>
      <c r="K43" s="121">
        <v>680.13</v>
      </c>
      <c r="L43" s="121">
        <v>193.31</v>
      </c>
      <c r="M43" s="121">
        <v>251.05</v>
      </c>
    </row>
    <row r="44" spans="1:13" s="15" customFormat="1" ht="12.75">
      <c r="A44" s="80" t="s">
        <v>359</v>
      </c>
      <c r="B44" s="152"/>
      <c r="C44" s="121">
        <v>95.63</v>
      </c>
      <c r="D44" s="121">
        <v>436.89</v>
      </c>
      <c r="E44" s="121">
        <v>97.42</v>
      </c>
      <c r="F44" s="121">
        <v>333.95</v>
      </c>
      <c r="G44" s="121">
        <v>545.11</v>
      </c>
      <c r="H44" s="121">
        <v>140</v>
      </c>
      <c r="I44" s="121">
        <v>185.27</v>
      </c>
      <c r="J44" s="121">
        <v>324.59</v>
      </c>
      <c r="K44" s="121">
        <v>609.09</v>
      </c>
      <c r="L44" s="121">
        <v>196.25</v>
      </c>
      <c r="M44" s="121">
        <v>288.32</v>
      </c>
    </row>
    <row r="45" spans="1:13" s="15" customFormat="1" ht="12.75">
      <c r="A45" s="80" t="s">
        <v>471</v>
      </c>
      <c r="B45" s="152"/>
      <c r="C45" s="264">
        <v>89.11</v>
      </c>
      <c r="D45" s="264"/>
      <c r="E45" s="264">
        <v>78.44</v>
      </c>
      <c r="F45" s="264">
        <v>201.44</v>
      </c>
      <c r="G45" s="264">
        <v>397.11</v>
      </c>
      <c r="H45" s="264">
        <v>136.11</v>
      </c>
      <c r="I45" s="264">
        <v>202.25</v>
      </c>
      <c r="J45" s="264"/>
      <c r="K45" s="264">
        <v>608.26</v>
      </c>
      <c r="L45" s="264">
        <v>198.26</v>
      </c>
      <c r="M45" s="264">
        <v>296.66</v>
      </c>
    </row>
    <row r="46" spans="1:13" ht="12.75">
      <c r="A46" s="360" t="s">
        <v>120</v>
      </c>
      <c r="B46" s="361" t="s">
        <v>26</v>
      </c>
      <c r="C46" s="361" t="s">
        <v>26</v>
      </c>
      <c r="D46" s="361" t="s">
        <v>26</v>
      </c>
      <c r="E46" s="361" t="s">
        <v>26</v>
      </c>
      <c r="F46" s="361" t="s">
        <v>26</v>
      </c>
      <c r="G46" s="361" t="s">
        <v>26</v>
      </c>
      <c r="H46" s="361" t="s">
        <v>26</v>
      </c>
      <c r="I46" s="361" t="s">
        <v>26</v>
      </c>
      <c r="J46" s="361" t="s">
        <v>26</v>
      </c>
      <c r="K46" s="361" t="s">
        <v>26</v>
      </c>
      <c r="L46" s="361" t="s">
        <v>26</v>
      </c>
      <c r="M46" s="361" t="s">
        <v>26</v>
      </c>
    </row>
    <row r="47" spans="1:13" ht="12.75">
      <c r="A47" s="23"/>
      <c r="B47" s="23"/>
      <c r="C47" s="23"/>
      <c r="D47" s="23"/>
      <c r="E47" s="23"/>
      <c r="F47" s="23"/>
      <c r="G47" s="23"/>
      <c r="H47" s="23"/>
      <c r="I47" s="23"/>
      <c r="J47" s="23"/>
      <c r="K47" s="23"/>
      <c r="L47" s="23"/>
      <c r="M47" s="23"/>
    </row>
    <row r="48" spans="1:13" ht="12.75">
      <c r="A48" s="23"/>
      <c r="B48" s="23"/>
      <c r="C48" s="23"/>
      <c r="D48" s="23"/>
      <c r="E48" s="23"/>
      <c r="F48" s="23"/>
      <c r="G48" s="23"/>
      <c r="H48" s="23"/>
      <c r="I48" s="23"/>
      <c r="J48" s="23"/>
      <c r="K48" s="23"/>
      <c r="L48" s="23"/>
      <c r="M48" s="23"/>
    </row>
    <row r="49" spans="1:13" ht="12.75">
      <c r="A49" s="23"/>
      <c r="B49" s="23"/>
      <c r="C49" s="23"/>
      <c r="D49" s="23"/>
      <c r="E49" s="23"/>
      <c r="F49" s="23"/>
      <c r="G49" s="23"/>
      <c r="H49" s="23"/>
      <c r="I49" s="23"/>
      <c r="J49" s="23"/>
      <c r="K49" s="23"/>
      <c r="L49" s="23"/>
      <c r="M49" s="23"/>
    </row>
    <row r="50" spans="1:13" ht="12.75">
      <c r="A50" s="23"/>
      <c r="B50" s="23"/>
      <c r="C50" s="23"/>
      <c r="D50" s="23"/>
      <c r="E50" s="23"/>
      <c r="F50" s="23"/>
      <c r="G50" s="23"/>
      <c r="H50" s="23"/>
      <c r="I50" s="23"/>
      <c r="J50" s="23"/>
      <c r="K50" s="23"/>
      <c r="L50" s="23"/>
      <c r="M50" s="23"/>
    </row>
    <row r="51" spans="1:13" ht="12.75">
      <c r="A51" s="23"/>
      <c r="B51" s="23"/>
      <c r="C51" s="23"/>
      <c r="D51" s="23"/>
      <c r="E51" s="23"/>
      <c r="F51" s="23"/>
      <c r="G51" s="23"/>
      <c r="H51" s="23"/>
      <c r="I51" s="23"/>
      <c r="J51" s="23"/>
      <c r="K51" s="23"/>
      <c r="L51" s="23"/>
      <c r="M51" s="23"/>
    </row>
    <row r="52" spans="1:13" ht="12.75">
      <c r="A52" s="23"/>
      <c r="B52" s="23"/>
      <c r="C52" s="23"/>
      <c r="D52" s="23"/>
      <c r="E52" s="23"/>
      <c r="F52" s="23"/>
      <c r="G52" s="23"/>
      <c r="H52" s="23"/>
      <c r="I52" s="23"/>
      <c r="J52" s="23"/>
      <c r="K52" s="23"/>
      <c r="L52" s="23"/>
      <c r="M52" s="23"/>
    </row>
    <row r="53" spans="1:13" ht="12.75">
      <c r="A53" s="23"/>
      <c r="B53" s="23"/>
      <c r="C53" s="23"/>
      <c r="D53" s="23"/>
      <c r="E53" s="23"/>
      <c r="F53" s="23"/>
      <c r="G53" s="23"/>
      <c r="H53" s="23"/>
      <c r="I53" s="23"/>
      <c r="J53" s="23"/>
      <c r="K53" s="23"/>
      <c r="L53" s="23"/>
      <c r="M53" s="23"/>
    </row>
    <row r="54" spans="1:13" ht="12.75">
      <c r="A54" s="23"/>
      <c r="B54" s="23"/>
      <c r="C54" s="23"/>
      <c r="D54" s="23"/>
      <c r="E54" s="23"/>
      <c r="F54" s="23"/>
      <c r="G54" s="23"/>
      <c r="H54" s="23"/>
      <c r="I54" s="23"/>
      <c r="J54" s="23"/>
      <c r="K54" s="23"/>
      <c r="L54" s="23"/>
      <c r="M54" s="23"/>
    </row>
    <row r="55" spans="1:13" ht="12.75">
      <c r="A55" s="23"/>
      <c r="B55" s="23"/>
      <c r="C55" s="23"/>
      <c r="D55" s="23"/>
      <c r="E55" s="23"/>
      <c r="F55" s="23"/>
      <c r="G55" s="23"/>
      <c r="H55" s="23"/>
      <c r="I55" s="23"/>
      <c r="J55" s="23"/>
      <c r="K55" s="23"/>
      <c r="L55" s="23"/>
      <c r="M55" s="23"/>
    </row>
    <row r="56" spans="1:13" ht="12.75">
      <c r="A56" s="23"/>
      <c r="B56" s="23"/>
      <c r="C56" s="23"/>
      <c r="D56" s="23"/>
      <c r="E56" s="23"/>
      <c r="F56" s="23"/>
      <c r="G56" s="23"/>
      <c r="H56" s="23"/>
      <c r="I56" s="23"/>
      <c r="J56" s="23"/>
      <c r="K56" s="23"/>
      <c r="L56" s="23"/>
      <c r="M56" s="23"/>
    </row>
    <row r="61" ht="12.75">
      <c r="D61" s="15"/>
    </row>
    <row r="63" spans="5:13" ht="12.75">
      <c r="E63" s="106"/>
      <c r="F63" s="106"/>
      <c r="G63" s="106"/>
      <c r="H63" s="106"/>
      <c r="I63" s="106"/>
      <c r="J63" s="106"/>
      <c r="K63" s="106"/>
      <c r="L63" s="106"/>
      <c r="M63" s="106"/>
    </row>
    <row r="65" spans="4:13" ht="12.75">
      <c r="D65" s="79"/>
      <c r="E65" s="56"/>
      <c r="F65" s="56"/>
      <c r="G65" s="56"/>
      <c r="H65" s="56"/>
      <c r="I65" s="56"/>
      <c r="J65" s="56"/>
      <c r="K65" s="56"/>
      <c r="L65" s="56"/>
      <c r="M65" s="56"/>
    </row>
    <row r="67" spans="4:13" ht="12.75">
      <c r="D67" s="79"/>
      <c r="E67" s="83"/>
      <c r="F67" s="83"/>
      <c r="G67" s="83"/>
      <c r="H67" s="83"/>
      <c r="I67" s="83"/>
      <c r="J67" s="83"/>
      <c r="K67" s="83"/>
      <c r="L67" s="83"/>
      <c r="M67" s="83"/>
    </row>
    <row r="69" spans="4:13" ht="12.75">
      <c r="D69" s="15"/>
      <c r="E69" s="104"/>
      <c r="F69" s="104"/>
      <c r="G69" s="104"/>
      <c r="H69" s="104"/>
      <c r="I69" s="104"/>
      <c r="J69" s="104"/>
      <c r="K69" s="104"/>
      <c r="L69" s="104"/>
      <c r="M69" s="104"/>
    </row>
    <row r="79" spans="2:13" ht="12.75">
      <c r="B79" s="357"/>
      <c r="C79" s="357"/>
      <c r="D79" s="357"/>
      <c r="E79" s="357"/>
      <c r="F79" s="357"/>
      <c r="G79" s="357"/>
      <c r="H79" s="357"/>
      <c r="I79" s="357"/>
      <c r="J79" s="357"/>
      <c r="K79" s="357"/>
      <c r="L79" s="357"/>
      <c r="M79" s="357"/>
    </row>
    <row r="80" spans="2:13" ht="12.75">
      <c r="B80" s="105"/>
      <c r="C80" s="105"/>
      <c r="D80" s="105"/>
      <c r="E80" s="105"/>
      <c r="F80" s="105"/>
      <c r="G80" s="105"/>
      <c r="H80" s="105"/>
      <c r="I80" s="105"/>
      <c r="J80" s="105"/>
      <c r="K80" s="105"/>
      <c r="L80" s="105"/>
      <c r="M80" s="105"/>
    </row>
    <row r="82" spans="1:13" ht="12.75">
      <c r="A82" s="79"/>
      <c r="B82" s="50"/>
      <c r="C82" s="50"/>
      <c r="D82" s="50"/>
      <c r="E82" s="50"/>
      <c r="F82" s="57"/>
      <c r="G82" s="57"/>
      <c r="H82" s="58"/>
      <c r="I82" s="58"/>
      <c r="J82" s="58"/>
      <c r="K82" s="58"/>
      <c r="L82" s="58"/>
      <c r="M82" s="58"/>
    </row>
    <row r="84" spans="1:13" ht="12.75">
      <c r="A84" s="79"/>
      <c r="B84" s="103"/>
      <c r="C84" s="50"/>
      <c r="D84" s="48"/>
      <c r="E84" s="48"/>
      <c r="F84" s="81"/>
      <c r="G84" s="81"/>
      <c r="H84" s="48"/>
      <c r="I84" s="48"/>
      <c r="J84" s="48"/>
      <c r="K84" s="48"/>
      <c r="L84" s="48"/>
      <c r="M84" s="48"/>
    </row>
    <row r="87" spans="1:13" ht="12.75">
      <c r="A87" s="15"/>
      <c r="B87" s="104"/>
      <c r="C87" s="104"/>
      <c r="D87" s="104"/>
      <c r="E87" s="104"/>
      <c r="F87" s="104"/>
      <c r="G87" s="104"/>
      <c r="H87" s="104"/>
      <c r="I87" s="104"/>
      <c r="J87" s="104"/>
      <c r="K87" s="104"/>
      <c r="L87" s="104"/>
      <c r="M87" s="104"/>
    </row>
    <row r="88" ht="12.75">
      <c r="A88" s="15"/>
    </row>
    <row r="89" ht="12.75">
      <c r="A89" s="15"/>
    </row>
    <row r="90" spans="1:12" ht="12.75">
      <c r="A90" s="15"/>
      <c r="B90" s="104"/>
      <c r="C90" s="104"/>
      <c r="D90" s="104"/>
      <c r="E90" s="104"/>
      <c r="F90" s="104"/>
      <c r="G90" s="104"/>
      <c r="H90" s="104"/>
      <c r="I90" s="104"/>
      <c r="J90" s="104"/>
      <c r="K90" s="104"/>
      <c r="L90" s="104"/>
    </row>
  </sheetData>
  <sheetProtection/>
  <mergeCells count="11">
    <mergeCell ref="J79:K79"/>
    <mergeCell ref="L79:M79"/>
    <mergeCell ref="A1:M1"/>
    <mergeCell ref="A3:M3"/>
    <mergeCell ref="A2:M2"/>
    <mergeCell ref="A4:M4"/>
    <mergeCell ref="A46:M46"/>
    <mergeCell ref="B79:C79"/>
    <mergeCell ref="D79:E79"/>
    <mergeCell ref="F79:G79"/>
    <mergeCell ref="H79:I79"/>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0" r:id="rId2"/>
  <headerFooter>
    <oddFooter>&amp;C&amp;"Arial,Normal"&amp;10 16</oddFooter>
  </headerFooter>
  <rowBreaks count="1" manualBreakCount="1">
    <brk id="58" max="12" man="1"/>
  </rowBreaks>
  <drawing r:id="rId1"/>
</worksheet>
</file>

<file path=xl/worksheets/sheet11.xml><?xml version="1.0" encoding="utf-8"?>
<worksheet xmlns="http://schemas.openxmlformats.org/spreadsheetml/2006/main" xmlns:r="http://schemas.openxmlformats.org/officeDocument/2006/relationships">
  <dimension ref="A1:Q63"/>
  <sheetViews>
    <sheetView view="pageBreakPreview" zoomScaleSheetLayoutView="100" zoomScalePageLayoutView="0" workbookViewId="0" topLeftCell="A1">
      <selection activeCell="S47" sqref="S47"/>
    </sheetView>
  </sheetViews>
  <sheetFormatPr defaultColWidth="11.421875" defaultRowHeight="15"/>
  <cols>
    <col min="1" max="1" width="10.57421875" style="7" customWidth="1"/>
    <col min="2" max="17" width="10.00390625" style="5" customWidth="1"/>
    <col min="18" max="16384" width="11.421875" style="5" customWidth="1"/>
  </cols>
  <sheetData>
    <row r="1" spans="1:17" ht="12.75">
      <c r="A1" s="326" t="s">
        <v>189</v>
      </c>
      <c r="B1" s="326"/>
      <c r="C1" s="326"/>
      <c r="D1" s="326"/>
      <c r="E1" s="326"/>
      <c r="F1" s="326"/>
      <c r="G1" s="326"/>
      <c r="H1" s="326"/>
      <c r="I1" s="326"/>
      <c r="J1" s="326"/>
      <c r="K1" s="326"/>
      <c r="L1" s="326"/>
      <c r="M1" s="326"/>
      <c r="N1" s="326"/>
      <c r="O1" s="326"/>
      <c r="P1" s="326"/>
      <c r="Q1" s="326"/>
    </row>
    <row r="2" spans="1:17" s="14" customFormat="1" ht="12.75">
      <c r="A2" s="326" t="s">
        <v>121</v>
      </c>
      <c r="B2" s="326"/>
      <c r="C2" s="326"/>
      <c r="D2" s="326"/>
      <c r="E2" s="326"/>
      <c r="F2" s="326"/>
      <c r="G2" s="326"/>
      <c r="H2" s="326"/>
      <c r="I2" s="326"/>
      <c r="J2" s="326"/>
      <c r="K2" s="326"/>
      <c r="L2" s="326"/>
      <c r="M2" s="326"/>
      <c r="N2" s="326"/>
      <c r="O2" s="326"/>
      <c r="P2" s="326"/>
      <c r="Q2" s="326"/>
    </row>
    <row r="3" spans="1:17" ht="12.75">
      <c r="A3" s="326" t="s">
        <v>80</v>
      </c>
      <c r="B3" s="326"/>
      <c r="C3" s="326"/>
      <c r="D3" s="326"/>
      <c r="E3" s="326"/>
      <c r="F3" s="326"/>
      <c r="G3" s="326"/>
      <c r="H3" s="326"/>
      <c r="I3" s="326"/>
      <c r="J3" s="326"/>
      <c r="K3" s="326"/>
      <c r="L3" s="326"/>
      <c r="M3" s="326"/>
      <c r="N3" s="326"/>
      <c r="O3" s="326"/>
      <c r="P3" s="326"/>
      <c r="Q3" s="326"/>
    </row>
    <row r="4" spans="1:17" ht="12.75">
      <c r="A4" s="326" t="s">
        <v>81</v>
      </c>
      <c r="B4" s="326"/>
      <c r="C4" s="326"/>
      <c r="D4" s="326"/>
      <c r="E4" s="326"/>
      <c r="F4" s="326"/>
      <c r="G4" s="326"/>
      <c r="H4" s="326"/>
      <c r="I4" s="326"/>
      <c r="J4" s="326"/>
      <c r="K4" s="326"/>
      <c r="L4" s="326"/>
      <c r="M4" s="326"/>
      <c r="N4" s="326"/>
      <c r="O4" s="326"/>
      <c r="P4" s="326"/>
      <c r="Q4" s="326"/>
    </row>
    <row r="5" spans="1:17" s="15" customFormat="1" ht="12.75">
      <c r="A5" s="153"/>
      <c r="B5" s="153"/>
      <c r="C5" s="153"/>
      <c r="D5" s="153"/>
      <c r="E5" s="153"/>
      <c r="F5" s="153"/>
      <c r="G5" s="153"/>
      <c r="H5" s="153"/>
      <c r="I5" s="153"/>
      <c r="J5" s="153"/>
      <c r="K5" s="153"/>
      <c r="L5" s="153"/>
      <c r="M5" s="153"/>
      <c r="N5" s="155"/>
      <c r="O5" s="155"/>
      <c r="P5" s="155"/>
      <c r="Q5" s="155"/>
    </row>
    <row r="6" spans="1:17" ht="24.75" customHeight="1">
      <c r="A6" s="319" t="s">
        <v>52</v>
      </c>
      <c r="B6" s="363" t="s">
        <v>50</v>
      </c>
      <c r="C6" s="363"/>
      <c r="D6" s="363" t="s">
        <v>86</v>
      </c>
      <c r="E6" s="363"/>
      <c r="F6" s="363" t="s">
        <v>87</v>
      </c>
      <c r="G6" s="363"/>
      <c r="H6" s="363" t="s">
        <v>88</v>
      </c>
      <c r="I6" s="363"/>
      <c r="J6" s="363" t="s">
        <v>89</v>
      </c>
      <c r="K6" s="363"/>
      <c r="L6" s="363" t="s">
        <v>90</v>
      </c>
      <c r="M6" s="363"/>
      <c r="N6" s="363" t="s">
        <v>37</v>
      </c>
      <c r="O6" s="363"/>
      <c r="P6" s="363" t="s">
        <v>39</v>
      </c>
      <c r="Q6" s="363"/>
    </row>
    <row r="7" spans="1:17" ht="24.75" customHeight="1">
      <c r="A7" s="324"/>
      <c r="B7" s="168" t="s">
        <v>400</v>
      </c>
      <c r="C7" s="168" t="s">
        <v>82</v>
      </c>
      <c r="D7" s="168" t="s">
        <v>400</v>
      </c>
      <c r="E7" s="168" t="s">
        <v>82</v>
      </c>
      <c r="F7" s="168" t="s">
        <v>400</v>
      </c>
      <c r="G7" s="168" t="s">
        <v>82</v>
      </c>
      <c r="H7" s="168" t="s">
        <v>400</v>
      </c>
      <c r="I7" s="168" t="s">
        <v>82</v>
      </c>
      <c r="J7" s="168" t="s">
        <v>400</v>
      </c>
      <c r="K7" s="168" t="s">
        <v>82</v>
      </c>
      <c r="L7" s="168" t="s">
        <v>400</v>
      </c>
      <c r="M7" s="168" t="s">
        <v>82</v>
      </c>
      <c r="N7" s="168" t="s">
        <v>400</v>
      </c>
      <c r="O7" s="168" t="s">
        <v>82</v>
      </c>
      <c r="P7" s="168" t="s">
        <v>400</v>
      </c>
      <c r="Q7" s="168" t="s">
        <v>82</v>
      </c>
    </row>
    <row r="8" spans="1:17" ht="12.75">
      <c r="A8" s="55" t="s">
        <v>53</v>
      </c>
      <c r="B8" s="50">
        <v>2002.625</v>
      </c>
      <c r="C8" s="50">
        <v>1900</v>
      </c>
      <c r="D8" s="50">
        <v>388.75</v>
      </c>
      <c r="E8" s="50">
        <v>256.25</v>
      </c>
      <c r="F8" s="57">
        <v>0</v>
      </c>
      <c r="G8" s="57">
        <v>0</v>
      </c>
      <c r="H8" s="48"/>
      <c r="I8" s="48"/>
      <c r="J8" s="58">
        <v>481.53333333333336</v>
      </c>
      <c r="K8" s="58">
        <v>271.875</v>
      </c>
      <c r="L8" s="58">
        <v>585.5625</v>
      </c>
      <c r="M8" s="58">
        <v>264.1666666666667</v>
      </c>
      <c r="N8" s="58">
        <v>707.3333333333334</v>
      </c>
      <c r="O8" s="58">
        <v>291.6666666666667</v>
      </c>
      <c r="P8" s="58"/>
      <c r="Q8" s="58"/>
    </row>
    <row r="9" spans="1:17" ht="12.75">
      <c r="A9" s="55" t="s">
        <v>55</v>
      </c>
      <c r="B9" s="50">
        <v>2244.7</v>
      </c>
      <c r="C9" s="50">
        <v>2050</v>
      </c>
      <c r="D9" s="50">
        <v>342.75</v>
      </c>
      <c r="E9" s="50">
        <v>225</v>
      </c>
      <c r="F9" s="57">
        <v>0</v>
      </c>
      <c r="G9" s="57">
        <v>0</v>
      </c>
      <c r="H9" s="48"/>
      <c r="I9" s="48"/>
      <c r="J9" s="58">
        <v>488.55</v>
      </c>
      <c r="K9" s="58">
        <v>274</v>
      </c>
      <c r="L9" s="58">
        <v>583</v>
      </c>
      <c r="M9" s="58">
        <v>250</v>
      </c>
      <c r="N9" s="58">
        <v>686.5</v>
      </c>
      <c r="O9" s="58">
        <v>346.42857142857144</v>
      </c>
      <c r="P9" s="58"/>
      <c r="Q9" s="58"/>
    </row>
    <row r="10" spans="1:17" ht="12.75">
      <c r="A10" s="55" t="s">
        <v>56</v>
      </c>
      <c r="B10" s="50">
        <v>2765</v>
      </c>
      <c r="C10" s="50">
        <v>2418.75</v>
      </c>
      <c r="D10" s="50">
        <v>318.25</v>
      </c>
      <c r="E10" s="50">
        <v>225</v>
      </c>
      <c r="F10" s="57">
        <v>555.75</v>
      </c>
      <c r="G10" s="57">
        <v>246.875</v>
      </c>
      <c r="H10" s="48"/>
      <c r="I10" s="48"/>
      <c r="J10" s="58">
        <v>476</v>
      </c>
      <c r="K10" s="58">
        <v>275</v>
      </c>
      <c r="L10" s="58">
        <v>597.84375</v>
      </c>
      <c r="M10" s="58">
        <v>297.8125</v>
      </c>
      <c r="N10" s="58">
        <v>567.1</v>
      </c>
      <c r="O10" s="58">
        <v>340</v>
      </c>
      <c r="P10" s="58"/>
      <c r="Q10" s="58"/>
    </row>
    <row r="11" spans="1:17" ht="12.75">
      <c r="A11" s="55" t="s">
        <v>57</v>
      </c>
      <c r="B11" s="50">
        <v>2714.875</v>
      </c>
      <c r="C11" s="50">
        <v>1800</v>
      </c>
      <c r="D11" s="50">
        <v>241.3125</v>
      </c>
      <c r="E11" s="50">
        <v>156.25</v>
      </c>
      <c r="F11" s="57">
        <v>438.25</v>
      </c>
      <c r="G11" s="57">
        <v>240.625</v>
      </c>
      <c r="H11" s="50">
        <v>669.5</v>
      </c>
      <c r="I11" s="50">
        <v>325</v>
      </c>
      <c r="J11" s="58">
        <v>440.2307692307692</v>
      </c>
      <c r="K11" s="58">
        <v>267.5</v>
      </c>
      <c r="L11" s="58">
        <v>597.28125</v>
      </c>
      <c r="M11" s="58">
        <v>301.41666666666663</v>
      </c>
      <c r="N11" s="58">
        <v>546.75</v>
      </c>
      <c r="O11" s="58">
        <v>375</v>
      </c>
      <c r="P11" s="58"/>
      <c r="Q11" s="58"/>
    </row>
    <row r="12" spans="1:17" ht="12.75">
      <c r="A12" s="55" t="s">
        <v>58</v>
      </c>
      <c r="B12" s="50">
        <v>2092.45</v>
      </c>
      <c r="C12" s="50">
        <v>1305.8823529411766</v>
      </c>
      <c r="D12" s="50">
        <v>206.75</v>
      </c>
      <c r="E12" s="50">
        <v>100</v>
      </c>
      <c r="F12" s="57">
        <v>382.45</v>
      </c>
      <c r="G12" s="57">
        <v>207.5</v>
      </c>
      <c r="H12" s="50">
        <v>609</v>
      </c>
      <c r="I12" s="50">
        <v>342.5</v>
      </c>
      <c r="J12" s="58">
        <v>385.09375</v>
      </c>
      <c r="K12" s="58">
        <v>281.25</v>
      </c>
      <c r="L12" s="58">
        <v>525.95</v>
      </c>
      <c r="M12" s="58">
        <v>288.5</v>
      </c>
      <c r="N12" s="58">
        <v>549.9375</v>
      </c>
      <c r="O12" s="58">
        <v>384.375</v>
      </c>
      <c r="P12" s="58"/>
      <c r="Q12" s="58"/>
    </row>
    <row r="13" spans="1:17" ht="12.75">
      <c r="A13" s="55" t="s">
        <v>59</v>
      </c>
      <c r="B13" s="50">
        <v>1296.6875</v>
      </c>
      <c r="C13" s="50">
        <v>1037.5</v>
      </c>
      <c r="D13" s="50">
        <v>147.85</v>
      </c>
      <c r="E13" s="50">
        <v>100</v>
      </c>
      <c r="F13" s="57">
        <v>371.1875</v>
      </c>
      <c r="G13" s="57">
        <v>243.75</v>
      </c>
      <c r="H13" s="50">
        <v>705.5625</v>
      </c>
      <c r="I13" s="50">
        <v>412.5</v>
      </c>
      <c r="J13" s="58">
        <v>356.77777777777777</v>
      </c>
      <c r="K13" s="58">
        <v>247.91666666666669</v>
      </c>
      <c r="L13" s="58">
        <v>518</v>
      </c>
      <c r="M13" s="58">
        <v>279</v>
      </c>
      <c r="N13" s="58">
        <v>553.4</v>
      </c>
      <c r="O13" s="58">
        <v>431.57894736842104</v>
      </c>
      <c r="P13" s="58"/>
      <c r="Q13" s="58"/>
    </row>
    <row r="14" spans="1:17" ht="12.75">
      <c r="A14" s="55" t="s">
        <v>60</v>
      </c>
      <c r="B14" s="50">
        <v>1214.875</v>
      </c>
      <c r="C14" s="50">
        <v>962.5</v>
      </c>
      <c r="D14" s="50">
        <v>188.95</v>
      </c>
      <c r="E14" s="50">
        <v>104.16666666666667</v>
      </c>
      <c r="F14" s="57">
        <v>395.625</v>
      </c>
      <c r="G14" s="57">
        <v>246.875</v>
      </c>
      <c r="H14" s="50">
        <v>765.75</v>
      </c>
      <c r="I14" s="50">
        <v>468.75</v>
      </c>
      <c r="J14" s="58">
        <v>373.375</v>
      </c>
      <c r="K14" s="58">
        <v>225</v>
      </c>
      <c r="L14" s="58">
        <v>525.1875</v>
      </c>
      <c r="M14" s="58">
        <v>292.1875</v>
      </c>
      <c r="N14" s="58">
        <v>544.5333333333333</v>
      </c>
      <c r="O14" s="58">
        <v>421.875</v>
      </c>
      <c r="P14" s="58"/>
      <c r="Q14" s="58"/>
    </row>
    <row r="15" spans="1:17" ht="12.75">
      <c r="A15" s="55" t="s">
        <v>61</v>
      </c>
      <c r="B15" s="50">
        <v>1061.9722222222222</v>
      </c>
      <c r="C15" s="50">
        <v>901.4285714285714</v>
      </c>
      <c r="D15" s="50">
        <v>273.9512195121951</v>
      </c>
      <c r="E15" s="50">
        <v>118.38709677419355</v>
      </c>
      <c r="F15" s="57">
        <v>449.72727272727275</v>
      </c>
      <c r="G15" s="57">
        <v>261.3888888888889</v>
      </c>
      <c r="H15" s="50">
        <v>811.0909090909091</v>
      </c>
      <c r="I15" s="50">
        <v>466.6666666666667</v>
      </c>
      <c r="J15" s="58">
        <v>428.3611111111111</v>
      </c>
      <c r="K15" s="58">
        <v>309.72222222222223</v>
      </c>
      <c r="L15" s="58">
        <v>662.4583333333333</v>
      </c>
      <c r="M15" s="58">
        <v>392.3611111111111</v>
      </c>
      <c r="N15" s="58">
        <v>574.6666666666666</v>
      </c>
      <c r="O15" s="58">
        <v>475</v>
      </c>
      <c r="P15" s="58"/>
      <c r="Q15" s="58"/>
    </row>
    <row r="16" spans="1:17" ht="12.75">
      <c r="A16" s="55" t="s">
        <v>62</v>
      </c>
      <c r="B16" s="50">
        <v>981.375</v>
      </c>
      <c r="C16" s="50">
        <v>796.875</v>
      </c>
      <c r="D16" s="50">
        <v>340.94444444444446</v>
      </c>
      <c r="E16" s="50">
        <v>152.85714285714286</v>
      </c>
      <c r="F16" s="57">
        <v>806.8</v>
      </c>
      <c r="G16" s="57">
        <v>341.93548387096774</v>
      </c>
      <c r="H16" s="48"/>
      <c r="I16" s="48"/>
      <c r="J16" s="58">
        <v>569.4666666666667</v>
      </c>
      <c r="K16" s="58">
        <v>443.75</v>
      </c>
      <c r="L16" s="58">
        <v>777.3572916666667</v>
      </c>
      <c r="M16" s="58">
        <v>521.5625</v>
      </c>
      <c r="N16" s="58">
        <v>712.3870967741935</v>
      </c>
      <c r="O16" s="58">
        <v>653.030303030303</v>
      </c>
      <c r="P16" s="58"/>
      <c r="Q16" s="58"/>
    </row>
    <row r="17" spans="1:17" ht="12.75">
      <c r="A17" s="55" t="s">
        <v>63</v>
      </c>
      <c r="B17" s="50">
        <v>920.75</v>
      </c>
      <c r="C17" s="50">
        <v>734.375</v>
      </c>
      <c r="D17" s="50">
        <v>398.02222222222224</v>
      </c>
      <c r="E17" s="50">
        <v>232.85714285714286</v>
      </c>
      <c r="F17" s="57">
        <v>921.5238095238095</v>
      </c>
      <c r="G17" s="57">
        <v>396.6666666666667</v>
      </c>
      <c r="H17" s="48"/>
      <c r="I17" s="48"/>
      <c r="J17" s="58">
        <v>883.45</v>
      </c>
      <c r="K17" s="58">
        <v>641.025641025641</v>
      </c>
      <c r="L17" s="58">
        <v>957.3929824561403</v>
      </c>
      <c r="M17" s="58">
        <v>599.21875</v>
      </c>
      <c r="N17" s="58"/>
      <c r="O17" s="58"/>
      <c r="P17" s="58"/>
      <c r="Q17" s="58"/>
    </row>
    <row r="18" spans="1:17" ht="12.75">
      <c r="A18" s="55" t="s">
        <v>64</v>
      </c>
      <c r="B18" s="50"/>
      <c r="C18" s="50"/>
      <c r="D18" s="50">
        <v>610.1388888888889</v>
      </c>
      <c r="E18" s="50">
        <v>362.85714285714283</v>
      </c>
      <c r="F18" s="57"/>
      <c r="G18" s="57"/>
      <c r="H18" s="48"/>
      <c r="I18" s="48"/>
      <c r="J18" s="58">
        <v>741.75</v>
      </c>
      <c r="K18" s="58">
        <v>614.2857142857143</v>
      </c>
      <c r="L18" s="48"/>
      <c r="M18" s="48"/>
      <c r="N18" s="48"/>
      <c r="O18" s="48"/>
      <c r="P18" s="48"/>
      <c r="Q18" s="48"/>
    </row>
    <row r="19" spans="1:17" ht="12.75">
      <c r="A19" s="55" t="s">
        <v>65</v>
      </c>
      <c r="B19" s="50">
        <v>913.9354838709677</v>
      </c>
      <c r="C19" s="50">
        <v>739.0625</v>
      </c>
      <c r="D19" s="50">
        <v>682.8888888888889</v>
      </c>
      <c r="E19" s="50">
        <v>430.95238095238096</v>
      </c>
      <c r="F19" s="57"/>
      <c r="G19" s="57"/>
      <c r="H19" s="48"/>
      <c r="I19" s="48"/>
      <c r="J19" s="48"/>
      <c r="K19" s="48"/>
      <c r="L19" s="48"/>
      <c r="M19" s="48"/>
      <c r="N19" s="48"/>
      <c r="O19" s="48"/>
      <c r="P19" s="48"/>
      <c r="Q19" s="48"/>
    </row>
    <row r="20" spans="1:17" ht="15">
      <c r="A20" s="55" t="s">
        <v>66</v>
      </c>
      <c r="B20" s="50">
        <v>1002.775</v>
      </c>
      <c r="C20" s="50">
        <v>905</v>
      </c>
      <c r="D20" s="50">
        <v>600</v>
      </c>
      <c r="E20" s="50">
        <v>733.3333333333334</v>
      </c>
      <c r="F20" s="57"/>
      <c r="G20" s="57"/>
      <c r="H20" s="48"/>
      <c r="I20" s="48"/>
      <c r="J20" s="48"/>
      <c r="K20" s="48"/>
      <c r="L20" s="58">
        <v>615.7863300492611</v>
      </c>
      <c r="M20" s="58">
        <v>289.289314516129</v>
      </c>
      <c r="N20" s="170"/>
      <c r="O20" s="170"/>
      <c r="P20" s="58"/>
      <c r="Q20" s="58"/>
    </row>
    <row r="21" spans="1:17" ht="12.75">
      <c r="A21" s="55" t="s">
        <v>67</v>
      </c>
      <c r="B21" s="50">
        <v>1099.84375</v>
      </c>
      <c r="C21" s="50">
        <v>856.25</v>
      </c>
      <c r="D21" s="50">
        <v>1061.28125</v>
      </c>
      <c r="E21" s="50">
        <v>856.25</v>
      </c>
      <c r="F21" s="57">
        <v>697.875</v>
      </c>
      <c r="G21" s="57">
        <v>308.3333333333333</v>
      </c>
      <c r="H21" s="48"/>
      <c r="I21" s="48"/>
      <c r="J21" s="48"/>
      <c r="K21" s="48"/>
      <c r="L21" s="58">
        <v>566.96875</v>
      </c>
      <c r="M21" s="58">
        <v>262.5</v>
      </c>
      <c r="N21" s="58">
        <v>545.7</v>
      </c>
      <c r="O21" s="58">
        <v>479.6875</v>
      </c>
      <c r="P21" s="58"/>
      <c r="Q21" s="58"/>
    </row>
    <row r="22" spans="1:17" ht="12.75">
      <c r="A22" s="55" t="s">
        <v>68</v>
      </c>
      <c r="B22" s="50">
        <v>1072.9375</v>
      </c>
      <c r="C22" s="50">
        <v>850</v>
      </c>
      <c r="D22" s="50">
        <v>868.1875</v>
      </c>
      <c r="E22" s="50">
        <v>609.375</v>
      </c>
      <c r="F22" s="57">
        <v>537.6129032258065</v>
      </c>
      <c r="G22" s="57">
        <v>257.8125</v>
      </c>
      <c r="H22" s="48"/>
      <c r="I22" s="48"/>
      <c r="J22" s="48"/>
      <c r="K22" s="48"/>
      <c r="L22" s="58">
        <v>501</v>
      </c>
      <c r="M22" s="171">
        <v>292</v>
      </c>
      <c r="N22" s="58">
        <v>503.3333333333333</v>
      </c>
      <c r="O22" s="171">
        <v>423.4375</v>
      </c>
      <c r="P22" s="58"/>
      <c r="Q22" s="58"/>
    </row>
    <row r="23" spans="1:17" ht="12.75">
      <c r="A23" s="55" t="s">
        <v>69</v>
      </c>
      <c r="B23" s="50">
        <v>1164.96875</v>
      </c>
      <c r="C23" s="50">
        <v>910.9375</v>
      </c>
      <c r="D23" s="50">
        <v>644.28125</v>
      </c>
      <c r="E23" s="50">
        <v>326.5625</v>
      </c>
      <c r="F23" s="57">
        <v>402.34375</v>
      </c>
      <c r="G23" s="57">
        <v>273.4375</v>
      </c>
      <c r="H23" s="48"/>
      <c r="I23" s="48"/>
      <c r="J23" s="58">
        <v>864.875</v>
      </c>
      <c r="K23" s="58">
        <v>580</v>
      </c>
      <c r="L23" s="58">
        <v>508.23487903225805</v>
      </c>
      <c r="M23" s="58">
        <v>278.90625</v>
      </c>
      <c r="N23" s="58">
        <v>483.96875</v>
      </c>
      <c r="O23" s="58">
        <v>480.625</v>
      </c>
      <c r="P23" s="58"/>
      <c r="Q23" s="58"/>
    </row>
    <row r="24" spans="1:17" ht="12.75">
      <c r="A24" s="55" t="s">
        <v>70</v>
      </c>
      <c r="B24" s="50">
        <v>1658</v>
      </c>
      <c r="C24" s="50">
        <v>1432.5</v>
      </c>
      <c r="D24" s="50">
        <v>547.59375</v>
      </c>
      <c r="E24" s="50">
        <v>226.5625</v>
      </c>
      <c r="F24" s="57">
        <v>417.75</v>
      </c>
      <c r="G24" s="57">
        <v>238.75</v>
      </c>
      <c r="H24" s="58">
        <v>561</v>
      </c>
      <c r="I24" s="58">
        <v>337.5</v>
      </c>
      <c r="J24" s="58">
        <v>667.1</v>
      </c>
      <c r="K24" s="58">
        <v>295.25</v>
      </c>
      <c r="L24" s="58">
        <v>519.2125</v>
      </c>
      <c r="M24" s="58">
        <v>298.125</v>
      </c>
      <c r="N24" s="58">
        <v>506.15384615384613</v>
      </c>
      <c r="O24" s="58">
        <v>469.5</v>
      </c>
      <c r="P24" s="58"/>
      <c r="Q24" s="58"/>
    </row>
    <row r="25" spans="1:17" ht="12.75">
      <c r="A25" s="55" t="s">
        <v>71</v>
      </c>
      <c r="B25" s="50">
        <v>1817.53125</v>
      </c>
      <c r="C25" s="50">
        <v>1323.4375</v>
      </c>
      <c r="D25" s="50">
        <v>407.1111111111111</v>
      </c>
      <c r="E25" s="50">
        <v>207.14285714285714</v>
      </c>
      <c r="F25" s="57">
        <v>399.375</v>
      </c>
      <c r="G25" s="57">
        <v>245.3125</v>
      </c>
      <c r="H25" s="58">
        <f>SUM(E25+E29)/2</f>
        <v>458.07142857142856</v>
      </c>
      <c r="I25" s="58">
        <f>SUM(F25+F29)/2</f>
        <v>199.6875</v>
      </c>
      <c r="J25" s="58">
        <v>457.71875</v>
      </c>
      <c r="K25" s="58">
        <v>239.0625</v>
      </c>
      <c r="L25" s="58">
        <v>607.359375</v>
      </c>
      <c r="M25" s="58">
        <v>312.1875</v>
      </c>
      <c r="N25" s="58">
        <v>548.78125</v>
      </c>
      <c r="O25" s="58">
        <v>513.4375</v>
      </c>
      <c r="P25" s="58"/>
      <c r="Q25" s="58"/>
    </row>
    <row r="26" spans="1:17" ht="12.75">
      <c r="A26" s="55" t="s">
        <v>72</v>
      </c>
      <c r="B26" s="50">
        <v>1869.55</v>
      </c>
      <c r="C26" s="50">
        <v>1520</v>
      </c>
      <c r="D26" s="50">
        <v>431.1777777777778</v>
      </c>
      <c r="E26" s="50">
        <v>314.2857142857143</v>
      </c>
      <c r="F26" s="57">
        <v>465.60526315789474</v>
      </c>
      <c r="G26" s="57">
        <v>255</v>
      </c>
      <c r="H26" s="58">
        <f>SUM(E26+E30)/2</f>
        <v>536.1428571428571</v>
      </c>
      <c r="I26" s="58">
        <f>SUM(F26+F30)/2</f>
        <v>232.80263157894737</v>
      </c>
      <c r="J26" s="58">
        <v>369.275</v>
      </c>
      <c r="K26" s="58">
        <v>236.875</v>
      </c>
      <c r="L26" s="58">
        <v>555.5625</v>
      </c>
      <c r="M26" s="58">
        <v>326.375</v>
      </c>
      <c r="N26" s="58">
        <v>612.375</v>
      </c>
      <c r="O26" s="58">
        <v>442.5</v>
      </c>
      <c r="P26" s="58"/>
      <c r="Q26" s="58"/>
    </row>
    <row r="27" spans="1:17" ht="12.75">
      <c r="A27" s="55" t="s">
        <v>73</v>
      </c>
      <c r="B27" s="50">
        <v>1835</v>
      </c>
      <c r="C27" s="50">
        <v>1420</v>
      </c>
      <c r="D27" s="50">
        <v>567</v>
      </c>
      <c r="E27" s="50">
        <v>388</v>
      </c>
      <c r="F27" s="57">
        <v>453.3666666666667</v>
      </c>
      <c r="G27" s="57">
        <v>268.75</v>
      </c>
      <c r="H27" s="50">
        <v>844</v>
      </c>
      <c r="I27" s="50">
        <v>455</v>
      </c>
      <c r="J27" s="58">
        <v>412.5</v>
      </c>
      <c r="K27" s="58">
        <v>276</v>
      </c>
      <c r="L27" s="58">
        <v>592</v>
      </c>
      <c r="M27" s="58">
        <v>331.5</v>
      </c>
      <c r="N27" s="58">
        <v>665</v>
      </c>
      <c r="O27" s="58">
        <v>461</v>
      </c>
      <c r="P27" s="58"/>
      <c r="Q27" s="58"/>
    </row>
    <row r="28" spans="1:17" ht="12.75">
      <c r="A28" s="55" t="s">
        <v>74</v>
      </c>
      <c r="B28" s="50">
        <v>1727</v>
      </c>
      <c r="C28" s="50">
        <v>1086</v>
      </c>
      <c r="D28" s="50">
        <v>818</v>
      </c>
      <c r="E28" s="50">
        <v>671</v>
      </c>
      <c r="F28" s="57">
        <v>699.5384615384615</v>
      </c>
      <c r="G28" s="57">
        <v>350</v>
      </c>
      <c r="H28" s="48"/>
      <c r="I28" s="48"/>
      <c r="J28" s="58">
        <v>442</v>
      </c>
      <c r="K28" s="58">
        <v>312</v>
      </c>
      <c r="L28" s="58">
        <v>614</v>
      </c>
      <c r="M28" s="58">
        <v>356.5</v>
      </c>
      <c r="N28" s="58">
        <v>693</v>
      </c>
      <c r="O28" s="58">
        <v>447</v>
      </c>
      <c r="P28" s="58"/>
      <c r="Q28" s="58"/>
    </row>
    <row r="29" spans="1:17" ht="12.75">
      <c r="A29" s="55" t="s">
        <v>75</v>
      </c>
      <c r="B29" s="50">
        <v>1776</v>
      </c>
      <c r="C29" s="50">
        <v>1148</v>
      </c>
      <c r="D29" s="50">
        <v>993</v>
      </c>
      <c r="E29" s="50">
        <v>709</v>
      </c>
      <c r="F29" s="57"/>
      <c r="G29" s="57"/>
      <c r="H29" s="48"/>
      <c r="I29" s="48"/>
      <c r="J29" s="58">
        <v>405</v>
      </c>
      <c r="K29" s="58">
        <v>314</v>
      </c>
      <c r="L29" s="58">
        <v>667</v>
      </c>
      <c r="M29" s="58">
        <v>344</v>
      </c>
      <c r="N29" s="58">
        <v>746</v>
      </c>
      <c r="O29" s="58">
        <v>486</v>
      </c>
      <c r="P29" s="58"/>
      <c r="Q29" s="58"/>
    </row>
    <row r="30" spans="1:17" ht="12.75">
      <c r="A30" s="55" t="s">
        <v>76</v>
      </c>
      <c r="B30" s="50">
        <v>1759</v>
      </c>
      <c r="C30" s="50">
        <v>1428</v>
      </c>
      <c r="D30" s="50">
        <v>966</v>
      </c>
      <c r="E30" s="50">
        <v>758</v>
      </c>
      <c r="F30" s="57"/>
      <c r="G30" s="57"/>
      <c r="H30" s="48"/>
      <c r="I30" s="48"/>
      <c r="J30" s="58">
        <v>383</v>
      </c>
      <c r="K30" s="58">
        <v>359</v>
      </c>
      <c r="L30" s="48"/>
      <c r="M30" s="48"/>
      <c r="N30" s="48"/>
      <c r="O30" s="48"/>
      <c r="P30" s="48"/>
      <c r="Q30" s="48"/>
    </row>
    <row r="31" spans="1:17" ht="12.75">
      <c r="A31" s="55" t="s">
        <v>77</v>
      </c>
      <c r="B31" s="50">
        <v>1869</v>
      </c>
      <c r="C31" s="50">
        <v>1606</v>
      </c>
      <c r="D31" s="50">
        <v>1123</v>
      </c>
      <c r="E31" s="50">
        <v>884</v>
      </c>
      <c r="F31" s="57"/>
      <c r="G31" s="57"/>
      <c r="H31" s="48"/>
      <c r="I31" s="48"/>
      <c r="J31" s="58">
        <v>437</v>
      </c>
      <c r="K31" s="58">
        <v>353</v>
      </c>
      <c r="L31" s="48"/>
      <c r="M31" s="48"/>
      <c r="N31" s="48"/>
      <c r="O31" s="48"/>
      <c r="P31" s="48">
        <v>1143</v>
      </c>
      <c r="Q31" s="48">
        <v>605</v>
      </c>
    </row>
    <row r="32" spans="1:17" ht="12.75">
      <c r="A32" s="55" t="s">
        <v>78</v>
      </c>
      <c r="B32" s="50">
        <v>2318</v>
      </c>
      <c r="C32" s="50">
        <v>1813</v>
      </c>
      <c r="D32" s="50">
        <v>1430</v>
      </c>
      <c r="E32" s="50">
        <v>1290</v>
      </c>
      <c r="F32" s="57"/>
      <c r="G32" s="57"/>
      <c r="H32" s="48"/>
      <c r="I32" s="48"/>
      <c r="J32" s="58">
        <v>492</v>
      </c>
      <c r="K32" s="58">
        <v>393</v>
      </c>
      <c r="L32" s="58">
        <v>612</v>
      </c>
      <c r="M32" s="58">
        <v>286</v>
      </c>
      <c r="N32" s="58">
        <v>690</v>
      </c>
      <c r="O32" s="58">
        <v>376</v>
      </c>
      <c r="P32" s="58">
        <v>1321</v>
      </c>
      <c r="Q32" s="58">
        <v>528</v>
      </c>
    </row>
    <row r="33" spans="1:17" ht="12.75">
      <c r="A33" s="55" t="s">
        <v>79</v>
      </c>
      <c r="B33" s="50">
        <v>2513</v>
      </c>
      <c r="C33" s="50">
        <v>2166</v>
      </c>
      <c r="D33" s="50">
        <v>1341</v>
      </c>
      <c r="E33" s="50">
        <v>769</v>
      </c>
      <c r="F33" s="57"/>
      <c r="G33" s="57"/>
      <c r="H33" s="48"/>
      <c r="I33" s="48"/>
      <c r="J33" s="58">
        <v>511</v>
      </c>
      <c r="K33" s="58">
        <v>379</v>
      </c>
      <c r="L33" s="58">
        <v>664</v>
      </c>
      <c r="M33" s="58">
        <v>358.5</v>
      </c>
      <c r="N33" s="58">
        <v>654</v>
      </c>
      <c r="O33" s="58">
        <v>481</v>
      </c>
      <c r="P33" s="58"/>
      <c r="Q33" s="58"/>
    </row>
    <row r="34" spans="1:17" s="15" customFormat="1" ht="12.75">
      <c r="A34" s="80" t="s">
        <v>146</v>
      </c>
      <c r="B34" s="50">
        <v>2910</v>
      </c>
      <c r="C34" s="102">
        <v>2625</v>
      </c>
      <c r="D34" s="50">
        <v>969</v>
      </c>
      <c r="E34" s="50">
        <v>529</v>
      </c>
      <c r="F34" s="57">
        <v>453</v>
      </c>
      <c r="G34" s="57">
        <v>217</v>
      </c>
      <c r="H34" s="48"/>
      <c r="I34" s="48"/>
      <c r="J34" s="58">
        <v>544</v>
      </c>
      <c r="K34" s="58">
        <v>387</v>
      </c>
      <c r="L34" s="58">
        <v>596</v>
      </c>
      <c r="M34" s="58">
        <v>341</v>
      </c>
      <c r="N34" s="58">
        <v>624</v>
      </c>
      <c r="O34" s="58">
        <v>482</v>
      </c>
      <c r="P34" s="58"/>
      <c r="Q34" s="58"/>
    </row>
    <row r="35" spans="1:17" ht="12.75">
      <c r="A35" s="80" t="s">
        <v>147</v>
      </c>
      <c r="B35" s="82">
        <v>2989</v>
      </c>
      <c r="C35" s="102">
        <v>2928</v>
      </c>
      <c r="D35" s="48">
        <v>651</v>
      </c>
      <c r="E35" s="48">
        <v>253</v>
      </c>
      <c r="F35" s="81">
        <v>462</v>
      </c>
      <c r="G35" s="81">
        <v>271</v>
      </c>
      <c r="H35" s="48"/>
      <c r="I35" s="48"/>
      <c r="J35" s="48">
        <v>632</v>
      </c>
      <c r="K35" s="48">
        <v>358</v>
      </c>
      <c r="L35" s="48">
        <v>644</v>
      </c>
      <c r="M35" s="48">
        <v>337</v>
      </c>
      <c r="N35" s="48">
        <v>634</v>
      </c>
      <c r="O35" s="48">
        <v>475</v>
      </c>
      <c r="P35" s="48"/>
      <c r="Q35" s="48"/>
    </row>
    <row r="36" spans="1:17" s="15" customFormat="1" ht="12.75">
      <c r="A36" s="80" t="s">
        <v>151</v>
      </c>
      <c r="B36" s="50">
        <v>2989</v>
      </c>
      <c r="C36" s="50">
        <v>2964</v>
      </c>
      <c r="D36" s="50">
        <v>423</v>
      </c>
      <c r="E36" s="50">
        <v>216</v>
      </c>
      <c r="F36" s="57">
        <v>485</v>
      </c>
      <c r="G36" s="57">
        <v>273</v>
      </c>
      <c r="H36" s="50">
        <v>998</v>
      </c>
      <c r="I36" s="50">
        <v>470</v>
      </c>
      <c r="J36" s="58">
        <v>535</v>
      </c>
      <c r="K36" s="58">
        <v>330</v>
      </c>
      <c r="L36" s="48">
        <v>603</v>
      </c>
      <c r="M36" s="48">
        <v>332</v>
      </c>
      <c r="N36" s="48">
        <v>673</v>
      </c>
      <c r="O36" s="48">
        <v>478</v>
      </c>
      <c r="P36" s="48"/>
      <c r="Q36" s="48"/>
    </row>
    <row r="37" spans="1:17" ht="12.75">
      <c r="A37" s="80" t="s">
        <v>178</v>
      </c>
      <c r="B37" s="50">
        <v>2125</v>
      </c>
      <c r="C37" s="50">
        <v>1071</v>
      </c>
      <c r="D37" s="48">
        <v>388</v>
      </c>
      <c r="E37" s="48">
        <v>245</v>
      </c>
      <c r="F37" s="81">
        <v>475</v>
      </c>
      <c r="G37" s="81">
        <v>272</v>
      </c>
      <c r="H37" s="48">
        <v>824</v>
      </c>
      <c r="I37" s="48">
        <v>455</v>
      </c>
      <c r="J37" s="48">
        <v>450</v>
      </c>
      <c r="K37" s="48">
        <v>318</v>
      </c>
      <c r="L37" s="48">
        <v>601</v>
      </c>
      <c r="M37" s="48">
        <v>365</v>
      </c>
      <c r="N37" s="48">
        <v>673</v>
      </c>
      <c r="O37" s="48">
        <v>513</v>
      </c>
      <c r="P37" s="48"/>
      <c r="Q37" s="48"/>
    </row>
    <row r="38" spans="1:17" s="15" customFormat="1" ht="12.75">
      <c r="A38" s="80" t="s">
        <v>186</v>
      </c>
      <c r="B38" s="50">
        <v>2562</v>
      </c>
      <c r="C38" s="50">
        <v>1479</v>
      </c>
      <c r="D38" s="48">
        <v>483</v>
      </c>
      <c r="E38" s="48">
        <v>309</v>
      </c>
      <c r="F38" s="81">
        <v>540</v>
      </c>
      <c r="G38" s="81">
        <v>414</v>
      </c>
      <c r="H38" s="48">
        <v>765</v>
      </c>
      <c r="I38" s="48">
        <v>491</v>
      </c>
      <c r="J38" s="48">
        <v>428</v>
      </c>
      <c r="K38" s="48">
        <v>303</v>
      </c>
      <c r="L38" s="48">
        <v>636</v>
      </c>
      <c r="M38" s="48">
        <v>420</v>
      </c>
      <c r="N38" s="48">
        <v>701</v>
      </c>
      <c r="O38" s="48">
        <v>612</v>
      </c>
      <c r="P38" s="48"/>
      <c r="Q38" s="48"/>
    </row>
    <row r="39" spans="1:17" s="15" customFormat="1" ht="12.75">
      <c r="A39" s="80" t="s">
        <v>190</v>
      </c>
      <c r="B39" s="50">
        <v>2496</v>
      </c>
      <c r="C39" s="50">
        <v>1553</v>
      </c>
      <c r="D39" s="48">
        <v>538</v>
      </c>
      <c r="E39" s="48">
        <v>298</v>
      </c>
      <c r="F39" s="81">
        <v>658</v>
      </c>
      <c r="G39" s="81">
        <v>620</v>
      </c>
      <c r="H39" s="48"/>
      <c r="I39" s="48"/>
      <c r="J39" s="48">
        <v>451</v>
      </c>
      <c r="K39" s="48">
        <v>298</v>
      </c>
      <c r="L39" s="48">
        <v>702</v>
      </c>
      <c r="M39" s="48">
        <v>531</v>
      </c>
      <c r="N39" s="48">
        <v>762</v>
      </c>
      <c r="O39" s="48">
        <v>809</v>
      </c>
      <c r="P39" s="48"/>
      <c r="Q39" s="48"/>
    </row>
    <row r="40" spans="1:17" s="15" customFormat="1" ht="12.75">
      <c r="A40" s="80" t="s">
        <v>210</v>
      </c>
      <c r="B40" s="50">
        <v>2111</v>
      </c>
      <c r="C40" s="50">
        <v>1518</v>
      </c>
      <c r="D40" s="48">
        <v>519</v>
      </c>
      <c r="E40" s="48">
        <v>376</v>
      </c>
      <c r="F40" s="81"/>
      <c r="G40" s="81"/>
      <c r="H40" s="48"/>
      <c r="I40" s="48"/>
      <c r="J40" s="48">
        <v>486</v>
      </c>
      <c r="K40" s="48">
        <v>358</v>
      </c>
      <c r="L40" s="48">
        <v>830</v>
      </c>
      <c r="M40" s="48">
        <v>656</v>
      </c>
      <c r="N40" s="48"/>
      <c r="O40" s="48"/>
      <c r="P40" s="48"/>
      <c r="Q40" s="48"/>
    </row>
    <row r="41" spans="1:17" ht="15">
      <c r="A41" s="80" t="s">
        <v>256</v>
      </c>
      <c r="B41" s="172">
        <v>1895</v>
      </c>
      <c r="C41" s="172">
        <v>1384</v>
      </c>
      <c r="D41" s="172">
        <v>582</v>
      </c>
      <c r="E41" s="173">
        <v>383</v>
      </c>
      <c r="F41" s="155"/>
      <c r="G41" s="155"/>
      <c r="H41" s="155"/>
      <c r="I41" s="155"/>
      <c r="J41" s="174">
        <v>415</v>
      </c>
      <c r="K41" s="174">
        <v>324</v>
      </c>
      <c r="L41" s="155"/>
      <c r="M41" s="155"/>
      <c r="N41" s="170"/>
      <c r="O41" s="170"/>
      <c r="P41" s="155"/>
      <c r="Q41" s="155"/>
    </row>
    <row r="42" spans="1:17" s="15" customFormat="1" ht="15">
      <c r="A42" s="80" t="s">
        <v>255</v>
      </c>
      <c r="B42" s="172">
        <v>1860</v>
      </c>
      <c r="C42" s="172">
        <v>1268</v>
      </c>
      <c r="D42" s="172">
        <v>767</v>
      </c>
      <c r="E42" s="172">
        <v>431</v>
      </c>
      <c r="F42" s="123"/>
      <c r="G42" s="123"/>
      <c r="H42" s="123"/>
      <c r="I42" s="123"/>
      <c r="J42" s="174">
        <v>528</v>
      </c>
      <c r="K42" s="174">
        <v>474</v>
      </c>
      <c r="L42" s="123"/>
      <c r="M42" s="123"/>
      <c r="N42" s="174"/>
      <c r="O42" s="174"/>
      <c r="P42" s="172"/>
      <c r="Q42" s="172"/>
    </row>
    <row r="43" spans="1:17" s="15" customFormat="1" ht="15">
      <c r="A43" s="80" t="s">
        <v>269</v>
      </c>
      <c r="B43" s="172">
        <v>1855</v>
      </c>
      <c r="C43" s="172">
        <v>1314</v>
      </c>
      <c r="D43" s="172">
        <v>833</v>
      </c>
      <c r="E43" s="172">
        <v>602</v>
      </c>
      <c r="F43" s="123"/>
      <c r="G43" s="123"/>
      <c r="H43" s="123"/>
      <c r="I43" s="123"/>
      <c r="J43" s="174">
        <v>571</v>
      </c>
      <c r="K43" s="174">
        <v>514</v>
      </c>
      <c r="L43" s="123"/>
      <c r="M43" s="123"/>
      <c r="N43" s="174"/>
      <c r="O43" s="174"/>
      <c r="P43" s="172">
        <v>1513</v>
      </c>
      <c r="Q43" s="172">
        <v>554</v>
      </c>
    </row>
    <row r="44" spans="1:17" s="15" customFormat="1" ht="15">
      <c r="A44" s="80" t="s">
        <v>294</v>
      </c>
      <c r="B44" s="175">
        <v>1912</v>
      </c>
      <c r="C44" s="175">
        <v>1498</v>
      </c>
      <c r="D44" s="175">
        <v>1074</v>
      </c>
      <c r="E44" s="175">
        <v>885</v>
      </c>
      <c r="F44" s="125"/>
      <c r="G44" s="125"/>
      <c r="H44" s="125"/>
      <c r="I44" s="125"/>
      <c r="J44" s="174">
        <v>616</v>
      </c>
      <c r="K44" s="174">
        <v>556</v>
      </c>
      <c r="L44" s="125">
        <v>836</v>
      </c>
      <c r="M44" s="125">
        <v>369</v>
      </c>
      <c r="N44" s="176"/>
      <c r="O44" s="176"/>
      <c r="P44" s="172">
        <v>1210</v>
      </c>
      <c r="Q44" s="172">
        <v>511</v>
      </c>
    </row>
    <row r="45" spans="1:17" s="15" customFormat="1" ht="15">
      <c r="A45" s="80" t="s">
        <v>359</v>
      </c>
      <c r="B45" s="172">
        <v>1849</v>
      </c>
      <c r="C45" s="172">
        <v>1432</v>
      </c>
      <c r="D45" s="172">
        <v>1281</v>
      </c>
      <c r="E45" s="172">
        <v>935</v>
      </c>
      <c r="F45" s="125"/>
      <c r="G45" s="125"/>
      <c r="H45" s="125"/>
      <c r="I45" s="125"/>
      <c r="J45" s="174">
        <v>734</v>
      </c>
      <c r="K45" s="174">
        <v>404</v>
      </c>
      <c r="L45" s="125">
        <v>835</v>
      </c>
      <c r="M45" s="125">
        <v>445</v>
      </c>
      <c r="N45" s="174">
        <v>891</v>
      </c>
      <c r="O45" s="174">
        <v>593</v>
      </c>
      <c r="P45" s="172"/>
      <c r="Q45" s="172"/>
    </row>
    <row r="46" spans="1:17" s="15" customFormat="1" ht="15">
      <c r="A46" s="80" t="s">
        <v>471</v>
      </c>
      <c r="B46" s="265">
        <v>1816</v>
      </c>
      <c r="C46" s="265">
        <v>1400</v>
      </c>
      <c r="D46" s="265">
        <v>781</v>
      </c>
      <c r="E46" s="265">
        <v>375</v>
      </c>
      <c r="F46" s="125"/>
      <c r="G46" s="125"/>
      <c r="H46" s="125"/>
      <c r="I46" s="125"/>
      <c r="J46" s="266">
        <v>641</v>
      </c>
      <c r="K46" s="266">
        <v>555</v>
      </c>
      <c r="L46" s="125">
        <v>855</v>
      </c>
      <c r="M46" s="125">
        <v>559</v>
      </c>
      <c r="N46" s="266">
        <v>768</v>
      </c>
      <c r="O46" s="266">
        <v>555</v>
      </c>
      <c r="P46" s="172"/>
      <c r="Q46" s="172"/>
    </row>
    <row r="47" spans="1:17" ht="12.75">
      <c r="A47" s="362" t="s">
        <v>120</v>
      </c>
      <c r="B47" s="362"/>
      <c r="C47" s="155"/>
      <c r="D47" s="155"/>
      <c r="E47" s="155"/>
      <c r="F47" s="155"/>
      <c r="G47" s="155"/>
      <c r="H47" s="155"/>
      <c r="I47" s="155"/>
      <c r="J47" s="155"/>
      <c r="K47" s="155"/>
      <c r="L47" s="155"/>
      <c r="M47" s="155"/>
      <c r="N47" s="155"/>
      <c r="O47" s="155"/>
      <c r="P47" s="155"/>
      <c r="Q47" s="155"/>
    </row>
    <row r="48" spans="1:17" ht="12.75">
      <c r="A48" s="349"/>
      <c r="B48" s="349"/>
      <c r="C48" s="349"/>
      <c r="D48" s="349"/>
      <c r="E48" s="349"/>
      <c r="F48" s="349"/>
      <c r="G48" s="155"/>
      <c r="H48" s="155"/>
      <c r="I48" s="155"/>
      <c r="J48" s="155"/>
      <c r="K48" s="155"/>
      <c r="L48" s="155"/>
      <c r="M48" s="155"/>
      <c r="N48" s="155"/>
      <c r="O48" s="155"/>
      <c r="P48" s="155"/>
      <c r="Q48" s="155"/>
    </row>
    <row r="49" spans="1:17" ht="12.75">
      <c r="A49" s="54"/>
      <c r="B49" s="155"/>
      <c r="C49" s="155"/>
      <c r="D49" s="155"/>
      <c r="E49" s="108"/>
      <c r="F49" s="155"/>
      <c r="G49" s="155"/>
      <c r="H49" s="155"/>
      <c r="I49" s="155"/>
      <c r="J49" s="155"/>
      <c r="K49" s="155"/>
      <c r="L49" s="155"/>
      <c r="M49" s="155"/>
      <c r="N49" s="155"/>
      <c r="O49" s="155"/>
      <c r="P49" s="155"/>
      <c r="Q49" s="155"/>
    </row>
    <row r="50" spans="1:17" ht="12.75">
      <c r="A50" s="54"/>
      <c r="B50" s="155"/>
      <c r="C50" s="155"/>
      <c r="D50" s="155"/>
      <c r="E50" s="155"/>
      <c r="F50" s="155"/>
      <c r="G50" s="155"/>
      <c r="H50" s="155"/>
      <c r="I50" s="155"/>
      <c r="J50" s="155"/>
      <c r="K50" s="155"/>
      <c r="L50" s="155"/>
      <c r="M50" s="155"/>
      <c r="N50" s="155"/>
      <c r="O50" s="155"/>
      <c r="P50" s="155"/>
      <c r="Q50" s="155"/>
    </row>
    <row r="51" spans="1:17" ht="12.75">
      <c r="A51" s="54"/>
      <c r="B51" s="155"/>
      <c r="C51" s="155"/>
      <c r="D51" s="155"/>
      <c r="E51" s="155"/>
      <c r="F51" s="155"/>
      <c r="G51" s="155"/>
      <c r="H51" s="155"/>
      <c r="I51" s="155"/>
      <c r="J51" s="155"/>
      <c r="K51" s="155"/>
      <c r="L51" s="155"/>
      <c r="M51" s="155"/>
      <c r="N51" s="155"/>
      <c r="O51" s="155"/>
      <c r="P51" s="155"/>
      <c r="Q51" s="155"/>
    </row>
    <row r="52" spans="1:17" ht="12.75">
      <c r="A52" s="54"/>
      <c r="B52" s="155"/>
      <c r="C52" s="155"/>
      <c r="D52" s="155"/>
      <c r="E52" s="155"/>
      <c r="F52" s="155"/>
      <c r="G52" s="155"/>
      <c r="H52" s="155"/>
      <c r="I52" s="155"/>
      <c r="J52" s="155"/>
      <c r="K52" s="155"/>
      <c r="L52" s="155"/>
      <c r="M52" s="155"/>
      <c r="N52" s="155"/>
      <c r="O52" s="155"/>
      <c r="P52" s="155"/>
      <c r="Q52" s="155"/>
    </row>
    <row r="53" spans="1:17" ht="12.75">
      <c r="A53" s="54"/>
      <c r="B53" s="155"/>
      <c r="C53" s="155"/>
      <c r="D53" s="155"/>
      <c r="E53" s="155"/>
      <c r="F53" s="155"/>
      <c r="G53" s="155"/>
      <c r="H53" s="155"/>
      <c r="I53" s="155"/>
      <c r="J53" s="155"/>
      <c r="K53" s="155"/>
      <c r="L53" s="155"/>
      <c r="M53" s="155"/>
      <c r="N53" s="155"/>
      <c r="O53" s="155"/>
      <c r="P53" s="155"/>
      <c r="Q53" s="155"/>
    </row>
    <row r="54" spans="1:17" ht="12.75">
      <c r="A54" s="54"/>
      <c r="B54" s="155"/>
      <c r="C54" s="155"/>
      <c r="D54" s="155"/>
      <c r="E54" s="155"/>
      <c r="F54" s="155"/>
      <c r="G54" s="155"/>
      <c r="H54" s="155"/>
      <c r="I54" s="155"/>
      <c r="J54" s="155"/>
      <c r="K54" s="155"/>
      <c r="L54" s="155"/>
      <c r="M54" s="155"/>
      <c r="N54" s="155"/>
      <c r="O54" s="155"/>
      <c r="P54" s="155"/>
      <c r="Q54" s="155"/>
    </row>
    <row r="55" spans="1:17" ht="12.75">
      <c r="A55" s="54"/>
      <c r="B55" s="155"/>
      <c r="C55" s="155"/>
      <c r="D55" s="155"/>
      <c r="E55" s="155"/>
      <c r="F55" s="155"/>
      <c r="G55" s="155"/>
      <c r="H55" s="155"/>
      <c r="I55" s="155"/>
      <c r="J55" s="155"/>
      <c r="K55" s="155"/>
      <c r="L55" s="155"/>
      <c r="M55" s="155"/>
      <c r="N55" s="155"/>
      <c r="O55" s="155"/>
      <c r="P55" s="155"/>
      <c r="Q55" s="155"/>
    </row>
    <row r="56" spans="1:17" ht="12.75">
      <c r="A56" s="54"/>
      <c r="B56" s="155"/>
      <c r="C56" s="155"/>
      <c r="D56" s="155"/>
      <c r="E56" s="155"/>
      <c r="F56" s="155"/>
      <c r="G56" s="155"/>
      <c r="H56" s="155"/>
      <c r="I56" s="155"/>
      <c r="J56" s="155"/>
      <c r="K56" s="155"/>
      <c r="L56" s="155"/>
      <c r="M56" s="155"/>
      <c r="N56" s="155"/>
      <c r="O56" s="155"/>
      <c r="P56" s="155"/>
      <c r="Q56" s="155"/>
    </row>
    <row r="57" spans="1:13" ht="12.75">
      <c r="A57" s="54"/>
      <c r="B57" s="23"/>
      <c r="C57" s="23"/>
      <c r="D57" s="23"/>
      <c r="E57" s="23"/>
      <c r="F57" s="23"/>
      <c r="G57" s="23"/>
      <c r="H57" s="23"/>
      <c r="I57" s="23"/>
      <c r="J57" s="23"/>
      <c r="K57" s="23"/>
      <c r="L57" s="23"/>
      <c r="M57" s="23"/>
    </row>
    <row r="58" spans="1:13" ht="12.75">
      <c r="A58" s="54"/>
      <c r="B58" s="23"/>
      <c r="C58" s="23"/>
      <c r="D58" s="23"/>
      <c r="E58" s="23"/>
      <c r="F58" s="23"/>
      <c r="G58" s="23"/>
      <c r="H58" s="23"/>
      <c r="I58" s="23"/>
      <c r="J58" s="23"/>
      <c r="K58" s="23"/>
      <c r="L58" s="23"/>
      <c r="M58" s="23"/>
    </row>
    <row r="59" spans="1:13" ht="12.75">
      <c r="A59" s="54"/>
      <c r="B59" s="23"/>
      <c r="C59" s="23"/>
      <c r="D59" s="23"/>
      <c r="E59" s="23"/>
      <c r="F59" s="23"/>
      <c r="G59" s="23"/>
      <c r="H59" s="23"/>
      <c r="I59" s="23"/>
      <c r="J59" s="23"/>
      <c r="K59" s="23"/>
      <c r="L59" s="23"/>
      <c r="M59" s="23"/>
    </row>
    <row r="60" spans="1:13" ht="12.75">
      <c r="A60" s="54"/>
      <c r="B60" s="23"/>
      <c r="C60" s="23"/>
      <c r="D60" s="23"/>
      <c r="E60" s="23"/>
      <c r="F60" s="23"/>
      <c r="G60" s="23"/>
      <c r="H60" s="23"/>
      <c r="I60" s="23"/>
      <c r="J60" s="23"/>
      <c r="K60" s="23"/>
      <c r="L60" s="23"/>
      <c r="M60" s="23"/>
    </row>
    <row r="61" spans="1:13" ht="12.75">
      <c r="A61" s="54"/>
      <c r="B61" s="23"/>
      <c r="C61" s="23"/>
      <c r="D61" s="23"/>
      <c r="E61" s="23"/>
      <c r="F61" s="23"/>
      <c r="G61" s="23"/>
      <c r="H61" s="23"/>
      <c r="I61" s="23"/>
      <c r="J61" s="23"/>
      <c r="K61" s="23"/>
      <c r="L61" s="23"/>
      <c r="M61" s="23"/>
    </row>
    <row r="62" spans="1:13" ht="12.75">
      <c r="A62" s="54"/>
      <c r="B62" s="23"/>
      <c r="C62" s="23"/>
      <c r="D62" s="23"/>
      <c r="E62" s="23"/>
      <c r="F62" s="23"/>
      <c r="G62" s="23"/>
      <c r="H62" s="23"/>
      <c r="I62" s="23"/>
      <c r="J62" s="23"/>
      <c r="K62" s="23"/>
      <c r="L62" s="23"/>
      <c r="M62" s="23"/>
    </row>
    <row r="63" spans="1:13" ht="12.75">
      <c r="A63" s="54"/>
      <c r="B63" s="23"/>
      <c r="C63" s="23"/>
      <c r="D63" s="23"/>
      <c r="E63" s="23"/>
      <c r="F63" s="23"/>
      <c r="G63" s="23"/>
      <c r="H63" s="23"/>
      <c r="I63" s="23"/>
      <c r="J63" s="23"/>
      <c r="K63" s="23"/>
      <c r="L63" s="23"/>
      <c r="M63" s="23"/>
    </row>
  </sheetData>
  <sheetProtection/>
  <mergeCells count="15">
    <mergeCell ref="P6:Q6"/>
    <mergeCell ref="A6:A7"/>
    <mergeCell ref="J6:K6"/>
    <mergeCell ref="N6:O6"/>
    <mergeCell ref="L6:M6"/>
    <mergeCell ref="A1:Q1"/>
    <mergeCell ref="A2:Q2"/>
    <mergeCell ref="A3:Q3"/>
    <mergeCell ref="A4:Q4"/>
    <mergeCell ref="A48:F48"/>
    <mergeCell ref="A47:B47"/>
    <mergeCell ref="B6:C6"/>
    <mergeCell ref="D6:E6"/>
    <mergeCell ref="F6:G6"/>
    <mergeCell ref="H6:I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1" r:id="rId2"/>
  <headerFooter>
    <oddFooter>&amp;C&amp;"Arial,Normal"&amp;10 17</oddFooter>
  </headerFooter>
  <drawing r:id="rId1"/>
</worksheet>
</file>

<file path=xl/worksheets/sheet12.xml><?xml version="1.0" encoding="utf-8"?>
<worksheet xmlns="http://schemas.openxmlformats.org/spreadsheetml/2006/main" xmlns:r="http://schemas.openxmlformats.org/officeDocument/2006/relationships">
  <dimension ref="A1:J16"/>
  <sheetViews>
    <sheetView view="pageBreakPreview" zoomScaleSheetLayoutView="100" zoomScalePageLayoutView="0" workbookViewId="0" topLeftCell="A1">
      <selection activeCell="M12" sqref="M12"/>
    </sheetView>
  </sheetViews>
  <sheetFormatPr defaultColWidth="11.421875" defaultRowHeight="15"/>
  <sheetData>
    <row r="1" spans="1:10" ht="15">
      <c r="A1" s="115"/>
      <c r="B1" s="115"/>
      <c r="C1" s="115"/>
      <c r="D1" s="115"/>
      <c r="E1" s="115"/>
      <c r="F1" s="115"/>
      <c r="G1" s="115"/>
      <c r="H1" s="115"/>
      <c r="I1" s="115"/>
      <c r="J1" s="115"/>
    </row>
    <row r="2" spans="1:10" ht="15">
      <c r="A2" s="115"/>
      <c r="B2" s="115"/>
      <c r="C2" s="115"/>
      <c r="D2" s="115"/>
      <c r="E2" s="115"/>
      <c r="F2" s="115"/>
      <c r="G2" s="115"/>
      <c r="H2" s="115"/>
      <c r="I2" s="115"/>
      <c r="J2" s="115"/>
    </row>
    <row r="3" spans="1:10" ht="15">
      <c r="A3" s="115"/>
      <c r="B3" s="115"/>
      <c r="C3" s="115"/>
      <c r="D3" s="115"/>
      <c r="E3" s="115"/>
      <c r="F3" s="115"/>
      <c r="G3" s="115"/>
      <c r="H3" s="115"/>
      <c r="I3" s="115"/>
      <c r="J3" s="115"/>
    </row>
    <row r="4" spans="1:10" ht="15">
      <c r="A4" s="115"/>
      <c r="B4" s="115"/>
      <c r="C4" s="115"/>
      <c r="D4" s="115"/>
      <c r="E4" s="115"/>
      <c r="F4" s="115"/>
      <c r="G4" s="115"/>
      <c r="H4" s="115"/>
      <c r="I4" s="115"/>
      <c r="J4" s="115"/>
    </row>
    <row r="5" spans="1:10" ht="15">
      <c r="A5" s="115"/>
      <c r="B5" s="115"/>
      <c r="C5" s="115"/>
      <c r="D5" s="115"/>
      <c r="E5" s="115"/>
      <c r="F5" s="115"/>
      <c r="G5" s="115"/>
      <c r="H5" s="115"/>
      <c r="I5" s="115"/>
      <c r="J5" s="115"/>
    </row>
    <row r="6" spans="1:10" ht="15">
      <c r="A6" s="115"/>
      <c r="B6" s="115"/>
      <c r="C6" s="115"/>
      <c r="D6" s="115"/>
      <c r="E6" s="115"/>
      <c r="F6" s="115"/>
      <c r="G6" s="115"/>
      <c r="H6" s="115"/>
      <c r="I6" s="115"/>
      <c r="J6" s="115"/>
    </row>
    <row r="7" spans="1:10" ht="15">
      <c r="A7" s="115"/>
      <c r="B7" s="115"/>
      <c r="C7" s="115"/>
      <c r="D7" s="115"/>
      <c r="E7" s="115"/>
      <c r="F7" s="115"/>
      <c r="G7" s="115"/>
      <c r="H7" s="115"/>
      <c r="I7" s="115"/>
      <c r="J7" s="115"/>
    </row>
    <row r="8" spans="1:10" ht="15">
      <c r="A8" s="115"/>
      <c r="B8" s="115"/>
      <c r="C8" s="115"/>
      <c r="D8" s="115"/>
      <c r="E8" s="115"/>
      <c r="F8" s="115"/>
      <c r="G8" s="115"/>
      <c r="H8" s="115"/>
      <c r="I8" s="115"/>
      <c r="J8" s="115"/>
    </row>
    <row r="9" spans="1:10" ht="15">
      <c r="A9" s="115"/>
      <c r="B9" s="115"/>
      <c r="C9" s="115"/>
      <c r="D9" s="115"/>
      <c r="E9" s="115"/>
      <c r="F9" s="115"/>
      <c r="G9" s="115"/>
      <c r="H9" s="115"/>
      <c r="I9" s="115"/>
      <c r="J9" s="115"/>
    </row>
    <row r="10" spans="1:10" ht="15">
      <c r="A10" s="115"/>
      <c r="B10" s="115"/>
      <c r="C10" s="115"/>
      <c r="D10" s="115"/>
      <c r="E10" s="115"/>
      <c r="F10" s="115"/>
      <c r="G10" s="115"/>
      <c r="H10" s="115"/>
      <c r="I10" s="115"/>
      <c r="J10" s="115"/>
    </row>
    <row r="11" spans="1:10" ht="15">
      <c r="A11" s="115"/>
      <c r="B11" s="115"/>
      <c r="C11" s="115"/>
      <c r="D11" s="115"/>
      <c r="E11" s="115"/>
      <c r="F11" s="115"/>
      <c r="G11" s="115"/>
      <c r="H11" s="115"/>
      <c r="I11" s="115"/>
      <c r="J11" s="115"/>
    </row>
    <row r="12" spans="1:10" ht="15">
      <c r="A12" s="115"/>
      <c r="B12" s="115"/>
      <c r="C12" s="115"/>
      <c r="D12" s="115"/>
      <c r="E12" s="115"/>
      <c r="F12" s="115"/>
      <c r="G12" s="115"/>
      <c r="H12" s="115"/>
      <c r="I12" s="115"/>
      <c r="J12" s="115"/>
    </row>
    <row r="13" spans="1:10" ht="15">
      <c r="A13" s="115"/>
      <c r="B13" s="115"/>
      <c r="C13" s="115"/>
      <c r="D13" s="115"/>
      <c r="E13" s="115"/>
      <c r="F13" s="115"/>
      <c r="G13" s="115"/>
      <c r="H13" s="115"/>
      <c r="I13" s="115"/>
      <c r="J13" s="115"/>
    </row>
    <row r="14" spans="1:10" ht="15">
      <c r="A14" s="115"/>
      <c r="B14" s="115"/>
      <c r="C14" s="115"/>
      <c r="D14" s="115"/>
      <c r="E14" s="115"/>
      <c r="F14" s="115"/>
      <c r="G14" s="115"/>
      <c r="H14" s="115"/>
      <c r="I14" s="115"/>
      <c r="J14" s="115"/>
    </row>
    <row r="15" spans="1:10" ht="15">
      <c r="A15" s="115"/>
      <c r="B15" s="115"/>
      <c r="C15" s="115"/>
      <c r="D15" s="115"/>
      <c r="E15" s="115"/>
      <c r="F15" s="115"/>
      <c r="G15" s="115"/>
      <c r="H15" s="115"/>
      <c r="I15" s="115"/>
      <c r="J15" s="115"/>
    </row>
    <row r="16" spans="1:10" ht="15">
      <c r="A16" s="115"/>
      <c r="B16" s="115"/>
      <c r="C16" s="115"/>
      <c r="D16" s="115"/>
      <c r="E16" s="115"/>
      <c r="F16" s="115"/>
      <c r="G16" s="115"/>
      <c r="H16" s="115"/>
      <c r="I16" s="115"/>
      <c r="J16" s="115"/>
    </row>
  </sheetData>
  <sheetProtection/>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M93"/>
  <sheetViews>
    <sheetView view="pageBreakPreview" zoomScaleSheetLayoutView="100" zoomScalePageLayoutView="0" workbookViewId="0" topLeftCell="A1">
      <selection activeCell="A46" sqref="A46:IV46"/>
    </sheetView>
  </sheetViews>
  <sheetFormatPr defaultColWidth="11.421875" defaultRowHeight="15"/>
  <cols>
    <col min="1" max="1" width="23.8515625" style="0" customWidth="1"/>
  </cols>
  <sheetData>
    <row r="1" spans="1:13" ht="15">
      <c r="A1" s="115"/>
      <c r="B1" s="115"/>
      <c r="C1" s="115"/>
      <c r="D1" s="115"/>
      <c r="E1" s="115"/>
      <c r="F1" s="115"/>
      <c r="G1" s="115"/>
      <c r="H1" s="115"/>
      <c r="I1" s="115"/>
      <c r="J1" s="115"/>
      <c r="K1" s="115"/>
      <c r="L1" s="115"/>
      <c r="M1" s="115"/>
    </row>
    <row r="2" spans="1:13" ht="15">
      <c r="A2" s="115"/>
      <c r="B2" s="115"/>
      <c r="C2" s="115"/>
      <c r="D2" s="115"/>
      <c r="E2" s="326" t="s">
        <v>222</v>
      </c>
      <c r="F2" s="326"/>
      <c r="G2" s="326"/>
      <c r="H2" s="326"/>
      <c r="I2" s="115"/>
      <c r="J2" s="115"/>
      <c r="K2" s="115"/>
      <c r="L2" s="115"/>
      <c r="M2" s="115"/>
    </row>
    <row r="3" spans="1:13" ht="15">
      <c r="A3" s="115"/>
      <c r="B3" s="115"/>
      <c r="C3" s="115"/>
      <c r="D3" s="115"/>
      <c r="E3" s="115"/>
      <c r="F3" s="115"/>
      <c r="G3" s="115"/>
      <c r="H3" s="115"/>
      <c r="I3" s="115"/>
      <c r="J3" s="115"/>
      <c r="K3" s="115"/>
      <c r="L3" s="115"/>
      <c r="M3" s="115"/>
    </row>
    <row r="4" spans="1:13" ht="15">
      <c r="A4" s="160"/>
      <c r="B4" s="160"/>
      <c r="C4" s="160"/>
      <c r="D4" s="160"/>
      <c r="E4" s="160"/>
      <c r="F4" s="160"/>
      <c r="G4" s="160"/>
      <c r="H4" s="160"/>
      <c r="I4" s="160"/>
      <c r="J4" s="160"/>
      <c r="K4" s="160"/>
      <c r="L4" s="160"/>
      <c r="M4" s="115"/>
    </row>
    <row r="5" spans="1:13" ht="15">
      <c r="A5" s="331" t="s">
        <v>117</v>
      </c>
      <c r="B5" s="364" t="s">
        <v>164</v>
      </c>
      <c r="C5" s="364"/>
      <c r="D5" s="364"/>
      <c r="E5" s="364"/>
      <c r="F5" s="364"/>
      <c r="G5" s="364"/>
      <c r="H5" s="364"/>
      <c r="I5" s="364"/>
      <c r="J5" s="364"/>
      <c r="K5" s="364"/>
      <c r="L5" s="364"/>
      <c r="M5" s="177"/>
    </row>
    <row r="6" spans="1:13" ht="15">
      <c r="A6" s="333"/>
      <c r="B6" s="178">
        <v>2000</v>
      </c>
      <c r="C6" s="178">
        <v>2001</v>
      </c>
      <c r="D6" s="178">
        <v>2002</v>
      </c>
      <c r="E6" s="178">
        <v>2003</v>
      </c>
      <c r="F6" s="178">
        <v>2004</v>
      </c>
      <c r="G6" s="178">
        <v>2005</v>
      </c>
      <c r="H6" s="178">
        <v>2006</v>
      </c>
      <c r="I6" s="178">
        <v>2007</v>
      </c>
      <c r="J6" s="178">
        <v>2008</v>
      </c>
      <c r="K6" s="178">
        <v>2009</v>
      </c>
      <c r="L6" s="178">
        <v>2010</v>
      </c>
      <c r="M6" s="179">
        <v>2011</v>
      </c>
    </row>
    <row r="7" spans="1:13" ht="15">
      <c r="A7" s="180"/>
      <c r="B7" s="180"/>
      <c r="C7" s="180"/>
      <c r="D7" s="180"/>
      <c r="E7" s="180"/>
      <c r="F7" s="180"/>
      <c r="G7" s="180"/>
      <c r="H7" s="180"/>
      <c r="I7" s="180"/>
      <c r="J7" s="180"/>
      <c r="K7" s="180"/>
      <c r="L7" s="180"/>
      <c r="M7" s="160"/>
    </row>
    <row r="8" spans="1:13" ht="15">
      <c r="A8" s="155" t="s">
        <v>152</v>
      </c>
      <c r="B8" s="181">
        <v>800</v>
      </c>
      <c r="C8" s="181">
        <v>850</v>
      </c>
      <c r="D8" s="181">
        <v>1220</v>
      </c>
      <c r="E8" s="181">
        <v>1280</v>
      </c>
      <c r="F8" s="181">
        <v>1320</v>
      </c>
      <c r="G8" s="182">
        <v>1360</v>
      </c>
      <c r="H8" s="181">
        <v>3820</v>
      </c>
      <c r="I8" s="181">
        <v>5664</v>
      </c>
      <c r="J8" s="182">
        <v>5953</v>
      </c>
      <c r="K8" s="183">
        <v>6779</v>
      </c>
      <c r="L8" s="183">
        <v>7876</v>
      </c>
      <c r="M8" s="184">
        <v>8460</v>
      </c>
    </row>
    <row r="9" spans="1:13" ht="15">
      <c r="A9" s="185" t="s">
        <v>163</v>
      </c>
      <c r="B9" s="185"/>
      <c r="C9" s="185"/>
      <c r="D9" s="185"/>
      <c r="E9" s="185"/>
      <c r="F9" s="185"/>
      <c r="G9" s="185"/>
      <c r="H9" s="185"/>
      <c r="I9" s="185"/>
      <c r="J9" s="185"/>
      <c r="K9" s="185"/>
      <c r="L9" s="185"/>
      <c r="M9" s="186"/>
    </row>
    <row r="10" spans="1:13" ht="15">
      <c r="A10" s="155"/>
      <c r="B10" s="155"/>
      <c r="C10" s="155"/>
      <c r="D10" s="155"/>
      <c r="E10" s="155"/>
      <c r="F10" s="155"/>
      <c r="G10" s="155"/>
      <c r="H10" s="155"/>
      <c r="I10" s="155"/>
      <c r="J10" s="155"/>
      <c r="K10" s="155"/>
      <c r="L10" s="155"/>
      <c r="M10" s="187"/>
    </row>
    <row r="11" spans="1:13" ht="15">
      <c r="A11" s="331" t="s">
        <v>117</v>
      </c>
      <c r="B11" s="364" t="s">
        <v>168</v>
      </c>
      <c r="C11" s="364"/>
      <c r="D11" s="364"/>
      <c r="E11" s="364"/>
      <c r="F11" s="364"/>
      <c r="G11" s="364"/>
      <c r="H11" s="364"/>
      <c r="I11" s="364"/>
      <c r="J11" s="364"/>
      <c r="K11" s="364"/>
      <c r="L11" s="364"/>
      <c r="M11" s="186"/>
    </row>
    <row r="12" spans="1:13" ht="15">
      <c r="A12" s="333"/>
      <c r="B12" s="188">
        <v>2000</v>
      </c>
      <c r="C12" s="188">
        <v>2001</v>
      </c>
      <c r="D12" s="188">
        <v>2002</v>
      </c>
      <c r="E12" s="188">
        <v>2003</v>
      </c>
      <c r="F12" s="188">
        <v>2004</v>
      </c>
      <c r="G12" s="188">
        <v>2005</v>
      </c>
      <c r="H12" s="188">
        <v>2006</v>
      </c>
      <c r="I12" s="188">
        <v>2007</v>
      </c>
      <c r="J12" s="188">
        <v>2008</v>
      </c>
      <c r="K12" s="188">
        <v>2009</v>
      </c>
      <c r="L12" s="188">
        <v>2010</v>
      </c>
      <c r="M12" s="179">
        <v>2011</v>
      </c>
    </row>
    <row r="13" spans="1:13" ht="15">
      <c r="A13" s="155"/>
      <c r="B13" s="155"/>
      <c r="C13" s="155"/>
      <c r="D13" s="155"/>
      <c r="E13" s="155"/>
      <c r="F13" s="155"/>
      <c r="G13" s="155"/>
      <c r="H13" s="155"/>
      <c r="I13" s="155"/>
      <c r="J13" s="155"/>
      <c r="K13" s="155"/>
      <c r="L13" s="155"/>
      <c r="M13" s="160"/>
    </row>
    <row r="14" spans="1:13" ht="15">
      <c r="A14" s="155" t="s">
        <v>152</v>
      </c>
      <c r="B14" s="189">
        <v>4800</v>
      </c>
      <c r="C14" s="189">
        <v>5253.065465881537</v>
      </c>
      <c r="D14" s="189">
        <v>8010.4112029293865</v>
      </c>
      <c r="E14" s="189">
        <v>8211.351378098867</v>
      </c>
      <c r="F14" s="189">
        <v>12667.187886585183</v>
      </c>
      <c r="G14" s="189">
        <v>17336.671779900043</v>
      </c>
      <c r="H14" s="189">
        <v>23705.715275372357</v>
      </c>
      <c r="I14" s="189">
        <v>28597.27844029887</v>
      </c>
      <c r="J14" s="189">
        <v>47893.71072294521</v>
      </c>
      <c r="K14" s="189">
        <v>57514.2560245435</v>
      </c>
      <c r="L14" s="189">
        <v>76386.36251175216</v>
      </c>
      <c r="M14" s="190">
        <v>101147</v>
      </c>
    </row>
    <row r="15" spans="1:13" ht="15">
      <c r="A15" s="185" t="s">
        <v>165</v>
      </c>
      <c r="B15" s="185"/>
      <c r="C15" s="185"/>
      <c r="D15" s="185"/>
      <c r="E15" s="185"/>
      <c r="F15" s="185"/>
      <c r="G15" s="185"/>
      <c r="H15" s="185"/>
      <c r="I15" s="185"/>
      <c r="J15" s="185"/>
      <c r="K15" s="185"/>
      <c r="L15" s="185"/>
      <c r="M15" s="177"/>
    </row>
    <row r="16" spans="1:13" ht="15">
      <c r="A16" s="155"/>
      <c r="B16" s="155"/>
      <c r="C16" s="155"/>
      <c r="D16" s="155"/>
      <c r="E16" s="155"/>
      <c r="F16" s="155"/>
      <c r="G16" s="155"/>
      <c r="H16" s="155"/>
      <c r="I16" s="155"/>
      <c r="J16" s="155"/>
      <c r="K16" s="155"/>
      <c r="L16" s="155"/>
      <c r="M16" s="115"/>
    </row>
    <row r="17" spans="1:13" ht="15">
      <c r="A17" s="155"/>
      <c r="B17" s="155"/>
      <c r="C17" s="155"/>
      <c r="D17" s="155"/>
      <c r="E17" s="155"/>
      <c r="F17" s="155"/>
      <c r="G17" s="155"/>
      <c r="H17" s="155"/>
      <c r="I17" s="155"/>
      <c r="J17" s="155"/>
      <c r="K17" s="155"/>
      <c r="L17" s="155"/>
      <c r="M17" s="115"/>
    </row>
    <row r="18" spans="1:13" ht="15">
      <c r="A18" s="155"/>
      <c r="B18" s="155"/>
      <c r="C18" s="155"/>
      <c r="D18" s="155"/>
      <c r="E18" s="155"/>
      <c r="F18" s="155"/>
      <c r="G18" s="155"/>
      <c r="H18" s="155"/>
      <c r="I18" s="155"/>
      <c r="J18" s="155"/>
      <c r="K18" s="155"/>
      <c r="L18" s="155"/>
      <c r="M18" s="115"/>
    </row>
    <row r="19" spans="1:13" ht="15">
      <c r="A19" s="155"/>
      <c r="B19" s="155"/>
      <c r="C19" s="155"/>
      <c r="D19" s="155"/>
      <c r="E19" s="155"/>
      <c r="F19" s="155"/>
      <c r="G19" s="155"/>
      <c r="H19" s="155"/>
      <c r="I19" s="155"/>
      <c r="J19" s="155"/>
      <c r="K19" s="155"/>
      <c r="L19" s="155"/>
      <c r="M19" s="115"/>
    </row>
    <row r="20" spans="1:13" ht="15">
      <c r="A20" s="155"/>
      <c r="B20" s="155"/>
      <c r="C20" s="155"/>
      <c r="D20" s="155"/>
      <c r="E20" s="155"/>
      <c r="F20" s="155"/>
      <c r="G20" s="155"/>
      <c r="H20" s="155"/>
      <c r="I20" s="155"/>
      <c r="J20" s="155"/>
      <c r="K20" s="155"/>
      <c r="L20" s="155"/>
      <c r="M20" s="115"/>
    </row>
    <row r="21" spans="1:13" ht="15">
      <c r="A21" s="155"/>
      <c r="B21" s="155"/>
      <c r="C21" s="155"/>
      <c r="D21" s="155"/>
      <c r="E21" s="155"/>
      <c r="F21" s="155"/>
      <c r="G21" s="155"/>
      <c r="H21" s="155"/>
      <c r="I21" s="155"/>
      <c r="J21" s="155"/>
      <c r="K21" s="155"/>
      <c r="L21" s="155"/>
      <c r="M21" s="115"/>
    </row>
    <row r="22" spans="1:13" ht="15">
      <c r="A22" s="155"/>
      <c r="B22" s="155"/>
      <c r="C22" s="155"/>
      <c r="D22" s="155"/>
      <c r="E22" s="155"/>
      <c r="F22" s="155"/>
      <c r="G22" s="155"/>
      <c r="H22" s="155"/>
      <c r="I22" s="155"/>
      <c r="J22" s="155"/>
      <c r="K22" s="155"/>
      <c r="L22" s="155"/>
      <c r="M22" s="115"/>
    </row>
    <row r="23" spans="1:13" ht="15">
      <c r="A23" s="155"/>
      <c r="B23" s="155"/>
      <c r="C23" s="155"/>
      <c r="D23" s="155"/>
      <c r="E23" s="155"/>
      <c r="F23" s="155"/>
      <c r="G23" s="155"/>
      <c r="H23" s="155"/>
      <c r="I23" s="155"/>
      <c r="J23" s="155"/>
      <c r="K23" s="155"/>
      <c r="L23" s="155"/>
      <c r="M23" s="115"/>
    </row>
    <row r="24" spans="1:13" ht="15">
      <c r="A24" s="155"/>
      <c r="B24" s="155"/>
      <c r="C24" s="155"/>
      <c r="D24" s="155"/>
      <c r="E24" s="155"/>
      <c r="F24" s="155"/>
      <c r="G24" s="155"/>
      <c r="H24" s="155"/>
      <c r="I24" s="155"/>
      <c r="J24" s="155"/>
      <c r="K24" s="155"/>
      <c r="L24" s="155"/>
      <c r="M24" s="115"/>
    </row>
    <row r="25" spans="1:13" ht="15">
      <c r="A25" s="155"/>
      <c r="B25" s="155"/>
      <c r="C25" s="155"/>
      <c r="D25" s="155"/>
      <c r="E25" s="155"/>
      <c r="F25" s="155"/>
      <c r="G25" s="155"/>
      <c r="H25" s="155"/>
      <c r="I25" s="155"/>
      <c r="J25" s="155"/>
      <c r="K25" s="155"/>
      <c r="L25" s="155"/>
      <c r="M25" s="115"/>
    </row>
    <row r="26" spans="1:13" ht="15">
      <c r="A26" s="155"/>
      <c r="B26" s="155"/>
      <c r="C26" s="155"/>
      <c r="D26" s="155"/>
      <c r="E26" s="155"/>
      <c r="F26" s="155"/>
      <c r="G26" s="155"/>
      <c r="H26" s="155"/>
      <c r="I26" s="155"/>
      <c r="J26" s="155"/>
      <c r="K26" s="155"/>
      <c r="L26" s="155"/>
      <c r="M26" s="115"/>
    </row>
    <row r="27" spans="1:13" ht="15">
      <c r="A27" s="155"/>
      <c r="B27" s="155"/>
      <c r="C27" s="155"/>
      <c r="D27" s="155"/>
      <c r="E27" s="155"/>
      <c r="F27" s="155"/>
      <c r="G27" s="155"/>
      <c r="H27" s="155"/>
      <c r="I27" s="155"/>
      <c r="J27" s="155"/>
      <c r="K27" s="155"/>
      <c r="L27" s="155"/>
      <c r="M27" s="115"/>
    </row>
    <row r="28" spans="1:13" ht="15">
      <c r="A28" s="155"/>
      <c r="B28" s="155"/>
      <c r="C28" s="155"/>
      <c r="D28" s="155"/>
      <c r="E28" s="155"/>
      <c r="F28" s="155"/>
      <c r="G28" s="155"/>
      <c r="H28" s="155"/>
      <c r="I28" s="155"/>
      <c r="J28" s="155"/>
      <c r="K28" s="155"/>
      <c r="L28" s="155"/>
      <c r="M28" s="115"/>
    </row>
    <row r="29" spans="1:13" ht="15">
      <c r="A29" s="155"/>
      <c r="B29" s="155"/>
      <c r="C29" s="155"/>
      <c r="D29" s="155"/>
      <c r="E29" s="155"/>
      <c r="F29" s="155"/>
      <c r="G29" s="155"/>
      <c r="H29" s="155"/>
      <c r="I29" s="155"/>
      <c r="J29" s="155"/>
      <c r="K29" s="155"/>
      <c r="L29" s="155"/>
      <c r="M29" s="115"/>
    </row>
    <row r="30" spans="1:13" ht="15">
      <c r="A30" s="155"/>
      <c r="B30" s="155"/>
      <c r="C30" s="155"/>
      <c r="D30" s="155"/>
      <c r="E30" s="155"/>
      <c r="F30" s="155"/>
      <c r="G30" s="155"/>
      <c r="H30" s="155"/>
      <c r="I30" s="155"/>
      <c r="J30" s="155"/>
      <c r="K30" s="155"/>
      <c r="L30" s="155"/>
      <c r="M30" s="115"/>
    </row>
    <row r="31" spans="1:13" ht="15">
      <c r="A31" s="155"/>
      <c r="B31" s="155"/>
      <c r="C31" s="155"/>
      <c r="D31" s="155"/>
      <c r="E31" s="155"/>
      <c r="F31" s="155"/>
      <c r="G31" s="155"/>
      <c r="H31" s="155"/>
      <c r="I31" s="155"/>
      <c r="J31" s="155"/>
      <c r="K31" s="155"/>
      <c r="L31" s="155"/>
      <c r="M31" s="115"/>
    </row>
    <row r="32" spans="1:13" ht="15">
      <c r="A32" s="155"/>
      <c r="B32" s="155"/>
      <c r="C32" s="155"/>
      <c r="D32" s="155"/>
      <c r="E32" s="155"/>
      <c r="F32" s="155"/>
      <c r="G32" s="155"/>
      <c r="H32" s="155"/>
      <c r="I32" s="155"/>
      <c r="J32" s="155"/>
      <c r="K32" s="155"/>
      <c r="L32" s="155"/>
      <c r="M32" s="115"/>
    </row>
    <row r="33" spans="1:13" ht="15">
      <c r="A33" s="155"/>
      <c r="B33" s="155"/>
      <c r="C33" s="155"/>
      <c r="D33" s="155"/>
      <c r="E33" s="155"/>
      <c r="F33" s="155"/>
      <c r="G33" s="155"/>
      <c r="H33" s="155"/>
      <c r="I33" s="155"/>
      <c r="J33" s="155"/>
      <c r="K33" s="155"/>
      <c r="L33" s="155"/>
      <c r="M33" s="115"/>
    </row>
    <row r="34" spans="1:13" ht="15">
      <c r="A34" s="155"/>
      <c r="B34" s="155"/>
      <c r="C34" s="155"/>
      <c r="D34" s="155"/>
      <c r="E34" s="155"/>
      <c r="F34" s="155"/>
      <c r="G34" s="155"/>
      <c r="H34" s="155"/>
      <c r="I34" s="155"/>
      <c r="J34" s="155"/>
      <c r="K34" s="155"/>
      <c r="L34" s="155"/>
      <c r="M34" s="115"/>
    </row>
    <row r="35" spans="1:13" ht="15">
      <c r="A35" s="155"/>
      <c r="B35" s="155"/>
      <c r="C35" s="155"/>
      <c r="D35" s="155"/>
      <c r="E35" s="155"/>
      <c r="F35" s="155"/>
      <c r="G35" s="155"/>
      <c r="H35" s="155"/>
      <c r="I35" s="155"/>
      <c r="J35" s="155"/>
      <c r="K35" s="155"/>
      <c r="L35" s="155"/>
      <c r="M35" s="115"/>
    </row>
    <row r="36" spans="1:13" ht="15">
      <c r="A36" s="155"/>
      <c r="B36" s="155"/>
      <c r="C36" s="155"/>
      <c r="D36" s="155"/>
      <c r="E36" s="155"/>
      <c r="F36" s="155"/>
      <c r="G36" s="155"/>
      <c r="H36" s="155"/>
      <c r="I36" s="155"/>
      <c r="J36" s="155"/>
      <c r="K36" s="155"/>
      <c r="L36" s="155"/>
      <c r="M36" s="115"/>
    </row>
    <row r="37" spans="1:13" ht="15">
      <c r="A37" s="155"/>
      <c r="B37" s="155"/>
      <c r="C37" s="155"/>
      <c r="D37" s="155"/>
      <c r="E37" s="155"/>
      <c r="F37" s="155"/>
      <c r="G37" s="155"/>
      <c r="H37" s="155"/>
      <c r="I37" s="155"/>
      <c r="J37" s="155"/>
      <c r="K37" s="155"/>
      <c r="L37" s="155"/>
      <c r="M37" s="115"/>
    </row>
    <row r="38" spans="1:13" ht="15">
      <c r="A38" s="155"/>
      <c r="B38" s="155"/>
      <c r="C38" s="155"/>
      <c r="D38" s="155"/>
      <c r="E38" s="155"/>
      <c r="F38" s="155"/>
      <c r="G38" s="155"/>
      <c r="H38" s="155"/>
      <c r="I38" s="155"/>
      <c r="J38" s="155"/>
      <c r="K38" s="155"/>
      <c r="L38" s="155"/>
      <c r="M38" s="115"/>
    </row>
    <row r="39" spans="1:13" ht="15">
      <c r="A39" s="155"/>
      <c r="B39" s="155"/>
      <c r="C39" s="155"/>
      <c r="D39" s="155"/>
      <c r="E39" s="155"/>
      <c r="F39" s="155"/>
      <c r="G39" s="155"/>
      <c r="H39" s="155"/>
      <c r="I39" s="155"/>
      <c r="J39" s="155"/>
      <c r="K39" s="155"/>
      <c r="L39" s="155"/>
      <c r="M39" s="115"/>
    </row>
    <row r="40" spans="1:13" ht="15">
      <c r="A40" s="155"/>
      <c r="B40" s="155"/>
      <c r="C40" s="155"/>
      <c r="D40" s="155"/>
      <c r="E40" s="155"/>
      <c r="F40" s="155"/>
      <c r="G40" s="155"/>
      <c r="H40" s="155"/>
      <c r="I40" s="155"/>
      <c r="J40" s="155"/>
      <c r="K40" s="155"/>
      <c r="L40" s="155"/>
      <c r="M40" s="115"/>
    </row>
    <row r="41" spans="1:13" ht="15">
      <c r="A41" s="155"/>
      <c r="B41" s="155"/>
      <c r="C41" s="155"/>
      <c r="D41" s="155"/>
      <c r="E41" s="155"/>
      <c r="F41" s="155"/>
      <c r="G41" s="155"/>
      <c r="H41" s="155"/>
      <c r="I41" s="155"/>
      <c r="J41" s="155"/>
      <c r="K41" s="155"/>
      <c r="L41" s="155"/>
      <c r="M41" s="115"/>
    </row>
    <row r="42" spans="1:13" ht="15">
      <c r="A42" s="155"/>
      <c r="B42" s="155"/>
      <c r="C42" s="155"/>
      <c r="D42" s="155"/>
      <c r="E42" s="155"/>
      <c r="F42" s="155"/>
      <c r="G42" s="155"/>
      <c r="H42" s="155"/>
      <c r="I42" s="155"/>
      <c r="J42" s="155"/>
      <c r="K42" s="155"/>
      <c r="L42" s="155"/>
      <c r="M42" s="115"/>
    </row>
    <row r="43" spans="1:13" ht="15">
      <c r="A43" s="155"/>
      <c r="B43" s="155"/>
      <c r="C43" s="155"/>
      <c r="D43" s="155"/>
      <c r="E43" s="155"/>
      <c r="F43" s="155"/>
      <c r="G43" s="155"/>
      <c r="H43" s="155"/>
      <c r="I43" s="155"/>
      <c r="J43" s="155"/>
      <c r="K43" s="155"/>
      <c r="L43" s="155"/>
      <c r="M43" s="115"/>
    </row>
    <row r="44" spans="1:13" ht="15">
      <c r="A44" s="155"/>
      <c r="B44" s="155"/>
      <c r="C44" s="155"/>
      <c r="D44" s="155"/>
      <c r="E44" s="155"/>
      <c r="F44" s="155"/>
      <c r="G44" s="155"/>
      <c r="H44" s="155"/>
      <c r="I44" s="155"/>
      <c r="J44" s="155"/>
      <c r="K44" s="155"/>
      <c r="L44" s="155"/>
      <c r="M44" s="115"/>
    </row>
    <row r="45" spans="1:13" ht="15">
      <c r="A45" s="155"/>
      <c r="B45" s="155"/>
      <c r="C45" s="155"/>
      <c r="D45" s="155"/>
      <c r="E45" s="155"/>
      <c r="F45" s="155"/>
      <c r="G45" s="155"/>
      <c r="H45" s="155"/>
      <c r="I45" s="155"/>
      <c r="J45" s="155"/>
      <c r="K45" s="155"/>
      <c r="L45" s="155"/>
      <c r="M45" s="115"/>
    </row>
    <row r="46" spans="1:13" ht="15">
      <c r="A46" s="273"/>
      <c r="B46" s="273"/>
      <c r="C46" s="273"/>
      <c r="D46" s="273"/>
      <c r="E46" s="273"/>
      <c r="F46" s="273"/>
      <c r="G46" s="273"/>
      <c r="H46" s="273"/>
      <c r="I46" s="273"/>
      <c r="J46" s="273"/>
      <c r="K46" s="273"/>
      <c r="L46" s="273"/>
      <c r="M46" s="115"/>
    </row>
    <row r="47" spans="1:13" ht="15">
      <c r="A47" s="155"/>
      <c r="B47" s="155"/>
      <c r="C47" s="155"/>
      <c r="D47" s="155"/>
      <c r="E47" s="155"/>
      <c r="F47" s="155"/>
      <c r="G47" s="155"/>
      <c r="H47" s="155"/>
      <c r="I47" s="155"/>
      <c r="J47" s="155"/>
      <c r="K47" s="155"/>
      <c r="L47" s="155"/>
      <c r="M47" s="115"/>
    </row>
    <row r="48" spans="1:13" ht="15">
      <c r="A48" s="155"/>
      <c r="B48" s="155"/>
      <c r="C48" s="155"/>
      <c r="D48" s="155"/>
      <c r="E48" s="365" t="s">
        <v>157</v>
      </c>
      <c r="F48" s="365"/>
      <c r="G48" s="365"/>
      <c r="H48" s="365"/>
      <c r="I48" s="155"/>
      <c r="J48" s="155"/>
      <c r="K48" s="155"/>
      <c r="L48" s="155"/>
      <c r="M48" s="115"/>
    </row>
    <row r="49" spans="1:13" ht="15">
      <c r="A49" s="155"/>
      <c r="B49" s="155"/>
      <c r="C49" s="155"/>
      <c r="D49" s="155"/>
      <c r="E49" s="155"/>
      <c r="F49" s="155"/>
      <c r="G49" s="155"/>
      <c r="H49" s="155"/>
      <c r="I49" s="155"/>
      <c r="J49" s="155"/>
      <c r="K49" s="155"/>
      <c r="L49" s="155"/>
      <c r="M49" s="115"/>
    </row>
    <row r="50" spans="1:13" ht="15">
      <c r="A50" s="331" t="s">
        <v>117</v>
      </c>
      <c r="B50" s="364" t="s">
        <v>154</v>
      </c>
      <c r="C50" s="364"/>
      <c r="D50" s="364"/>
      <c r="E50" s="364"/>
      <c r="F50" s="364"/>
      <c r="G50" s="364"/>
      <c r="H50" s="364"/>
      <c r="I50" s="364"/>
      <c r="J50" s="364"/>
      <c r="K50" s="364"/>
      <c r="L50" s="364"/>
      <c r="M50" s="191"/>
    </row>
    <row r="51" spans="1:13" ht="15">
      <c r="A51" s="333"/>
      <c r="B51" s="188">
        <v>2000</v>
      </c>
      <c r="C51" s="188">
        <v>2001</v>
      </c>
      <c r="D51" s="188">
        <v>2002</v>
      </c>
      <c r="E51" s="188">
        <v>2003</v>
      </c>
      <c r="F51" s="188">
        <v>2004</v>
      </c>
      <c r="G51" s="188">
        <v>2005</v>
      </c>
      <c r="H51" s="188">
        <v>2006</v>
      </c>
      <c r="I51" s="188">
        <v>2007</v>
      </c>
      <c r="J51" s="188">
        <v>2008</v>
      </c>
      <c r="K51" s="188">
        <v>2009</v>
      </c>
      <c r="L51" s="188">
        <v>2010</v>
      </c>
      <c r="M51" s="188">
        <v>2011</v>
      </c>
    </row>
    <row r="52" spans="1:13" ht="15">
      <c r="A52" s="155" t="s">
        <v>156</v>
      </c>
      <c r="B52" s="189">
        <v>4800</v>
      </c>
      <c r="C52" s="189">
        <v>5253.065465881537</v>
      </c>
      <c r="D52" s="189">
        <v>8010.4112029293865</v>
      </c>
      <c r="E52" s="189">
        <v>8211.351378098867</v>
      </c>
      <c r="F52" s="189">
        <v>12667.187886585183</v>
      </c>
      <c r="G52" s="189">
        <v>17336.671779900043</v>
      </c>
      <c r="H52" s="189">
        <v>23705.715275372357</v>
      </c>
      <c r="I52" s="189">
        <v>28597.27844029887</v>
      </c>
      <c r="J52" s="189">
        <v>47893.71072294521</v>
      </c>
      <c r="K52" s="189">
        <v>57514.2560245435</v>
      </c>
      <c r="L52" s="189">
        <v>76386.36251175216</v>
      </c>
      <c r="M52" s="189">
        <v>101147</v>
      </c>
    </row>
    <row r="53" spans="1:13" ht="15">
      <c r="A53" s="50" t="s">
        <v>179</v>
      </c>
      <c r="B53" s="192">
        <v>4041.841</v>
      </c>
      <c r="C53" s="192">
        <v>4423.343</v>
      </c>
      <c r="D53" s="192">
        <v>6357.947</v>
      </c>
      <c r="E53" s="192">
        <v>6410.191</v>
      </c>
      <c r="F53" s="192">
        <v>10104.442</v>
      </c>
      <c r="G53" s="192">
        <v>11938.038</v>
      </c>
      <c r="H53" s="192">
        <v>15432.593</v>
      </c>
      <c r="I53" s="192">
        <v>20872.322</v>
      </c>
      <c r="J53" s="192">
        <v>35330.215</v>
      </c>
      <c r="K53" s="192">
        <v>38506.044</v>
      </c>
      <c r="L53" s="192">
        <v>55011.49</v>
      </c>
      <c r="M53" s="193">
        <v>73741</v>
      </c>
    </row>
    <row r="54" spans="1:13" ht="15">
      <c r="A54" s="194" t="s">
        <v>180</v>
      </c>
      <c r="B54" s="184">
        <v>0</v>
      </c>
      <c r="C54" s="184">
        <v>0</v>
      </c>
      <c r="D54" s="184">
        <v>387.2</v>
      </c>
      <c r="E54" s="184">
        <v>504.1</v>
      </c>
      <c r="F54" s="184">
        <v>561.9</v>
      </c>
      <c r="G54" s="184">
        <v>2660.2</v>
      </c>
      <c r="H54" s="184">
        <v>4528.6</v>
      </c>
      <c r="I54" s="184">
        <v>3207.8</v>
      </c>
      <c r="J54" s="184">
        <v>4998.3</v>
      </c>
      <c r="K54" s="184">
        <v>9923.4</v>
      </c>
      <c r="L54" s="184">
        <v>9309</v>
      </c>
      <c r="M54" s="184">
        <v>27406</v>
      </c>
    </row>
    <row r="55" spans="1:13" ht="15">
      <c r="A55" s="114" t="s">
        <v>169</v>
      </c>
      <c r="B55" s="114"/>
      <c r="C55" s="114"/>
      <c r="D55" s="114"/>
      <c r="E55" s="114"/>
      <c r="F55" s="114"/>
      <c r="G55" s="114"/>
      <c r="H55" s="114"/>
      <c r="I55" s="114"/>
      <c r="J55" s="114"/>
      <c r="K55" s="114"/>
      <c r="L55" s="114"/>
      <c r="M55" s="115"/>
    </row>
    <row r="56" spans="1:13" ht="15">
      <c r="A56" s="114"/>
      <c r="B56" s="114"/>
      <c r="C56" s="114"/>
      <c r="D56" s="114"/>
      <c r="E56" s="114"/>
      <c r="F56" s="114"/>
      <c r="G56" s="114"/>
      <c r="H56" s="114"/>
      <c r="I56" s="114"/>
      <c r="J56" s="114"/>
      <c r="K56" s="114"/>
      <c r="L56" s="114"/>
      <c r="M56" s="115"/>
    </row>
    <row r="57" spans="1:13" ht="15">
      <c r="A57" s="155"/>
      <c r="B57" s="155"/>
      <c r="C57" s="155"/>
      <c r="D57" s="155"/>
      <c r="E57" s="155"/>
      <c r="F57" s="155"/>
      <c r="G57" s="155"/>
      <c r="H57" s="155"/>
      <c r="I57" s="155"/>
      <c r="J57" s="155"/>
      <c r="K57" s="155"/>
      <c r="L57" s="155"/>
      <c r="M57" s="115"/>
    </row>
    <row r="58" spans="1:13" ht="15">
      <c r="A58" s="155"/>
      <c r="B58" s="155"/>
      <c r="C58" s="155"/>
      <c r="D58" s="155"/>
      <c r="E58" s="155"/>
      <c r="F58" s="155"/>
      <c r="G58" s="155"/>
      <c r="H58" s="155"/>
      <c r="I58" s="155"/>
      <c r="J58" s="155"/>
      <c r="K58" s="155"/>
      <c r="L58" s="155"/>
      <c r="M58" s="115"/>
    </row>
    <row r="59" spans="1:13" ht="15">
      <c r="A59" s="155"/>
      <c r="B59" s="155"/>
      <c r="C59" s="155"/>
      <c r="D59" s="155"/>
      <c r="E59" s="155"/>
      <c r="F59" s="155"/>
      <c r="G59" s="155"/>
      <c r="H59" s="155"/>
      <c r="I59" s="155"/>
      <c r="J59" s="155"/>
      <c r="K59" s="155"/>
      <c r="L59" s="155"/>
      <c r="M59" s="115"/>
    </row>
    <row r="60" spans="1:13" ht="15">
      <c r="A60" s="155"/>
      <c r="B60" s="155"/>
      <c r="C60" s="155"/>
      <c r="D60" s="155"/>
      <c r="E60" s="155"/>
      <c r="F60" s="155"/>
      <c r="G60" s="155"/>
      <c r="H60" s="155"/>
      <c r="I60" s="155"/>
      <c r="J60" s="155"/>
      <c r="K60" s="155"/>
      <c r="L60" s="155"/>
      <c r="M60" s="115"/>
    </row>
    <row r="61" spans="1:13" ht="15">
      <c r="A61" s="155"/>
      <c r="B61" s="155"/>
      <c r="C61" s="155"/>
      <c r="D61" s="155"/>
      <c r="E61" s="155"/>
      <c r="F61" s="155"/>
      <c r="G61" s="155"/>
      <c r="H61" s="155"/>
      <c r="I61" s="155"/>
      <c r="J61" s="155"/>
      <c r="K61" s="155"/>
      <c r="L61" s="155"/>
      <c r="M61" s="115"/>
    </row>
    <row r="62" spans="1:13" ht="15">
      <c r="A62" s="155"/>
      <c r="B62" s="155"/>
      <c r="C62" s="155"/>
      <c r="D62" s="155"/>
      <c r="E62" s="155"/>
      <c r="F62" s="155"/>
      <c r="G62" s="155"/>
      <c r="H62" s="155"/>
      <c r="I62" s="155"/>
      <c r="J62" s="155"/>
      <c r="K62" s="155"/>
      <c r="L62" s="155"/>
      <c r="M62" s="115"/>
    </row>
    <row r="63" spans="1:13" ht="15">
      <c r="A63" s="155"/>
      <c r="B63" s="155"/>
      <c r="C63" s="155"/>
      <c r="D63" s="155"/>
      <c r="E63" s="155"/>
      <c r="F63" s="155"/>
      <c r="G63" s="155"/>
      <c r="H63" s="155"/>
      <c r="I63" s="155"/>
      <c r="J63" s="155"/>
      <c r="K63" s="155"/>
      <c r="L63" s="155"/>
      <c r="M63" s="115"/>
    </row>
    <row r="64" spans="1:13" ht="15">
      <c r="A64" s="155"/>
      <c r="B64" s="155"/>
      <c r="C64" s="155"/>
      <c r="D64" s="155"/>
      <c r="E64" s="155"/>
      <c r="F64" s="155"/>
      <c r="G64" s="155"/>
      <c r="H64" s="155"/>
      <c r="I64" s="155"/>
      <c r="J64" s="155"/>
      <c r="K64" s="155"/>
      <c r="L64" s="155"/>
      <c r="M64" s="115"/>
    </row>
    <row r="65" spans="1:13" ht="15">
      <c r="A65" s="155"/>
      <c r="B65" s="155"/>
      <c r="C65" s="155"/>
      <c r="D65" s="155"/>
      <c r="E65" s="155"/>
      <c r="F65" s="155"/>
      <c r="G65" s="155"/>
      <c r="H65" s="155"/>
      <c r="I65" s="155"/>
      <c r="J65" s="155"/>
      <c r="K65" s="155"/>
      <c r="L65" s="155"/>
      <c r="M65" s="115"/>
    </row>
    <row r="66" spans="1:13" ht="15">
      <c r="A66" s="155"/>
      <c r="B66" s="155"/>
      <c r="C66" s="155"/>
      <c r="D66" s="155"/>
      <c r="E66" s="155"/>
      <c r="F66" s="155"/>
      <c r="G66" s="155"/>
      <c r="H66" s="155"/>
      <c r="I66" s="155"/>
      <c r="J66" s="155"/>
      <c r="K66" s="155"/>
      <c r="L66" s="155"/>
      <c r="M66" s="115"/>
    </row>
    <row r="67" spans="1:13" ht="15">
      <c r="A67" s="155"/>
      <c r="B67" s="155"/>
      <c r="C67" s="155"/>
      <c r="D67" s="155"/>
      <c r="E67" s="155"/>
      <c r="F67" s="155"/>
      <c r="G67" s="155"/>
      <c r="H67" s="155"/>
      <c r="I67" s="155"/>
      <c r="J67" s="155"/>
      <c r="K67" s="155"/>
      <c r="L67" s="155"/>
      <c r="M67" s="115"/>
    </row>
    <row r="68" spans="1:13" ht="15">
      <c r="A68" s="155"/>
      <c r="B68" s="155"/>
      <c r="C68" s="155"/>
      <c r="D68" s="155"/>
      <c r="E68" s="155"/>
      <c r="F68" s="155"/>
      <c r="G68" s="155"/>
      <c r="H68" s="155"/>
      <c r="I68" s="155"/>
      <c r="J68" s="155"/>
      <c r="K68" s="155"/>
      <c r="L68" s="155"/>
      <c r="M68" s="115"/>
    </row>
    <row r="69" spans="1:13" ht="15">
      <c r="A69" s="155"/>
      <c r="B69" s="155"/>
      <c r="C69" s="155"/>
      <c r="D69" s="155"/>
      <c r="E69" s="155"/>
      <c r="F69" s="155"/>
      <c r="G69" s="155"/>
      <c r="H69" s="155"/>
      <c r="I69" s="155"/>
      <c r="J69" s="155"/>
      <c r="K69" s="155"/>
      <c r="L69" s="155"/>
      <c r="M69" s="115"/>
    </row>
    <row r="70" spans="1:13" ht="15">
      <c r="A70" s="155"/>
      <c r="B70" s="155"/>
      <c r="C70" s="155"/>
      <c r="D70" s="155"/>
      <c r="E70" s="155"/>
      <c r="F70" s="155"/>
      <c r="G70" s="155"/>
      <c r="H70" s="155"/>
      <c r="I70" s="155"/>
      <c r="J70" s="155"/>
      <c r="K70" s="155"/>
      <c r="L70" s="155"/>
      <c r="M70" s="115"/>
    </row>
    <row r="71" spans="1:13" ht="15">
      <c r="A71" s="155"/>
      <c r="B71" s="155"/>
      <c r="C71" s="155"/>
      <c r="D71" s="155"/>
      <c r="E71" s="155"/>
      <c r="F71" s="155"/>
      <c r="G71" s="155"/>
      <c r="H71" s="155"/>
      <c r="I71" s="155"/>
      <c r="J71" s="155"/>
      <c r="K71" s="155"/>
      <c r="L71" s="155"/>
      <c r="M71" s="115"/>
    </row>
    <row r="72" spans="1:13" ht="15">
      <c r="A72" s="155"/>
      <c r="B72" s="155"/>
      <c r="C72" s="155"/>
      <c r="D72" s="155"/>
      <c r="E72" s="155"/>
      <c r="F72" s="155"/>
      <c r="G72" s="155"/>
      <c r="H72" s="155"/>
      <c r="I72" s="155"/>
      <c r="J72" s="155"/>
      <c r="K72" s="155"/>
      <c r="L72" s="155"/>
      <c r="M72" s="115"/>
    </row>
    <row r="73" spans="1:13" ht="15">
      <c r="A73" s="155"/>
      <c r="B73" s="155"/>
      <c r="C73" s="155"/>
      <c r="D73" s="155"/>
      <c r="E73" s="155"/>
      <c r="F73" s="155"/>
      <c r="G73" s="155"/>
      <c r="H73" s="155"/>
      <c r="I73" s="155"/>
      <c r="J73" s="155"/>
      <c r="K73" s="155"/>
      <c r="L73" s="155"/>
      <c r="M73" s="115"/>
    </row>
    <row r="74" spans="1:13" ht="15">
      <c r="A74" s="155"/>
      <c r="B74" s="155"/>
      <c r="C74" s="155"/>
      <c r="D74" s="155"/>
      <c r="E74" s="155"/>
      <c r="F74" s="155"/>
      <c r="G74" s="155"/>
      <c r="H74" s="155"/>
      <c r="I74" s="155"/>
      <c r="J74" s="155"/>
      <c r="K74" s="155"/>
      <c r="L74" s="155"/>
      <c r="M74" s="115"/>
    </row>
    <row r="75" spans="1:13" ht="15">
      <c r="A75" s="155"/>
      <c r="B75" s="155"/>
      <c r="C75" s="155"/>
      <c r="D75" s="155"/>
      <c r="E75" s="155"/>
      <c r="F75" s="155"/>
      <c r="G75" s="155"/>
      <c r="H75" s="155"/>
      <c r="I75" s="155"/>
      <c r="J75" s="155"/>
      <c r="K75" s="155"/>
      <c r="L75" s="155"/>
      <c r="M75" s="115"/>
    </row>
    <row r="76" spans="1:13" ht="15">
      <c r="A76" s="155"/>
      <c r="B76" s="155"/>
      <c r="C76" s="155"/>
      <c r="D76" s="155"/>
      <c r="E76" s="155"/>
      <c r="F76" s="155"/>
      <c r="G76" s="155"/>
      <c r="H76" s="155"/>
      <c r="I76" s="155"/>
      <c r="J76" s="155"/>
      <c r="K76" s="155"/>
      <c r="L76" s="155"/>
      <c r="M76" s="115"/>
    </row>
    <row r="77" spans="1:13" ht="15">
      <c r="A77" s="155"/>
      <c r="B77" s="155"/>
      <c r="C77" s="155"/>
      <c r="D77" s="155"/>
      <c r="E77" s="155"/>
      <c r="F77" s="155"/>
      <c r="G77" s="155"/>
      <c r="H77" s="155"/>
      <c r="I77" s="155"/>
      <c r="J77" s="155"/>
      <c r="K77" s="155"/>
      <c r="L77" s="155"/>
      <c r="M77" s="115"/>
    </row>
    <row r="78" spans="1:13" ht="15">
      <c r="A78" s="160"/>
      <c r="B78" s="160"/>
      <c r="C78" s="160"/>
      <c r="D78" s="160"/>
      <c r="E78" s="160"/>
      <c r="F78" s="160"/>
      <c r="G78" s="160"/>
      <c r="H78" s="160"/>
      <c r="I78" s="160"/>
      <c r="J78" s="160"/>
      <c r="K78" s="160"/>
      <c r="L78" s="160"/>
      <c r="M78" s="115"/>
    </row>
    <row r="79" spans="1:13" ht="15">
      <c r="A79" s="115"/>
      <c r="B79" s="115"/>
      <c r="C79" s="115"/>
      <c r="D79" s="115"/>
      <c r="E79" s="115"/>
      <c r="F79" s="115"/>
      <c r="G79" s="115"/>
      <c r="H79" s="115"/>
      <c r="I79" s="115"/>
      <c r="J79" s="115"/>
      <c r="K79" s="115"/>
      <c r="L79" s="115"/>
      <c r="M79" s="115"/>
    </row>
    <row r="80" spans="1:13" ht="15">
      <c r="A80" s="115"/>
      <c r="B80" s="115"/>
      <c r="C80" s="115"/>
      <c r="D80" s="115"/>
      <c r="E80" s="115"/>
      <c r="F80" s="115"/>
      <c r="G80" s="115"/>
      <c r="H80" s="115"/>
      <c r="I80" s="115"/>
      <c r="J80" s="115"/>
      <c r="K80" s="115"/>
      <c r="L80" s="115"/>
      <c r="M80" s="115"/>
    </row>
    <row r="81" spans="1:13" ht="15">
      <c r="A81" s="115"/>
      <c r="B81" s="115"/>
      <c r="C81" s="115"/>
      <c r="D81" s="115"/>
      <c r="E81" s="115"/>
      <c r="F81" s="115"/>
      <c r="G81" s="115"/>
      <c r="H81" s="115"/>
      <c r="I81" s="115"/>
      <c r="J81" s="115"/>
      <c r="K81" s="115"/>
      <c r="L81" s="115"/>
      <c r="M81" s="115"/>
    </row>
    <row r="82" spans="1:13" ht="15">
      <c r="A82" s="115"/>
      <c r="B82" s="115"/>
      <c r="C82" s="115"/>
      <c r="D82" s="115"/>
      <c r="E82" s="115"/>
      <c r="F82" s="115"/>
      <c r="G82" s="115"/>
      <c r="H82" s="115"/>
      <c r="I82" s="115"/>
      <c r="J82" s="115"/>
      <c r="K82" s="115"/>
      <c r="L82" s="115"/>
      <c r="M82" s="115"/>
    </row>
    <row r="83" spans="1:13" ht="15">
      <c r="A83" s="115"/>
      <c r="B83" s="115"/>
      <c r="C83" s="115"/>
      <c r="D83" s="115"/>
      <c r="E83" s="115"/>
      <c r="F83" s="115"/>
      <c r="G83" s="115"/>
      <c r="H83" s="115"/>
      <c r="I83" s="115"/>
      <c r="J83" s="115"/>
      <c r="K83" s="115"/>
      <c r="L83" s="115"/>
      <c r="M83" s="115"/>
    </row>
    <row r="84" spans="1:13" ht="15">
      <c r="A84" s="115"/>
      <c r="B84" s="115"/>
      <c r="C84" s="115"/>
      <c r="D84" s="115"/>
      <c r="E84" s="115"/>
      <c r="F84" s="115"/>
      <c r="G84" s="115"/>
      <c r="H84" s="115"/>
      <c r="I84" s="115"/>
      <c r="J84" s="115"/>
      <c r="K84" s="115"/>
      <c r="L84" s="115"/>
      <c r="M84" s="115"/>
    </row>
    <row r="85" spans="1:13" ht="15">
      <c r="A85" s="115"/>
      <c r="B85" s="115"/>
      <c r="C85" s="115"/>
      <c r="D85" s="115"/>
      <c r="E85" s="115"/>
      <c r="F85" s="115"/>
      <c r="G85" s="115"/>
      <c r="H85" s="115"/>
      <c r="I85" s="115"/>
      <c r="J85" s="115"/>
      <c r="K85" s="115"/>
      <c r="L85" s="115"/>
      <c r="M85" s="115"/>
    </row>
    <row r="86" spans="1:13" ht="15">
      <c r="A86" s="115"/>
      <c r="B86" s="115"/>
      <c r="C86" s="115"/>
      <c r="D86" s="115"/>
      <c r="E86" s="115"/>
      <c r="F86" s="115"/>
      <c r="G86" s="115"/>
      <c r="H86" s="115"/>
      <c r="I86" s="115"/>
      <c r="J86" s="115"/>
      <c r="K86" s="115"/>
      <c r="L86" s="115"/>
      <c r="M86" s="115"/>
    </row>
    <row r="87" spans="1:13" ht="15">
      <c r="A87" s="115"/>
      <c r="B87" s="115"/>
      <c r="C87" s="115"/>
      <c r="D87" s="115"/>
      <c r="E87" s="115"/>
      <c r="F87" s="115"/>
      <c r="G87" s="115"/>
      <c r="H87" s="115"/>
      <c r="I87" s="115"/>
      <c r="J87" s="115"/>
      <c r="K87" s="115"/>
      <c r="L87" s="115"/>
      <c r="M87" s="115"/>
    </row>
    <row r="88" spans="1:13" ht="15">
      <c r="A88" s="115"/>
      <c r="B88" s="115"/>
      <c r="C88" s="115"/>
      <c r="D88" s="115"/>
      <c r="E88" s="115"/>
      <c r="F88" s="115"/>
      <c r="G88" s="115"/>
      <c r="H88" s="115"/>
      <c r="I88" s="115"/>
      <c r="J88" s="115"/>
      <c r="K88" s="115"/>
      <c r="L88" s="115"/>
      <c r="M88" s="115"/>
    </row>
    <row r="89" spans="1:13" ht="15">
      <c r="A89" s="115"/>
      <c r="B89" s="115"/>
      <c r="C89" s="115"/>
      <c r="D89" s="115"/>
      <c r="E89" s="115"/>
      <c r="F89" s="115"/>
      <c r="G89" s="115"/>
      <c r="H89" s="115"/>
      <c r="I89" s="115"/>
      <c r="J89" s="115"/>
      <c r="K89" s="115"/>
      <c r="L89" s="115"/>
      <c r="M89" s="115"/>
    </row>
    <row r="90" spans="1:13" ht="15">
      <c r="A90" s="115"/>
      <c r="B90" s="115"/>
      <c r="C90" s="115"/>
      <c r="D90" s="115"/>
      <c r="E90" s="115"/>
      <c r="F90" s="115"/>
      <c r="G90" s="115"/>
      <c r="H90" s="115"/>
      <c r="I90" s="115"/>
      <c r="J90" s="115"/>
      <c r="K90" s="115"/>
      <c r="L90" s="115"/>
      <c r="M90" s="115"/>
    </row>
    <row r="91" spans="1:13" ht="15">
      <c r="A91" s="115"/>
      <c r="B91" s="115"/>
      <c r="C91" s="115"/>
      <c r="D91" s="115"/>
      <c r="E91" s="115"/>
      <c r="F91" s="115"/>
      <c r="G91" s="115"/>
      <c r="H91" s="115"/>
      <c r="I91" s="115"/>
      <c r="J91" s="115"/>
      <c r="K91" s="115"/>
      <c r="L91" s="115"/>
      <c r="M91" s="115"/>
    </row>
    <row r="92" spans="1:13" ht="15">
      <c r="A92" s="115"/>
      <c r="B92" s="115"/>
      <c r="C92" s="115"/>
      <c r="D92" s="115"/>
      <c r="E92" s="115"/>
      <c r="F92" s="115"/>
      <c r="G92" s="115"/>
      <c r="H92" s="115"/>
      <c r="I92" s="115"/>
      <c r="J92" s="115"/>
      <c r="K92" s="115"/>
      <c r="L92" s="115"/>
      <c r="M92" s="115"/>
    </row>
    <row r="93" spans="1:13" ht="15">
      <c r="A93" s="115"/>
      <c r="B93" s="115"/>
      <c r="C93" s="115"/>
      <c r="D93" s="115"/>
      <c r="E93" s="115"/>
      <c r="F93" s="115"/>
      <c r="G93" s="115"/>
      <c r="H93" s="115"/>
      <c r="I93" s="115"/>
      <c r="J93" s="115"/>
      <c r="K93" s="115"/>
      <c r="L93" s="115"/>
      <c r="M93" s="115"/>
    </row>
  </sheetData>
  <sheetProtection/>
  <mergeCells count="8">
    <mergeCell ref="A50:A51"/>
    <mergeCell ref="B50:L50"/>
    <mergeCell ref="E48:H48"/>
    <mergeCell ref="E2:H2"/>
    <mergeCell ref="A5:A6"/>
    <mergeCell ref="B5:L5"/>
    <mergeCell ref="A11:A12"/>
    <mergeCell ref="B11:L11"/>
  </mergeCells>
  <printOptions/>
  <pageMargins left="0.1968503937007874" right="0.15748031496062992" top="0.17" bottom="0.37" header="0.17" footer="0.31496062992125984"/>
  <pageSetup fitToHeight="3" fitToWidth="1" horizontalDpi="600" verticalDpi="600" orientation="landscape"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M84"/>
  <sheetViews>
    <sheetView view="pageBreakPreview" zoomScaleSheetLayoutView="100" zoomScalePageLayoutView="0" workbookViewId="0" topLeftCell="A37">
      <selection activeCell="C39" sqref="C39"/>
    </sheetView>
  </sheetViews>
  <sheetFormatPr defaultColWidth="11.421875" defaultRowHeight="15"/>
  <cols>
    <col min="1" max="1" width="13.421875" style="0" customWidth="1"/>
  </cols>
  <sheetData>
    <row r="1" spans="1:13" ht="15">
      <c r="A1" s="115"/>
      <c r="B1" s="115"/>
      <c r="C1" s="115"/>
      <c r="D1" s="115"/>
      <c r="E1" s="115"/>
      <c r="F1" s="115"/>
      <c r="G1" s="115"/>
      <c r="H1" s="115"/>
      <c r="I1" s="115"/>
      <c r="J1" s="115"/>
      <c r="K1" s="115"/>
      <c r="L1" s="115"/>
      <c r="M1" s="115"/>
    </row>
    <row r="2" spans="1:13" ht="15">
      <c r="A2" s="115"/>
      <c r="B2" s="115"/>
      <c r="C2" s="115"/>
      <c r="D2" s="115"/>
      <c r="E2" s="326" t="s">
        <v>215</v>
      </c>
      <c r="F2" s="326"/>
      <c r="G2" s="326"/>
      <c r="H2" s="326"/>
      <c r="I2" s="115"/>
      <c r="J2" s="115"/>
      <c r="K2" s="115"/>
      <c r="L2" s="115"/>
      <c r="M2" s="115"/>
    </row>
    <row r="3" spans="1:13" ht="15">
      <c r="A3" s="115"/>
      <c r="B3" s="115"/>
      <c r="C3" s="115"/>
      <c r="D3" s="115"/>
      <c r="E3" s="115"/>
      <c r="F3" s="115"/>
      <c r="G3" s="115"/>
      <c r="H3" s="115"/>
      <c r="I3" s="115"/>
      <c r="J3" s="115"/>
      <c r="K3" s="115"/>
      <c r="L3" s="115"/>
      <c r="M3" s="115"/>
    </row>
    <row r="4" spans="1:13" ht="15">
      <c r="A4" s="331" t="s">
        <v>117</v>
      </c>
      <c r="B4" s="364" t="s">
        <v>164</v>
      </c>
      <c r="C4" s="364"/>
      <c r="D4" s="364"/>
      <c r="E4" s="364"/>
      <c r="F4" s="364"/>
      <c r="G4" s="364"/>
      <c r="H4" s="364"/>
      <c r="I4" s="364"/>
      <c r="J4" s="364"/>
      <c r="K4" s="364"/>
      <c r="L4" s="364"/>
      <c r="M4" s="195"/>
    </row>
    <row r="5" spans="1:13" ht="15">
      <c r="A5" s="333"/>
      <c r="B5" s="178">
        <v>2000</v>
      </c>
      <c r="C5" s="178">
        <v>2001</v>
      </c>
      <c r="D5" s="178">
        <v>2002</v>
      </c>
      <c r="E5" s="178">
        <v>2003</v>
      </c>
      <c r="F5" s="178">
        <v>2004</v>
      </c>
      <c r="G5" s="178">
        <v>2005</v>
      </c>
      <c r="H5" s="178">
        <v>2006</v>
      </c>
      <c r="I5" s="178">
        <v>2007</v>
      </c>
      <c r="J5" s="178">
        <v>2008</v>
      </c>
      <c r="K5" s="178">
        <v>2009</v>
      </c>
      <c r="L5" s="178">
        <v>2010</v>
      </c>
      <c r="M5" s="188">
        <v>2011</v>
      </c>
    </row>
    <row r="6" spans="1:13" ht="15">
      <c r="A6" s="180"/>
      <c r="B6" s="180"/>
      <c r="C6" s="180"/>
      <c r="D6" s="180"/>
      <c r="E6" s="180"/>
      <c r="F6" s="180"/>
      <c r="G6" s="180"/>
      <c r="H6" s="180"/>
      <c r="I6" s="180"/>
      <c r="J6" s="180"/>
      <c r="K6" s="180"/>
      <c r="L6" s="180"/>
      <c r="M6" s="195"/>
    </row>
    <row r="7" spans="1:13" ht="15">
      <c r="A7" s="155" t="s">
        <v>360</v>
      </c>
      <c r="B7" s="181">
        <v>5832</v>
      </c>
      <c r="C7" s="181">
        <v>6020</v>
      </c>
      <c r="D7" s="181">
        <v>6550</v>
      </c>
      <c r="E7" s="181">
        <v>6990</v>
      </c>
      <c r="F7" s="181">
        <v>7200</v>
      </c>
      <c r="G7" s="182">
        <v>7124.98</v>
      </c>
      <c r="H7" s="181">
        <v>7620.89</v>
      </c>
      <c r="I7" s="181">
        <v>9922.09</v>
      </c>
      <c r="J7" s="182">
        <v>10053.9</v>
      </c>
      <c r="K7" s="183">
        <v>12467.68</v>
      </c>
      <c r="L7" s="183">
        <v>13143.119999837352</v>
      </c>
      <c r="M7" s="196">
        <v>14928</v>
      </c>
    </row>
    <row r="8" spans="1:13" ht="15">
      <c r="A8" s="185" t="s">
        <v>153</v>
      </c>
      <c r="B8" s="185"/>
      <c r="C8" s="185"/>
      <c r="D8" s="185"/>
      <c r="E8" s="185"/>
      <c r="F8" s="185"/>
      <c r="G8" s="185"/>
      <c r="H8" s="185"/>
      <c r="I8" s="185"/>
      <c r="J8" s="185"/>
      <c r="K8" s="185"/>
      <c r="L8" s="185"/>
      <c r="M8" s="197"/>
    </row>
    <row r="9" spans="1:13" ht="15">
      <c r="A9" s="155"/>
      <c r="B9" s="155"/>
      <c r="C9" s="155"/>
      <c r="D9" s="155"/>
      <c r="E9" s="155"/>
      <c r="F9" s="155"/>
      <c r="G9" s="155"/>
      <c r="H9" s="155"/>
      <c r="I9" s="155"/>
      <c r="J9" s="155"/>
      <c r="K9" s="155"/>
      <c r="L9" s="155"/>
      <c r="M9" s="197"/>
    </row>
    <row r="10" spans="1:13" ht="15">
      <c r="A10" s="331" t="s">
        <v>117</v>
      </c>
      <c r="B10" s="364" t="s">
        <v>166</v>
      </c>
      <c r="C10" s="364"/>
      <c r="D10" s="364"/>
      <c r="E10" s="364"/>
      <c r="F10" s="364"/>
      <c r="G10" s="364"/>
      <c r="H10" s="364"/>
      <c r="I10" s="364"/>
      <c r="J10" s="364"/>
      <c r="K10" s="364"/>
      <c r="L10" s="364"/>
      <c r="M10" s="197"/>
    </row>
    <row r="11" spans="1:13" ht="15">
      <c r="A11" s="333"/>
      <c r="B11" s="188">
        <v>2000</v>
      </c>
      <c r="C11" s="188">
        <v>2001</v>
      </c>
      <c r="D11" s="188">
        <v>2002</v>
      </c>
      <c r="E11" s="188">
        <v>2003</v>
      </c>
      <c r="F11" s="188">
        <v>2004</v>
      </c>
      <c r="G11" s="188">
        <v>2005</v>
      </c>
      <c r="H11" s="188">
        <v>2006</v>
      </c>
      <c r="I11" s="188">
        <v>2007</v>
      </c>
      <c r="J11" s="188">
        <v>2008</v>
      </c>
      <c r="K11" s="188">
        <v>2009</v>
      </c>
      <c r="L11" s="188">
        <v>2010</v>
      </c>
      <c r="M11" s="188">
        <v>2011</v>
      </c>
    </row>
    <row r="12" spans="1:13" ht="15">
      <c r="A12" s="155"/>
      <c r="B12" s="155"/>
      <c r="C12" s="155"/>
      <c r="D12" s="155"/>
      <c r="E12" s="155"/>
      <c r="F12" s="155"/>
      <c r="G12" s="155"/>
      <c r="H12" s="155"/>
      <c r="I12" s="155"/>
      <c r="J12" s="155"/>
      <c r="K12" s="155"/>
      <c r="L12" s="155"/>
      <c r="M12" s="115"/>
    </row>
    <row r="13" spans="1:13" ht="15">
      <c r="A13" s="155" t="s">
        <v>11</v>
      </c>
      <c r="B13" s="189">
        <v>31000</v>
      </c>
      <c r="C13" s="189">
        <v>28000</v>
      </c>
      <c r="D13" s="189">
        <v>30000</v>
      </c>
      <c r="E13" s="189">
        <v>29000</v>
      </c>
      <c r="F13" s="189">
        <v>29500</v>
      </c>
      <c r="G13" s="189">
        <v>32000</v>
      </c>
      <c r="H13" s="189">
        <v>37917.040123458624</v>
      </c>
      <c r="I13" s="189">
        <v>43001.3008160287</v>
      </c>
      <c r="J13" s="189">
        <v>70364.49606866612</v>
      </c>
      <c r="K13" s="189">
        <v>41095.37418173652</v>
      </c>
      <c r="L13" s="189">
        <v>60355.75154420438</v>
      </c>
      <c r="M13" s="198">
        <v>85793</v>
      </c>
    </row>
    <row r="14" spans="1:13" ht="15">
      <c r="A14" s="185" t="s">
        <v>167</v>
      </c>
      <c r="B14" s="185"/>
      <c r="C14" s="185"/>
      <c r="D14" s="185"/>
      <c r="E14" s="185"/>
      <c r="F14" s="185"/>
      <c r="G14" s="185"/>
      <c r="H14" s="185"/>
      <c r="I14" s="185"/>
      <c r="J14" s="185"/>
      <c r="K14" s="185"/>
      <c r="L14" s="185"/>
      <c r="M14" s="177"/>
    </row>
    <row r="15" spans="1:13" ht="15">
      <c r="A15" s="155"/>
      <c r="B15" s="155"/>
      <c r="C15" s="155"/>
      <c r="D15" s="155"/>
      <c r="E15" s="155"/>
      <c r="F15" s="155"/>
      <c r="G15" s="155"/>
      <c r="H15" s="155"/>
      <c r="I15" s="155"/>
      <c r="J15" s="155"/>
      <c r="K15" s="155"/>
      <c r="L15" s="155"/>
      <c r="M15" s="115"/>
    </row>
    <row r="16" spans="1:13" ht="15">
      <c r="A16" s="155"/>
      <c r="B16" s="155"/>
      <c r="C16" s="155"/>
      <c r="D16" s="155"/>
      <c r="E16" s="155"/>
      <c r="F16" s="155"/>
      <c r="G16" s="155"/>
      <c r="H16" s="155"/>
      <c r="I16" s="155"/>
      <c r="J16" s="155"/>
      <c r="K16" s="155"/>
      <c r="L16" s="155"/>
      <c r="M16" s="115"/>
    </row>
    <row r="17" spans="1:13" ht="15">
      <c r="A17" s="155"/>
      <c r="B17" s="155"/>
      <c r="C17" s="155"/>
      <c r="D17" s="155"/>
      <c r="E17" s="155"/>
      <c r="F17" s="155"/>
      <c r="G17" s="155"/>
      <c r="H17" s="155"/>
      <c r="I17" s="155"/>
      <c r="J17" s="155"/>
      <c r="K17" s="155"/>
      <c r="L17" s="155"/>
      <c r="M17" s="115"/>
    </row>
    <row r="18" spans="1:13" ht="15">
      <c r="A18" s="155"/>
      <c r="B18" s="155"/>
      <c r="C18" s="155"/>
      <c r="D18" s="155"/>
      <c r="E18" s="155"/>
      <c r="F18" s="155"/>
      <c r="G18" s="155"/>
      <c r="H18" s="155"/>
      <c r="I18" s="155"/>
      <c r="J18" s="155"/>
      <c r="K18" s="155"/>
      <c r="L18" s="155"/>
      <c r="M18" s="115"/>
    </row>
    <row r="19" spans="1:13" ht="15">
      <c r="A19" s="155"/>
      <c r="B19" s="155"/>
      <c r="C19" s="155"/>
      <c r="D19" s="155"/>
      <c r="E19" s="155"/>
      <c r="F19" s="155"/>
      <c r="G19" s="155"/>
      <c r="H19" s="155"/>
      <c r="I19" s="155"/>
      <c r="J19" s="155"/>
      <c r="K19" s="155"/>
      <c r="L19" s="155"/>
      <c r="M19" s="115"/>
    </row>
    <row r="20" spans="1:13" ht="15">
      <c r="A20" s="155"/>
      <c r="B20" s="155"/>
      <c r="C20" s="155"/>
      <c r="D20" s="155"/>
      <c r="E20" s="155"/>
      <c r="F20" s="155"/>
      <c r="G20" s="155"/>
      <c r="H20" s="155"/>
      <c r="I20" s="155"/>
      <c r="J20" s="155"/>
      <c r="K20" s="155"/>
      <c r="L20" s="155"/>
      <c r="M20" s="115"/>
    </row>
    <row r="21" spans="1:13" ht="15">
      <c r="A21" s="155"/>
      <c r="B21" s="155"/>
      <c r="C21" s="155"/>
      <c r="D21" s="155"/>
      <c r="E21" s="155"/>
      <c r="F21" s="155"/>
      <c r="G21" s="155"/>
      <c r="H21" s="155"/>
      <c r="I21" s="155"/>
      <c r="J21" s="155"/>
      <c r="K21" s="155"/>
      <c r="L21" s="155"/>
      <c r="M21" s="115"/>
    </row>
    <row r="22" spans="1:13" ht="15">
      <c r="A22" s="155"/>
      <c r="B22" s="155"/>
      <c r="C22" s="155"/>
      <c r="D22" s="155"/>
      <c r="E22" s="155"/>
      <c r="F22" s="155"/>
      <c r="G22" s="155"/>
      <c r="H22" s="155"/>
      <c r="I22" s="155"/>
      <c r="J22" s="155"/>
      <c r="K22" s="155"/>
      <c r="L22" s="155"/>
      <c r="M22" s="115"/>
    </row>
    <row r="23" spans="1:13" ht="15">
      <c r="A23" s="155"/>
      <c r="B23" s="155"/>
      <c r="C23" s="155"/>
      <c r="D23" s="155"/>
      <c r="E23" s="155"/>
      <c r="F23" s="155"/>
      <c r="G23" s="155"/>
      <c r="H23" s="155"/>
      <c r="I23" s="155"/>
      <c r="J23" s="155"/>
      <c r="K23" s="155"/>
      <c r="L23" s="155"/>
      <c r="M23" s="115"/>
    </row>
    <row r="24" spans="1:13" ht="15">
      <c r="A24" s="155"/>
      <c r="B24" s="155"/>
      <c r="C24" s="155"/>
      <c r="D24" s="155"/>
      <c r="E24" s="155"/>
      <c r="F24" s="155"/>
      <c r="G24" s="155"/>
      <c r="H24" s="155"/>
      <c r="I24" s="155"/>
      <c r="J24" s="155"/>
      <c r="K24" s="155"/>
      <c r="L24" s="155"/>
      <c r="M24" s="115"/>
    </row>
    <row r="25" spans="1:13" ht="15">
      <c r="A25" s="155"/>
      <c r="B25" s="155"/>
      <c r="C25" s="155"/>
      <c r="D25" s="155"/>
      <c r="E25" s="155"/>
      <c r="F25" s="155"/>
      <c r="G25" s="155"/>
      <c r="H25" s="155"/>
      <c r="I25" s="155"/>
      <c r="J25" s="155"/>
      <c r="K25" s="155"/>
      <c r="L25" s="155"/>
      <c r="M25" s="115"/>
    </row>
    <row r="26" spans="1:13" ht="15">
      <c r="A26" s="155"/>
      <c r="B26" s="155"/>
      <c r="C26" s="155"/>
      <c r="D26" s="155"/>
      <c r="E26" s="155"/>
      <c r="F26" s="155"/>
      <c r="G26" s="155"/>
      <c r="H26" s="155"/>
      <c r="I26" s="155"/>
      <c r="J26" s="155"/>
      <c r="K26" s="155"/>
      <c r="L26" s="155"/>
      <c r="M26" s="115"/>
    </row>
    <row r="27" spans="1:13" ht="15">
      <c r="A27" s="155"/>
      <c r="B27" s="155"/>
      <c r="C27" s="155"/>
      <c r="D27" s="155"/>
      <c r="E27" s="155"/>
      <c r="F27" s="155"/>
      <c r="G27" s="155"/>
      <c r="H27" s="155"/>
      <c r="I27" s="155"/>
      <c r="J27" s="155"/>
      <c r="K27" s="155"/>
      <c r="L27" s="155"/>
      <c r="M27" s="115"/>
    </row>
    <row r="28" spans="1:13" ht="15">
      <c r="A28" s="155"/>
      <c r="B28" s="155"/>
      <c r="C28" s="155"/>
      <c r="D28" s="155"/>
      <c r="E28" s="155"/>
      <c r="F28" s="155"/>
      <c r="G28" s="155"/>
      <c r="H28" s="155"/>
      <c r="I28" s="155"/>
      <c r="J28" s="155"/>
      <c r="K28" s="155"/>
      <c r="L28" s="155"/>
      <c r="M28" s="115"/>
    </row>
    <row r="29" spans="1:13" ht="15">
      <c r="A29" s="155"/>
      <c r="B29" s="155"/>
      <c r="C29" s="155"/>
      <c r="D29" s="155"/>
      <c r="E29" s="155"/>
      <c r="F29" s="155"/>
      <c r="G29" s="155"/>
      <c r="H29" s="155"/>
      <c r="I29" s="155"/>
      <c r="J29" s="155"/>
      <c r="K29" s="155"/>
      <c r="L29" s="155"/>
      <c r="M29" s="115"/>
    </row>
    <row r="30" spans="1:13" ht="15">
      <c r="A30" s="155"/>
      <c r="B30" s="155"/>
      <c r="C30" s="155"/>
      <c r="D30" s="155"/>
      <c r="E30" s="155"/>
      <c r="F30" s="155"/>
      <c r="G30" s="155"/>
      <c r="H30" s="155"/>
      <c r="I30" s="155"/>
      <c r="J30" s="155"/>
      <c r="K30" s="155"/>
      <c r="L30" s="155"/>
      <c r="M30" s="115"/>
    </row>
    <row r="31" spans="1:13" ht="15">
      <c r="A31" s="155"/>
      <c r="B31" s="155"/>
      <c r="C31" s="155"/>
      <c r="D31" s="155"/>
      <c r="E31" s="155"/>
      <c r="F31" s="155"/>
      <c r="G31" s="155"/>
      <c r="H31" s="155"/>
      <c r="I31" s="155"/>
      <c r="J31" s="155"/>
      <c r="K31" s="155"/>
      <c r="L31" s="155"/>
      <c r="M31" s="115"/>
    </row>
    <row r="32" spans="1:13" ht="15">
      <c r="A32" s="155"/>
      <c r="B32" s="155"/>
      <c r="C32" s="155"/>
      <c r="D32" s="155"/>
      <c r="E32" s="155"/>
      <c r="F32" s="155"/>
      <c r="G32" s="155"/>
      <c r="H32" s="155"/>
      <c r="I32" s="155"/>
      <c r="J32" s="155"/>
      <c r="K32" s="155"/>
      <c r="L32" s="155"/>
      <c r="M32" s="115"/>
    </row>
    <row r="33" spans="1:13" ht="15">
      <c r="A33" s="155"/>
      <c r="B33" s="155"/>
      <c r="C33" s="155"/>
      <c r="D33" s="155"/>
      <c r="E33" s="155"/>
      <c r="F33" s="155"/>
      <c r="G33" s="155"/>
      <c r="H33" s="155"/>
      <c r="I33" s="155"/>
      <c r="J33" s="155"/>
      <c r="K33" s="155"/>
      <c r="L33" s="155"/>
      <c r="M33" s="115"/>
    </row>
    <row r="34" spans="1:13" ht="15">
      <c r="A34" s="155"/>
      <c r="B34" s="155"/>
      <c r="C34" s="155"/>
      <c r="D34" s="155"/>
      <c r="E34" s="155"/>
      <c r="F34" s="155"/>
      <c r="G34" s="155"/>
      <c r="H34" s="155"/>
      <c r="I34" s="155"/>
      <c r="J34" s="155"/>
      <c r="K34" s="155"/>
      <c r="L34" s="155"/>
      <c r="M34" s="115"/>
    </row>
    <row r="35" spans="1:13" ht="15">
      <c r="A35" s="155"/>
      <c r="B35" s="155"/>
      <c r="C35" s="155"/>
      <c r="D35" s="155"/>
      <c r="E35" s="155"/>
      <c r="F35" s="155"/>
      <c r="G35" s="155"/>
      <c r="H35" s="155"/>
      <c r="I35" s="155"/>
      <c r="J35" s="155"/>
      <c r="K35" s="155"/>
      <c r="L35" s="155"/>
      <c r="M35" s="115"/>
    </row>
    <row r="36" spans="1:13" ht="15">
      <c r="A36" s="155"/>
      <c r="B36" s="155"/>
      <c r="C36" s="155"/>
      <c r="D36" s="155"/>
      <c r="E36" s="155"/>
      <c r="F36" s="155"/>
      <c r="G36" s="155"/>
      <c r="H36" s="155"/>
      <c r="I36" s="155"/>
      <c r="J36" s="155"/>
      <c r="K36" s="155"/>
      <c r="L36" s="155"/>
      <c r="M36" s="115"/>
    </row>
    <row r="37" spans="1:13" ht="15">
      <c r="A37" s="155"/>
      <c r="B37" s="155"/>
      <c r="C37" s="155"/>
      <c r="D37" s="155"/>
      <c r="E37" s="155"/>
      <c r="F37" s="155"/>
      <c r="G37" s="155"/>
      <c r="H37" s="155"/>
      <c r="I37" s="155"/>
      <c r="J37" s="155"/>
      <c r="K37" s="155"/>
      <c r="L37" s="155"/>
      <c r="M37" s="115"/>
    </row>
    <row r="38" spans="1:13" ht="15">
      <c r="A38" s="155"/>
      <c r="B38" s="155"/>
      <c r="C38" s="155"/>
      <c r="D38" s="155"/>
      <c r="E38" s="155"/>
      <c r="F38" s="155"/>
      <c r="G38" s="155"/>
      <c r="H38" s="155"/>
      <c r="I38" s="155"/>
      <c r="J38" s="155"/>
      <c r="K38" s="155"/>
      <c r="L38" s="155"/>
      <c r="M38" s="115"/>
    </row>
    <row r="39" spans="1:13" ht="15">
      <c r="A39" s="155"/>
      <c r="B39" s="155"/>
      <c r="C39" s="155"/>
      <c r="D39" s="155"/>
      <c r="E39" s="155"/>
      <c r="F39" s="155"/>
      <c r="G39" s="155"/>
      <c r="H39" s="155"/>
      <c r="I39" s="155"/>
      <c r="J39" s="155"/>
      <c r="K39" s="155"/>
      <c r="L39" s="155"/>
      <c r="M39" s="115"/>
    </row>
    <row r="40" spans="1:13" ht="15">
      <c r="A40" s="155"/>
      <c r="B40" s="155"/>
      <c r="C40" s="155"/>
      <c r="D40" s="155"/>
      <c r="E40" s="155"/>
      <c r="F40" s="155"/>
      <c r="G40" s="155"/>
      <c r="H40" s="155"/>
      <c r="I40" s="155"/>
      <c r="J40" s="155"/>
      <c r="K40" s="155"/>
      <c r="L40" s="155"/>
      <c r="M40" s="115"/>
    </row>
    <row r="41" spans="1:13" ht="15">
      <c r="A41" s="273"/>
      <c r="B41" s="273"/>
      <c r="C41" s="273"/>
      <c r="D41" s="273"/>
      <c r="E41" s="273"/>
      <c r="F41" s="273"/>
      <c r="G41" s="273"/>
      <c r="H41" s="273"/>
      <c r="I41" s="273"/>
      <c r="J41" s="273"/>
      <c r="K41" s="273"/>
      <c r="L41" s="273"/>
      <c r="M41" s="115"/>
    </row>
    <row r="42" spans="1:13" ht="15">
      <c r="A42" s="155"/>
      <c r="B42" s="155"/>
      <c r="C42" s="155"/>
      <c r="D42" s="155"/>
      <c r="E42" s="155"/>
      <c r="F42" s="155"/>
      <c r="G42" s="155"/>
      <c r="H42" s="155"/>
      <c r="I42" s="155"/>
      <c r="J42" s="155"/>
      <c r="K42" s="155"/>
      <c r="L42" s="155"/>
      <c r="M42" s="115"/>
    </row>
    <row r="43" spans="1:13" ht="15">
      <c r="A43" s="155"/>
      <c r="B43" s="155"/>
      <c r="C43" s="155"/>
      <c r="D43" s="155"/>
      <c r="E43" s="326" t="s">
        <v>216</v>
      </c>
      <c r="F43" s="326"/>
      <c r="G43" s="326"/>
      <c r="H43" s="326"/>
      <c r="I43" s="155"/>
      <c r="J43" s="155"/>
      <c r="K43" s="155"/>
      <c r="L43" s="155"/>
      <c r="M43" s="115"/>
    </row>
    <row r="44" spans="1:13" ht="9" customHeight="1">
      <c r="A44" s="155"/>
      <c r="B44" s="155"/>
      <c r="C44" s="155"/>
      <c r="D44" s="155"/>
      <c r="E44" s="155"/>
      <c r="F44" s="155"/>
      <c r="G44" s="155"/>
      <c r="H44" s="155"/>
      <c r="I44" s="155"/>
      <c r="J44" s="155"/>
      <c r="K44" s="155"/>
      <c r="L44" s="155"/>
      <c r="M44" s="115"/>
    </row>
    <row r="45" spans="1:13" ht="15">
      <c r="A45" s="331" t="s">
        <v>117</v>
      </c>
      <c r="B45" s="364" t="s">
        <v>154</v>
      </c>
      <c r="C45" s="364"/>
      <c r="D45" s="364"/>
      <c r="E45" s="364"/>
      <c r="F45" s="364"/>
      <c r="G45" s="364"/>
      <c r="H45" s="364"/>
      <c r="I45" s="364"/>
      <c r="J45" s="364"/>
      <c r="K45" s="364"/>
      <c r="L45" s="364"/>
      <c r="M45" s="177"/>
    </row>
    <row r="46" spans="1:13" ht="15">
      <c r="A46" s="333"/>
      <c r="B46" s="188">
        <v>2000</v>
      </c>
      <c r="C46" s="188">
        <v>2001</v>
      </c>
      <c r="D46" s="188">
        <v>2002</v>
      </c>
      <c r="E46" s="188">
        <v>2003</v>
      </c>
      <c r="F46" s="188">
        <v>2004</v>
      </c>
      <c r="G46" s="188">
        <v>2005</v>
      </c>
      <c r="H46" s="188">
        <v>2006</v>
      </c>
      <c r="I46" s="188">
        <v>2007</v>
      </c>
      <c r="J46" s="188">
        <v>2008</v>
      </c>
      <c r="K46" s="188">
        <v>2009</v>
      </c>
      <c r="L46" s="188">
        <v>2010</v>
      </c>
      <c r="M46" s="188">
        <v>2011</v>
      </c>
    </row>
    <row r="47" spans="1:13" ht="15">
      <c r="A47" s="155" t="s">
        <v>156</v>
      </c>
      <c r="B47" s="189">
        <v>31000</v>
      </c>
      <c r="C47" s="189">
        <v>28000</v>
      </c>
      <c r="D47" s="189">
        <v>30000</v>
      </c>
      <c r="E47" s="189">
        <v>29000</v>
      </c>
      <c r="F47" s="189">
        <v>29500</v>
      </c>
      <c r="G47" s="189">
        <v>32000</v>
      </c>
      <c r="H47" s="189">
        <v>37917.040123458624</v>
      </c>
      <c r="I47" s="189">
        <v>43001.3008160287</v>
      </c>
      <c r="J47" s="189">
        <v>70364.49606866612</v>
      </c>
      <c r="K47" s="189">
        <v>41095.37418173652</v>
      </c>
      <c r="L47" s="189">
        <v>60355.75154420438</v>
      </c>
      <c r="M47" s="199">
        <v>85793</v>
      </c>
    </row>
    <row r="48" spans="1:13" ht="15">
      <c r="A48" s="194" t="s">
        <v>155</v>
      </c>
      <c r="B48" s="116">
        <v>6062.188</v>
      </c>
      <c r="C48" s="116">
        <v>7450.472</v>
      </c>
      <c r="D48" s="116">
        <v>12784.065</v>
      </c>
      <c r="E48" s="116">
        <v>12817.626</v>
      </c>
      <c r="F48" s="116">
        <v>11304.563</v>
      </c>
      <c r="G48" s="116">
        <v>17916.195</v>
      </c>
      <c r="H48" s="116">
        <v>22463.222</v>
      </c>
      <c r="I48" s="116">
        <v>26884.527</v>
      </c>
      <c r="J48" s="116">
        <v>51865.315</v>
      </c>
      <c r="K48" s="116">
        <v>23474.385</v>
      </c>
      <c r="L48" s="116">
        <v>44112.113</v>
      </c>
      <c r="M48" s="117">
        <v>64668</v>
      </c>
    </row>
    <row r="49" spans="1:13" ht="15">
      <c r="A49" s="155" t="s">
        <v>169</v>
      </c>
      <c r="B49" s="155"/>
      <c r="C49" s="155"/>
      <c r="D49" s="155"/>
      <c r="E49" s="155"/>
      <c r="F49" s="155"/>
      <c r="G49" s="155"/>
      <c r="H49" s="155"/>
      <c r="I49" s="155"/>
      <c r="J49" s="155"/>
      <c r="K49" s="155"/>
      <c r="L49" s="155"/>
      <c r="M49" s="115"/>
    </row>
    <row r="50" spans="1:13" ht="15">
      <c r="A50" s="155"/>
      <c r="B50" s="200"/>
      <c r="C50" s="200"/>
      <c r="D50" s="200"/>
      <c r="E50" s="200"/>
      <c r="F50" s="200"/>
      <c r="G50" s="200"/>
      <c r="H50" s="200"/>
      <c r="I50" s="200"/>
      <c r="J50" s="200"/>
      <c r="K50" s="200"/>
      <c r="L50" s="200"/>
      <c r="M50" s="200"/>
    </row>
    <row r="51" spans="1:13" ht="15">
      <c r="A51" s="155"/>
      <c r="B51" s="155"/>
      <c r="C51" s="155"/>
      <c r="D51" s="155"/>
      <c r="E51" s="155"/>
      <c r="F51" s="155"/>
      <c r="G51" s="155"/>
      <c r="H51" s="155"/>
      <c r="I51" s="155"/>
      <c r="J51" s="155"/>
      <c r="K51" s="155"/>
      <c r="L51" s="155"/>
      <c r="M51" s="115"/>
    </row>
    <row r="52" spans="1:13" ht="15">
      <c r="A52" s="155"/>
      <c r="B52" s="155"/>
      <c r="C52" s="155"/>
      <c r="D52" s="155"/>
      <c r="E52" s="155"/>
      <c r="F52" s="155"/>
      <c r="G52" s="155"/>
      <c r="H52" s="155"/>
      <c r="I52" s="155"/>
      <c r="J52" s="155"/>
      <c r="K52" s="155"/>
      <c r="L52" s="155"/>
      <c r="M52" s="115"/>
    </row>
    <row r="53" spans="1:13" ht="15">
      <c r="A53" s="155"/>
      <c r="B53" s="155"/>
      <c r="C53" s="155"/>
      <c r="D53" s="155"/>
      <c r="E53" s="155"/>
      <c r="F53" s="155"/>
      <c r="G53" s="155"/>
      <c r="H53" s="155"/>
      <c r="I53" s="155"/>
      <c r="J53" s="155"/>
      <c r="K53" s="155"/>
      <c r="L53" s="155"/>
      <c r="M53" s="115"/>
    </row>
    <row r="54" spans="1:13" ht="15">
      <c r="A54" s="155"/>
      <c r="B54" s="155"/>
      <c r="C54" s="155"/>
      <c r="D54" s="155"/>
      <c r="E54" s="155"/>
      <c r="F54" s="155"/>
      <c r="G54" s="155"/>
      <c r="H54" s="155"/>
      <c r="I54" s="155"/>
      <c r="J54" s="155"/>
      <c r="K54" s="155"/>
      <c r="L54" s="155"/>
      <c r="M54" s="115"/>
    </row>
    <row r="55" spans="1:13" ht="15">
      <c r="A55" s="155"/>
      <c r="B55" s="155"/>
      <c r="C55" s="155"/>
      <c r="D55" s="155"/>
      <c r="E55" s="155"/>
      <c r="F55" s="155"/>
      <c r="G55" s="155"/>
      <c r="H55" s="155"/>
      <c r="I55" s="155"/>
      <c r="J55" s="155"/>
      <c r="K55" s="155"/>
      <c r="L55" s="155"/>
      <c r="M55" s="115"/>
    </row>
    <row r="56" spans="1:13" ht="15">
      <c r="A56" s="155"/>
      <c r="B56" s="155"/>
      <c r="C56" s="155"/>
      <c r="D56" s="155"/>
      <c r="E56" s="155"/>
      <c r="F56" s="155"/>
      <c r="G56" s="155"/>
      <c r="H56" s="155"/>
      <c r="I56" s="155"/>
      <c r="J56" s="155"/>
      <c r="K56" s="155"/>
      <c r="L56" s="155"/>
      <c r="M56" s="115"/>
    </row>
    <row r="57" spans="1:13" ht="15">
      <c r="A57" s="155"/>
      <c r="B57" s="155"/>
      <c r="C57" s="155"/>
      <c r="D57" s="155"/>
      <c r="E57" s="155"/>
      <c r="F57" s="155"/>
      <c r="G57" s="155"/>
      <c r="H57" s="155"/>
      <c r="I57" s="155"/>
      <c r="J57" s="155"/>
      <c r="K57" s="155"/>
      <c r="L57" s="155"/>
      <c r="M57" s="115"/>
    </row>
    <row r="58" spans="1:13" ht="15">
      <c r="A58" s="155"/>
      <c r="B58" s="155"/>
      <c r="C58" s="155"/>
      <c r="D58" s="155"/>
      <c r="E58" s="155"/>
      <c r="F58" s="155"/>
      <c r="G58" s="155"/>
      <c r="H58" s="155"/>
      <c r="I58" s="155"/>
      <c r="J58" s="155"/>
      <c r="K58" s="155"/>
      <c r="L58" s="155"/>
      <c r="M58" s="115"/>
    </row>
    <row r="59" spans="1:13" ht="15">
      <c r="A59" s="155"/>
      <c r="B59" s="155"/>
      <c r="C59" s="155"/>
      <c r="D59" s="155"/>
      <c r="E59" s="155"/>
      <c r="F59" s="155"/>
      <c r="G59" s="155"/>
      <c r="H59" s="155"/>
      <c r="I59" s="155"/>
      <c r="J59" s="155"/>
      <c r="K59" s="155"/>
      <c r="L59" s="155"/>
      <c r="M59" s="115"/>
    </row>
    <row r="60" spans="1:13" ht="15">
      <c r="A60" s="155"/>
      <c r="B60" s="155"/>
      <c r="C60" s="155"/>
      <c r="D60" s="155"/>
      <c r="E60" s="155"/>
      <c r="F60" s="155"/>
      <c r="G60" s="155"/>
      <c r="H60" s="155"/>
      <c r="I60" s="155"/>
      <c r="J60" s="155"/>
      <c r="K60" s="155"/>
      <c r="L60" s="155"/>
      <c r="M60" s="115"/>
    </row>
    <row r="61" spans="1:13" ht="15">
      <c r="A61" s="155"/>
      <c r="B61" s="155"/>
      <c r="C61" s="155"/>
      <c r="D61" s="155"/>
      <c r="E61" s="155"/>
      <c r="F61" s="155"/>
      <c r="G61" s="155"/>
      <c r="H61" s="155"/>
      <c r="I61" s="155"/>
      <c r="J61" s="155"/>
      <c r="K61" s="155"/>
      <c r="L61" s="155"/>
      <c r="M61" s="115"/>
    </row>
    <row r="62" spans="1:13" ht="15">
      <c r="A62" s="155"/>
      <c r="B62" s="155"/>
      <c r="C62" s="155"/>
      <c r="D62" s="155"/>
      <c r="E62" s="155"/>
      <c r="F62" s="155"/>
      <c r="G62" s="155"/>
      <c r="H62" s="155"/>
      <c r="I62" s="155"/>
      <c r="J62" s="155"/>
      <c r="K62" s="155"/>
      <c r="L62" s="155"/>
      <c r="M62" s="115"/>
    </row>
    <row r="63" spans="1:13" ht="15">
      <c r="A63" s="155"/>
      <c r="B63" s="155"/>
      <c r="C63" s="155"/>
      <c r="D63" s="155"/>
      <c r="E63" s="155"/>
      <c r="F63" s="155"/>
      <c r="G63" s="155"/>
      <c r="H63" s="155"/>
      <c r="I63" s="155"/>
      <c r="J63" s="155"/>
      <c r="K63" s="155"/>
      <c r="L63" s="155"/>
      <c r="M63" s="115"/>
    </row>
    <row r="64" spans="1:13" ht="15">
      <c r="A64" s="155"/>
      <c r="B64" s="155"/>
      <c r="C64" s="155"/>
      <c r="D64" s="155"/>
      <c r="E64" s="155"/>
      <c r="F64" s="155"/>
      <c r="G64" s="155"/>
      <c r="H64" s="155"/>
      <c r="I64" s="155"/>
      <c r="J64" s="155"/>
      <c r="K64" s="155"/>
      <c r="L64" s="155"/>
      <c r="M64" s="115"/>
    </row>
    <row r="65" spans="1:13" ht="15">
      <c r="A65" s="155"/>
      <c r="B65" s="155"/>
      <c r="C65" s="155"/>
      <c r="D65" s="155"/>
      <c r="E65" s="155"/>
      <c r="F65" s="155"/>
      <c r="G65" s="155"/>
      <c r="H65" s="155"/>
      <c r="I65" s="155"/>
      <c r="J65" s="155"/>
      <c r="K65" s="155"/>
      <c r="L65" s="155"/>
      <c r="M65" s="115"/>
    </row>
    <row r="66" spans="1:13" ht="15">
      <c r="A66" s="155"/>
      <c r="B66" s="155"/>
      <c r="C66" s="155"/>
      <c r="D66" s="155"/>
      <c r="E66" s="155"/>
      <c r="F66" s="155"/>
      <c r="G66" s="155"/>
      <c r="H66" s="155"/>
      <c r="I66" s="155"/>
      <c r="J66" s="155"/>
      <c r="K66" s="155"/>
      <c r="L66" s="155"/>
      <c r="M66" s="115"/>
    </row>
    <row r="67" spans="1:13" ht="15">
      <c r="A67" s="155"/>
      <c r="B67" s="155"/>
      <c r="C67" s="155"/>
      <c r="D67" s="155"/>
      <c r="E67" s="155"/>
      <c r="F67" s="155"/>
      <c r="G67" s="155"/>
      <c r="H67" s="155"/>
      <c r="I67" s="155"/>
      <c r="J67" s="155"/>
      <c r="K67" s="155"/>
      <c r="L67" s="155"/>
      <c r="M67" s="115"/>
    </row>
    <row r="68" spans="1:13" ht="15">
      <c r="A68" s="155"/>
      <c r="B68" s="155"/>
      <c r="C68" s="155"/>
      <c r="D68" s="155"/>
      <c r="E68" s="155"/>
      <c r="F68" s="155"/>
      <c r="G68" s="155"/>
      <c r="H68" s="155"/>
      <c r="I68" s="155"/>
      <c r="J68" s="155"/>
      <c r="K68" s="155"/>
      <c r="L68" s="155"/>
      <c r="M68" s="115"/>
    </row>
    <row r="69" spans="1:13" ht="15">
      <c r="A69" s="155"/>
      <c r="B69" s="155"/>
      <c r="C69" s="155"/>
      <c r="D69" s="155"/>
      <c r="E69" s="155"/>
      <c r="F69" s="155"/>
      <c r="G69" s="155"/>
      <c r="H69" s="155"/>
      <c r="I69" s="155"/>
      <c r="J69" s="155"/>
      <c r="K69" s="155"/>
      <c r="L69" s="155"/>
      <c r="M69" s="115"/>
    </row>
    <row r="70" spans="1:13" ht="15">
      <c r="A70" s="155"/>
      <c r="B70" s="155"/>
      <c r="C70" s="155"/>
      <c r="D70" s="155"/>
      <c r="E70" s="155"/>
      <c r="F70" s="155"/>
      <c r="G70" s="155"/>
      <c r="H70" s="155"/>
      <c r="I70" s="155"/>
      <c r="J70" s="155"/>
      <c r="K70" s="155"/>
      <c r="L70" s="155"/>
      <c r="M70" s="115"/>
    </row>
    <row r="71" spans="1:13" ht="15">
      <c r="A71" s="160"/>
      <c r="B71" s="160"/>
      <c r="C71" s="160"/>
      <c r="D71" s="160"/>
      <c r="E71" s="160"/>
      <c r="F71" s="160"/>
      <c r="G71" s="160"/>
      <c r="H71" s="160"/>
      <c r="I71" s="160"/>
      <c r="J71" s="160"/>
      <c r="K71" s="160"/>
      <c r="L71" s="160"/>
      <c r="M71" s="115"/>
    </row>
    <row r="72" spans="1:13" ht="15">
      <c r="A72" s="115"/>
      <c r="B72" s="115"/>
      <c r="C72" s="115"/>
      <c r="D72" s="115"/>
      <c r="E72" s="115"/>
      <c r="F72" s="115"/>
      <c r="G72" s="115"/>
      <c r="H72" s="115"/>
      <c r="I72" s="115"/>
      <c r="J72" s="115"/>
      <c r="K72" s="115"/>
      <c r="L72" s="115"/>
      <c r="M72" s="115"/>
    </row>
    <row r="73" spans="1:13" ht="15">
      <c r="A73" s="115"/>
      <c r="B73" s="115"/>
      <c r="C73" s="115"/>
      <c r="D73" s="115"/>
      <c r="E73" s="115"/>
      <c r="F73" s="115"/>
      <c r="G73" s="115"/>
      <c r="H73" s="115"/>
      <c r="I73" s="115"/>
      <c r="J73" s="115"/>
      <c r="K73" s="115"/>
      <c r="L73" s="115"/>
      <c r="M73" s="115"/>
    </row>
    <row r="74" spans="1:13" ht="15">
      <c r="A74" s="115"/>
      <c r="B74" s="115"/>
      <c r="C74" s="115"/>
      <c r="D74" s="115"/>
      <c r="E74" s="115"/>
      <c r="F74" s="115"/>
      <c r="G74" s="115"/>
      <c r="H74" s="115"/>
      <c r="I74" s="115"/>
      <c r="J74" s="115"/>
      <c r="K74" s="115"/>
      <c r="L74" s="115"/>
      <c r="M74" s="115"/>
    </row>
    <row r="75" spans="1:13" ht="15">
      <c r="A75" s="115"/>
      <c r="B75" s="115"/>
      <c r="C75" s="115"/>
      <c r="D75" s="115"/>
      <c r="E75" s="115"/>
      <c r="F75" s="115"/>
      <c r="G75" s="115"/>
      <c r="H75" s="115"/>
      <c r="I75" s="115"/>
      <c r="J75" s="115"/>
      <c r="K75" s="115"/>
      <c r="L75" s="115"/>
      <c r="M75" s="115"/>
    </row>
    <row r="76" spans="1:13" ht="15">
      <c r="A76" s="115"/>
      <c r="B76" s="115"/>
      <c r="C76" s="115"/>
      <c r="D76" s="115"/>
      <c r="E76" s="115"/>
      <c r="F76" s="115"/>
      <c r="G76" s="115"/>
      <c r="H76" s="115"/>
      <c r="I76" s="115"/>
      <c r="J76" s="115"/>
      <c r="K76" s="115"/>
      <c r="L76" s="115"/>
      <c r="M76" s="115"/>
    </row>
    <row r="77" spans="1:13" ht="15">
      <c r="A77" s="115"/>
      <c r="B77" s="115"/>
      <c r="C77" s="115"/>
      <c r="D77" s="115"/>
      <c r="E77" s="115"/>
      <c r="F77" s="115"/>
      <c r="G77" s="115"/>
      <c r="H77" s="115"/>
      <c r="I77" s="115"/>
      <c r="J77" s="115"/>
      <c r="K77" s="115"/>
      <c r="L77" s="115"/>
      <c r="M77" s="115"/>
    </row>
    <row r="78" spans="1:13" ht="15">
      <c r="A78" s="115"/>
      <c r="B78" s="115"/>
      <c r="C78" s="115"/>
      <c r="D78" s="115"/>
      <c r="E78" s="115"/>
      <c r="F78" s="115"/>
      <c r="G78" s="115"/>
      <c r="H78" s="115"/>
      <c r="I78" s="115"/>
      <c r="J78" s="115"/>
      <c r="K78" s="115"/>
      <c r="L78" s="115"/>
      <c r="M78" s="115"/>
    </row>
    <row r="79" spans="1:13" ht="15">
      <c r="A79" s="115"/>
      <c r="B79" s="115"/>
      <c r="C79" s="115"/>
      <c r="D79" s="115"/>
      <c r="E79" s="115"/>
      <c r="F79" s="115"/>
      <c r="G79" s="115"/>
      <c r="H79" s="115"/>
      <c r="I79" s="115"/>
      <c r="J79" s="115"/>
      <c r="K79" s="115"/>
      <c r="L79" s="115"/>
      <c r="M79" s="115"/>
    </row>
    <row r="80" spans="1:13" ht="15">
      <c r="A80" s="115"/>
      <c r="B80" s="115"/>
      <c r="C80" s="115"/>
      <c r="D80" s="115"/>
      <c r="E80" s="115"/>
      <c r="F80" s="115"/>
      <c r="G80" s="115"/>
      <c r="H80" s="115"/>
      <c r="I80" s="115"/>
      <c r="J80" s="115"/>
      <c r="K80" s="115"/>
      <c r="L80" s="115"/>
      <c r="M80" s="115"/>
    </row>
    <row r="81" spans="1:13" ht="15">
      <c r="A81" s="115"/>
      <c r="B81" s="115"/>
      <c r="C81" s="115"/>
      <c r="D81" s="115"/>
      <c r="E81" s="115"/>
      <c r="F81" s="115"/>
      <c r="G81" s="115"/>
      <c r="H81" s="115"/>
      <c r="I81" s="115"/>
      <c r="J81" s="115"/>
      <c r="K81" s="115"/>
      <c r="L81" s="115"/>
      <c r="M81" s="115"/>
    </row>
    <row r="82" spans="1:13" ht="15">
      <c r="A82" s="115"/>
      <c r="B82" s="115"/>
      <c r="C82" s="115"/>
      <c r="D82" s="115"/>
      <c r="E82" s="115"/>
      <c r="F82" s="115"/>
      <c r="G82" s="115"/>
      <c r="H82" s="115"/>
      <c r="I82" s="115"/>
      <c r="J82" s="115"/>
      <c r="K82" s="115"/>
      <c r="L82" s="115"/>
      <c r="M82" s="115"/>
    </row>
    <row r="83" spans="1:13" ht="15">
      <c r="A83" s="115"/>
      <c r="B83" s="115"/>
      <c r="C83" s="115"/>
      <c r="D83" s="115"/>
      <c r="E83" s="115"/>
      <c r="F83" s="115"/>
      <c r="G83" s="115"/>
      <c r="H83" s="115"/>
      <c r="I83" s="115"/>
      <c r="J83" s="115"/>
      <c r="K83" s="115"/>
      <c r="L83" s="115"/>
      <c r="M83" s="115"/>
    </row>
    <row r="84" spans="1:13" ht="15">
      <c r="A84" s="115"/>
      <c r="B84" s="115"/>
      <c r="C84" s="115"/>
      <c r="D84" s="115"/>
      <c r="E84" s="115"/>
      <c r="F84" s="115"/>
      <c r="G84" s="115"/>
      <c r="H84" s="115"/>
      <c r="I84" s="115"/>
      <c r="J84" s="115"/>
      <c r="K84" s="115"/>
      <c r="L84" s="115"/>
      <c r="M84" s="115"/>
    </row>
  </sheetData>
  <sheetProtection/>
  <mergeCells count="8">
    <mergeCell ref="A45:A46"/>
    <mergeCell ref="B45:L45"/>
    <mergeCell ref="E43:H43"/>
    <mergeCell ref="E2:H2"/>
    <mergeCell ref="A4:A5"/>
    <mergeCell ref="B4:L4"/>
    <mergeCell ref="A10:A11"/>
    <mergeCell ref="B10:L10"/>
  </mergeCells>
  <printOptions/>
  <pageMargins left="0.19" right="0.17" top="0.17" bottom="0.7480314960629921" header="0.17" footer="0.31496062992125984"/>
  <pageSetup fitToHeight="3" fitToWidth="1" horizontalDpi="600" verticalDpi="600" orientation="landscape" scale="88" r:id="rId2"/>
  <drawing r:id="rId1"/>
</worksheet>
</file>

<file path=xl/worksheets/sheet15.xml><?xml version="1.0" encoding="utf-8"?>
<worksheet xmlns="http://schemas.openxmlformats.org/spreadsheetml/2006/main" xmlns:r="http://schemas.openxmlformats.org/officeDocument/2006/relationships">
  <dimension ref="A1:M88"/>
  <sheetViews>
    <sheetView view="pageBreakPreview" zoomScaleSheetLayoutView="100" zoomScalePageLayoutView="0" workbookViewId="0" topLeftCell="A1">
      <selection activeCell="Q53" sqref="Q53"/>
    </sheetView>
  </sheetViews>
  <sheetFormatPr defaultColWidth="11.421875" defaultRowHeight="15"/>
  <cols>
    <col min="1" max="1" width="13.7109375" style="0" customWidth="1"/>
    <col min="2" max="13" width="8.421875" style="0" customWidth="1"/>
  </cols>
  <sheetData>
    <row r="1" spans="1:13" ht="15">
      <c r="A1" s="115"/>
      <c r="B1" s="115"/>
      <c r="C1" s="115"/>
      <c r="D1" s="115"/>
      <c r="E1" s="115"/>
      <c r="F1" s="115"/>
      <c r="G1" s="115"/>
      <c r="H1" s="115"/>
      <c r="I1" s="115"/>
      <c r="J1" s="115"/>
      <c r="K1" s="115"/>
      <c r="L1" s="115"/>
      <c r="M1" s="115"/>
    </row>
    <row r="2" spans="1:13" ht="15">
      <c r="A2" s="115"/>
      <c r="B2" s="115"/>
      <c r="C2" s="115"/>
      <c r="D2" s="115"/>
      <c r="E2" s="115"/>
      <c r="F2" s="115"/>
      <c r="G2" s="115"/>
      <c r="H2" s="115"/>
      <c r="I2" s="115"/>
      <c r="J2" s="115"/>
      <c r="K2" s="115"/>
      <c r="L2" s="115"/>
      <c r="M2" s="115"/>
    </row>
    <row r="3" spans="1:13" ht="15">
      <c r="A3" s="366" t="s">
        <v>401</v>
      </c>
      <c r="B3" s="366"/>
      <c r="C3" s="366"/>
      <c r="D3" s="366"/>
      <c r="E3" s="366"/>
      <c r="F3" s="366"/>
      <c r="G3" s="366"/>
      <c r="H3" s="366"/>
      <c r="I3" s="366"/>
      <c r="J3" s="366"/>
      <c r="K3" s="366"/>
      <c r="L3" s="366"/>
      <c r="M3" s="366"/>
    </row>
    <row r="4" spans="1:13" ht="15">
      <c r="A4" s="115"/>
      <c r="B4" s="115"/>
      <c r="C4" s="115"/>
      <c r="D4" s="115"/>
      <c r="E4" s="115"/>
      <c r="F4" s="115"/>
      <c r="G4" s="115"/>
      <c r="H4" s="115"/>
      <c r="I4" s="115"/>
      <c r="J4" s="115"/>
      <c r="K4" s="115"/>
      <c r="L4" s="115"/>
      <c r="M4" s="115"/>
    </row>
    <row r="5" spans="1:13" ht="15">
      <c r="A5" s="160"/>
      <c r="B5" s="160"/>
      <c r="C5" s="160"/>
      <c r="D5" s="160"/>
      <c r="E5" s="160"/>
      <c r="F5" s="160"/>
      <c r="G5" s="160"/>
      <c r="H5" s="160"/>
      <c r="I5" s="160"/>
      <c r="J5" s="160"/>
      <c r="K5" s="160"/>
      <c r="L5" s="160"/>
      <c r="M5" s="115"/>
    </row>
    <row r="6" spans="1:13" ht="15">
      <c r="A6" s="331" t="s">
        <v>117</v>
      </c>
      <c r="B6" s="364" t="s">
        <v>164</v>
      </c>
      <c r="C6" s="364"/>
      <c r="D6" s="364"/>
      <c r="E6" s="364"/>
      <c r="F6" s="364"/>
      <c r="G6" s="364"/>
      <c r="H6" s="364"/>
      <c r="I6" s="364"/>
      <c r="J6" s="364"/>
      <c r="K6" s="364"/>
      <c r="L6" s="364"/>
      <c r="M6" s="177"/>
    </row>
    <row r="7" spans="1:13" ht="15">
      <c r="A7" s="333"/>
      <c r="B7" s="178">
        <v>2000</v>
      </c>
      <c r="C7" s="178">
        <v>2001</v>
      </c>
      <c r="D7" s="178">
        <v>2002</v>
      </c>
      <c r="E7" s="178">
        <v>2003</v>
      </c>
      <c r="F7" s="178">
        <v>2004</v>
      </c>
      <c r="G7" s="178">
        <v>2005</v>
      </c>
      <c r="H7" s="178">
        <v>2006</v>
      </c>
      <c r="I7" s="178">
        <v>2007</v>
      </c>
      <c r="J7" s="178">
        <v>2008</v>
      </c>
      <c r="K7" s="178">
        <v>2009</v>
      </c>
      <c r="L7" s="178">
        <v>2010</v>
      </c>
      <c r="M7" s="179">
        <v>2011</v>
      </c>
    </row>
    <row r="8" spans="1:13" ht="15">
      <c r="A8" s="180"/>
      <c r="B8" s="180"/>
      <c r="C8" s="180"/>
      <c r="D8" s="180"/>
      <c r="E8" s="180"/>
      <c r="F8" s="180"/>
      <c r="G8" s="180"/>
      <c r="H8" s="180"/>
      <c r="I8" s="180"/>
      <c r="J8" s="180"/>
      <c r="K8" s="180"/>
      <c r="L8" s="180"/>
      <c r="M8" s="160"/>
    </row>
    <row r="9" spans="1:13" ht="15">
      <c r="A9" s="155" t="s">
        <v>396</v>
      </c>
      <c r="B9" s="181">
        <v>7058</v>
      </c>
      <c r="C9" s="181">
        <v>7200</v>
      </c>
      <c r="D9" s="181">
        <v>7600</v>
      </c>
      <c r="E9" s="181">
        <v>8150</v>
      </c>
      <c r="F9" s="181">
        <v>8485</v>
      </c>
      <c r="G9" s="182">
        <v>8474</v>
      </c>
      <c r="H9" s="181">
        <v>8486</v>
      </c>
      <c r="I9" s="181">
        <v>8437</v>
      </c>
      <c r="J9" s="182">
        <v>8061</v>
      </c>
      <c r="K9" s="183">
        <v>7352</v>
      </c>
      <c r="L9" s="183">
        <v>6209</v>
      </c>
      <c r="M9" s="184">
        <v>6047</v>
      </c>
    </row>
    <row r="10" spans="1:13" ht="15">
      <c r="A10" s="185" t="s">
        <v>163</v>
      </c>
      <c r="B10" s="185"/>
      <c r="C10" s="185"/>
      <c r="D10" s="185"/>
      <c r="E10" s="185"/>
      <c r="F10" s="185"/>
      <c r="G10" s="185"/>
      <c r="H10" s="185"/>
      <c r="I10" s="185"/>
      <c r="J10" s="185"/>
      <c r="K10" s="185"/>
      <c r="L10" s="185"/>
      <c r="M10" s="186"/>
    </row>
    <row r="11" spans="1:13" ht="15">
      <c r="A11" s="155"/>
      <c r="B11" s="155"/>
      <c r="C11" s="155"/>
      <c r="D11" s="155"/>
      <c r="E11" s="155"/>
      <c r="F11" s="155"/>
      <c r="G11" s="155"/>
      <c r="H11" s="155"/>
      <c r="I11" s="155"/>
      <c r="J11" s="155"/>
      <c r="K11" s="155"/>
      <c r="L11" s="155"/>
      <c r="M11" s="187"/>
    </row>
    <row r="12" spans="1:13" ht="15">
      <c r="A12" s="331" t="s">
        <v>117</v>
      </c>
      <c r="B12" s="364" t="s">
        <v>168</v>
      </c>
      <c r="C12" s="364"/>
      <c r="D12" s="364"/>
      <c r="E12" s="364"/>
      <c r="F12" s="364"/>
      <c r="G12" s="364"/>
      <c r="H12" s="364"/>
      <c r="I12" s="364"/>
      <c r="J12" s="364"/>
      <c r="K12" s="364"/>
      <c r="L12" s="364"/>
      <c r="M12" s="186"/>
    </row>
    <row r="13" spans="1:13" ht="15">
      <c r="A13" s="333"/>
      <c r="B13" s="188">
        <v>2000</v>
      </c>
      <c r="C13" s="188">
        <v>2001</v>
      </c>
      <c r="D13" s="188">
        <v>2002</v>
      </c>
      <c r="E13" s="188">
        <v>2003</v>
      </c>
      <c r="F13" s="188">
        <v>2004</v>
      </c>
      <c r="G13" s="188">
        <v>2005</v>
      </c>
      <c r="H13" s="188">
        <v>2006</v>
      </c>
      <c r="I13" s="188">
        <v>2007</v>
      </c>
      <c r="J13" s="188">
        <v>2008</v>
      </c>
      <c r="K13" s="188">
        <v>2009</v>
      </c>
      <c r="L13" s="188">
        <v>2010</v>
      </c>
      <c r="M13" s="179">
        <v>2011</v>
      </c>
    </row>
    <row r="14" spans="1:13" ht="15">
      <c r="A14" s="155"/>
      <c r="B14" s="155"/>
      <c r="C14" s="155"/>
      <c r="D14" s="155"/>
      <c r="E14" s="155"/>
      <c r="F14" s="155"/>
      <c r="G14" s="155"/>
      <c r="H14" s="155"/>
      <c r="I14" s="155"/>
      <c r="J14" s="155"/>
      <c r="K14" s="155"/>
      <c r="L14" s="155"/>
      <c r="M14" s="160"/>
    </row>
    <row r="15" spans="1:13" ht="15">
      <c r="A15" s="155" t="s">
        <v>397</v>
      </c>
      <c r="B15" s="189">
        <v>53854.028</v>
      </c>
      <c r="C15" s="189">
        <v>83140.848</v>
      </c>
      <c r="D15" s="189">
        <v>98457.01320000002</v>
      </c>
      <c r="E15" s="189">
        <v>112100.10360000002</v>
      </c>
      <c r="F15" s="189">
        <v>136610.6716</v>
      </c>
      <c r="G15" s="189">
        <v>127206.9108</v>
      </c>
      <c r="H15" s="189">
        <v>127859.77760000002</v>
      </c>
      <c r="I15" s="189">
        <v>168688.2644</v>
      </c>
      <c r="J15" s="189">
        <v>153114.2108</v>
      </c>
      <c r="K15" s="189">
        <v>157846.9644</v>
      </c>
      <c r="L15" s="189">
        <v>137460.4904</v>
      </c>
      <c r="M15" s="190">
        <v>163591.69640000002</v>
      </c>
    </row>
    <row r="16" spans="1:13" ht="15">
      <c r="A16" s="185" t="s">
        <v>165</v>
      </c>
      <c r="B16" s="185"/>
      <c r="C16" s="185"/>
      <c r="D16" s="185"/>
      <c r="E16" s="185"/>
      <c r="F16" s="185"/>
      <c r="G16" s="185"/>
      <c r="H16" s="185"/>
      <c r="I16" s="185"/>
      <c r="J16" s="185"/>
      <c r="K16" s="185"/>
      <c r="L16" s="185"/>
      <c r="M16" s="177"/>
    </row>
    <row r="17" spans="1:13" ht="15">
      <c r="A17" s="155"/>
      <c r="B17" s="155"/>
      <c r="C17" s="155"/>
      <c r="D17" s="155"/>
      <c r="E17" s="155"/>
      <c r="F17" s="155"/>
      <c r="G17" s="155"/>
      <c r="H17" s="155"/>
      <c r="I17" s="155"/>
      <c r="J17" s="155"/>
      <c r="K17" s="155"/>
      <c r="L17" s="155"/>
      <c r="M17" s="115"/>
    </row>
    <row r="18" spans="1:13" ht="15">
      <c r="A18" s="155"/>
      <c r="B18" s="155"/>
      <c r="C18" s="155"/>
      <c r="D18" s="155"/>
      <c r="E18" s="155"/>
      <c r="F18" s="155"/>
      <c r="G18" s="155"/>
      <c r="H18" s="155"/>
      <c r="I18" s="155"/>
      <c r="J18" s="155"/>
      <c r="K18" s="155"/>
      <c r="L18" s="155"/>
      <c r="M18" s="115"/>
    </row>
    <row r="19" spans="1:13" ht="15">
      <c r="A19" s="155"/>
      <c r="B19" s="155"/>
      <c r="C19" s="155"/>
      <c r="D19" s="155"/>
      <c r="E19" s="155"/>
      <c r="F19" s="155"/>
      <c r="G19" s="155"/>
      <c r="H19" s="155"/>
      <c r="I19" s="155"/>
      <c r="J19" s="155"/>
      <c r="K19" s="155"/>
      <c r="L19" s="155"/>
      <c r="M19" s="115"/>
    </row>
    <row r="20" spans="1:13" ht="15">
      <c r="A20" s="155"/>
      <c r="B20" s="155"/>
      <c r="C20" s="155"/>
      <c r="D20" s="155"/>
      <c r="E20" s="155"/>
      <c r="F20" s="155"/>
      <c r="G20" s="155"/>
      <c r="H20" s="155"/>
      <c r="I20" s="155"/>
      <c r="J20" s="155"/>
      <c r="K20" s="155"/>
      <c r="L20" s="155"/>
      <c r="M20" s="115"/>
    </row>
    <row r="21" spans="1:13" ht="15">
      <c r="A21" s="155"/>
      <c r="B21" s="155"/>
      <c r="C21" s="155"/>
      <c r="D21" s="155"/>
      <c r="E21" s="155"/>
      <c r="F21" s="155"/>
      <c r="G21" s="155"/>
      <c r="H21" s="155"/>
      <c r="I21" s="155"/>
      <c r="J21" s="155"/>
      <c r="K21" s="155"/>
      <c r="L21" s="155"/>
      <c r="M21" s="115"/>
    </row>
    <row r="22" spans="1:13" ht="15">
      <c r="A22" s="155"/>
      <c r="B22" s="155"/>
      <c r="C22" s="155"/>
      <c r="D22" s="155"/>
      <c r="E22" s="155"/>
      <c r="F22" s="155"/>
      <c r="G22" s="155"/>
      <c r="H22" s="155"/>
      <c r="I22" s="155"/>
      <c r="J22" s="155"/>
      <c r="K22" s="155"/>
      <c r="L22" s="155"/>
      <c r="M22" s="115"/>
    </row>
    <row r="23" spans="1:13" ht="15">
      <c r="A23" s="155"/>
      <c r="B23" s="155"/>
      <c r="C23" s="155"/>
      <c r="D23" s="155"/>
      <c r="E23" s="155"/>
      <c r="F23" s="155"/>
      <c r="G23" s="155"/>
      <c r="H23" s="155"/>
      <c r="I23" s="155"/>
      <c r="J23" s="155"/>
      <c r="K23" s="155"/>
      <c r="L23" s="155"/>
      <c r="M23" s="115"/>
    </row>
    <row r="24" spans="1:13" ht="15">
      <c r="A24" s="155"/>
      <c r="B24" s="155"/>
      <c r="C24" s="155"/>
      <c r="D24" s="155"/>
      <c r="E24" s="155"/>
      <c r="F24" s="155"/>
      <c r="G24" s="155"/>
      <c r="H24" s="155"/>
      <c r="I24" s="155"/>
      <c r="J24" s="155"/>
      <c r="K24" s="155"/>
      <c r="L24" s="155"/>
      <c r="M24" s="115"/>
    </row>
    <row r="25" spans="1:13" ht="15">
      <c r="A25" s="155"/>
      <c r="B25" s="155"/>
      <c r="C25" s="155"/>
      <c r="D25" s="155"/>
      <c r="E25" s="155"/>
      <c r="F25" s="155"/>
      <c r="G25" s="155"/>
      <c r="H25" s="155"/>
      <c r="I25" s="155"/>
      <c r="J25" s="155"/>
      <c r="K25" s="155"/>
      <c r="L25" s="155"/>
      <c r="M25" s="115"/>
    </row>
    <row r="26" spans="1:13" ht="15">
      <c r="A26" s="155"/>
      <c r="B26" s="155"/>
      <c r="C26" s="155"/>
      <c r="D26" s="155"/>
      <c r="E26" s="155"/>
      <c r="F26" s="155"/>
      <c r="G26" s="155"/>
      <c r="H26" s="155"/>
      <c r="I26" s="155"/>
      <c r="J26" s="155"/>
      <c r="K26" s="155"/>
      <c r="L26" s="155"/>
      <c r="M26" s="115"/>
    </row>
    <row r="27" spans="1:13" ht="15">
      <c r="A27" s="155"/>
      <c r="B27" s="155"/>
      <c r="C27" s="155"/>
      <c r="D27" s="155"/>
      <c r="E27" s="155"/>
      <c r="F27" s="155"/>
      <c r="G27" s="155"/>
      <c r="H27" s="155"/>
      <c r="I27" s="155"/>
      <c r="J27" s="155"/>
      <c r="K27" s="155"/>
      <c r="L27" s="155"/>
      <c r="M27" s="115"/>
    </row>
    <row r="28" spans="1:13" ht="15">
      <c r="A28" s="155"/>
      <c r="B28" s="155"/>
      <c r="C28" s="155"/>
      <c r="D28" s="155"/>
      <c r="E28" s="155"/>
      <c r="F28" s="155"/>
      <c r="G28" s="155"/>
      <c r="H28" s="155"/>
      <c r="I28" s="155"/>
      <c r="J28" s="155"/>
      <c r="K28" s="155"/>
      <c r="L28" s="155"/>
      <c r="M28" s="115"/>
    </row>
    <row r="29" spans="1:13" ht="15">
      <c r="A29" s="155"/>
      <c r="B29" s="155"/>
      <c r="C29" s="155"/>
      <c r="D29" s="155"/>
      <c r="E29" s="155"/>
      <c r="F29" s="155"/>
      <c r="G29" s="155"/>
      <c r="H29" s="155"/>
      <c r="I29" s="155"/>
      <c r="J29" s="155"/>
      <c r="K29" s="155"/>
      <c r="L29" s="155"/>
      <c r="M29" s="115"/>
    </row>
    <row r="30" spans="1:13" ht="15">
      <c r="A30" s="155"/>
      <c r="B30" s="155"/>
      <c r="C30" s="155"/>
      <c r="D30" s="155"/>
      <c r="E30" s="155"/>
      <c r="F30" s="155"/>
      <c r="G30" s="155"/>
      <c r="H30" s="155"/>
      <c r="I30" s="155"/>
      <c r="J30" s="155"/>
      <c r="K30" s="155"/>
      <c r="L30" s="155"/>
      <c r="M30" s="115"/>
    </row>
    <row r="31" spans="1:13" ht="15">
      <c r="A31" s="155"/>
      <c r="B31" s="155"/>
      <c r="C31" s="155"/>
      <c r="D31" s="155"/>
      <c r="E31" s="155"/>
      <c r="F31" s="155"/>
      <c r="G31" s="155"/>
      <c r="H31" s="155"/>
      <c r="I31" s="155"/>
      <c r="J31" s="155"/>
      <c r="K31" s="155"/>
      <c r="L31" s="155"/>
      <c r="M31" s="115"/>
    </row>
    <row r="32" spans="1:13" ht="15">
      <c r="A32" s="155"/>
      <c r="B32" s="155"/>
      <c r="C32" s="155"/>
      <c r="D32" s="155"/>
      <c r="E32" s="155"/>
      <c r="F32" s="155"/>
      <c r="G32" s="155"/>
      <c r="H32" s="155"/>
      <c r="I32" s="155"/>
      <c r="J32" s="155"/>
      <c r="K32" s="155"/>
      <c r="L32" s="155"/>
      <c r="M32" s="115"/>
    </row>
    <row r="33" spans="1:13" ht="15">
      <c r="A33" s="155"/>
      <c r="B33" s="155"/>
      <c r="C33" s="155"/>
      <c r="D33" s="155"/>
      <c r="E33" s="155"/>
      <c r="F33" s="155"/>
      <c r="G33" s="155"/>
      <c r="H33" s="155"/>
      <c r="I33" s="155"/>
      <c r="J33" s="155"/>
      <c r="K33" s="155"/>
      <c r="L33" s="155"/>
      <c r="M33" s="115"/>
    </row>
    <row r="34" spans="1:13" ht="15">
      <c r="A34" s="155"/>
      <c r="B34" s="155"/>
      <c r="C34" s="155"/>
      <c r="D34" s="155"/>
      <c r="E34" s="155"/>
      <c r="F34" s="155"/>
      <c r="G34" s="155"/>
      <c r="H34" s="155"/>
      <c r="I34" s="155"/>
      <c r="J34" s="155"/>
      <c r="K34" s="155"/>
      <c r="L34" s="155"/>
      <c r="M34" s="115"/>
    </row>
    <row r="35" spans="1:13" ht="15">
      <c r="A35" s="155"/>
      <c r="B35" s="155"/>
      <c r="C35" s="155"/>
      <c r="D35" s="155"/>
      <c r="E35" s="201" t="s">
        <v>398</v>
      </c>
      <c r="F35" s="201"/>
      <c r="G35" s="201"/>
      <c r="H35" s="201"/>
      <c r="I35" s="155"/>
      <c r="J35" s="155"/>
      <c r="K35" s="155"/>
      <c r="L35" s="155"/>
      <c r="M35" s="115"/>
    </row>
    <row r="36" spans="1:13" ht="15">
      <c r="A36" s="155"/>
      <c r="B36" s="155"/>
      <c r="C36" s="155"/>
      <c r="D36" s="155"/>
      <c r="E36" s="155"/>
      <c r="F36" s="155"/>
      <c r="G36" s="155"/>
      <c r="H36" s="155"/>
      <c r="I36" s="155"/>
      <c r="J36" s="155"/>
      <c r="K36" s="155"/>
      <c r="L36" s="155"/>
      <c r="M36" s="155"/>
    </row>
    <row r="37" spans="1:13" ht="15">
      <c r="A37" s="367" t="s">
        <v>117</v>
      </c>
      <c r="B37" s="368" t="s">
        <v>154</v>
      </c>
      <c r="C37" s="368"/>
      <c r="D37" s="368"/>
      <c r="E37" s="368"/>
      <c r="F37" s="368"/>
      <c r="G37" s="368"/>
      <c r="H37" s="368"/>
      <c r="I37" s="368"/>
      <c r="J37" s="368"/>
      <c r="K37" s="368"/>
      <c r="L37" s="368"/>
      <c r="M37" s="202"/>
    </row>
    <row r="38" spans="1:13" ht="15">
      <c r="A38" s="367"/>
      <c r="B38" s="203">
        <v>2000</v>
      </c>
      <c r="C38" s="203">
        <v>2001</v>
      </c>
      <c r="D38" s="203">
        <v>2002</v>
      </c>
      <c r="E38" s="203">
        <v>2003</v>
      </c>
      <c r="F38" s="203">
        <v>2004</v>
      </c>
      <c r="G38" s="203">
        <v>2005</v>
      </c>
      <c r="H38" s="203">
        <v>2006</v>
      </c>
      <c r="I38" s="203">
        <v>2007</v>
      </c>
      <c r="J38" s="203">
        <v>2008</v>
      </c>
      <c r="K38" s="203">
        <v>2009</v>
      </c>
      <c r="L38" s="203">
        <v>2010</v>
      </c>
      <c r="M38" s="203">
        <v>2011</v>
      </c>
    </row>
    <row r="39" spans="1:13" ht="15">
      <c r="A39" s="204" t="s">
        <v>156</v>
      </c>
      <c r="B39" s="205">
        <v>53854.028</v>
      </c>
      <c r="C39" s="205">
        <v>83140.848</v>
      </c>
      <c r="D39" s="205">
        <v>98457.01320000002</v>
      </c>
      <c r="E39" s="205">
        <v>112100.10360000002</v>
      </c>
      <c r="F39" s="205">
        <v>136610.6716</v>
      </c>
      <c r="G39" s="205">
        <v>127206.9108</v>
      </c>
      <c r="H39" s="205">
        <v>127859.77760000002</v>
      </c>
      <c r="I39" s="205">
        <v>168688.2644</v>
      </c>
      <c r="J39" s="205">
        <v>153114.2108</v>
      </c>
      <c r="K39" s="205">
        <v>157846.9644</v>
      </c>
      <c r="L39" s="205">
        <v>137460.4904</v>
      </c>
      <c r="M39" s="205">
        <v>163591.69640000002</v>
      </c>
    </row>
    <row r="40" spans="1:13" ht="15">
      <c r="A40" s="206" t="s">
        <v>399</v>
      </c>
      <c r="B40" s="207">
        <v>52676.6</v>
      </c>
      <c r="C40" s="207">
        <v>81610.8</v>
      </c>
      <c r="D40" s="207">
        <v>75893</v>
      </c>
      <c r="E40" s="207">
        <v>77137.8</v>
      </c>
      <c r="F40" s="207">
        <v>103191.4</v>
      </c>
      <c r="G40" s="207">
        <v>95032.4</v>
      </c>
      <c r="H40" s="207">
        <v>80156.3</v>
      </c>
      <c r="I40" s="207">
        <v>105054.9</v>
      </c>
      <c r="J40" s="207">
        <v>88816.4</v>
      </c>
      <c r="K40" s="207">
        <v>95057</v>
      </c>
      <c r="L40" s="207">
        <v>74398.6</v>
      </c>
      <c r="M40" s="207">
        <v>100926.7</v>
      </c>
    </row>
    <row r="41" spans="1:13" ht="15">
      <c r="A41" s="50" t="s">
        <v>169</v>
      </c>
      <c r="B41" s="50"/>
      <c r="C41" s="50"/>
      <c r="D41" s="50"/>
      <c r="E41" s="50"/>
      <c r="F41" s="50"/>
      <c r="G41" s="50"/>
      <c r="H41" s="50"/>
      <c r="I41" s="50"/>
      <c r="J41" s="50"/>
      <c r="K41" s="50"/>
      <c r="L41" s="50"/>
      <c r="M41" s="208"/>
    </row>
    <row r="42" spans="1:13" ht="15">
      <c r="A42" s="114"/>
      <c r="B42" s="114"/>
      <c r="C42" s="114"/>
      <c r="D42" s="114"/>
      <c r="E42" s="114"/>
      <c r="F42" s="114"/>
      <c r="G42" s="114"/>
      <c r="H42" s="114"/>
      <c r="I42" s="114"/>
      <c r="J42" s="114"/>
      <c r="K42" s="114"/>
      <c r="L42" s="114"/>
      <c r="M42" s="115"/>
    </row>
    <row r="43" spans="1:13" ht="15">
      <c r="A43" s="155"/>
      <c r="B43" s="155"/>
      <c r="C43" s="155"/>
      <c r="D43" s="155"/>
      <c r="E43" s="155"/>
      <c r="F43" s="155"/>
      <c r="G43" s="155"/>
      <c r="H43" s="155"/>
      <c r="I43" s="155"/>
      <c r="J43" s="155"/>
      <c r="K43" s="155"/>
      <c r="L43" s="155"/>
      <c r="M43" s="115"/>
    </row>
    <row r="44" spans="1:13" ht="15">
      <c r="A44" s="155"/>
      <c r="B44" s="155"/>
      <c r="C44" s="155"/>
      <c r="D44" s="155"/>
      <c r="E44" s="155"/>
      <c r="F44" s="155"/>
      <c r="G44" s="155"/>
      <c r="H44" s="155"/>
      <c r="I44" s="155"/>
      <c r="J44" s="155"/>
      <c r="K44" s="155"/>
      <c r="L44" s="155"/>
      <c r="M44" s="115"/>
    </row>
    <row r="45" spans="1:13" ht="15">
      <c r="A45" s="155"/>
      <c r="B45" s="155"/>
      <c r="C45" s="155"/>
      <c r="D45" s="155"/>
      <c r="E45" s="155"/>
      <c r="F45" s="155"/>
      <c r="G45" s="155"/>
      <c r="H45" s="155"/>
      <c r="I45" s="155"/>
      <c r="J45" s="155"/>
      <c r="K45" s="155"/>
      <c r="L45" s="155"/>
      <c r="M45" s="115"/>
    </row>
    <row r="46" spans="1:13" ht="15">
      <c r="A46" s="155"/>
      <c r="B46" s="155"/>
      <c r="C46" s="155"/>
      <c r="D46" s="155"/>
      <c r="E46" s="155"/>
      <c r="F46" s="155"/>
      <c r="G46" s="155"/>
      <c r="H46" s="155"/>
      <c r="I46" s="155"/>
      <c r="J46" s="155"/>
      <c r="K46" s="155"/>
      <c r="L46" s="155"/>
      <c r="M46" s="115"/>
    </row>
    <row r="47" spans="1:13" ht="15">
      <c r="A47" s="155"/>
      <c r="B47" s="155"/>
      <c r="C47" s="155"/>
      <c r="D47" s="155"/>
      <c r="E47" s="155"/>
      <c r="F47" s="155"/>
      <c r="G47" s="155"/>
      <c r="H47" s="155"/>
      <c r="I47" s="155"/>
      <c r="J47" s="155"/>
      <c r="K47" s="155"/>
      <c r="L47" s="155"/>
      <c r="M47" s="115"/>
    </row>
    <row r="48" spans="1:13" ht="15">
      <c r="A48" s="155"/>
      <c r="B48" s="155"/>
      <c r="C48" s="155"/>
      <c r="D48" s="155"/>
      <c r="E48" s="155"/>
      <c r="F48" s="155"/>
      <c r="G48" s="155"/>
      <c r="H48" s="155"/>
      <c r="I48" s="155"/>
      <c r="J48" s="155"/>
      <c r="K48" s="155"/>
      <c r="L48" s="155"/>
      <c r="M48" s="115"/>
    </row>
    <row r="49" spans="1:13" ht="15">
      <c r="A49" s="155"/>
      <c r="B49" s="155"/>
      <c r="C49" s="155"/>
      <c r="D49" s="155"/>
      <c r="E49" s="155"/>
      <c r="F49" s="155"/>
      <c r="G49" s="155"/>
      <c r="H49" s="155"/>
      <c r="I49" s="155"/>
      <c r="J49" s="155"/>
      <c r="K49" s="155"/>
      <c r="L49" s="155"/>
      <c r="M49" s="115"/>
    </row>
    <row r="50" spans="1:13" ht="15">
      <c r="A50" s="155"/>
      <c r="B50" s="155"/>
      <c r="C50" s="155"/>
      <c r="D50" s="155"/>
      <c r="E50" s="155"/>
      <c r="F50" s="155"/>
      <c r="G50" s="155"/>
      <c r="H50" s="155"/>
      <c r="I50" s="155"/>
      <c r="J50" s="155"/>
      <c r="K50" s="155"/>
      <c r="L50" s="155"/>
      <c r="M50" s="115"/>
    </row>
    <row r="51" spans="1:13" ht="15">
      <c r="A51" s="155"/>
      <c r="B51" s="155"/>
      <c r="C51" s="155"/>
      <c r="D51" s="155"/>
      <c r="E51" s="155"/>
      <c r="F51" s="155"/>
      <c r="G51" s="155"/>
      <c r="H51" s="155"/>
      <c r="I51" s="155"/>
      <c r="J51" s="155"/>
      <c r="K51" s="155"/>
      <c r="L51" s="155"/>
      <c r="M51" s="115"/>
    </row>
    <row r="52" spans="1:13" ht="15">
      <c r="A52" s="155"/>
      <c r="B52" s="155"/>
      <c r="C52" s="155"/>
      <c r="D52" s="155"/>
      <c r="E52" s="155"/>
      <c r="F52" s="155"/>
      <c r="G52" s="155"/>
      <c r="H52" s="155"/>
      <c r="I52" s="155"/>
      <c r="J52" s="155"/>
      <c r="K52" s="155"/>
      <c r="L52" s="155"/>
      <c r="M52" s="115"/>
    </row>
    <row r="53" spans="1:13" ht="15">
      <c r="A53" s="155"/>
      <c r="B53" s="155"/>
      <c r="C53" s="155"/>
      <c r="D53" s="155"/>
      <c r="E53" s="155"/>
      <c r="F53" s="155"/>
      <c r="G53" s="155"/>
      <c r="H53" s="155"/>
      <c r="I53" s="155"/>
      <c r="J53" s="155"/>
      <c r="K53" s="155"/>
      <c r="L53" s="155"/>
      <c r="M53" s="115"/>
    </row>
    <row r="54" spans="1:13" ht="15">
      <c r="A54" s="155"/>
      <c r="B54" s="155"/>
      <c r="C54" s="155"/>
      <c r="D54" s="155"/>
      <c r="E54" s="155"/>
      <c r="F54" s="155"/>
      <c r="G54" s="155"/>
      <c r="H54" s="155"/>
      <c r="I54" s="155"/>
      <c r="J54" s="155"/>
      <c r="K54" s="155"/>
      <c r="L54" s="155"/>
      <c r="M54" s="115"/>
    </row>
    <row r="55" spans="1:13" ht="15">
      <c r="A55" s="155"/>
      <c r="B55" s="155"/>
      <c r="C55" s="155"/>
      <c r="D55" s="155"/>
      <c r="E55" s="155"/>
      <c r="F55" s="155"/>
      <c r="G55" s="155"/>
      <c r="H55" s="155"/>
      <c r="I55" s="155"/>
      <c r="J55" s="155"/>
      <c r="K55" s="155"/>
      <c r="L55" s="155"/>
      <c r="M55" s="115"/>
    </row>
    <row r="56" spans="1:13" ht="15">
      <c r="A56" s="155"/>
      <c r="B56" s="155"/>
      <c r="C56" s="155"/>
      <c r="D56" s="155"/>
      <c r="E56" s="155"/>
      <c r="F56" s="155"/>
      <c r="G56" s="155"/>
      <c r="H56" s="155"/>
      <c r="I56" s="155"/>
      <c r="J56" s="155"/>
      <c r="K56" s="155"/>
      <c r="L56" s="155"/>
      <c r="M56" s="115"/>
    </row>
    <row r="57" spans="1:13" ht="15">
      <c r="A57" s="155"/>
      <c r="B57" s="155"/>
      <c r="C57" s="155"/>
      <c r="D57" s="155"/>
      <c r="E57" s="155"/>
      <c r="F57" s="155"/>
      <c r="G57" s="155"/>
      <c r="H57" s="155"/>
      <c r="I57" s="155"/>
      <c r="J57" s="155"/>
      <c r="K57" s="155"/>
      <c r="L57" s="155"/>
      <c r="M57" s="115"/>
    </row>
    <row r="58" spans="1:13" ht="15">
      <c r="A58" s="155"/>
      <c r="B58" s="155"/>
      <c r="C58" s="155"/>
      <c r="D58" s="155"/>
      <c r="E58" s="155"/>
      <c r="F58" s="155"/>
      <c r="G58" s="155"/>
      <c r="H58" s="155"/>
      <c r="I58" s="155"/>
      <c r="J58" s="155"/>
      <c r="K58" s="155"/>
      <c r="L58" s="155"/>
      <c r="M58" s="115"/>
    </row>
    <row r="59" spans="1:13" ht="15">
      <c r="A59" s="155"/>
      <c r="B59" s="155"/>
      <c r="C59" s="155"/>
      <c r="D59" s="155"/>
      <c r="E59" s="155"/>
      <c r="F59" s="155"/>
      <c r="G59" s="155"/>
      <c r="H59" s="155"/>
      <c r="I59" s="155"/>
      <c r="J59" s="155"/>
      <c r="K59" s="155"/>
      <c r="L59" s="155"/>
      <c r="M59" s="115"/>
    </row>
    <row r="60" spans="1:13" ht="15">
      <c r="A60" s="155"/>
      <c r="B60" s="155"/>
      <c r="C60" s="155"/>
      <c r="D60" s="155"/>
      <c r="E60" s="155"/>
      <c r="F60" s="155"/>
      <c r="G60" s="155"/>
      <c r="H60" s="155"/>
      <c r="I60" s="155"/>
      <c r="J60" s="155"/>
      <c r="K60" s="155"/>
      <c r="L60" s="155"/>
      <c r="M60" s="115"/>
    </row>
    <row r="61" spans="1:13" ht="15">
      <c r="A61" s="155"/>
      <c r="B61" s="155"/>
      <c r="C61" s="155"/>
      <c r="D61" s="155"/>
      <c r="E61" s="155"/>
      <c r="F61" s="155"/>
      <c r="G61" s="155"/>
      <c r="H61" s="155"/>
      <c r="I61" s="155"/>
      <c r="J61" s="155"/>
      <c r="K61" s="155"/>
      <c r="L61" s="155"/>
      <c r="M61" s="115"/>
    </row>
    <row r="62" spans="1:13" ht="15">
      <c r="A62" s="155"/>
      <c r="B62" s="155"/>
      <c r="C62" s="155"/>
      <c r="D62" s="155"/>
      <c r="E62" s="155"/>
      <c r="F62" s="155"/>
      <c r="G62" s="155"/>
      <c r="H62" s="155"/>
      <c r="I62" s="155"/>
      <c r="J62" s="155"/>
      <c r="K62" s="155"/>
      <c r="L62" s="155"/>
      <c r="M62" s="115"/>
    </row>
    <row r="63" spans="1:13" ht="15">
      <c r="A63" s="155"/>
      <c r="B63" s="155"/>
      <c r="C63" s="155"/>
      <c r="D63" s="155"/>
      <c r="E63" s="155"/>
      <c r="F63" s="155"/>
      <c r="G63" s="155"/>
      <c r="H63" s="155"/>
      <c r="I63" s="155"/>
      <c r="J63" s="155"/>
      <c r="K63" s="155"/>
      <c r="L63" s="155"/>
      <c r="M63" s="115"/>
    </row>
    <row r="64" spans="1:13" ht="15">
      <c r="A64" s="160"/>
      <c r="B64" s="160"/>
      <c r="C64" s="160"/>
      <c r="D64" s="160"/>
      <c r="E64" s="160"/>
      <c r="F64" s="160"/>
      <c r="G64" s="160"/>
      <c r="H64" s="160"/>
      <c r="I64" s="160"/>
      <c r="J64" s="160"/>
      <c r="K64" s="160"/>
      <c r="L64" s="160"/>
      <c r="M64" s="115"/>
    </row>
    <row r="65" spans="1:13" ht="15">
      <c r="A65" s="115"/>
      <c r="B65" s="115"/>
      <c r="C65" s="115"/>
      <c r="D65" s="115"/>
      <c r="E65" s="115"/>
      <c r="F65" s="115"/>
      <c r="G65" s="115"/>
      <c r="H65" s="115"/>
      <c r="I65" s="115"/>
      <c r="J65" s="115"/>
      <c r="K65" s="115"/>
      <c r="L65" s="115"/>
      <c r="M65" s="115"/>
    </row>
    <row r="66" spans="1:13" ht="15">
      <c r="A66" s="115"/>
      <c r="B66" s="115"/>
      <c r="C66" s="115"/>
      <c r="D66" s="115"/>
      <c r="E66" s="115"/>
      <c r="F66" s="115"/>
      <c r="G66" s="115"/>
      <c r="H66" s="115"/>
      <c r="I66" s="115"/>
      <c r="J66" s="115"/>
      <c r="K66" s="115"/>
      <c r="L66" s="115"/>
      <c r="M66" s="115"/>
    </row>
    <row r="67" spans="1:13" ht="15">
      <c r="A67" s="115"/>
      <c r="B67" s="115"/>
      <c r="C67" s="115"/>
      <c r="D67" s="115"/>
      <c r="E67" s="115"/>
      <c r="F67" s="115"/>
      <c r="G67" s="115"/>
      <c r="H67" s="115"/>
      <c r="I67" s="115"/>
      <c r="J67" s="115"/>
      <c r="K67" s="115"/>
      <c r="L67" s="115"/>
      <c r="M67" s="115"/>
    </row>
    <row r="68" spans="1:13" ht="15">
      <c r="A68" s="115"/>
      <c r="B68" s="115"/>
      <c r="C68" s="115"/>
      <c r="D68" s="115"/>
      <c r="E68" s="115"/>
      <c r="F68" s="115"/>
      <c r="G68" s="115"/>
      <c r="H68" s="115"/>
      <c r="I68" s="115"/>
      <c r="J68" s="115"/>
      <c r="K68" s="115"/>
      <c r="L68" s="115"/>
      <c r="M68" s="115"/>
    </row>
    <row r="69" spans="1:13" ht="15">
      <c r="A69" s="115"/>
      <c r="B69" s="115"/>
      <c r="C69" s="115"/>
      <c r="D69" s="115"/>
      <c r="E69" s="115"/>
      <c r="F69" s="115"/>
      <c r="G69" s="115"/>
      <c r="H69" s="115"/>
      <c r="I69" s="115"/>
      <c r="J69" s="115"/>
      <c r="K69" s="115"/>
      <c r="L69" s="115"/>
      <c r="M69" s="115"/>
    </row>
    <row r="70" spans="1:13" ht="15">
      <c r="A70" s="115"/>
      <c r="B70" s="115"/>
      <c r="C70" s="115"/>
      <c r="D70" s="115"/>
      <c r="E70" s="115"/>
      <c r="F70" s="115"/>
      <c r="G70" s="115"/>
      <c r="H70" s="115"/>
      <c r="I70" s="115"/>
      <c r="J70" s="115"/>
      <c r="K70" s="115"/>
      <c r="L70" s="115"/>
      <c r="M70" s="115"/>
    </row>
    <row r="71" spans="1:13" ht="15">
      <c r="A71" s="115"/>
      <c r="B71" s="115"/>
      <c r="C71" s="115"/>
      <c r="D71" s="115"/>
      <c r="E71" s="115"/>
      <c r="F71" s="115"/>
      <c r="G71" s="115"/>
      <c r="H71" s="115"/>
      <c r="I71" s="115"/>
      <c r="J71" s="115"/>
      <c r="K71" s="115"/>
      <c r="L71" s="115"/>
      <c r="M71" s="115"/>
    </row>
    <row r="72" spans="1:13" ht="15">
      <c r="A72" s="115"/>
      <c r="B72" s="115"/>
      <c r="C72" s="115"/>
      <c r="D72" s="115"/>
      <c r="E72" s="115"/>
      <c r="F72" s="115"/>
      <c r="G72" s="115"/>
      <c r="H72" s="115"/>
      <c r="I72" s="115"/>
      <c r="J72" s="115"/>
      <c r="K72" s="115"/>
      <c r="L72" s="115"/>
      <c r="M72" s="115"/>
    </row>
    <row r="73" spans="1:13" ht="15">
      <c r="A73" s="115"/>
      <c r="B73" s="115"/>
      <c r="C73" s="115"/>
      <c r="D73" s="115"/>
      <c r="E73" s="115"/>
      <c r="F73" s="115"/>
      <c r="G73" s="115"/>
      <c r="H73" s="115"/>
      <c r="I73" s="115"/>
      <c r="J73" s="115"/>
      <c r="K73" s="115"/>
      <c r="L73" s="115"/>
      <c r="M73" s="115"/>
    </row>
    <row r="74" spans="1:13" ht="15">
      <c r="A74" s="115"/>
      <c r="B74" s="115"/>
      <c r="C74" s="115"/>
      <c r="D74" s="115"/>
      <c r="E74" s="115"/>
      <c r="F74" s="115"/>
      <c r="G74" s="115"/>
      <c r="H74" s="115"/>
      <c r="I74" s="115"/>
      <c r="J74" s="115"/>
      <c r="K74" s="115"/>
      <c r="L74" s="115"/>
      <c r="M74" s="115"/>
    </row>
    <row r="75" spans="1:13" ht="15">
      <c r="A75" s="115"/>
      <c r="B75" s="115"/>
      <c r="C75" s="115"/>
      <c r="D75" s="115"/>
      <c r="E75" s="115"/>
      <c r="F75" s="115"/>
      <c r="G75" s="115"/>
      <c r="H75" s="115"/>
      <c r="I75" s="115"/>
      <c r="J75" s="115"/>
      <c r="K75" s="115"/>
      <c r="L75" s="115"/>
      <c r="M75" s="115"/>
    </row>
    <row r="76" spans="1:13" ht="15">
      <c r="A76" s="115"/>
      <c r="B76" s="115"/>
      <c r="C76" s="115"/>
      <c r="D76" s="115"/>
      <c r="E76" s="115"/>
      <c r="F76" s="115"/>
      <c r="G76" s="115"/>
      <c r="H76" s="115"/>
      <c r="I76" s="115"/>
      <c r="J76" s="115"/>
      <c r="K76" s="115"/>
      <c r="L76" s="115"/>
      <c r="M76" s="115"/>
    </row>
    <row r="77" spans="1:13" ht="15">
      <c r="A77" s="115"/>
      <c r="B77" s="115"/>
      <c r="C77" s="115"/>
      <c r="D77" s="115"/>
      <c r="E77" s="115"/>
      <c r="F77" s="115"/>
      <c r="G77" s="115"/>
      <c r="H77" s="115"/>
      <c r="I77" s="115"/>
      <c r="J77" s="115"/>
      <c r="K77" s="115"/>
      <c r="L77" s="115"/>
      <c r="M77" s="115"/>
    </row>
    <row r="78" spans="1:13" ht="15">
      <c r="A78" s="115"/>
      <c r="B78" s="115"/>
      <c r="C78" s="115"/>
      <c r="D78" s="115"/>
      <c r="E78" s="115"/>
      <c r="F78" s="115"/>
      <c r="G78" s="115"/>
      <c r="H78" s="115"/>
      <c r="I78" s="115"/>
      <c r="J78" s="115"/>
      <c r="K78" s="115"/>
      <c r="L78" s="115"/>
      <c r="M78" s="115"/>
    </row>
    <row r="79" spans="1:13" ht="15">
      <c r="A79" s="115"/>
      <c r="B79" s="115"/>
      <c r="C79" s="115"/>
      <c r="D79" s="115"/>
      <c r="E79" s="115"/>
      <c r="F79" s="115"/>
      <c r="G79" s="115"/>
      <c r="H79" s="115"/>
      <c r="I79" s="115"/>
      <c r="J79" s="115"/>
      <c r="K79" s="115"/>
      <c r="L79" s="115"/>
      <c r="M79" s="115"/>
    </row>
    <row r="80" spans="1:13" ht="15">
      <c r="A80" s="115"/>
      <c r="B80" s="115"/>
      <c r="C80" s="115"/>
      <c r="D80" s="115"/>
      <c r="E80" s="115"/>
      <c r="F80" s="115"/>
      <c r="G80" s="115"/>
      <c r="H80" s="115"/>
      <c r="I80" s="115"/>
      <c r="J80" s="115"/>
      <c r="K80" s="115"/>
      <c r="L80" s="115"/>
      <c r="M80" s="115"/>
    </row>
    <row r="81" spans="1:13" ht="15">
      <c r="A81" s="115"/>
      <c r="B81" s="115"/>
      <c r="C81" s="115"/>
      <c r="D81" s="115"/>
      <c r="E81" s="115"/>
      <c r="F81" s="115"/>
      <c r="G81" s="115"/>
      <c r="H81" s="115"/>
      <c r="I81" s="115"/>
      <c r="J81" s="115"/>
      <c r="K81" s="115"/>
      <c r="L81" s="115"/>
      <c r="M81" s="115"/>
    </row>
    <row r="82" spans="1:13" ht="15">
      <c r="A82" s="115"/>
      <c r="B82" s="115"/>
      <c r="C82" s="115"/>
      <c r="D82" s="115"/>
      <c r="E82" s="115"/>
      <c r="F82" s="115"/>
      <c r="G82" s="115"/>
      <c r="H82" s="115"/>
      <c r="I82" s="115"/>
      <c r="J82" s="115"/>
      <c r="K82" s="115"/>
      <c r="L82" s="115"/>
      <c r="M82" s="115"/>
    </row>
    <row r="83" spans="1:13" ht="15">
      <c r="A83" s="115"/>
      <c r="B83" s="115"/>
      <c r="C83" s="115"/>
      <c r="D83" s="115"/>
      <c r="E83" s="115"/>
      <c r="F83" s="115"/>
      <c r="G83" s="115"/>
      <c r="H83" s="115"/>
      <c r="I83" s="115"/>
      <c r="J83" s="115"/>
      <c r="K83" s="115"/>
      <c r="L83" s="115"/>
      <c r="M83" s="115"/>
    </row>
    <row r="84" spans="1:13" ht="15">
      <c r="A84" s="115"/>
      <c r="B84" s="115"/>
      <c r="C84" s="115"/>
      <c r="D84" s="115"/>
      <c r="E84" s="115"/>
      <c r="F84" s="115"/>
      <c r="G84" s="115"/>
      <c r="H84" s="115"/>
      <c r="I84" s="115"/>
      <c r="J84" s="115"/>
      <c r="K84" s="115"/>
      <c r="L84" s="115"/>
      <c r="M84" s="115"/>
    </row>
    <row r="85" spans="1:13" ht="15">
      <c r="A85" s="115"/>
      <c r="B85" s="115"/>
      <c r="C85" s="115"/>
      <c r="D85" s="115"/>
      <c r="E85" s="115"/>
      <c r="F85" s="115"/>
      <c r="G85" s="115"/>
      <c r="H85" s="115"/>
      <c r="I85" s="115"/>
      <c r="J85" s="115"/>
      <c r="K85" s="115"/>
      <c r="L85" s="115"/>
      <c r="M85" s="115"/>
    </row>
    <row r="86" spans="1:13" ht="15">
      <c r="A86" s="115"/>
      <c r="B86" s="115"/>
      <c r="C86" s="115"/>
      <c r="D86" s="115"/>
      <c r="E86" s="115"/>
      <c r="F86" s="115"/>
      <c r="G86" s="115"/>
      <c r="H86" s="115"/>
      <c r="I86" s="115"/>
      <c r="J86" s="115"/>
      <c r="K86" s="115"/>
      <c r="L86" s="115"/>
      <c r="M86" s="115"/>
    </row>
    <row r="87" spans="1:13" ht="15">
      <c r="A87" s="115"/>
      <c r="B87" s="115"/>
      <c r="C87" s="115"/>
      <c r="D87" s="115"/>
      <c r="E87" s="115"/>
      <c r="F87" s="115"/>
      <c r="G87" s="115"/>
      <c r="H87" s="115"/>
      <c r="I87" s="115"/>
      <c r="J87" s="115"/>
      <c r="K87" s="115"/>
      <c r="L87" s="115"/>
      <c r="M87" s="115"/>
    </row>
    <row r="88" spans="1:13" ht="15">
      <c r="A88" s="115"/>
      <c r="B88" s="115"/>
      <c r="C88" s="115"/>
      <c r="D88" s="115"/>
      <c r="E88" s="115"/>
      <c r="F88" s="115"/>
      <c r="G88" s="115"/>
      <c r="H88" s="115"/>
      <c r="I88" s="115"/>
      <c r="J88" s="115"/>
      <c r="K88" s="115"/>
      <c r="L88" s="115"/>
      <c r="M88" s="115"/>
    </row>
  </sheetData>
  <sheetProtection/>
  <mergeCells count="7">
    <mergeCell ref="A3:M3"/>
    <mergeCell ref="A37:A38"/>
    <mergeCell ref="B37:L37"/>
    <mergeCell ref="A6:A7"/>
    <mergeCell ref="B6:L6"/>
    <mergeCell ref="A12:A13"/>
    <mergeCell ref="B12:L12"/>
  </mergeCells>
  <printOptions/>
  <pageMargins left="0.7" right="0.7" top="0.75" bottom="0.75" header="0.3" footer="0.3"/>
  <pageSetup orientation="landscape"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O86"/>
  <sheetViews>
    <sheetView view="pageBreakPreview" zoomScaleSheetLayoutView="100" zoomScalePageLayoutView="0" workbookViewId="0" topLeftCell="A49">
      <selection activeCell="O91" sqref="O91"/>
    </sheetView>
  </sheetViews>
  <sheetFormatPr defaultColWidth="11.421875" defaultRowHeight="15"/>
  <cols>
    <col min="1" max="1" width="13.421875" style="0" customWidth="1"/>
    <col min="4" max="4" width="10.7109375" style="0" customWidth="1"/>
    <col min="5" max="5" width="12.7109375" style="0" customWidth="1"/>
    <col min="8" max="8" width="13.421875" style="0" customWidth="1"/>
    <col min="13" max="13" width="11.57421875" style="0" customWidth="1"/>
  </cols>
  <sheetData>
    <row r="1" spans="1:13" ht="15">
      <c r="A1" s="115"/>
      <c r="B1" s="115"/>
      <c r="C1" s="115"/>
      <c r="D1" s="115"/>
      <c r="E1" s="115"/>
      <c r="F1" s="115"/>
      <c r="G1" s="115"/>
      <c r="H1" s="115"/>
      <c r="I1" s="115"/>
      <c r="J1" s="115"/>
      <c r="K1" s="115"/>
      <c r="L1" s="115"/>
      <c r="M1" s="115"/>
    </row>
    <row r="2" spans="1:13" ht="15">
      <c r="A2" s="115"/>
      <c r="B2" s="115"/>
      <c r="C2" s="115"/>
      <c r="D2" s="115"/>
      <c r="E2" s="369" t="s">
        <v>213</v>
      </c>
      <c r="F2" s="369"/>
      <c r="G2" s="369"/>
      <c r="H2" s="369"/>
      <c r="I2" s="115"/>
      <c r="J2" s="115"/>
      <c r="K2" s="115"/>
      <c r="L2" s="115"/>
      <c r="M2" s="115"/>
    </row>
    <row r="3" spans="1:13" ht="15">
      <c r="A3" s="115"/>
      <c r="B3" s="115"/>
      <c r="C3" s="115"/>
      <c r="D3" s="115"/>
      <c r="E3" s="115"/>
      <c r="F3" s="115"/>
      <c r="G3" s="115"/>
      <c r="H3" s="115"/>
      <c r="I3" s="115"/>
      <c r="J3" s="115"/>
      <c r="K3" s="115"/>
      <c r="L3" s="115"/>
      <c r="M3" s="115"/>
    </row>
    <row r="4" spans="1:13" ht="15">
      <c r="A4" s="155"/>
      <c r="B4" s="155"/>
      <c r="C4" s="155"/>
      <c r="D4" s="155"/>
      <c r="E4" s="155"/>
      <c r="F4" s="155"/>
      <c r="G4" s="155"/>
      <c r="H4" s="155"/>
      <c r="I4" s="155"/>
      <c r="J4" s="155"/>
      <c r="K4" s="155"/>
      <c r="L4" s="155"/>
      <c r="M4" s="115"/>
    </row>
    <row r="5" spans="1:13" ht="15">
      <c r="A5" s="331" t="s">
        <v>117</v>
      </c>
      <c r="B5" s="364" t="s">
        <v>164</v>
      </c>
      <c r="C5" s="364"/>
      <c r="D5" s="364"/>
      <c r="E5" s="364"/>
      <c r="F5" s="364"/>
      <c r="G5" s="364"/>
      <c r="H5" s="364"/>
      <c r="I5" s="364"/>
      <c r="J5" s="364"/>
      <c r="K5" s="364"/>
      <c r="L5" s="364"/>
      <c r="M5" s="195"/>
    </row>
    <row r="6" spans="1:13" ht="15">
      <c r="A6" s="333"/>
      <c r="B6" s="178">
        <v>2000</v>
      </c>
      <c r="C6" s="178">
        <v>2001</v>
      </c>
      <c r="D6" s="178">
        <v>2002</v>
      </c>
      <c r="E6" s="178">
        <v>2003</v>
      </c>
      <c r="F6" s="178">
        <v>2004</v>
      </c>
      <c r="G6" s="178">
        <v>2005</v>
      </c>
      <c r="H6" s="178">
        <v>2006</v>
      </c>
      <c r="I6" s="178">
        <v>2007</v>
      </c>
      <c r="J6" s="178">
        <v>2008</v>
      </c>
      <c r="K6" s="178">
        <v>2009</v>
      </c>
      <c r="L6" s="178">
        <v>2010</v>
      </c>
      <c r="M6" s="188">
        <v>2011</v>
      </c>
    </row>
    <row r="7" spans="1:13" ht="15">
      <c r="A7" s="180"/>
      <c r="B7" s="180"/>
      <c r="C7" s="180"/>
      <c r="D7" s="180"/>
      <c r="E7" s="180"/>
      <c r="F7" s="180"/>
      <c r="G7" s="180"/>
      <c r="H7" s="180"/>
      <c r="I7" s="180"/>
      <c r="J7" s="180"/>
      <c r="K7" s="180"/>
      <c r="L7" s="180"/>
      <c r="M7" s="195"/>
    </row>
    <row r="8" spans="1:13" ht="15">
      <c r="A8" s="155" t="s">
        <v>4</v>
      </c>
      <c r="B8" s="209">
        <v>35790</v>
      </c>
      <c r="C8" s="209">
        <v>34715</v>
      </c>
      <c r="D8" s="209">
        <v>34865</v>
      </c>
      <c r="E8" s="209">
        <v>35410</v>
      </c>
      <c r="F8" s="209">
        <v>36095</v>
      </c>
      <c r="G8" s="210">
        <v>34819.5</v>
      </c>
      <c r="H8" s="209">
        <v>35247.16</v>
      </c>
      <c r="I8" s="209">
        <v>34972.17</v>
      </c>
      <c r="J8" s="210">
        <v>34962.69</v>
      </c>
      <c r="K8" s="211">
        <v>35075.36</v>
      </c>
      <c r="L8" s="211">
        <v>35029.30997912113</v>
      </c>
      <c r="M8" s="212">
        <v>35682</v>
      </c>
    </row>
    <row r="9" spans="1:13" ht="15">
      <c r="A9" s="213" t="s">
        <v>229</v>
      </c>
      <c r="B9" s="213"/>
      <c r="C9" s="213"/>
      <c r="D9" s="213"/>
      <c r="E9" s="185"/>
      <c r="F9" s="185"/>
      <c r="G9" s="185"/>
      <c r="H9" s="185"/>
      <c r="I9" s="185"/>
      <c r="J9" s="185"/>
      <c r="K9" s="185"/>
      <c r="L9" s="185"/>
      <c r="M9" s="197"/>
    </row>
    <row r="10" spans="1:13" ht="15">
      <c r="A10" s="155"/>
      <c r="B10" s="155"/>
      <c r="C10" s="155"/>
      <c r="D10" s="155"/>
      <c r="E10" s="155"/>
      <c r="F10" s="155"/>
      <c r="G10" s="155"/>
      <c r="H10" s="155"/>
      <c r="I10" s="155"/>
      <c r="J10" s="155"/>
      <c r="K10" s="155"/>
      <c r="L10" s="155"/>
      <c r="M10" s="197"/>
    </row>
    <row r="11" spans="1:13" ht="15">
      <c r="A11" s="331" t="s">
        <v>117</v>
      </c>
      <c r="B11" s="364" t="s">
        <v>170</v>
      </c>
      <c r="C11" s="364"/>
      <c r="D11" s="364"/>
      <c r="E11" s="364"/>
      <c r="F11" s="364"/>
      <c r="G11" s="364"/>
      <c r="H11" s="364"/>
      <c r="I11" s="364"/>
      <c r="J11" s="364"/>
      <c r="K11" s="364"/>
      <c r="L11" s="364"/>
      <c r="M11" s="197"/>
    </row>
    <row r="12" spans="1:13" ht="15">
      <c r="A12" s="333"/>
      <c r="B12" s="188">
        <v>2000</v>
      </c>
      <c r="C12" s="188">
        <v>2001</v>
      </c>
      <c r="D12" s="188">
        <v>2002</v>
      </c>
      <c r="E12" s="188">
        <v>2003</v>
      </c>
      <c r="F12" s="188">
        <v>2004</v>
      </c>
      <c r="G12" s="188">
        <v>2005</v>
      </c>
      <c r="H12" s="188">
        <v>2006</v>
      </c>
      <c r="I12" s="188">
        <v>2007</v>
      </c>
      <c r="J12" s="188">
        <v>2008</v>
      </c>
      <c r="K12" s="188">
        <v>2009</v>
      </c>
      <c r="L12" s="188">
        <v>2010</v>
      </c>
      <c r="M12" s="188">
        <v>2011</v>
      </c>
    </row>
    <row r="13" spans="1:13" ht="15">
      <c r="A13" s="155"/>
      <c r="B13" s="155"/>
      <c r="C13" s="155"/>
      <c r="D13" s="155"/>
      <c r="E13" s="155"/>
      <c r="F13" s="155"/>
      <c r="G13" s="155"/>
      <c r="H13" s="155"/>
      <c r="I13" s="155"/>
      <c r="J13" s="155"/>
      <c r="K13" s="155"/>
      <c r="L13" s="155"/>
      <c r="M13" s="115"/>
    </row>
    <row r="14" spans="1:13" ht="15">
      <c r="A14" s="155" t="s">
        <v>4</v>
      </c>
      <c r="B14" s="189">
        <v>805000</v>
      </c>
      <c r="C14" s="189">
        <v>1135000</v>
      </c>
      <c r="D14" s="189">
        <v>1050000</v>
      </c>
      <c r="E14" s="189">
        <v>1150000</v>
      </c>
      <c r="F14" s="189">
        <v>1250000</v>
      </c>
      <c r="G14" s="189">
        <v>1300000</v>
      </c>
      <c r="H14" s="189">
        <v>1471857.6600882215</v>
      </c>
      <c r="I14" s="189">
        <v>1507842.8770338118</v>
      </c>
      <c r="J14" s="189">
        <v>1504100.8588990043</v>
      </c>
      <c r="K14" s="189">
        <v>1330617.4050276077</v>
      </c>
      <c r="L14" s="189">
        <v>1624242.4040596802</v>
      </c>
      <c r="M14" s="198">
        <f>SUM(L14*-2.21%)+L14</f>
        <v>1588346.6469299612</v>
      </c>
    </row>
    <row r="15" spans="1:13" ht="15">
      <c r="A15" s="213" t="s">
        <v>212</v>
      </c>
      <c r="B15" s="213"/>
      <c r="C15" s="213"/>
      <c r="D15" s="213"/>
      <c r="E15" s="213"/>
      <c r="F15" s="185"/>
      <c r="G15" s="185"/>
      <c r="H15" s="185"/>
      <c r="I15" s="185"/>
      <c r="J15" s="185"/>
      <c r="K15" s="185"/>
      <c r="L15" s="185"/>
      <c r="M15" s="177"/>
    </row>
    <row r="16" spans="1:13" ht="15">
      <c r="A16" s="155"/>
      <c r="B16" s="155"/>
      <c r="C16" s="155"/>
      <c r="D16" s="155"/>
      <c r="E16" s="155"/>
      <c r="F16" s="155"/>
      <c r="G16" s="155"/>
      <c r="H16" s="155"/>
      <c r="I16" s="155"/>
      <c r="J16" s="155"/>
      <c r="K16" s="155"/>
      <c r="L16" s="155"/>
      <c r="M16" s="115"/>
    </row>
    <row r="17" spans="1:13" ht="15">
      <c r="A17" s="155"/>
      <c r="B17" s="155"/>
      <c r="C17" s="155"/>
      <c r="D17" s="155"/>
      <c r="E17" s="155"/>
      <c r="F17" s="155"/>
      <c r="G17" s="155"/>
      <c r="H17" s="155"/>
      <c r="I17" s="155"/>
      <c r="J17" s="155"/>
      <c r="K17" s="155"/>
      <c r="L17" s="155"/>
      <c r="M17" s="115"/>
    </row>
    <row r="18" spans="1:13" ht="15">
      <c r="A18" s="155"/>
      <c r="B18" s="155"/>
      <c r="C18" s="155"/>
      <c r="D18" s="155"/>
      <c r="E18" s="155"/>
      <c r="F18" s="155"/>
      <c r="G18" s="155"/>
      <c r="H18" s="155"/>
      <c r="I18" s="155"/>
      <c r="J18" s="155"/>
      <c r="K18" s="155"/>
      <c r="L18" s="155"/>
      <c r="M18" s="115"/>
    </row>
    <row r="19" spans="1:13" ht="15">
      <c r="A19" s="155"/>
      <c r="B19" s="155"/>
      <c r="C19" s="155"/>
      <c r="D19" s="155"/>
      <c r="E19" s="155"/>
      <c r="F19" s="155"/>
      <c r="G19" s="155"/>
      <c r="H19" s="155"/>
      <c r="I19" s="155"/>
      <c r="J19" s="155"/>
      <c r="K19" s="155"/>
      <c r="L19" s="155"/>
      <c r="M19" s="115"/>
    </row>
    <row r="20" spans="1:13" ht="15">
      <c r="A20" s="155"/>
      <c r="B20" s="155"/>
      <c r="C20" s="155"/>
      <c r="D20" s="155"/>
      <c r="E20" s="155"/>
      <c r="F20" s="155"/>
      <c r="G20" s="155"/>
      <c r="H20" s="155"/>
      <c r="I20" s="155"/>
      <c r="J20" s="155"/>
      <c r="K20" s="155"/>
      <c r="L20" s="155"/>
      <c r="M20" s="115"/>
    </row>
    <row r="21" spans="1:13" ht="15">
      <c r="A21" s="155"/>
      <c r="B21" s="155"/>
      <c r="C21" s="155"/>
      <c r="D21" s="155"/>
      <c r="E21" s="155"/>
      <c r="F21" s="155"/>
      <c r="G21" s="155"/>
      <c r="H21" s="155"/>
      <c r="I21" s="155"/>
      <c r="J21" s="155"/>
      <c r="K21" s="155"/>
      <c r="L21" s="155"/>
      <c r="M21" s="115"/>
    </row>
    <row r="22" spans="1:13" ht="15">
      <c r="A22" s="155"/>
      <c r="B22" s="155"/>
      <c r="C22" s="155"/>
      <c r="D22" s="155"/>
      <c r="E22" s="155"/>
      <c r="F22" s="155"/>
      <c r="G22" s="155"/>
      <c r="H22" s="155"/>
      <c r="I22" s="155"/>
      <c r="J22" s="155"/>
      <c r="K22" s="155"/>
      <c r="L22" s="155"/>
      <c r="M22" s="115"/>
    </row>
    <row r="23" spans="1:13" ht="15">
      <c r="A23" s="155"/>
      <c r="B23" s="155"/>
      <c r="C23" s="155"/>
      <c r="D23" s="155"/>
      <c r="E23" s="155"/>
      <c r="F23" s="155"/>
      <c r="G23" s="155"/>
      <c r="H23" s="155"/>
      <c r="I23" s="155"/>
      <c r="J23" s="155"/>
      <c r="K23" s="155"/>
      <c r="L23" s="155"/>
      <c r="M23" s="115"/>
    </row>
    <row r="24" spans="1:13" ht="15">
      <c r="A24" s="155"/>
      <c r="B24" s="155"/>
      <c r="C24" s="155"/>
      <c r="D24" s="155"/>
      <c r="E24" s="155"/>
      <c r="F24" s="155"/>
      <c r="G24" s="155"/>
      <c r="H24" s="155"/>
      <c r="I24" s="155"/>
      <c r="J24" s="155"/>
      <c r="K24" s="155"/>
      <c r="L24" s="155"/>
      <c r="M24" s="115"/>
    </row>
    <row r="25" spans="1:13" ht="15">
      <c r="A25" s="155"/>
      <c r="B25" s="155"/>
      <c r="C25" s="155"/>
      <c r="D25" s="155"/>
      <c r="E25" s="155"/>
      <c r="F25" s="155"/>
      <c r="G25" s="155"/>
      <c r="H25" s="155"/>
      <c r="I25" s="155"/>
      <c r="J25" s="155"/>
      <c r="K25" s="155"/>
      <c r="L25" s="155"/>
      <c r="M25" s="115"/>
    </row>
    <row r="26" spans="1:13" ht="15">
      <c r="A26" s="155"/>
      <c r="B26" s="155"/>
      <c r="C26" s="155"/>
      <c r="D26" s="155"/>
      <c r="E26" s="155"/>
      <c r="F26" s="155"/>
      <c r="G26" s="155"/>
      <c r="H26" s="155"/>
      <c r="I26" s="155"/>
      <c r="J26" s="155"/>
      <c r="K26" s="155"/>
      <c r="L26" s="155"/>
      <c r="M26" s="115"/>
    </row>
    <row r="27" spans="1:13" ht="15">
      <c r="A27" s="155"/>
      <c r="B27" s="155"/>
      <c r="C27" s="155"/>
      <c r="D27" s="155"/>
      <c r="E27" s="155"/>
      <c r="F27" s="155"/>
      <c r="G27" s="155"/>
      <c r="H27" s="155"/>
      <c r="I27" s="155"/>
      <c r="J27" s="155"/>
      <c r="K27" s="155"/>
      <c r="L27" s="155"/>
      <c r="M27" s="115"/>
    </row>
    <row r="28" spans="1:13" ht="15">
      <c r="A28" s="155"/>
      <c r="B28" s="155"/>
      <c r="C28" s="155"/>
      <c r="D28" s="155"/>
      <c r="E28" s="155"/>
      <c r="F28" s="155"/>
      <c r="G28" s="155"/>
      <c r="H28" s="155"/>
      <c r="I28" s="155"/>
      <c r="J28" s="155"/>
      <c r="K28" s="155"/>
      <c r="L28" s="155"/>
      <c r="M28" s="115"/>
    </row>
    <row r="29" spans="1:13" ht="15">
      <c r="A29" s="155"/>
      <c r="B29" s="155"/>
      <c r="C29" s="155"/>
      <c r="D29" s="155"/>
      <c r="E29" s="155"/>
      <c r="F29" s="155"/>
      <c r="G29" s="155"/>
      <c r="H29" s="155"/>
      <c r="I29" s="155"/>
      <c r="J29" s="155"/>
      <c r="K29" s="155"/>
      <c r="L29" s="155"/>
      <c r="M29" s="115"/>
    </row>
    <row r="30" spans="1:13" ht="15">
      <c r="A30" s="155"/>
      <c r="B30" s="155"/>
      <c r="C30" s="155"/>
      <c r="D30" s="155"/>
      <c r="E30" s="155"/>
      <c r="F30" s="155"/>
      <c r="G30" s="155"/>
      <c r="H30" s="155"/>
      <c r="I30" s="155"/>
      <c r="J30" s="155"/>
      <c r="K30" s="155"/>
      <c r="L30" s="155"/>
      <c r="M30" s="115"/>
    </row>
    <row r="31" spans="1:13" ht="15">
      <c r="A31" s="155"/>
      <c r="B31" s="155"/>
      <c r="C31" s="155"/>
      <c r="D31" s="155"/>
      <c r="E31" s="155"/>
      <c r="F31" s="155"/>
      <c r="G31" s="155"/>
      <c r="H31" s="155"/>
      <c r="I31" s="155"/>
      <c r="J31" s="155"/>
      <c r="K31" s="155"/>
      <c r="L31" s="155"/>
      <c r="M31" s="115"/>
    </row>
    <row r="32" spans="1:13" ht="15">
      <c r="A32" s="155"/>
      <c r="B32" s="155"/>
      <c r="C32" s="155"/>
      <c r="D32" s="155"/>
      <c r="E32" s="155"/>
      <c r="F32" s="155"/>
      <c r="G32" s="155"/>
      <c r="H32" s="155"/>
      <c r="I32" s="155"/>
      <c r="J32" s="155"/>
      <c r="K32" s="155"/>
      <c r="L32" s="155"/>
      <c r="M32" s="115"/>
    </row>
    <row r="33" spans="1:13" ht="15">
      <c r="A33" s="155"/>
      <c r="B33" s="155"/>
      <c r="C33" s="155"/>
      <c r="D33" s="155"/>
      <c r="E33" s="155"/>
      <c r="F33" s="155"/>
      <c r="G33" s="155"/>
      <c r="H33" s="155"/>
      <c r="I33" s="155"/>
      <c r="J33" s="155"/>
      <c r="K33" s="155"/>
      <c r="L33" s="155"/>
      <c r="M33" s="115"/>
    </row>
    <row r="34" spans="1:13" ht="15">
      <c r="A34" s="155"/>
      <c r="B34" s="155"/>
      <c r="C34" s="155"/>
      <c r="D34" s="155"/>
      <c r="E34" s="155"/>
      <c r="F34" s="155"/>
      <c r="G34" s="155"/>
      <c r="H34" s="155"/>
      <c r="I34" s="155"/>
      <c r="J34" s="155"/>
      <c r="K34" s="155"/>
      <c r="L34" s="155"/>
      <c r="M34" s="115"/>
    </row>
    <row r="35" spans="1:13" ht="15">
      <c r="A35" s="155"/>
      <c r="B35" s="155"/>
      <c r="C35" s="155"/>
      <c r="D35" s="155"/>
      <c r="E35" s="155"/>
      <c r="F35" s="155"/>
      <c r="G35" s="155"/>
      <c r="H35" s="155"/>
      <c r="I35" s="155"/>
      <c r="J35" s="155"/>
      <c r="K35" s="155"/>
      <c r="L35" s="155"/>
      <c r="M35" s="115"/>
    </row>
    <row r="36" spans="1:13" ht="15">
      <c r="A36" s="155"/>
      <c r="B36" s="155"/>
      <c r="C36" s="155"/>
      <c r="D36" s="155"/>
      <c r="E36" s="155"/>
      <c r="F36" s="155"/>
      <c r="G36" s="155"/>
      <c r="H36" s="155"/>
      <c r="I36" s="155"/>
      <c r="J36" s="155"/>
      <c r="K36" s="155"/>
      <c r="L36" s="155"/>
      <c r="M36" s="115"/>
    </row>
    <row r="37" spans="1:13" ht="15">
      <c r="A37" s="155"/>
      <c r="B37" s="155"/>
      <c r="C37" s="155"/>
      <c r="D37" s="155"/>
      <c r="E37" s="155"/>
      <c r="F37" s="155"/>
      <c r="G37" s="155"/>
      <c r="H37" s="155"/>
      <c r="I37" s="155"/>
      <c r="J37" s="155"/>
      <c r="K37" s="155"/>
      <c r="L37" s="155"/>
      <c r="M37" s="115"/>
    </row>
    <row r="38" spans="1:13" ht="15">
      <c r="A38" s="155"/>
      <c r="B38" s="155"/>
      <c r="C38" s="155"/>
      <c r="D38" s="155"/>
      <c r="E38" s="155"/>
      <c r="F38" s="155"/>
      <c r="G38" s="155"/>
      <c r="H38" s="155"/>
      <c r="I38" s="155"/>
      <c r="J38" s="155"/>
      <c r="K38" s="155"/>
      <c r="L38" s="155"/>
      <c r="M38" s="115"/>
    </row>
    <row r="39" spans="1:13" ht="15">
      <c r="A39" s="155"/>
      <c r="B39" s="155"/>
      <c r="C39" s="155"/>
      <c r="D39" s="155"/>
      <c r="E39" s="155"/>
      <c r="F39" s="155"/>
      <c r="G39" s="155"/>
      <c r="H39" s="155"/>
      <c r="I39" s="155"/>
      <c r="J39" s="155"/>
      <c r="K39" s="155"/>
      <c r="L39" s="155"/>
      <c r="M39" s="115"/>
    </row>
    <row r="40" spans="1:13" ht="15">
      <c r="A40" s="155"/>
      <c r="B40" s="155"/>
      <c r="C40" s="155"/>
      <c r="D40" s="155"/>
      <c r="E40" s="155"/>
      <c r="F40" s="155"/>
      <c r="G40" s="155"/>
      <c r="H40" s="155"/>
      <c r="I40" s="155"/>
      <c r="J40" s="155"/>
      <c r="K40" s="155"/>
      <c r="L40" s="155"/>
      <c r="M40" s="115"/>
    </row>
    <row r="41" spans="1:13" ht="15">
      <c r="A41" s="155"/>
      <c r="B41" s="155"/>
      <c r="C41" s="155"/>
      <c r="D41" s="155"/>
      <c r="E41" s="155"/>
      <c r="F41" s="155"/>
      <c r="G41" s="155"/>
      <c r="H41" s="155"/>
      <c r="I41" s="155"/>
      <c r="J41" s="155"/>
      <c r="K41" s="155"/>
      <c r="L41" s="155"/>
      <c r="M41" s="115"/>
    </row>
    <row r="42" spans="1:13" ht="15">
      <c r="A42" s="155"/>
      <c r="B42" s="155"/>
      <c r="C42" s="155"/>
      <c r="D42" s="155"/>
      <c r="E42" s="155"/>
      <c r="F42" s="155"/>
      <c r="G42" s="155"/>
      <c r="H42" s="155"/>
      <c r="I42" s="155"/>
      <c r="J42" s="155"/>
      <c r="K42" s="155"/>
      <c r="L42" s="155"/>
      <c r="M42" s="115"/>
    </row>
    <row r="43" spans="1:13" ht="15">
      <c r="A43" s="155"/>
      <c r="B43" s="155"/>
      <c r="C43" s="155"/>
      <c r="D43" s="155"/>
      <c r="E43" s="155"/>
      <c r="F43" s="155"/>
      <c r="G43" s="155"/>
      <c r="H43" s="155"/>
      <c r="I43" s="155"/>
      <c r="J43" s="155"/>
      <c r="K43" s="155"/>
      <c r="L43" s="155"/>
      <c r="M43" s="115"/>
    </row>
    <row r="44" spans="1:13" ht="15">
      <c r="A44" s="155"/>
      <c r="B44" s="155"/>
      <c r="C44" s="155"/>
      <c r="D44" s="155"/>
      <c r="E44" s="326" t="s">
        <v>214</v>
      </c>
      <c r="F44" s="326"/>
      <c r="G44" s="326"/>
      <c r="H44" s="326"/>
      <c r="I44" s="155"/>
      <c r="J44" s="155"/>
      <c r="K44" s="155"/>
      <c r="L44" s="155"/>
      <c r="M44" s="115"/>
    </row>
    <row r="45" spans="1:13" ht="15">
      <c r="A45" s="155"/>
      <c r="B45" s="155"/>
      <c r="C45" s="155"/>
      <c r="D45" s="155"/>
      <c r="E45" s="155"/>
      <c r="F45" s="155"/>
      <c r="G45" s="155"/>
      <c r="H45" s="155"/>
      <c r="I45" s="155"/>
      <c r="J45" s="155"/>
      <c r="K45" s="155"/>
      <c r="L45" s="155"/>
      <c r="M45" s="115"/>
    </row>
    <row r="46" spans="1:13" ht="15">
      <c r="A46" s="331" t="s">
        <v>117</v>
      </c>
      <c r="B46" s="364" t="s">
        <v>154</v>
      </c>
      <c r="C46" s="364"/>
      <c r="D46" s="364"/>
      <c r="E46" s="364"/>
      <c r="F46" s="364"/>
      <c r="G46" s="364"/>
      <c r="H46" s="364"/>
      <c r="I46" s="364"/>
      <c r="J46" s="364"/>
      <c r="K46" s="364"/>
      <c r="L46" s="364"/>
      <c r="M46" s="177"/>
    </row>
    <row r="47" spans="1:13" ht="15">
      <c r="A47" s="333"/>
      <c r="B47" s="188">
        <v>2000</v>
      </c>
      <c r="C47" s="188">
        <v>2001</v>
      </c>
      <c r="D47" s="188">
        <v>2002</v>
      </c>
      <c r="E47" s="188">
        <v>2003</v>
      </c>
      <c r="F47" s="188">
        <v>2004</v>
      </c>
      <c r="G47" s="188">
        <v>2005</v>
      </c>
      <c r="H47" s="188">
        <v>2006</v>
      </c>
      <c r="I47" s="188">
        <v>2007</v>
      </c>
      <c r="J47" s="188">
        <v>2008</v>
      </c>
      <c r="K47" s="188">
        <v>2009</v>
      </c>
      <c r="L47" s="188">
        <v>2010</v>
      </c>
      <c r="M47" s="188">
        <v>2011</v>
      </c>
    </row>
    <row r="48" spans="1:15" ht="15">
      <c r="A48" s="155" t="s">
        <v>156</v>
      </c>
      <c r="B48" s="189">
        <v>805000</v>
      </c>
      <c r="C48" s="189">
        <v>1135000</v>
      </c>
      <c r="D48" s="189">
        <v>1050000</v>
      </c>
      <c r="E48" s="189">
        <v>1150000</v>
      </c>
      <c r="F48" s="189">
        <v>1250000</v>
      </c>
      <c r="G48" s="189">
        <v>1300000</v>
      </c>
      <c r="H48" s="189">
        <v>1471857.6600882215</v>
      </c>
      <c r="I48" s="189">
        <v>1507842.8770338118</v>
      </c>
      <c r="J48" s="189">
        <v>1504100.8588990043</v>
      </c>
      <c r="K48" s="189">
        <v>1330617.4050276077</v>
      </c>
      <c r="L48" s="189">
        <v>1624242.4040596802</v>
      </c>
      <c r="M48" s="214">
        <f>SUM(L48*-2.21%)+L48</f>
        <v>1588346.6469299612</v>
      </c>
      <c r="O48" s="110"/>
    </row>
    <row r="49" spans="1:15" ht="15">
      <c r="A49" s="194" t="s">
        <v>155</v>
      </c>
      <c r="B49" s="116">
        <v>387714.053</v>
      </c>
      <c r="C49" s="116">
        <v>540746.438</v>
      </c>
      <c r="D49" s="116">
        <v>548194.21</v>
      </c>
      <c r="E49" s="116">
        <v>596407.956</v>
      </c>
      <c r="F49" s="116">
        <v>739048.423</v>
      </c>
      <c r="G49" s="116">
        <v>639371.196</v>
      </c>
      <c r="H49" s="116">
        <v>725107.866</v>
      </c>
      <c r="I49" s="116">
        <v>774634.4</v>
      </c>
      <c r="J49" s="116">
        <v>770708.218</v>
      </c>
      <c r="K49" s="116">
        <v>678499.468</v>
      </c>
      <c r="L49" s="116">
        <v>837149.04</v>
      </c>
      <c r="M49" s="117">
        <v>800834</v>
      </c>
      <c r="O49" s="110"/>
    </row>
    <row r="50" spans="1:13" ht="15">
      <c r="A50" s="114" t="s">
        <v>171</v>
      </c>
      <c r="B50" s="114"/>
      <c r="C50" s="114"/>
      <c r="D50" s="114"/>
      <c r="E50" s="114"/>
      <c r="F50" s="114"/>
      <c r="G50" s="114"/>
      <c r="H50" s="114"/>
      <c r="I50" s="114"/>
      <c r="J50" s="114"/>
      <c r="K50" s="114"/>
      <c r="L50" s="114"/>
      <c r="M50" s="115"/>
    </row>
    <row r="51" spans="1:13" ht="15">
      <c r="A51" s="114"/>
      <c r="B51" s="114"/>
      <c r="C51" s="114"/>
      <c r="D51" s="114"/>
      <c r="E51" s="114"/>
      <c r="F51" s="114"/>
      <c r="G51" s="114"/>
      <c r="H51" s="114"/>
      <c r="I51" s="114"/>
      <c r="J51" s="114"/>
      <c r="K51" s="114"/>
      <c r="L51" s="114"/>
      <c r="M51" s="115"/>
    </row>
    <row r="52" spans="1:13" ht="15">
      <c r="A52" s="155"/>
      <c r="B52" s="155"/>
      <c r="C52" s="155"/>
      <c r="D52" s="155"/>
      <c r="E52" s="155"/>
      <c r="F52" s="155"/>
      <c r="G52" s="155"/>
      <c r="H52" s="155"/>
      <c r="I52" s="155"/>
      <c r="J52" s="155"/>
      <c r="K52" s="155"/>
      <c r="L52" s="155"/>
      <c r="M52" s="115"/>
    </row>
    <row r="53" spans="1:13" ht="15">
      <c r="A53" s="155"/>
      <c r="B53" s="155"/>
      <c r="C53" s="155"/>
      <c r="D53" s="155"/>
      <c r="E53" s="155"/>
      <c r="F53" s="155"/>
      <c r="G53" s="155"/>
      <c r="H53" s="155"/>
      <c r="I53" s="155"/>
      <c r="J53" s="155"/>
      <c r="K53" s="155"/>
      <c r="L53" s="155"/>
      <c r="M53" s="115"/>
    </row>
    <row r="54" spans="1:13" ht="15">
      <c r="A54" s="155"/>
      <c r="B54" s="155"/>
      <c r="C54" s="155"/>
      <c r="D54" s="155"/>
      <c r="E54" s="155"/>
      <c r="F54" s="155"/>
      <c r="G54" s="155"/>
      <c r="H54" s="155"/>
      <c r="I54" s="155"/>
      <c r="J54" s="155"/>
      <c r="K54" s="155"/>
      <c r="L54" s="155"/>
      <c r="M54" s="115"/>
    </row>
    <row r="55" spans="1:13" ht="15">
      <c r="A55" s="155"/>
      <c r="B55" s="155"/>
      <c r="C55" s="155"/>
      <c r="D55" s="155"/>
      <c r="E55" s="155"/>
      <c r="F55" s="155"/>
      <c r="G55" s="155"/>
      <c r="H55" s="155"/>
      <c r="I55" s="155"/>
      <c r="J55" s="155"/>
      <c r="K55" s="155"/>
      <c r="L55" s="155"/>
      <c r="M55" s="115"/>
    </row>
    <row r="56" spans="1:13" ht="15">
      <c r="A56" s="155"/>
      <c r="B56" s="155"/>
      <c r="C56" s="155"/>
      <c r="D56" s="155"/>
      <c r="E56" s="155"/>
      <c r="F56" s="155"/>
      <c r="G56" s="155"/>
      <c r="H56" s="155"/>
      <c r="I56" s="155"/>
      <c r="J56" s="155"/>
      <c r="K56" s="155"/>
      <c r="L56" s="155"/>
      <c r="M56" s="115"/>
    </row>
    <row r="57" spans="1:13" ht="15">
      <c r="A57" s="155"/>
      <c r="B57" s="155"/>
      <c r="C57" s="155"/>
      <c r="D57" s="155"/>
      <c r="E57" s="155"/>
      <c r="F57" s="155"/>
      <c r="G57" s="155"/>
      <c r="H57" s="155"/>
      <c r="I57" s="155"/>
      <c r="J57" s="155"/>
      <c r="K57" s="155"/>
      <c r="L57" s="155"/>
      <c r="M57" s="115"/>
    </row>
    <row r="58" spans="1:13" ht="15">
      <c r="A58" s="155"/>
      <c r="B58" s="155"/>
      <c r="C58" s="155"/>
      <c r="D58" s="155"/>
      <c r="E58" s="155"/>
      <c r="F58" s="155"/>
      <c r="G58" s="155"/>
      <c r="H58" s="155"/>
      <c r="I58" s="155"/>
      <c r="J58" s="155"/>
      <c r="K58" s="155"/>
      <c r="L58" s="155"/>
      <c r="M58" s="115"/>
    </row>
    <row r="59" spans="1:13" ht="15">
      <c r="A59" s="155"/>
      <c r="B59" s="155"/>
      <c r="C59" s="155"/>
      <c r="D59" s="155"/>
      <c r="E59" s="155"/>
      <c r="F59" s="155"/>
      <c r="G59" s="155"/>
      <c r="H59" s="155"/>
      <c r="I59" s="155"/>
      <c r="J59" s="155"/>
      <c r="K59" s="155"/>
      <c r="L59" s="155"/>
      <c r="M59" s="115"/>
    </row>
    <row r="60" spans="1:13" ht="15">
      <c r="A60" s="155"/>
      <c r="B60" s="155"/>
      <c r="C60" s="155"/>
      <c r="D60" s="155"/>
      <c r="E60" s="155"/>
      <c r="F60" s="155"/>
      <c r="G60" s="155"/>
      <c r="H60" s="155"/>
      <c r="I60" s="155"/>
      <c r="J60" s="155"/>
      <c r="K60" s="155"/>
      <c r="L60" s="155"/>
      <c r="M60" s="215"/>
    </row>
    <row r="61" spans="1:13" ht="15">
      <c r="A61" s="155"/>
      <c r="B61" s="155"/>
      <c r="C61" s="155"/>
      <c r="D61" s="155"/>
      <c r="E61" s="155"/>
      <c r="F61" s="155"/>
      <c r="G61" s="155"/>
      <c r="H61" s="155"/>
      <c r="I61" s="155"/>
      <c r="J61" s="155"/>
      <c r="K61" s="155"/>
      <c r="L61" s="155"/>
      <c r="M61" s="115"/>
    </row>
    <row r="62" spans="1:13" ht="15">
      <c r="A62" s="155"/>
      <c r="B62" s="155"/>
      <c r="C62" s="155"/>
      <c r="D62" s="155"/>
      <c r="E62" s="155"/>
      <c r="F62" s="155"/>
      <c r="G62" s="155"/>
      <c r="H62" s="155"/>
      <c r="I62" s="155"/>
      <c r="J62" s="155"/>
      <c r="K62" s="155"/>
      <c r="L62" s="155"/>
      <c r="M62" s="115"/>
    </row>
    <row r="63" spans="1:13" ht="15">
      <c r="A63" s="155"/>
      <c r="B63" s="155"/>
      <c r="C63" s="155"/>
      <c r="D63" s="155"/>
      <c r="E63" s="155"/>
      <c r="F63" s="155"/>
      <c r="G63" s="155"/>
      <c r="H63" s="155"/>
      <c r="I63" s="155"/>
      <c r="J63" s="155"/>
      <c r="K63" s="155"/>
      <c r="L63" s="155"/>
      <c r="M63" s="115"/>
    </row>
    <row r="64" spans="1:13" ht="15">
      <c r="A64" s="155"/>
      <c r="B64" s="155"/>
      <c r="C64" s="155"/>
      <c r="D64" s="155"/>
      <c r="E64" s="155"/>
      <c r="F64" s="155"/>
      <c r="G64" s="155"/>
      <c r="H64" s="155"/>
      <c r="I64" s="155"/>
      <c r="J64" s="155"/>
      <c r="K64" s="155"/>
      <c r="L64" s="155"/>
      <c r="M64" s="115"/>
    </row>
    <row r="65" spans="1:13" ht="15">
      <c r="A65" s="155"/>
      <c r="B65" s="155"/>
      <c r="C65" s="155"/>
      <c r="D65" s="155"/>
      <c r="E65" s="155"/>
      <c r="F65" s="155"/>
      <c r="G65" s="155"/>
      <c r="H65" s="155"/>
      <c r="I65" s="155"/>
      <c r="J65" s="155"/>
      <c r="K65" s="155"/>
      <c r="L65" s="155"/>
      <c r="M65" s="115"/>
    </row>
    <row r="66" spans="1:13" ht="15">
      <c r="A66" s="155"/>
      <c r="B66" s="155"/>
      <c r="C66" s="155"/>
      <c r="D66" s="155"/>
      <c r="E66" s="155"/>
      <c r="F66" s="155"/>
      <c r="G66" s="155"/>
      <c r="H66" s="155"/>
      <c r="I66" s="155"/>
      <c r="J66" s="155"/>
      <c r="K66" s="155"/>
      <c r="L66" s="155"/>
      <c r="M66" s="115"/>
    </row>
    <row r="67" spans="1:13" ht="15">
      <c r="A67" s="155"/>
      <c r="B67" s="155"/>
      <c r="C67" s="155"/>
      <c r="D67" s="155"/>
      <c r="E67" s="155"/>
      <c r="F67" s="155"/>
      <c r="G67" s="155"/>
      <c r="H67" s="155"/>
      <c r="I67" s="155"/>
      <c r="J67" s="155"/>
      <c r="K67" s="155"/>
      <c r="L67" s="155"/>
      <c r="M67" s="115"/>
    </row>
    <row r="68" spans="1:13" ht="15">
      <c r="A68" s="155"/>
      <c r="B68" s="155"/>
      <c r="C68" s="155"/>
      <c r="D68" s="155"/>
      <c r="E68" s="155"/>
      <c r="F68" s="155"/>
      <c r="G68" s="155"/>
      <c r="H68" s="155"/>
      <c r="I68" s="155"/>
      <c r="J68" s="155"/>
      <c r="K68" s="155"/>
      <c r="L68" s="155"/>
      <c r="M68" s="115"/>
    </row>
    <row r="69" spans="1:13" ht="15">
      <c r="A69" s="155"/>
      <c r="B69" s="155"/>
      <c r="C69" s="155"/>
      <c r="D69" s="155"/>
      <c r="E69" s="155"/>
      <c r="F69" s="155"/>
      <c r="G69" s="155"/>
      <c r="H69" s="155"/>
      <c r="I69" s="155"/>
      <c r="J69" s="155"/>
      <c r="K69" s="155"/>
      <c r="L69" s="155"/>
      <c r="M69" s="115"/>
    </row>
    <row r="70" spans="1:13" ht="15">
      <c r="A70" s="155"/>
      <c r="B70" s="155"/>
      <c r="C70" s="155"/>
      <c r="D70" s="155"/>
      <c r="E70" s="155"/>
      <c r="F70" s="155"/>
      <c r="G70" s="155"/>
      <c r="H70" s="155"/>
      <c r="I70" s="155"/>
      <c r="J70" s="155"/>
      <c r="K70" s="155"/>
      <c r="L70" s="155"/>
      <c r="M70" s="115"/>
    </row>
    <row r="71" spans="1:13" ht="15">
      <c r="A71" s="155"/>
      <c r="B71" s="155"/>
      <c r="C71" s="155"/>
      <c r="D71" s="155"/>
      <c r="E71" s="155"/>
      <c r="F71" s="155"/>
      <c r="G71" s="155"/>
      <c r="H71" s="155"/>
      <c r="I71" s="155"/>
      <c r="J71" s="155"/>
      <c r="K71" s="155"/>
      <c r="L71" s="155"/>
      <c r="M71" s="115"/>
    </row>
    <row r="72" spans="1:13" ht="15">
      <c r="A72" s="155"/>
      <c r="B72" s="155"/>
      <c r="C72" s="155"/>
      <c r="D72" s="155"/>
      <c r="E72" s="155"/>
      <c r="F72" s="155"/>
      <c r="G72" s="155"/>
      <c r="H72" s="155"/>
      <c r="I72" s="155"/>
      <c r="J72" s="155"/>
      <c r="K72" s="155"/>
      <c r="L72" s="155"/>
      <c r="M72" s="115"/>
    </row>
    <row r="73" spans="1:13" ht="15">
      <c r="A73" s="155"/>
      <c r="B73" s="155"/>
      <c r="C73" s="155"/>
      <c r="D73" s="155"/>
      <c r="E73" s="155"/>
      <c r="F73" s="155"/>
      <c r="G73" s="155"/>
      <c r="H73" s="155"/>
      <c r="I73" s="155"/>
      <c r="J73" s="155"/>
      <c r="K73" s="155"/>
      <c r="L73" s="155"/>
      <c r="M73" s="115"/>
    </row>
    <row r="74" spans="1:13" ht="15">
      <c r="A74" s="115"/>
      <c r="B74" s="115"/>
      <c r="C74" s="115"/>
      <c r="D74" s="115"/>
      <c r="E74" s="115"/>
      <c r="F74" s="115"/>
      <c r="G74" s="115"/>
      <c r="H74" s="115"/>
      <c r="I74" s="115"/>
      <c r="J74" s="115"/>
      <c r="K74" s="115"/>
      <c r="L74" s="115"/>
      <c r="M74" s="115"/>
    </row>
    <row r="75" spans="1:13" ht="15">
      <c r="A75" s="115"/>
      <c r="B75" s="115"/>
      <c r="C75" s="115"/>
      <c r="D75" s="115"/>
      <c r="E75" s="115"/>
      <c r="F75" s="115"/>
      <c r="G75" s="115"/>
      <c r="H75" s="115"/>
      <c r="I75" s="115"/>
      <c r="J75" s="115"/>
      <c r="K75" s="115"/>
      <c r="L75" s="115"/>
      <c r="M75" s="115"/>
    </row>
    <row r="76" spans="1:13" ht="15">
      <c r="A76" s="115"/>
      <c r="B76" s="115"/>
      <c r="C76" s="115"/>
      <c r="D76" s="115"/>
      <c r="E76" s="115"/>
      <c r="F76" s="115"/>
      <c r="G76" s="115"/>
      <c r="H76" s="115"/>
      <c r="I76" s="115"/>
      <c r="J76" s="115"/>
      <c r="K76" s="115"/>
      <c r="L76" s="115"/>
      <c r="M76" s="115"/>
    </row>
    <row r="77" spans="1:13" ht="15">
      <c r="A77" s="115"/>
      <c r="B77" s="115"/>
      <c r="C77" s="115"/>
      <c r="D77" s="115"/>
      <c r="E77" s="115"/>
      <c r="F77" s="115"/>
      <c r="G77" s="115"/>
      <c r="H77" s="115"/>
      <c r="I77" s="115"/>
      <c r="J77" s="115"/>
      <c r="K77" s="115"/>
      <c r="L77" s="115"/>
      <c r="M77" s="115"/>
    </row>
    <row r="78" spans="1:13" ht="15">
      <c r="A78" s="115"/>
      <c r="B78" s="115"/>
      <c r="C78" s="115"/>
      <c r="D78" s="115"/>
      <c r="E78" s="115"/>
      <c r="F78" s="115"/>
      <c r="G78" s="115"/>
      <c r="H78" s="115"/>
      <c r="I78" s="115"/>
      <c r="J78" s="115"/>
      <c r="K78" s="115"/>
      <c r="L78" s="115"/>
      <c r="M78" s="115"/>
    </row>
    <row r="79" spans="1:13" ht="15">
      <c r="A79" s="115"/>
      <c r="B79" s="115"/>
      <c r="C79" s="115"/>
      <c r="D79" s="115"/>
      <c r="E79" s="115"/>
      <c r="F79" s="115"/>
      <c r="G79" s="115"/>
      <c r="H79" s="115"/>
      <c r="I79" s="115"/>
      <c r="J79" s="115"/>
      <c r="K79" s="115"/>
      <c r="L79" s="115"/>
      <c r="M79" s="115"/>
    </row>
    <row r="80" spans="1:13" ht="15">
      <c r="A80" s="115"/>
      <c r="B80" s="115"/>
      <c r="C80" s="115"/>
      <c r="D80" s="115"/>
      <c r="E80" s="115"/>
      <c r="F80" s="115"/>
      <c r="G80" s="115"/>
      <c r="H80" s="115"/>
      <c r="I80" s="115"/>
      <c r="J80" s="115"/>
      <c r="K80" s="115"/>
      <c r="L80" s="115"/>
      <c r="M80" s="115"/>
    </row>
    <row r="81" spans="1:13" ht="15">
      <c r="A81" s="115"/>
      <c r="B81" s="115"/>
      <c r="C81" s="115"/>
      <c r="D81" s="115"/>
      <c r="E81" s="115"/>
      <c r="F81" s="115"/>
      <c r="G81" s="115"/>
      <c r="H81" s="115"/>
      <c r="I81" s="115"/>
      <c r="J81" s="115"/>
      <c r="K81" s="115"/>
      <c r="L81" s="115"/>
      <c r="M81" s="115"/>
    </row>
    <row r="82" spans="1:13" ht="15">
      <c r="A82" s="115"/>
      <c r="B82" s="115"/>
      <c r="C82" s="115"/>
      <c r="D82" s="115"/>
      <c r="E82" s="115"/>
      <c r="F82" s="115"/>
      <c r="G82" s="115"/>
      <c r="H82" s="115"/>
      <c r="I82" s="115"/>
      <c r="J82" s="115"/>
      <c r="K82" s="115"/>
      <c r="L82" s="115"/>
      <c r="M82" s="115"/>
    </row>
    <row r="83" spans="1:13" ht="15">
      <c r="A83" s="115"/>
      <c r="B83" s="115"/>
      <c r="C83" s="115"/>
      <c r="D83" s="115"/>
      <c r="E83" s="115"/>
      <c r="F83" s="115"/>
      <c r="G83" s="115"/>
      <c r="H83" s="115"/>
      <c r="I83" s="115"/>
      <c r="J83" s="115"/>
      <c r="K83" s="115"/>
      <c r="L83" s="115"/>
      <c r="M83" s="115"/>
    </row>
    <row r="84" spans="1:13" ht="15">
      <c r="A84" s="115"/>
      <c r="B84" s="115"/>
      <c r="C84" s="115"/>
      <c r="D84" s="115"/>
      <c r="E84" s="115"/>
      <c r="F84" s="115"/>
      <c r="G84" s="115"/>
      <c r="H84" s="115"/>
      <c r="I84" s="115"/>
      <c r="J84" s="115"/>
      <c r="K84" s="115"/>
      <c r="L84" s="115"/>
      <c r="M84" s="115"/>
    </row>
    <row r="85" spans="1:13" ht="15">
      <c r="A85" s="115"/>
      <c r="B85" s="115"/>
      <c r="C85" s="115"/>
      <c r="D85" s="115"/>
      <c r="E85" s="115"/>
      <c r="F85" s="115"/>
      <c r="G85" s="115"/>
      <c r="H85" s="115"/>
      <c r="I85" s="115"/>
      <c r="J85" s="115"/>
      <c r="K85" s="115"/>
      <c r="L85" s="115"/>
      <c r="M85" s="115"/>
    </row>
    <row r="86" spans="1:13" ht="15">
      <c r="A86" s="115"/>
      <c r="B86" s="115"/>
      <c r="C86" s="115"/>
      <c r="D86" s="115"/>
      <c r="E86" s="115"/>
      <c r="F86" s="115"/>
      <c r="G86" s="115"/>
      <c r="H86" s="115"/>
      <c r="I86" s="115"/>
      <c r="J86" s="115"/>
      <c r="K86" s="115"/>
      <c r="L86" s="115"/>
      <c r="M86" s="115"/>
    </row>
  </sheetData>
  <sheetProtection/>
  <mergeCells count="8">
    <mergeCell ref="A46:A47"/>
    <mergeCell ref="B46:L46"/>
    <mergeCell ref="E2:H2"/>
    <mergeCell ref="E44:H44"/>
    <mergeCell ref="A5:A6"/>
    <mergeCell ref="B5:L5"/>
    <mergeCell ref="A11:A12"/>
    <mergeCell ref="B11:L11"/>
  </mergeCells>
  <printOptions/>
  <pageMargins left="0.7086614173228347" right="0.7086614173228347" top="0.7480314960629921" bottom="0.7480314960629921" header="0.31496062992125984" footer="0.31496062992125984"/>
  <pageSetup fitToHeight="3" fitToWidth="1" horizontalDpi="600" verticalDpi="600" orientation="landscape" scale="7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M91"/>
  <sheetViews>
    <sheetView view="pageBreakPreview" zoomScaleSheetLayoutView="100" zoomScalePageLayoutView="0" workbookViewId="0" topLeftCell="A97">
      <selection activeCell="F93" sqref="F93"/>
    </sheetView>
  </sheetViews>
  <sheetFormatPr defaultColWidth="11.421875" defaultRowHeight="15"/>
  <cols>
    <col min="1" max="1" width="24.00390625" style="0" customWidth="1"/>
    <col min="2" max="2" width="11.57421875" style="0" customWidth="1"/>
  </cols>
  <sheetData>
    <row r="1" spans="1:13" ht="15">
      <c r="A1" s="115"/>
      <c r="B1" s="115"/>
      <c r="C1" s="115"/>
      <c r="D1" s="115"/>
      <c r="E1" s="115"/>
      <c r="F1" s="115"/>
      <c r="G1" s="115"/>
      <c r="H1" s="115"/>
      <c r="I1" s="115"/>
      <c r="J1" s="115"/>
      <c r="K1" s="115"/>
      <c r="L1" s="115"/>
      <c r="M1" s="115"/>
    </row>
    <row r="2" spans="1:13" ht="15">
      <c r="A2" s="115"/>
      <c r="B2" s="115"/>
      <c r="C2" s="115"/>
      <c r="D2" s="115"/>
      <c r="E2" s="115"/>
      <c r="F2" s="115"/>
      <c r="G2" s="115"/>
      <c r="H2" s="115"/>
      <c r="I2" s="115"/>
      <c r="J2" s="115"/>
      <c r="K2" s="115"/>
      <c r="L2" s="115"/>
      <c r="M2" s="115"/>
    </row>
    <row r="3" spans="1:13" ht="15">
      <c r="A3" s="115"/>
      <c r="B3" s="115"/>
      <c r="C3" s="115"/>
      <c r="D3" s="115"/>
      <c r="E3" s="169" t="s">
        <v>220</v>
      </c>
      <c r="F3" s="169"/>
      <c r="G3" s="169"/>
      <c r="H3" s="169"/>
      <c r="I3" s="115"/>
      <c r="J3" s="216"/>
      <c r="K3" s="115"/>
      <c r="L3" s="115"/>
      <c r="M3" s="115"/>
    </row>
    <row r="4" spans="1:13" ht="15">
      <c r="A4" s="115"/>
      <c r="B4" s="115"/>
      <c r="C4" s="115"/>
      <c r="D4" s="115"/>
      <c r="E4" s="115"/>
      <c r="F4" s="115"/>
      <c r="G4" s="115"/>
      <c r="H4" s="115"/>
      <c r="I4" s="115"/>
      <c r="J4" s="115"/>
      <c r="K4" s="115"/>
      <c r="L4" s="115"/>
      <c r="M4" s="115"/>
    </row>
    <row r="5" spans="1:13" ht="15">
      <c r="A5" s="155"/>
      <c r="B5" s="155"/>
      <c r="C5" s="155"/>
      <c r="D5" s="155"/>
      <c r="E5" s="155"/>
      <c r="F5" s="155"/>
      <c r="G5" s="155"/>
      <c r="H5" s="155"/>
      <c r="I5" s="155"/>
      <c r="J5" s="155"/>
      <c r="K5" s="155"/>
      <c r="L5" s="155"/>
      <c r="M5" s="115"/>
    </row>
    <row r="6" spans="1:13" ht="15">
      <c r="A6" s="331" t="s">
        <v>117</v>
      </c>
      <c r="B6" s="364" t="s">
        <v>164</v>
      </c>
      <c r="C6" s="364"/>
      <c r="D6" s="364"/>
      <c r="E6" s="364"/>
      <c r="F6" s="364"/>
      <c r="G6" s="364"/>
      <c r="H6" s="364"/>
      <c r="I6" s="364"/>
      <c r="J6" s="364"/>
      <c r="K6" s="364"/>
      <c r="L6" s="364"/>
      <c r="M6" s="115"/>
    </row>
    <row r="7" spans="1:13" ht="15">
      <c r="A7" s="333"/>
      <c r="B7" s="178">
        <v>2000</v>
      </c>
      <c r="C7" s="178">
        <v>2001</v>
      </c>
      <c r="D7" s="178">
        <v>2002</v>
      </c>
      <c r="E7" s="178">
        <v>2003</v>
      </c>
      <c r="F7" s="178">
        <v>2004</v>
      </c>
      <c r="G7" s="178">
        <v>2005</v>
      </c>
      <c r="H7" s="178">
        <v>2006</v>
      </c>
      <c r="I7" s="178">
        <v>2007</v>
      </c>
      <c r="J7" s="178">
        <v>2008</v>
      </c>
      <c r="K7" s="178">
        <v>2009</v>
      </c>
      <c r="L7" s="178">
        <v>2010</v>
      </c>
      <c r="M7" s="188">
        <v>2011</v>
      </c>
    </row>
    <row r="8" spans="1:13" ht="15">
      <c r="A8" s="180"/>
      <c r="B8" s="180"/>
      <c r="C8" s="180"/>
      <c r="D8" s="180"/>
      <c r="E8" s="180"/>
      <c r="F8" s="180"/>
      <c r="G8" s="180"/>
      <c r="H8" s="180"/>
      <c r="I8" s="180"/>
      <c r="J8" s="180"/>
      <c r="K8" s="180"/>
      <c r="L8" s="180"/>
      <c r="M8" s="115"/>
    </row>
    <row r="9" spans="1:13" ht="15">
      <c r="A9" s="155" t="s">
        <v>158</v>
      </c>
      <c r="B9" s="209">
        <v>7808</v>
      </c>
      <c r="C9" s="209">
        <v>8300</v>
      </c>
      <c r="D9" s="209">
        <v>8650</v>
      </c>
      <c r="E9" s="209">
        <v>8900</v>
      </c>
      <c r="F9" s="209">
        <v>9230</v>
      </c>
      <c r="G9" s="210">
        <v>9616.27</v>
      </c>
      <c r="H9" s="181">
        <v>9733</v>
      </c>
      <c r="I9" s="181">
        <v>10067</v>
      </c>
      <c r="J9" s="182">
        <v>11134</v>
      </c>
      <c r="K9" s="183">
        <v>12555</v>
      </c>
      <c r="L9" s="183">
        <v>15458</v>
      </c>
      <c r="M9" s="217">
        <v>16658</v>
      </c>
    </row>
    <row r="10" spans="1:13" ht="15">
      <c r="A10" s="185" t="s">
        <v>153</v>
      </c>
      <c r="B10" s="185"/>
      <c r="C10" s="185"/>
      <c r="D10" s="185"/>
      <c r="E10" s="185"/>
      <c r="F10" s="185"/>
      <c r="G10" s="185"/>
      <c r="H10" s="185"/>
      <c r="I10" s="185"/>
      <c r="J10" s="185"/>
      <c r="K10" s="185"/>
      <c r="L10" s="185"/>
      <c r="M10" s="177"/>
    </row>
    <row r="11" spans="1:13" ht="15">
      <c r="A11" s="155"/>
      <c r="B11" s="155"/>
      <c r="C11" s="155"/>
      <c r="D11" s="155"/>
      <c r="E11" s="155"/>
      <c r="F11" s="155"/>
      <c r="G11" s="155"/>
      <c r="H11" s="155"/>
      <c r="I11" s="155"/>
      <c r="J11" s="155"/>
      <c r="K11" s="155"/>
      <c r="L11" s="155"/>
      <c r="M11" s="115"/>
    </row>
    <row r="12" spans="1:13" ht="15">
      <c r="A12" s="155"/>
      <c r="B12" s="155"/>
      <c r="C12" s="155"/>
      <c r="D12" s="155"/>
      <c r="E12" s="155"/>
      <c r="F12" s="155"/>
      <c r="G12" s="155"/>
      <c r="H12" s="155"/>
      <c r="I12" s="155"/>
      <c r="J12" s="155"/>
      <c r="K12" s="155"/>
      <c r="L12" s="155"/>
      <c r="M12" s="115"/>
    </row>
    <row r="13" spans="1:13" ht="15">
      <c r="A13" s="331" t="s">
        <v>117</v>
      </c>
      <c r="B13" s="364" t="s">
        <v>166</v>
      </c>
      <c r="C13" s="364"/>
      <c r="D13" s="364"/>
      <c r="E13" s="364"/>
      <c r="F13" s="364"/>
      <c r="G13" s="364"/>
      <c r="H13" s="364"/>
      <c r="I13" s="364"/>
      <c r="J13" s="364"/>
      <c r="K13" s="364"/>
      <c r="L13" s="364"/>
      <c r="M13" s="115"/>
    </row>
    <row r="14" spans="1:13" ht="15">
      <c r="A14" s="333"/>
      <c r="B14" s="188">
        <v>2000</v>
      </c>
      <c r="C14" s="188">
        <v>2001</v>
      </c>
      <c r="D14" s="188">
        <v>2002</v>
      </c>
      <c r="E14" s="188">
        <v>2003</v>
      </c>
      <c r="F14" s="188">
        <v>2004</v>
      </c>
      <c r="G14" s="188">
        <v>2005</v>
      </c>
      <c r="H14" s="188">
        <v>2006</v>
      </c>
      <c r="I14" s="188">
        <v>2007</v>
      </c>
      <c r="J14" s="188">
        <v>2008</v>
      </c>
      <c r="K14" s="188">
        <v>2009</v>
      </c>
      <c r="L14" s="188">
        <v>2010</v>
      </c>
      <c r="M14" s="188">
        <v>2011</v>
      </c>
    </row>
    <row r="15" spans="1:13" ht="15">
      <c r="A15" s="155"/>
      <c r="B15" s="155"/>
      <c r="C15" s="155"/>
      <c r="D15" s="155"/>
      <c r="E15" s="155"/>
      <c r="F15" s="155"/>
      <c r="G15" s="155"/>
      <c r="H15" s="155"/>
      <c r="I15" s="155"/>
      <c r="J15" s="155"/>
      <c r="K15" s="155"/>
      <c r="L15" s="155"/>
      <c r="M15" s="115"/>
    </row>
    <row r="16" spans="1:13" ht="15">
      <c r="A16" s="155" t="s">
        <v>361</v>
      </c>
      <c r="B16" s="189">
        <v>11300</v>
      </c>
      <c r="C16" s="189">
        <v>12500</v>
      </c>
      <c r="D16" s="189">
        <v>13000</v>
      </c>
      <c r="E16" s="189">
        <v>14000</v>
      </c>
      <c r="F16" s="189">
        <v>13600</v>
      </c>
      <c r="G16" s="189">
        <v>14500</v>
      </c>
      <c r="H16" s="189">
        <v>18909.71896222577</v>
      </c>
      <c r="I16" s="189">
        <v>22666.43194692204</v>
      </c>
      <c r="J16" s="189">
        <v>24161.561512221073</v>
      </c>
      <c r="K16" s="189">
        <v>28406.440709792503</v>
      </c>
      <c r="L16" s="189">
        <v>33570.13425969392</v>
      </c>
      <c r="M16" s="189">
        <v>39838</v>
      </c>
    </row>
    <row r="17" spans="1:13" ht="15">
      <c r="A17" s="185" t="s">
        <v>153</v>
      </c>
      <c r="B17" s="185"/>
      <c r="C17" s="185"/>
      <c r="D17" s="185"/>
      <c r="E17" s="185"/>
      <c r="F17" s="185"/>
      <c r="G17" s="185"/>
      <c r="H17" s="185"/>
      <c r="I17" s="185"/>
      <c r="J17" s="185"/>
      <c r="K17" s="185"/>
      <c r="L17" s="185"/>
      <c r="M17" s="177"/>
    </row>
    <row r="18" spans="1:13" ht="15">
      <c r="A18" s="48"/>
      <c r="B18" s="48"/>
      <c r="C18" s="48"/>
      <c r="D18" s="48"/>
      <c r="E18" s="48"/>
      <c r="F18" s="48"/>
      <c r="G18" s="48"/>
      <c r="H18" s="48"/>
      <c r="I18" s="48"/>
      <c r="J18" s="48"/>
      <c r="K18" s="48"/>
      <c r="L18" s="48"/>
      <c r="M18" s="115"/>
    </row>
    <row r="19" spans="1:13" ht="15">
      <c r="A19" s="155"/>
      <c r="B19" s="155"/>
      <c r="C19" s="155"/>
      <c r="D19" s="155"/>
      <c r="E19" s="155"/>
      <c r="F19" s="155"/>
      <c r="G19" s="155"/>
      <c r="H19" s="155"/>
      <c r="I19" s="155"/>
      <c r="J19" s="155"/>
      <c r="K19" s="155"/>
      <c r="L19" s="155"/>
      <c r="M19" s="115"/>
    </row>
    <row r="20" spans="1:13" ht="15">
      <c r="A20" s="155"/>
      <c r="B20" s="155"/>
      <c r="C20" s="155"/>
      <c r="D20" s="155"/>
      <c r="E20" s="155"/>
      <c r="F20" s="155"/>
      <c r="G20" s="155"/>
      <c r="H20" s="155"/>
      <c r="I20" s="155"/>
      <c r="J20" s="155"/>
      <c r="K20" s="155"/>
      <c r="L20" s="155"/>
      <c r="M20" s="115"/>
    </row>
    <row r="21" spans="1:13" ht="15">
      <c r="A21" s="155"/>
      <c r="B21" s="155"/>
      <c r="C21" s="155"/>
      <c r="D21" s="155"/>
      <c r="E21" s="155"/>
      <c r="F21" s="155"/>
      <c r="G21" s="155"/>
      <c r="H21" s="155"/>
      <c r="I21" s="155"/>
      <c r="J21" s="155"/>
      <c r="K21" s="155"/>
      <c r="L21" s="155"/>
      <c r="M21" s="115"/>
    </row>
    <row r="22" spans="1:13" ht="15">
      <c r="A22" s="155"/>
      <c r="B22" s="155"/>
      <c r="C22" s="155"/>
      <c r="D22" s="155"/>
      <c r="E22" s="155"/>
      <c r="F22" s="155"/>
      <c r="G22" s="155"/>
      <c r="H22" s="155"/>
      <c r="I22" s="155"/>
      <c r="J22" s="155"/>
      <c r="K22" s="155"/>
      <c r="L22" s="155"/>
      <c r="M22" s="115"/>
    </row>
    <row r="23" spans="1:13" ht="15">
      <c r="A23" s="155"/>
      <c r="B23" s="155"/>
      <c r="C23" s="155"/>
      <c r="D23" s="155"/>
      <c r="E23" s="155"/>
      <c r="F23" s="155"/>
      <c r="G23" s="155"/>
      <c r="H23" s="155"/>
      <c r="I23" s="155"/>
      <c r="J23" s="155"/>
      <c r="K23" s="155"/>
      <c r="L23" s="155"/>
      <c r="M23" s="115"/>
    </row>
    <row r="24" spans="1:13" ht="15">
      <c r="A24" s="155"/>
      <c r="B24" s="155"/>
      <c r="C24" s="155"/>
      <c r="D24" s="155"/>
      <c r="E24" s="155"/>
      <c r="F24" s="155"/>
      <c r="G24" s="155"/>
      <c r="H24" s="155"/>
      <c r="I24" s="155"/>
      <c r="J24" s="155"/>
      <c r="K24" s="155"/>
      <c r="L24" s="155"/>
      <c r="M24" s="115"/>
    </row>
    <row r="25" spans="1:13" ht="15">
      <c r="A25" s="155"/>
      <c r="B25" s="155"/>
      <c r="C25" s="155"/>
      <c r="D25" s="155"/>
      <c r="E25" s="155"/>
      <c r="F25" s="155"/>
      <c r="G25" s="155"/>
      <c r="H25" s="155"/>
      <c r="I25" s="155"/>
      <c r="J25" s="155"/>
      <c r="K25" s="155"/>
      <c r="L25" s="155"/>
      <c r="M25" s="115"/>
    </row>
    <row r="26" spans="1:13" ht="15">
      <c r="A26" s="155"/>
      <c r="B26" s="155"/>
      <c r="C26" s="155"/>
      <c r="D26" s="155"/>
      <c r="E26" s="155"/>
      <c r="F26" s="155"/>
      <c r="G26" s="155"/>
      <c r="H26" s="155"/>
      <c r="I26" s="155"/>
      <c r="J26" s="155"/>
      <c r="K26" s="155"/>
      <c r="L26" s="155"/>
      <c r="M26" s="115"/>
    </row>
    <row r="27" spans="1:13" ht="21">
      <c r="A27" s="155"/>
      <c r="B27" s="155"/>
      <c r="C27" s="155"/>
      <c r="D27" s="155"/>
      <c r="E27" s="155"/>
      <c r="F27" s="155"/>
      <c r="G27" s="155"/>
      <c r="H27" s="155"/>
      <c r="I27" s="155"/>
      <c r="J27" s="155"/>
      <c r="K27" s="155"/>
      <c r="L27" s="155"/>
      <c r="M27" s="218"/>
    </row>
    <row r="28" spans="1:13" ht="15">
      <c r="A28" s="155"/>
      <c r="B28" s="155"/>
      <c r="C28" s="155"/>
      <c r="D28" s="155"/>
      <c r="E28" s="155"/>
      <c r="F28" s="155"/>
      <c r="G28" s="155"/>
      <c r="H28" s="155"/>
      <c r="I28" s="155"/>
      <c r="J28" s="155"/>
      <c r="K28" s="155"/>
      <c r="L28" s="155"/>
      <c r="M28" s="115"/>
    </row>
    <row r="29" spans="1:13" ht="15">
      <c r="A29" s="155"/>
      <c r="B29" s="155"/>
      <c r="C29" s="155"/>
      <c r="D29" s="155"/>
      <c r="E29" s="155"/>
      <c r="F29" s="155"/>
      <c r="G29" s="155"/>
      <c r="H29" s="155"/>
      <c r="I29" s="155"/>
      <c r="J29" s="155"/>
      <c r="K29" s="155"/>
      <c r="L29" s="155"/>
      <c r="M29" s="115"/>
    </row>
    <row r="30" spans="1:13" ht="15">
      <c r="A30" s="155"/>
      <c r="B30" s="155"/>
      <c r="C30" s="155"/>
      <c r="D30" s="155"/>
      <c r="E30" s="155"/>
      <c r="F30" s="155"/>
      <c r="G30" s="155"/>
      <c r="H30" s="155"/>
      <c r="I30" s="155"/>
      <c r="J30" s="155"/>
      <c r="K30" s="155"/>
      <c r="L30" s="155"/>
      <c r="M30" s="115"/>
    </row>
    <row r="31" spans="1:13" ht="15">
      <c r="A31" s="155"/>
      <c r="B31" s="155"/>
      <c r="C31" s="155"/>
      <c r="D31" s="155"/>
      <c r="E31" s="155"/>
      <c r="F31" s="155"/>
      <c r="G31" s="155"/>
      <c r="H31" s="155"/>
      <c r="I31" s="155"/>
      <c r="J31" s="155"/>
      <c r="K31" s="155"/>
      <c r="L31" s="155"/>
      <c r="M31" s="115"/>
    </row>
    <row r="32" spans="1:13" ht="15">
      <c r="A32" s="155"/>
      <c r="B32" s="155"/>
      <c r="C32" s="155"/>
      <c r="D32" s="155"/>
      <c r="E32" s="155"/>
      <c r="F32" s="155"/>
      <c r="G32" s="155"/>
      <c r="H32" s="155"/>
      <c r="I32" s="155"/>
      <c r="J32" s="155"/>
      <c r="K32" s="155"/>
      <c r="L32" s="155"/>
      <c r="M32" s="115"/>
    </row>
    <row r="33" spans="1:13" ht="15">
      <c r="A33" s="155"/>
      <c r="B33" s="155"/>
      <c r="C33" s="155"/>
      <c r="D33" s="155"/>
      <c r="E33" s="155"/>
      <c r="F33" s="155"/>
      <c r="G33" s="155"/>
      <c r="H33" s="155"/>
      <c r="I33" s="155"/>
      <c r="J33" s="155"/>
      <c r="K33" s="155"/>
      <c r="L33" s="155"/>
      <c r="M33" s="115"/>
    </row>
    <row r="34" spans="1:13" ht="15">
      <c r="A34" s="155"/>
      <c r="B34" s="155"/>
      <c r="C34" s="155"/>
      <c r="D34" s="155"/>
      <c r="E34" s="155"/>
      <c r="F34" s="155"/>
      <c r="G34" s="155"/>
      <c r="H34" s="155"/>
      <c r="I34" s="155"/>
      <c r="J34" s="155"/>
      <c r="K34" s="155"/>
      <c r="L34" s="155"/>
      <c r="M34" s="115"/>
    </row>
    <row r="35" spans="1:13" ht="15">
      <c r="A35" s="155"/>
      <c r="B35" s="155"/>
      <c r="C35" s="155"/>
      <c r="D35" s="155"/>
      <c r="E35" s="155"/>
      <c r="F35" s="155"/>
      <c r="G35" s="155"/>
      <c r="H35" s="155"/>
      <c r="I35" s="155"/>
      <c r="J35" s="155"/>
      <c r="K35" s="155"/>
      <c r="L35" s="155"/>
      <c r="M35" s="115"/>
    </row>
    <row r="36" spans="1:13" ht="15">
      <c r="A36" s="155"/>
      <c r="B36" s="155"/>
      <c r="C36" s="155"/>
      <c r="D36" s="155"/>
      <c r="E36" s="155"/>
      <c r="F36" s="155"/>
      <c r="G36" s="155"/>
      <c r="H36" s="155"/>
      <c r="I36" s="155"/>
      <c r="J36" s="155"/>
      <c r="K36" s="155"/>
      <c r="L36" s="155"/>
      <c r="M36" s="115"/>
    </row>
    <row r="37" spans="1:13" ht="15">
      <c r="A37" s="155"/>
      <c r="B37" s="155"/>
      <c r="C37" s="155"/>
      <c r="D37" s="155"/>
      <c r="E37" s="155"/>
      <c r="F37" s="155"/>
      <c r="G37" s="155"/>
      <c r="H37" s="155"/>
      <c r="I37" s="155"/>
      <c r="J37" s="155"/>
      <c r="K37" s="155"/>
      <c r="L37" s="155"/>
      <c r="M37" s="115"/>
    </row>
    <row r="38" spans="1:13" ht="15">
      <c r="A38" s="155"/>
      <c r="B38" s="155"/>
      <c r="C38" s="155"/>
      <c r="D38" s="155"/>
      <c r="E38" s="155"/>
      <c r="F38" s="155"/>
      <c r="G38" s="155"/>
      <c r="H38" s="155"/>
      <c r="I38" s="155"/>
      <c r="J38" s="155"/>
      <c r="K38" s="155"/>
      <c r="L38" s="155"/>
      <c r="M38" s="115"/>
    </row>
    <row r="39" spans="1:13" ht="15">
      <c r="A39" s="155"/>
      <c r="B39" s="155"/>
      <c r="C39" s="155"/>
      <c r="D39" s="155"/>
      <c r="E39" s="155"/>
      <c r="F39" s="155"/>
      <c r="G39" s="155"/>
      <c r="H39" s="155"/>
      <c r="I39" s="155"/>
      <c r="J39" s="155"/>
      <c r="K39" s="155"/>
      <c r="L39" s="155"/>
      <c r="M39" s="115"/>
    </row>
    <row r="40" spans="1:13" ht="15">
      <c r="A40" s="155"/>
      <c r="B40" s="155"/>
      <c r="C40" s="155"/>
      <c r="D40" s="155"/>
      <c r="E40" s="155"/>
      <c r="F40" s="155"/>
      <c r="G40" s="155"/>
      <c r="H40" s="155"/>
      <c r="I40" s="155"/>
      <c r="J40" s="155"/>
      <c r="K40" s="155"/>
      <c r="L40" s="155"/>
      <c r="M40" s="115"/>
    </row>
    <row r="41" spans="1:13" ht="15">
      <c r="A41" s="155"/>
      <c r="B41" s="155"/>
      <c r="C41" s="155"/>
      <c r="D41" s="155"/>
      <c r="E41" s="155"/>
      <c r="F41" s="155"/>
      <c r="G41" s="155"/>
      <c r="H41" s="155"/>
      <c r="I41" s="155"/>
      <c r="J41" s="155"/>
      <c r="K41" s="155"/>
      <c r="L41" s="155"/>
      <c r="M41" s="115"/>
    </row>
    <row r="42" spans="1:13" ht="15">
      <c r="A42" s="155"/>
      <c r="B42" s="155"/>
      <c r="C42" s="155"/>
      <c r="D42" s="155"/>
      <c r="E42" s="155"/>
      <c r="F42" s="155"/>
      <c r="G42" s="155"/>
      <c r="H42" s="155"/>
      <c r="I42" s="155"/>
      <c r="J42" s="155"/>
      <c r="K42" s="155"/>
      <c r="L42" s="155"/>
      <c r="M42" s="115"/>
    </row>
    <row r="43" spans="1:13" ht="15">
      <c r="A43" s="155"/>
      <c r="B43" s="155"/>
      <c r="C43" s="155"/>
      <c r="D43" s="155"/>
      <c r="E43" s="155"/>
      <c r="F43" s="155"/>
      <c r="G43" s="155"/>
      <c r="H43" s="155"/>
      <c r="I43" s="155"/>
      <c r="J43" s="155"/>
      <c r="K43" s="155"/>
      <c r="L43" s="155"/>
      <c r="M43" s="115"/>
    </row>
    <row r="44" spans="1:13" ht="15">
      <c r="A44" s="155"/>
      <c r="B44" s="155"/>
      <c r="C44" s="155"/>
      <c r="D44" s="155"/>
      <c r="E44" s="155"/>
      <c r="F44" s="155"/>
      <c r="G44" s="155"/>
      <c r="H44" s="155"/>
      <c r="I44" s="155"/>
      <c r="J44" s="155"/>
      <c r="K44" s="155"/>
      <c r="L44" s="155"/>
      <c r="M44" s="115"/>
    </row>
    <row r="45" spans="1:13" ht="15">
      <c r="A45" s="155"/>
      <c r="B45" s="155"/>
      <c r="C45" s="155"/>
      <c r="D45" s="155"/>
      <c r="E45" s="155"/>
      <c r="F45" s="155"/>
      <c r="G45" s="155"/>
      <c r="H45" s="155"/>
      <c r="I45" s="155"/>
      <c r="J45" s="155"/>
      <c r="K45" s="155"/>
      <c r="L45" s="155"/>
      <c r="M45" s="115"/>
    </row>
    <row r="46" spans="1:13" ht="15">
      <c r="A46" s="155"/>
      <c r="B46" s="155"/>
      <c r="C46" s="155"/>
      <c r="D46" s="155"/>
      <c r="E46" s="326" t="s">
        <v>221</v>
      </c>
      <c r="F46" s="326"/>
      <c r="G46" s="326"/>
      <c r="H46" s="326"/>
      <c r="I46" s="155"/>
      <c r="J46" s="155"/>
      <c r="K46" s="155"/>
      <c r="L46" s="155"/>
      <c r="M46" s="115"/>
    </row>
    <row r="47" spans="1:13" ht="15">
      <c r="A47" s="155"/>
      <c r="B47" s="155"/>
      <c r="C47" s="155"/>
      <c r="D47" s="155"/>
      <c r="E47" s="155"/>
      <c r="F47" s="155"/>
      <c r="G47" s="155"/>
      <c r="H47" s="155"/>
      <c r="I47" s="155"/>
      <c r="J47" s="155"/>
      <c r="K47" s="155"/>
      <c r="L47" s="155"/>
      <c r="M47" s="115"/>
    </row>
    <row r="48" spans="1:13" ht="15">
      <c r="A48" s="331" t="s">
        <v>117</v>
      </c>
      <c r="B48" s="364" t="s">
        <v>154</v>
      </c>
      <c r="C48" s="364"/>
      <c r="D48" s="364"/>
      <c r="E48" s="364"/>
      <c r="F48" s="364"/>
      <c r="G48" s="364"/>
      <c r="H48" s="364"/>
      <c r="I48" s="364"/>
      <c r="J48" s="364"/>
      <c r="K48" s="364"/>
      <c r="L48" s="364"/>
      <c r="M48" s="177"/>
    </row>
    <row r="49" spans="1:13" ht="15">
      <c r="A49" s="333"/>
      <c r="B49" s="188">
        <v>2000</v>
      </c>
      <c r="C49" s="188">
        <v>2001</v>
      </c>
      <c r="D49" s="188">
        <v>2002</v>
      </c>
      <c r="E49" s="188">
        <v>2003</v>
      </c>
      <c r="F49" s="188">
        <v>2004</v>
      </c>
      <c r="G49" s="188">
        <v>2005</v>
      </c>
      <c r="H49" s="188">
        <v>2006</v>
      </c>
      <c r="I49" s="188">
        <v>2007</v>
      </c>
      <c r="J49" s="188">
        <v>2008</v>
      </c>
      <c r="K49" s="188">
        <v>2009</v>
      </c>
      <c r="L49" s="188">
        <v>2010</v>
      </c>
      <c r="M49" s="188">
        <v>2011</v>
      </c>
    </row>
    <row r="50" spans="1:13" ht="15">
      <c r="A50" s="155" t="s">
        <v>156</v>
      </c>
      <c r="B50" s="189">
        <v>11300</v>
      </c>
      <c r="C50" s="189">
        <v>12500</v>
      </c>
      <c r="D50" s="189">
        <v>13000</v>
      </c>
      <c r="E50" s="189">
        <v>14000</v>
      </c>
      <c r="F50" s="189">
        <v>13600</v>
      </c>
      <c r="G50" s="189">
        <v>14500</v>
      </c>
      <c r="H50" s="189">
        <v>18909.71896222577</v>
      </c>
      <c r="I50" s="189">
        <v>22666.43194692204</v>
      </c>
      <c r="J50" s="189">
        <v>24161.561512221073</v>
      </c>
      <c r="K50" s="189">
        <v>28406.440709792503</v>
      </c>
      <c r="L50" s="189">
        <v>33570.13425969392</v>
      </c>
      <c r="M50" s="189">
        <v>39838</v>
      </c>
    </row>
    <row r="51" spans="1:13" ht="15">
      <c r="A51" s="219" t="s">
        <v>172</v>
      </c>
      <c r="B51" s="116">
        <v>8002.8</v>
      </c>
      <c r="C51" s="116">
        <v>9550.8</v>
      </c>
      <c r="D51" s="116">
        <v>8889.6</v>
      </c>
      <c r="E51" s="116">
        <v>12195.900000000001</v>
      </c>
      <c r="F51" s="116">
        <v>10791.7</v>
      </c>
      <c r="G51" s="116">
        <v>12781.2</v>
      </c>
      <c r="H51" s="116">
        <v>16668.2</v>
      </c>
      <c r="I51" s="116">
        <v>19979.6</v>
      </c>
      <c r="J51" s="116">
        <v>21297.5</v>
      </c>
      <c r="K51" s="116">
        <v>25039.199999999997</v>
      </c>
      <c r="L51" s="116">
        <v>29590.8</v>
      </c>
      <c r="M51" s="116">
        <v>35116</v>
      </c>
    </row>
    <row r="52" spans="1:13" ht="15">
      <c r="A52" s="155" t="s">
        <v>173</v>
      </c>
      <c r="B52" s="155"/>
      <c r="C52" s="155"/>
      <c r="D52" s="155"/>
      <c r="E52" s="155"/>
      <c r="F52" s="155"/>
      <c r="G52" s="155"/>
      <c r="H52" s="155"/>
      <c r="I52" s="155"/>
      <c r="J52" s="155"/>
      <c r="K52" s="155"/>
      <c r="L52" s="155"/>
      <c r="M52" s="115"/>
    </row>
    <row r="53" spans="1:13" ht="15">
      <c r="A53" s="155"/>
      <c r="B53" s="114"/>
      <c r="C53" s="114"/>
      <c r="D53" s="114"/>
      <c r="E53" s="114"/>
      <c r="F53" s="114"/>
      <c r="G53" s="114"/>
      <c r="H53" s="114"/>
      <c r="I53" s="114"/>
      <c r="J53" s="114"/>
      <c r="K53" s="114"/>
      <c r="L53" s="114"/>
      <c r="M53" s="114"/>
    </row>
    <row r="54" spans="1:13" ht="15">
      <c r="A54" s="155"/>
      <c r="B54" s="155"/>
      <c r="C54" s="155"/>
      <c r="D54" s="155"/>
      <c r="E54" s="155"/>
      <c r="F54" s="155"/>
      <c r="G54" s="155"/>
      <c r="H54" s="155"/>
      <c r="I54" s="155"/>
      <c r="J54" s="155"/>
      <c r="K54" s="155"/>
      <c r="L54" s="155"/>
      <c r="M54" s="115"/>
    </row>
    <row r="55" spans="1:13" ht="15">
      <c r="A55" s="155"/>
      <c r="B55" s="155"/>
      <c r="C55" s="155"/>
      <c r="D55" s="155"/>
      <c r="E55" s="155"/>
      <c r="F55" s="155"/>
      <c r="G55" s="155"/>
      <c r="H55" s="155"/>
      <c r="I55" s="155"/>
      <c r="J55" s="155"/>
      <c r="K55" s="155"/>
      <c r="L55" s="155"/>
      <c r="M55" s="115"/>
    </row>
    <row r="56" spans="1:13" ht="15">
      <c r="A56" s="155"/>
      <c r="B56" s="155"/>
      <c r="C56" s="155"/>
      <c r="D56" s="155"/>
      <c r="E56" s="155"/>
      <c r="F56" s="155"/>
      <c r="G56" s="155"/>
      <c r="H56" s="155"/>
      <c r="I56" s="155"/>
      <c r="J56" s="155"/>
      <c r="K56" s="155"/>
      <c r="L56" s="155"/>
      <c r="M56" s="115"/>
    </row>
    <row r="57" spans="1:13" ht="15">
      <c r="A57" s="155"/>
      <c r="B57" s="155"/>
      <c r="C57" s="155"/>
      <c r="D57" s="155"/>
      <c r="E57" s="155"/>
      <c r="F57" s="155"/>
      <c r="G57" s="155"/>
      <c r="H57" s="155"/>
      <c r="I57" s="155"/>
      <c r="J57" s="155"/>
      <c r="K57" s="155"/>
      <c r="L57" s="155"/>
      <c r="M57" s="115"/>
    </row>
    <row r="58" spans="1:13" ht="15">
      <c r="A58" s="155"/>
      <c r="B58" s="155"/>
      <c r="C58" s="155"/>
      <c r="D58" s="155"/>
      <c r="E58" s="155"/>
      <c r="F58" s="155"/>
      <c r="G58" s="155"/>
      <c r="H58" s="155"/>
      <c r="I58" s="155"/>
      <c r="J58" s="155"/>
      <c r="K58" s="155"/>
      <c r="L58" s="155"/>
      <c r="M58" s="115"/>
    </row>
    <row r="59" spans="1:13" ht="15">
      <c r="A59" s="155"/>
      <c r="B59" s="155"/>
      <c r="C59" s="155"/>
      <c r="D59" s="155"/>
      <c r="E59" s="155"/>
      <c r="F59" s="155"/>
      <c r="G59" s="155"/>
      <c r="H59" s="155"/>
      <c r="I59" s="155"/>
      <c r="J59" s="155"/>
      <c r="K59" s="155"/>
      <c r="L59" s="155"/>
      <c r="M59" s="115"/>
    </row>
    <row r="60" spans="1:13" ht="15">
      <c r="A60" s="155"/>
      <c r="B60" s="155"/>
      <c r="C60" s="155"/>
      <c r="D60" s="155"/>
      <c r="E60" s="155"/>
      <c r="F60" s="155"/>
      <c r="G60" s="155"/>
      <c r="H60" s="155"/>
      <c r="I60" s="155"/>
      <c r="J60" s="155"/>
      <c r="K60" s="155"/>
      <c r="L60" s="155"/>
      <c r="M60" s="115"/>
    </row>
    <row r="61" spans="1:13" ht="15">
      <c r="A61" s="155"/>
      <c r="B61" s="155"/>
      <c r="C61" s="155"/>
      <c r="D61" s="155"/>
      <c r="E61" s="155"/>
      <c r="F61" s="155"/>
      <c r="G61" s="155"/>
      <c r="H61" s="155"/>
      <c r="I61" s="155"/>
      <c r="J61" s="155"/>
      <c r="K61" s="155"/>
      <c r="L61" s="155"/>
      <c r="M61" s="115"/>
    </row>
    <row r="62" spans="1:13" ht="15">
      <c r="A62" s="155"/>
      <c r="B62" s="155"/>
      <c r="C62" s="155"/>
      <c r="D62" s="155"/>
      <c r="E62" s="155"/>
      <c r="F62" s="155"/>
      <c r="G62" s="155"/>
      <c r="H62" s="155"/>
      <c r="I62" s="155"/>
      <c r="J62" s="155"/>
      <c r="K62" s="155"/>
      <c r="L62" s="155"/>
      <c r="M62" s="115"/>
    </row>
    <row r="63" spans="1:13" ht="15">
      <c r="A63" s="155"/>
      <c r="B63" s="155"/>
      <c r="C63" s="155"/>
      <c r="D63" s="155"/>
      <c r="E63" s="155"/>
      <c r="F63" s="155"/>
      <c r="G63" s="155"/>
      <c r="H63" s="155"/>
      <c r="I63" s="155"/>
      <c r="J63" s="155"/>
      <c r="K63" s="155"/>
      <c r="L63" s="155"/>
      <c r="M63" s="115"/>
    </row>
    <row r="64" spans="1:13" ht="15">
      <c r="A64" s="155"/>
      <c r="B64" s="155"/>
      <c r="C64" s="155"/>
      <c r="D64" s="155"/>
      <c r="E64" s="155"/>
      <c r="F64" s="155"/>
      <c r="G64" s="155"/>
      <c r="H64" s="155"/>
      <c r="I64" s="155"/>
      <c r="J64" s="155"/>
      <c r="K64" s="155"/>
      <c r="L64" s="155"/>
      <c r="M64" s="115"/>
    </row>
    <row r="65" spans="1:13" ht="15">
      <c r="A65" s="155"/>
      <c r="B65" s="155"/>
      <c r="C65" s="155"/>
      <c r="D65" s="155"/>
      <c r="E65" s="155"/>
      <c r="F65" s="155"/>
      <c r="G65" s="155"/>
      <c r="H65" s="155"/>
      <c r="I65" s="155"/>
      <c r="J65" s="155"/>
      <c r="K65" s="155"/>
      <c r="L65" s="155"/>
      <c r="M65" s="115"/>
    </row>
    <row r="66" spans="1:13" ht="15">
      <c r="A66" s="155"/>
      <c r="B66" s="155"/>
      <c r="C66" s="155"/>
      <c r="D66" s="155"/>
      <c r="E66" s="155"/>
      <c r="F66" s="155"/>
      <c r="G66" s="155"/>
      <c r="H66" s="155"/>
      <c r="I66" s="155"/>
      <c r="J66" s="155"/>
      <c r="K66" s="155"/>
      <c r="L66" s="155"/>
      <c r="M66" s="115"/>
    </row>
    <row r="67" spans="1:13" ht="15">
      <c r="A67" s="155"/>
      <c r="B67" s="155"/>
      <c r="C67" s="155"/>
      <c r="D67" s="155"/>
      <c r="E67" s="155"/>
      <c r="F67" s="155"/>
      <c r="G67" s="155"/>
      <c r="H67" s="155"/>
      <c r="I67" s="155"/>
      <c r="J67" s="155"/>
      <c r="K67" s="155"/>
      <c r="L67" s="155"/>
      <c r="M67" s="115"/>
    </row>
    <row r="68" spans="1:13" ht="15">
      <c r="A68" s="155"/>
      <c r="B68" s="155"/>
      <c r="C68" s="155"/>
      <c r="D68" s="155"/>
      <c r="E68" s="155"/>
      <c r="F68" s="155"/>
      <c r="G68" s="155"/>
      <c r="H68" s="155"/>
      <c r="I68" s="155"/>
      <c r="J68" s="155"/>
      <c r="K68" s="155"/>
      <c r="L68" s="155"/>
      <c r="M68" s="115"/>
    </row>
    <row r="69" spans="1:13" ht="15">
      <c r="A69" s="155"/>
      <c r="B69" s="155"/>
      <c r="C69" s="155"/>
      <c r="D69" s="155"/>
      <c r="E69" s="155"/>
      <c r="F69" s="155"/>
      <c r="G69" s="155"/>
      <c r="H69" s="155"/>
      <c r="I69" s="155"/>
      <c r="J69" s="155"/>
      <c r="K69" s="155"/>
      <c r="L69" s="155"/>
      <c r="M69" s="115"/>
    </row>
    <row r="70" spans="1:13" ht="15">
      <c r="A70" s="155"/>
      <c r="B70" s="155"/>
      <c r="C70" s="155"/>
      <c r="D70" s="155"/>
      <c r="E70" s="155"/>
      <c r="F70" s="155"/>
      <c r="G70" s="155"/>
      <c r="H70" s="155"/>
      <c r="I70" s="155"/>
      <c r="J70" s="155"/>
      <c r="K70" s="155"/>
      <c r="L70" s="155"/>
      <c r="M70" s="115"/>
    </row>
    <row r="71" spans="1:13" ht="15">
      <c r="A71" s="155"/>
      <c r="B71" s="155"/>
      <c r="C71" s="155"/>
      <c r="D71" s="155"/>
      <c r="E71" s="155"/>
      <c r="F71" s="155"/>
      <c r="G71" s="155"/>
      <c r="H71" s="155"/>
      <c r="I71" s="155"/>
      <c r="J71" s="155"/>
      <c r="K71" s="155"/>
      <c r="L71" s="155"/>
      <c r="M71" s="115"/>
    </row>
    <row r="72" spans="1:13" ht="15">
      <c r="A72" s="155"/>
      <c r="B72" s="155"/>
      <c r="C72" s="155"/>
      <c r="D72" s="155"/>
      <c r="E72" s="155"/>
      <c r="F72" s="155"/>
      <c r="G72" s="155"/>
      <c r="H72" s="155"/>
      <c r="I72" s="155"/>
      <c r="J72" s="155"/>
      <c r="K72" s="155"/>
      <c r="L72" s="155"/>
      <c r="M72" s="115"/>
    </row>
    <row r="73" spans="1:13" ht="15">
      <c r="A73" s="155"/>
      <c r="B73" s="155"/>
      <c r="C73" s="155"/>
      <c r="D73" s="155"/>
      <c r="E73" s="155"/>
      <c r="F73" s="155"/>
      <c r="G73" s="155"/>
      <c r="H73" s="155"/>
      <c r="I73" s="155"/>
      <c r="J73" s="155"/>
      <c r="K73" s="155"/>
      <c r="L73" s="155"/>
      <c r="M73" s="115"/>
    </row>
    <row r="74" spans="1:13" ht="15">
      <c r="A74" s="115"/>
      <c r="B74" s="115"/>
      <c r="C74" s="115"/>
      <c r="D74" s="115"/>
      <c r="E74" s="115"/>
      <c r="F74" s="115"/>
      <c r="G74" s="115"/>
      <c r="H74" s="115"/>
      <c r="I74" s="115"/>
      <c r="J74" s="115"/>
      <c r="K74" s="115"/>
      <c r="L74" s="115"/>
      <c r="M74" s="115"/>
    </row>
    <row r="75" spans="1:13" ht="15">
      <c r="A75" s="115"/>
      <c r="B75" s="115"/>
      <c r="C75" s="115"/>
      <c r="D75" s="115"/>
      <c r="E75" s="115"/>
      <c r="F75" s="115"/>
      <c r="G75" s="115"/>
      <c r="H75" s="115"/>
      <c r="I75" s="115"/>
      <c r="J75" s="115"/>
      <c r="K75" s="115"/>
      <c r="L75" s="115"/>
      <c r="M75" s="115"/>
    </row>
    <row r="76" spans="1:13" ht="15">
      <c r="A76" s="115"/>
      <c r="B76" s="115"/>
      <c r="C76" s="115"/>
      <c r="D76" s="115"/>
      <c r="E76" s="115"/>
      <c r="F76" s="115"/>
      <c r="G76" s="115"/>
      <c r="H76" s="115"/>
      <c r="I76" s="115"/>
      <c r="J76" s="115"/>
      <c r="K76" s="115"/>
      <c r="L76" s="115"/>
      <c r="M76" s="115"/>
    </row>
    <row r="77" spans="1:13" ht="15">
      <c r="A77" s="115"/>
      <c r="B77" s="115"/>
      <c r="C77" s="115"/>
      <c r="D77" s="115"/>
      <c r="E77" s="115"/>
      <c r="F77" s="115"/>
      <c r="G77" s="115"/>
      <c r="H77" s="115"/>
      <c r="I77" s="115"/>
      <c r="J77" s="115"/>
      <c r="K77" s="115"/>
      <c r="L77" s="115"/>
      <c r="M77" s="115"/>
    </row>
    <row r="78" spans="1:13" ht="15">
      <c r="A78" s="115"/>
      <c r="B78" s="115"/>
      <c r="C78" s="115"/>
      <c r="D78" s="115"/>
      <c r="E78" s="115"/>
      <c r="F78" s="115"/>
      <c r="G78" s="115"/>
      <c r="H78" s="115"/>
      <c r="I78" s="115"/>
      <c r="J78" s="115"/>
      <c r="K78" s="115"/>
      <c r="L78" s="115"/>
      <c r="M78" s="115"/>
    </row>
    <row r="79" spans="1:13" ht="15">
      <c r="A79" s="115"/>
      <c r="B79" s="115"/>
      <c r="C79" s="115"/>
      <c r="D79" s="115"/>
      <c r="E79" s="115"/>
      <c r="F79" s="115"/>
      <c r="G79" s="115"/>
      <c r="H79" s="115"/>
      <c r="I79" s="115"/>
      <c r="J79" s="115"/>
      <c r="K79" s="115"/>
      <c r="L79" s="115"/>
      <c r="M79" s="115"/>
    </row>
    <row r="80" spans="1:13" ht="15">
      <c r="A80" s="115"/>
      <c r="B80" s="115"/>
      <c r="C80" s="115"/>
      <c r="D80" s="115"/>
      <c r="E80" s="115"/>
      <c r="F80" s="115"/>
      <c r="G80" s="115"/>
      <c r="H80" s="115"/>
      <c r="I80" s="115"/>
      <c r="J80" s="115"/>
      <c r="K80" s="115"/>
      <c r="L80" s="115"/>
      <c r="M80" s="115"/>
    </row>
    <row r="81" spans="1:13" ht="15">
      <c r="A81" s="115"/>
      <c r="B81" s="115"/>
      <c r="C81" s="115"/>
      <c r="D81" s="115"/>
      <c r="E81" s="115"/>
      <c r="F81" s="115"/>
      <c r="G81" s="115"/>
      <c r="H81" s="115"/>
      <c r="I81" s="115"/>
      <c r="J81" s="115"/>
      <c r="K81" s="115"/>
      <c r="L81" s="115"/>
      <c r="M81" s="115"/>
    </row>
    <row r="82" spans="1:13" ht="15">
      <c r="A82" s="115"/>
      <c r="B82" s="115"/>
      <c r="C82" s="115"/>
      <c r="D82" s="115"/>
      <c r="E82" s="115"/>
      <c r="F82" s="115"/>
      <c r="G82" s="115"/>
      <c r="H82" s="115"/>
      <c r="I82" s="115"/>
      <c r="J82" s="115"/>
      <c r="K82" s="115"/>
      <c r="L82" s="115"/>
      <c r="M82" s="115"/>
    </row>
    <row r="83" spans="1:13" ht="15">
      <c r="A83" s="115"/>
      <c r="B83" s="115"/>
      <c r="C83" s="115"/>
      <c r="D83" s="115"/>
      <c r="E83" s="115"/>
      <c r="F83" s="115"/>
      <c r="G83" s="115"/>
      <c r="H83" s="115"/>
      <c r="I83" s="115"/>
      <c r="J83" s="115"/>
      <c r="K83" s="115"/>
      <c r="L83" s="115"/>
      <c r="M83" s="115"/>
    </row>
    <row r="84" spans="1:13" ht="15">
      <c r="A84" s="115"/>
      <c r="B84" s="115"/>
      <c r="C84" s="115"/>
      <c r="D84" s="115"/>
      <c r="E84" s="115"/>
      <c r="F84" s="115"/>
      <c r="G84" s="115"/>
      <c r="H84" s="115"/>
      <c r="I84" s="115"/>
      <c r="J84" s="115"/>
      <c r="K84" s="115"/>
      <c r="L84" s="115"/>
      <c r="M84" s="115"/>
    </row>
    <row r="85" spans="1:13" ht="15">
      <c r="A85" s="115"/>
      <c r="B85" s="115"/>
      <c r="C85" s="115"/>
      <c r="D85" s="115"/>
      <c r="E85" s="115"/>
      <c r="F85" s="115"/>
      <c r="G85" s="115"/>
      <c r="H85" s="115"/>
      <c r="I85" s="115"/>
      <c r="J85" s="115"/>
      <c r="K85" s="115"/>
      <c r="L85" s="115"/>
      <c r="M85" s="115"/>
    </row>
    <row r="86" spans="1:13" ht="15">
      <c r="A86" s="115"/>
      <c r="B86" s="115"/>
      <c r="C86" s="115"/>
      <c r="D86" s="115"/>
      <c r="E86" s="115"/>
      <c r="F86" s="115"/>
      <c r="G86" s="115"/>
      <c r="H86" s="115"/>
      <c r="I86" s="115"/>
      <c r="J86" s="115"/>
      <c r="K86" s="115"/>
      <c r="L86" s="115"/>
      <c r="M86" s="115"/>
    </row>
    <row r="87" spans="1:13" ht="15">
      <c r="A87" s="115"/>
      <c r="B87" s="115"/>
      <c r="C87" s="115"/>
      <c r="D87" s="115"/>
      <c r="E87" s="115"/>
      <c r="F87" s="115"/>
      <c r="G87" s="115"/>
      <c r="H87" s="115"/>
      <c r="I87" s="115"/>
      <c r="J87" s="115"/>
      <c r="K87" s="115"/>
      <c r="L87" s="115"/>
      <c r="M87" s="115"/>
    </row>
    <row r="88" spans="1:13" ht="15">
      <c r="A88" s="115"/>
      <c r="B88" s="115"/>
      <c r="C88" s="115"/>
      <c r="D88" s="115"/>
      <c r="E88" s="115"/>
      <c r="F88" s="115"/>
      <c r="G88" s="115"/>
      <c r="H88" s="115"/>
      <c r="I88" s="115"/>
      <c r="J88" s="115"/>
      <c r="K88" s="115"/>
      <c r="L88" s="115"/>
      <c r="M88" s="115"/>
    </row>
    <row r="89" spans="1:13" ht="15">
      <c r="A89" s="115"/>
      <c r="B89" s="115"/>
      <c r="C89" s="115"/>
      <c r="D89" s="115"/>
      <c r="E89" s="115"/>
      <c r="F89" s="115"/>
      <c r="G89" s="115"/>
      <c r="H89" s="115"/>
      <c r="I89" s="115"/>
      <c r="J89" s="115"/>
      <c r="K89" s="115"/>
      <c r="L89" s="115"/>
      <c r="M89" s="115"/>
    </row>
    <row r="90" spans="1:13" ht="15">
      <c r="A90" s="115"/>
      <c r="B90" s="115"/>
      <c r="C90" s="115"/>
      <c r="D90" s="115"/>
      <c r="E90" s="115"/>
      <c r="F90" s="115"/>
      <c r="G90" s="115"/>
      <c r="H90" s="115"/>
      <c r="I90" s="115"/>
      <c r="J90" s="115"/>
      <c r="K90" s="115"/>
      <c r="L90" s="115"/>
      <c r="M90" s="115"/>
    </row>
    <row r="91" spans="1:13" ht="15">
      <c r="A91" s="115"/>
      <c r="B91" s="115"/>
      <c r="C91" s="115"/>
      <c r="D91" s="115"/>
      <c r="E91" s="115"/>
      <c r="F91" s="115"/>
      <c r="G91" s="115"/>
      <c r="H91" s="115"/>
      <c r="I91" s="115"/>
      <c r="J91" s="115"/>
      <c r="K91" s="115"/>
      <c r="L91" s="115"/>
      <c r="M91" s="115"/>
    </row>
  </sheetData>
  <sheetProtection/>
  <mergeCells count="7">
    <mergeCell ref="A48:A49"/>
    <mergeCell ref="B48:L48"/>
    <mergeCell ref="E46:H46"/>
    <mergeCell ref="A6:A7"/>
    <mergeCell ref="B6:L6"/>
    <mergeCell ref="A13:A14"/>
    <mergeCell ref="B13:L13"/>
  </mergeCells>
  <printOptions/>
  <pageMargins left="0.7086614173228347" right="0.7086614173228347" top="0.7480314960629921" bottom="0.7480314960629921" header="0.31496062992125984" footer="0.31496062992125984"/>
  <pageSetup fitToHeight="3" fitToWidth="1" horizontalDpi="600" verticalDpi="600" orientation="landscape" scale="7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N87"/>
  <sheetViews>
    <sheetView view="pageBreakPreview" zoomScaleSheetLayoutView="100" zoomScalePageLayoutView="0" workbookViewId="0" topLeftCell="A70">
      <selection activeCell="K46" sqref="K46"/>
    </sheetView>
  </sheetViews>
  <sheetFormatPr defaultColWidth="11.421875" defaultRowHeight="15"/>
  <cols>
    <col min="1" max="1" width="13.7109375" style="0" customWidth="1"/>
    <col min="13" max="13" width="11.57421875" style="0" bestFit="1" customWidth="1"/>
  </cols>
  <sheetData>
    <row r="1" spans="1:13" ht="15">
      <c r="A1" s="115"/>
      <c r="B1" s="115"/>
      <c r="C1" s="115"/>
      <c r="D1" s="115"/>
      <c r="E1" s="115"/>
      <c r="F1" s="115"/>
      <c r="G1" s="115"/>
      <c r="H1" s="115"/>
      <c r="I1" s="115"/>
      <c r="J1" s="115"/>
      <c r="K1" s="115"/>
      <c r="L1" s="115"/>
      <c r="M1" s="115"/>
    </row>
    <row r="2" spans="1:13" ht="15">
      <c r="A2" s="115"/>
      <c r="B2" s="115"/>
      <c r="C2" s="115"/>
      <c r="D2" s="115"/>
      <c r="E2" s="115"/>
      <c r="F2" s="115"/>
      <c r="G2" s="115"/>
      <c r="H2" s="115"/>
      <c r="I2" s="115"/>
      <c r="J2" s="115"/>
      <c r="K2" s="115"/>
      <c r="L2" s="115"/>
      <c r="M2" s="115"/>
    </row>
    <row r="3" spans="1:13" ht="15">
      <c r="A3" s="115"/>
      <c r="B3" s="115"/>
      <c r="C3" s="115"/>
      <c r="D3" s="115"/>
      <c r="E3" s="369" t="s">
        <v>223</v>
      </c>
      <c r="F3" s="369"/>
      <c r="G3" s="369"/>
      <c r="H3" s="369"/>
      <c r="I3" s="115"/>
      <c r="J3" s="115"/>
      <c r="K3" s="115"/>
      <c r="L3" s="115"/>
      <c r="M3" s="115"/>
    </row>
    <row r="4" spans="1:13" ht="15">
      <c r="A4" s="115"/>
      <c r="B4" s="115"/>
      <c r="C4" s="115"/>
      <c r="D4" s="115"/>
      <c r="E4" s="115"/>
      <c r="F4" s="115"/>
      <c r="G4" s="115"/>
      <c r="H4" s="115"/>
      <c r="I4" s="115"/>
      <c r="J4" s="115"/>
      <c r="K4" s="115"/>
      <c r="L4" s="115"/>
      <c r="M4" s="115"/>
    </row>
    <row r="5" spans="1:13" ht="15">
      <c r="A5" s="155"/>
      <c r="B5" s="155"/>
      <c r="C5" s="155"/>
      <c r="D5" s="155"/>
      <c r="E5" s="155"/>
      <c r="F5" s="155"/>
      <c r="G5" s="155"/>
      <c r="H5" s="155"/>
      <c r="I5" s="155"/>
      <c r="J5" s="155"/>
      <c r="K5" s="155"/>
      <c r="L5" s="155"/>
      <c r="M5" s="115"/>
    </row>
    <row r="6" spans="1:13" ht="15">
      <c r="A6" s="331" t="s">
        <v>117</v>
      </c>
      <c r="B6" s="364" t="s">
        <v>164</v>
      </c>
      <c r="C6" s="364"/>
      <c r="D6" s="364"/>
      <c r="E6" s="364"/>
      <c r="F6" s="364"/>
      <c r="G6" s="364"/>
      <c r="H6" s="364"/>
      <c r="I6" s="364"/>
      <c r="J6" s="364"/>
      <c r="K6" s="364"/>
      <c r="L6" s="364"/>
      <c r="M6" s="177"/>
    </row>
    <row r="7" spans="1:13" ht="15">
      <c r="A7" s="333"/>
      <c r="B7" s="178">
        <v>2000</v>
      </c>
      <c r="C7" s="178">
        <v>2001</v>
      </c>
      <c r="D7" s="178">
        <v>2002</v>
      </c>
      <c r="E7" s="178">
        <v>2003</v>
      </c>
      <c r="F7" s="178">
        <v>2004</v>
      </c>
      <c r="G7" s="178">
        <v>2005</v>
      </c>
      <c r="H7" s="178">
        <v>2006</v>
      </c>
      <c r="I7" s="178">
        <v>2007</v>
      </c>
      <c r="J7" s="178">
        <v>2008</v>
      </c>
      <c r="K7" s="178">
        <v>2009</v>
      </c>
      <c r="L7" s="178">
        <v>2010</v>
      </c>
      <c r="M7" s="178">
        <v>2011</v>
      </c>
    </row>
    <row r="8" spans="1:13" ht="15">
      <c r="A8" s="180"/>
      <c r="B8" s="180"/>
      <c r="C8" s="180"/>
      <c r="D8" s="180"/>
      <c r="E8" s="180"/>
      <c r="F8" s="180"/>
      <c r="G8" s="180"/>
      <c r="H8" s="180"/>
      <c r="I8" s="180"/>
      <c r="J8" s="180"/>
      <c r="K8" s="180"/>
      <c r="L8" s="180"/>
      <c r="M8" s="195"/>
    </row>
    <row r="9" spans="1:13" ht="15">
      <c r="A9" s="155" t="s">
        <v>362</v>
      </c>
      <c r="B9" s="220">
        <v>21208</v>
      </c>
      <c r="C9" s="220">
        <v>22290</v>
      </c>
      <c r="D9" s="220">
        <v>23260</v>
      </c>
      <c r="E9" s="220">
        <v>23800</v>
      </c>
      <c r="F9" s="220">
        <v>24000</v>
      </c>
      <c r="G9" s="221">
        <v>26731</v>
      </c>
      <c r="H9" s="220">
        <v>26743.6</v>
      </c>
      <c r="I9" s="220">
        <v>26759</v>
      </c>
      <c r="J9" s="221">
        <v>33836.77</v>
      </c>
      <c r="K9" s="222">
        <v>33531.41</v>
      </c>
      <c r="L9" s="222">
        <v>34056.940022001414</v>
      </c>
      <c r="M9" s="223">
        <v>36387</v>
      </c>
    </row>
    <row r="10" spans="1:13" ht="15">
      <c r="A10" s="185" t="s">
        <v>153</v>
      </c>
      <c r="B10" s="185"/>
      <c r="C10" s="185"/>
      <c r="D10" s="185"/>
      <c r="E10" s="185"/>
      <c r="F10" s="185"/>
      <c r="G10" s="185"/>
      <c r="H10" s="185"/>
      <c r="I10" s="185"/>
      <c r="J10" s="185"/>
      <c r="K10" s="185"/>
      <c r="L10" s="185"/>
      <c r="M10" s="195"/>
    </row>
    <row r="11" spans="1:13" ht="15">
      <c r="A11" s="155"/>
      <c r="B11" s="155"/>
      <c r="C11" s="155"/>
      <c r="D11" s="155"/>
      <c r="E11" s="155"/>
      <c r="F11" s="155"/>
      <c r="G11" s="155"/>
      <c r="H11" s="155"/>
      <c r="I11" s="155"/>
      <c r="J11" s="155"/>
      <c r="K11" s="155"/>
      <c r="L11" s="155"/>
      <c r="M11" s="195"/>
    </row>
    <row r="12" spans="1:13" ht="15">
      <c r="A12" s="331" t="s">
        <v>117</v>
      </c>
      <c r="B12" s="364" t="s">
        <v>166</v>
      </c>
      <c r="C12" s="364"/>
      <c r="D12" s="364"/>
      <c r="E12" s="364"/>
      <c r="F12" s="364"/>
      <c r="G12" s="364"/>
      <c r="H12" s="364"/>
      <c r="I12" s="364"/>
      <c r="J12" s="364"/>
      <c r="K12" s="364"/>
      <c r="L12" s="364"/>
      <c r="M12" s="195"/>
    </row>
    <row r="13" spans="1:13" ht="15">
      <c r="A13" s="333"/>
      <c r="B13" s="188">
        <v>2000</v>
      </c>
      <c r="C13" s="188">
        <v>2001</v>
      </c>
      <c r="D13" s="188">
        <v>2002</v>
      </c>
      <c r="E13" s="188">
        <v>2003</v>
      </c>
      <c r="F13" s="188">
        <v>2004</v>
      </c>
      <c r="G13" s="188">
        <v>2005</v>
      </c>
      <c r="H13" s="188">
        <v>2006</v>
      </c>
      <c r="I13" s="188">
        <v>2007</v>
      </c>
      <c r="J13" s="188">
        <v>2008</v>
      </c>
      <c r="K13" s="188">
        <v>2009</v>
      </c>
      <c r="L13" s="188">
        <v>2010</v>
      </c>
      <c r="M13" s="188">
        <v>2011</v>
      </c>
    </row>
    <row r="14" spans="1:13" ht="15">
      <c r="A14" s="155"/>
      <c r="B14" s="155"/>
      <c r="C14" s="155"/>
      <c r="D14" s="155"/>
      <c r="E14" s="155"/>
      <c r="F14" s="155"/>
      <c r="G14" s="155"/>
      <c r="H14" s="155"/>
      <c r="I14" s="155"/>
      <c r="J14" s="155"/>
      <c r="K14" s="155"/>
      <c r="L14" s="155"/>
      <c r="M14" s="195"/>
    </row>
    <row r="15" spans="1:13" ht="15">
      <c r="A15" s="155" t="s">
        <v>159</v>
      </c>
      <c r="B15" s="189">
        <v>110000</v>
      </c>
      <c r="C15" s="189">
        <v>130000</v>
      </c>
      <c r="D15" s="189">
        <v>140000</v>
      </c>
      <c r="E15" s="189">
        <v>140000</v>
      </c>
      <c r="F15" s="189">
        <v>160000</v>
      </c>
      <c r="G15" s="189">
        <v>188604.05062777156</v>
      </c>
      <c r="H15" s="189">
        <v>163119.31290658348</v>
      </c>
      <c r="I15" s="189">
        <v>209644.63889567798</v>
      </c>
      <c r="J15" s="189">
        <v>122632.58789934102</v>
      </c>
      <c r="K15" s="189">
        <v>232202.09254584223</v>
      </c>
      <c r="L15" s="189">
        <v>166381.5542372921</v>
      </c>
      <c r="M15" s="189">
        <v>156247</v>
      </c>
    </row>
    <row r="16" spans="1:13" ht="15">
      <c r="A16" s="185" t="s">
        <v>174</v>
      </c>
      <c r="B16" s="185"/>
      <c r="C16" s="185"/>
      <c r="D16" s="185"/>
      <c r="E16" s="185"/>
      <c r="F16" s="185"/>
      <c r="G16" s="185"/>
      <c r="H16" s="185"/>
      <c r="I16" s="185"/>
      <c r="J16" s="185"/>
      <c r="K16" s="185"/>
      <c r="L16" s="185"/>
      <c r="M16" s="195"/>
    </row>
    <row r="17" spans="1:13" ht="15">
      <c r="A17" s="155"/>
      <c r="B17" s="155"/>
      <c r="C17" s="155"/>
      <c r="D17" s="155"/>
      <c r="E17" s="155"/>
      <c r="F17" s="155"/>
      <c r="G17" s="155"/>
      <c r="H17" s="155"/>
      <c r="I17" s="155"/>
      <c r="J17" s="155"/>
      <c r="K17" s="155"/>
      <c r="L17" s="155"/>
      <c r="M17" s="195"/>
    </row>
    <row r="18" spans="1:13" ht="15">
      <c r="A18" s="155"/>
      <c r="B18" s="155"/>
      <c r="C18" s="155"/>
      <c r="D18" s="155"/>
      <c r="E18" s="155"/>
      <c r="F18" s="155"/>
      <c r="G18" s="155"/>
      <c r="H18" s="155"/>
      <c r="I18" s="155"/>
      <c r="J18" s="155"/>
      <c r="K18" s="155"/>
      <c r="L18" s="155"/>
      <c r="M18" s="115"/>
    </row>
    <row r="19" spans="1:13" ht="15">
      <c r="A19" s="155"/>
      <c r="B19" s="155"/>
      <c r="C19" s="155"/>
      <c r="D19" s="155"/>
      <c r="E19" s="155"/>
      <c r="F19" s="155"/>
      <c r="G19" s="155"/>
      <c r="H19" s="155"/>
      <c r="I19" s="155"/>
      <c r="J19" s="155"/>
      <c r="K19" s="155"/>
      <c r="L19" s="155"/>
      <c r="M19" s="115"/>
    </row>
    <row r="20" spans="1:13" ht="15">
      <c r="A20" s="155"/>
      <c r="B20" s="155"/>
      <c r="C20" s="155"/>
      <c r="D20" s="155"/>
      <c r="E20" s="155"/>
      <c r="F20" s="155"/>
      <c r="G20" s="155"/>
      <c r="H20" s="155"/>
      <c r="I20" s="155"/>
      <c r="J20" s="155"/>
      <c r="K20" s="155"/>
      <c r="L20" s="155"/>
      <c r="M20" s="115"/>
    </row>
    <row r="21" spans="1:13" ht="15">
      <c r="A21" s="155"/>
      <c r="B21" s="155"/>
      <c r="C21" s="155"/>
      <c r="D21" s="155"/>
      <c r="E21" s="155"/>
      <c r="F21" s="155"/>
      <c r="G21" s="155"/>
      <c r="H21" s="155"/>
      <c r="I21" s="155"/>
      <c r="J21" s="155"/>
      <c r="K21" s="155"/>
      <c r="L21" s="155"/>
      <c r="M21" s="115"/>
    </row>
    <row r="22" spans="1:13" ht="15">
      <c r="A22" s="155"/>
      <c r="B22" s="155"/>
      <c r="C22" s="155"/>
      <c r="D22" s="155"/>
      <c r="E22" s="155"/>
      <c r="F22" s="155"/>
      <c r="G22" s="155"/>
      <c r="H22" s="155"/>
      <c r="I22" s="155"/>
      <c r="J22" s="155"/>
      <c r="K22" s="155"/>
      <c r="L22" s="155"/>
      <c r="M22" s="115"/>
    </row>
    <row r="23" spans="1:13" ht="15">
      <c r="A23" s="155"/>
      <c r="B23" s="155"/>
      <c r="C23" s="155"/>
      <c r="D23" s="155"/>
      <c r="E23" s="155"/>
      <c r="F23" s="155"/>
      <c r="G23" s="155"/>
      <c r="H23" s="155"/>
      <c r="I23" s="155"/>
      <c r="J23" s="155"/>
      <c r="K23" s="155"/>
      <c r="L23" s="155"/>
      <c r="M23" s="115"/>
    </row>
    <row r="24" spans="1:13" ht="15">
      <c r="A24" s="155"/>
      <c r="B24" s="155"/>
      <c r="C24" s="155"/>
      <c r="D24" s="155"/>
      <c r="E24" s="155"/>
      <c r="F24" s="155"/>
      <c r="G24" s="155"/>
      <c r="H24" s="155"/>
      <c r="I24" s="155"/>
      <c r="J24" s="155"/>
      <c r="K24" s="155"/>
      <c r="L24" s="155"/>
      <c r="M24" s="115"/>
    </row>
    <row r="25" spans="1:13" ht="15">
      <c r="A25" s="155"/>
      <c r="B25" s="155"/>
      <c r="C25" s="155"/>
      <c r="D25" s="155"/>
      <c r="E25" s="155"/>
      <c r="F25" s="155"/>
      <c r="G25" s="155"/>
      <c r="H25" s="155"/>
      <c r="I25" s="155"/>
      <c r="J25" s="155"/>
      <c r="K25" s="155"/>
      <c r="L25" s="155"/>
      <c r="M25" s="115"/>
    </row>
    <row r="26" spans="1:13" ht="15">
      <c r="A26" s="155"/>
      <c r="B26" s="155"/>
      <c r="C26" s="155"/>
      <c r="D26" s="155"/>
      <c r="E26" s="155"/>
      <c r="F26" s="155"/>
      <c r="G26" s="155"/>
      <c r="H26" s="155"/>
      <c r="I26" s="155"/>
      <c r="J26" s="155"/>
      <c r="K26" s="155"/>
      <c r="L26" s="155"/>
      <c r="M26" s="115"/>
    </row>
    <row r="27" spans="1:13" ht="15">
      <c r="A27" s="155"/>
      <c r="B27" s="155"/>
      <c r="C27" s="155"/>
      <c r="D27" s="155"/>
      <c r="E27" s="155"/>
      <c r="F27" s="155"/>
      <c r="G27" s="155"/>
      <c r="H27" s="155"/>
      <c r="I27" s="155"/>
      <c r="J27" s="155"/>
      <c r="K27" s="155"/>
      <c r="L27" s="155"/>
      <c r="M27" s="115"/>
    </row>
    <row r="28" spans="1:13" ht="15">
      <c r="A28" s="155"/>
      <c r="B28" s="155"/>
      <c r="C28" s="155"/>
      <c r="D28" s="155"/>
      <c r="E28" s="155"/>
      <c r="F28" s="155"/>
      <c r="G28" s="155"/>
      <c r="H28" s="155"/>
      <c r="I28" s="155"/>
      <c r="J28" s="155"/>
      <c r="K28" s="155"/>
      <c r="L28" s="155"/>
      <c r="M28" s="115"/>
    </row>
    <row r="29" spans="1:13" ht="15">
      <c r="A29" s="155"/>
      <c r="B29" s="155"/>
      <c r="C29" s="155"/>
      <c r="D29" s="155"/>
      <c r="E29" s="155"/>
      <c r="F29" s="155"/>
      <c r="G29" s="155"/>
      <c r="H29" s="155"/>
      <c r="I29" s="155"/>
      <c r="J29" s="155"/>
      <c r="K29" s="155"/>
      <c r="L29" s="155"/>
      <c r="M29" s="115"/>
    </row>
    <row r="30" spans="1:13" ht="15">
      <c r="A30" s="155"/>
      <c r="B30" s="155"/>
      <c r="C30" s="155"/>
      <c r="D30" s="155"/>
      <c r="E30" s="155"/>
      <c r="F30" s="155"/>
      <c r="G30" s="155"/>
      <c r="H30" s="155"/>
      <c r="I30" s="155"/>
      <c r="J30" s="155"/>
      <c r="K30" s="155"/>
      <c r="L30" s="155"/>
      <c r="M30" s="115"/>
    </row>
    <row r="31" spans="1:13" ht="15">
      <c r="A31" s="155"/>
      <c r="B31" s="155"/>
      <c r="C31" s="155"/>
      <c r="D31" s="155"/>
      <c r="E31" s="155"/>
      <c r="F31" s="155"/>
      <c r="G31" s="155"/>
      <c r="H31" s="155"/>
      <c r="I31" s="155"/>
      <c r="J31" s="155"/>
      <c r="K31" s="155"/>
      <c r="L31" s="155"/>
      <c r="M31" s="115"/>
    </row>
    <row r="32" spans="1:13" ht="15">
      <c r="A32" s="155"/>
      <c r="B32" s="155"/>
      <c r="C32" s="155"/>
      <c r="D32" s="155"/>
      <c r="E32" s="155"/>
      <c r="F32" s="155"/>
      <c r="G32" s="155"/>
      <c r="H32" s="155"/>
      <c r="I32" s="155"/>
      <c r="J32" s="155"/>
      <c r="K32" s="155"/>
      <c r="L32" s="155"/>
      <c r="M32" s="115"/>
    </row>
    <row r="33" spans="1:13" ht="15">
      <c r="A33" s="155"/>
      <c r="B33" s="155"/>
      <c r="C33" s="155"/>
      <c r="D33" s="155"/>
      <c r="E33" s="155"/>
      <c r="F33" s="155"/>
      <c r="G33" s="155"/>
      <c r="H33" s="155"/>
      <c r="I33" s="155"/>
      <c r="J33" s="155"/>
      <c r="K33" s="155"/>
      <c r="L33" s="155"/>
      <c r="M33" s="115"/>
    </row>
    <row r="34" spans="1:13" ht="15">
      <c r="A34" s="155"/>
      <c r="B34" s="155"/>
      <c r="C34" s="155"/>
      <c r="D34" s="155"/>
      <c r="E34" s="155"/>
      <c r="F34" s="155"/>
      <c r="G34" s="155"/>
      <c r="H34" s="155"/>
      <c r="I34" s="155"/>
      <c r="J34" s="155"/>
      <c r="K34" s="155"/>
      <c r="L34" s="155"/>
      <c r="M34" s="115"/>
    </row>
    <row r="35" spans="1:13" ht="15">
      <c r="A35" s="155"/>
      <c r="B35" s="155"/>
      <c r="C35" s="155"/>
      <c r="D35" s="155"/>
      <c r="E35" s="155"/>
      <c r="F35" s="155"/>
      <c r="G35" s="155"/>
      <c r="H35" s="155"/>
      <c r="I35" s="155"/>
      <c r="J35" s="155"/>
      <c r="K35" s="155"/>
      <c r="L35" s="155"/>
      <c r="M35" s="115"/>
    </row>
    <row r="36" spans="1:13" ht="15">
      <c r="A36" s="155"/>
      <c r="B36" s="155"/>
      <c r="C36" s="155"/>
      <c r="D36" s="155"/>
      <c r="E36" s="155"/>
      <c r="F36" s="155"/>
      <c r="G36" s="155"/>
      <c r="H36" s="155"/>
      <c r="I36" s="155"/>
      <c r="J36" s="155"/>
      <c r="K36" s="155"/>
      <c r="L36" s="155"/>
      <c r="M36" s="115"/>
    </row>
    <row r="37" spans="1:13" ht="15">
      <c r="A37" s="155"/>
      <c r="B37" s="155"/>
      <c r="C37" s="155"/>
      <c r="D37" s="155"/>
      <c r="E37" s="155"/>
      <c r="F37" s="155"/>
      <c r="G37" s="155"/>
      <c r="H37" s="155"/>
      <c r="I37" s="155"/>
      <c r="J37" s="155"/>
      <c r="K37" s="155"/>
      <c r="L37" s="155"/>
      <c r="M37" s="115"/>
    </row>
    <row r="38" spans="1:13" ht="15">
      <c r="A38" s="155"/>
      <c r="B38" s="155"/>
      <c r="C38" s="155"/>
      <c r="D38" s="155"/>
      <c r="E38" s="155"/>
      <c r="F38" s="155"/>
      <c r="G38" s="155"/>
      <c r="H38" s="155"/>
      <c r="I38" s="155"/>
      <c r="J38" s="155"/>
      <c r="K38" s="155"/>
      <c r="L38" s="155"/>
      <c r="M38" s="115"/>
    </row>
    <row r="39" spans="1:13" ht="15">
      <c r="A39" s="155"/>
      <c r="B39" s="155"/>
      <c r="C39" s="155"/>
      <c r="D39" s="155"/>
      <c r="E39" s="155"/>
      <c r="F39" s="155"/>
      <c r="G39" s="155"/>
      <c r="H39" s="155"/>
      <c r="I39" s="155"/>
      <c r="J39" s="155"/>
      <c r="K39" s="155"/>
      <c r="L39" s="155"/>
      <c r="M39" s="115"/>
    </row>
    <row r="40" spans="1:13" ht="15">
      <c r="A40" s="155"/>
      <c r="B40" s="155"/>
      <c r="C40" s="155"/>
      <c r="D40" s="155"/>
      <c r="E40" s="155"/>
      <c r="F40" s="155"/>
      <c r="G40" s="155"/>
      <c r="H40" s="155"/>
      <c r="I40" s="155"/>
      <c r="J40" s="155"/>
      <c r="K40" s="155"/>
      <c r="L40" s="155"/>
      <c r="M40" s="115"/>
    </row>
    <row r="41" spans="1:13" ht="15">
      <c r="A41" s="155"/>
      <c r="B41" s="155"/>
      <c r="C41" s="155"/>
      <c r="D41" s="155"/>
      <c r="E41" s="155"/>
      <c r="F41" s="155"/>
      <c r="G41" s="155"/>
      <c r="H41" s="155"/>
      <c r="I41" s="155"/>
      <c r="J41" s="155"/>
      <c r="K41" s="155"/>
      <c r="L41" s="155"/>
      <c r="M41" s="115"/>
    </row>
    <row r="42" spans="1:13" ht="15">
      <c r="A42" s="155"/>
      <c r="B42" s="155"/>
      <c r="C42" s="155"/>
      <c r="D42" s="155"/>
      <c r="E42" s="155"/>
      <c r="F42" s="155"/>
      <c r="G42" s="155"/>
      <c r="H42" s="155"/>
      <c r="I42" s="155"/>
      <c r="J42" s="155"/>
      <c r="K42" s="155"/>
      <c r="L42" s="155"/>
      <c r="M42" s="115"/>
    </row>
    <row r="43" spans="1:13" ht="15">
      <c r="A43" s="273"/>
      <c r="B43" s="273"/>
      <c r="C43" s="273"/>
      <c r="D43" s="273"/>
      <c r="E43" s="273"/>
      <c r="F43" s="273"/>
      <c r="G43" s="273"/>
      <c r="H43" s="273"/>
      <c r="I43" s="273"/>
      <c r="J43" s="273"/>
      <c r="K43" s="273"/>
      <c r="L43" s="273"/>
      <c r="M43" s="115"/>
    </row>
    <row r="44" spans="1:13" ht="15">
      <c r="A44" s="155"/>
      <c r="B44" s="155"/>
      <c r="C44" s="155"/>
      <c r="D44" s="155"/>
      <c r="E44" s="155"/>
      <c r="F44" s="155"/>
      <c r="G44" s="155"/>
      <c r="H44" s="155"/>
      <c r="I44" s="155"/>
      <c r="J44" s="155"/>
      <c r="K44" s="155"/>
      <c r="L44" s="155"/>
      <c r="M44" s="115"/>
    </row>
    <row r="45" spans="1:13" ht="15">
      <c r="A45" s="155"/>
      <c r="B45" s="155"/>
      <c r="C45" s="155"/>
      <c r="D45" s="155"/>
      <c r="E45" s="326" t="s">
        <v>219</v>
      </c>
      <c r="F45" s="326"/>
      <c r="G45" s="326"/>
      <c r="H45" s="326"/>
      <c r="I45" s="155"/>
      <c r="J45" s="155"/>
      <c r="K45" s="155"/>
      <c r="L45" s="155"/>
      <c r="M45" s="115"/>
    </row>
    <row r="46" spans="1:13" ht="15">
      <c r="A46" s="155"/>
      <c r="B46" s="155"/>
      <c r="C46" s="155"/>
      <c r="D46" s="155"/>
      <c r="E46" s="155"/>
      <c r="F46" s="155"/>
      <c r="G46" s="155"/>
      <c r="H46" s="155"/>
      <c r="I46" s="155"/>
      <c r="J46" s="155"/>
      <c r="K46" s="155"/>
      <c r="L46" s="155"/>
      <c r="M46" s="115"/>
    </row>
    <row r="47" spans="1:13" ht="15">
      <c r="A47" s="331" t="s">
        <v>117</v>
      </c>
      <c r="B47" s="364" t="s">
        <v>154</v>
      </c>
      <c r="C47" s="364"/>
      <c r="D47" s="364"/>
      <c r="E47" s="364"/>
      <c r="F47" s="364"/>
      <c r="G47" s="364"/>
      <c r="H47" s="364"/>
      <c r="I47" s="364"/>
      <c r="J47" s="364"/>
      <c r="K47" s="364"/>
      <c r="L47" s="364"/>
      <c r="M47" s="195"/>
    </row>
    <row r="48" spans="1:13" ht="15">
      <c r="A48" s="333"/>
      <c r="B48" s="188">
        <v>2000</v>
      </c>
      <c r="C48" s="188">
        <v>2001</v>
      </c>
      <c r="D48" s="188">
        <v>2002</v>
      </c>
      <c r="E48" s="188">
        <v>2003</v>
      </c>
      <c r="F48" s="188">
        <v>2004</v>
      </c>
      <c r="G48" s="188">
        <v>2005</v>
      </c>
      <c r="H48" s="188">
        <v>2006</v>
      </c>
      <c r="I48" s="188">
        <v>2007</v>
      </c>
      <c r="J48" s="188">
        <v>2008</v>
      </c>
      <c r="K48" s="188">
        <v>2009</v>
      </c>
      <c r="L48" s="188">
        <v>2010</v>
      </c>
      <c r="M48" s="188">
        <v>2011</v>
      </c>
    </row>
    <row r="49" spans="1:14" ht="15">
      <c r="A49" s="155" t="s">
        <v>156</v>
      </c>
      <c r="B49" s="189">
        <v>110000</v>
      </c>
      <c r="C49" s="189">
        <v>130000</v>
      </c>
      <c r="D49" s="189">
        <v>140000</v>
      </c>
      <c r="E49" s="189">
        <v>140000</v>
      </c>
      <c r="F49" s="189">
        <v>160000</v>
      </c>
      <c r="G49" s="189">
        <v>188604.05062777156</v>
      </c>
      <c r="H49" s="189">
        <v>163119.31290658348</v>
      </c>
      <c r="I49" s="189">
        <v>209644.63889567798</v>
      </c>
      <c r="J49" s="189">
        <v>122632.58789934102</v>
      </c>
      <c r="K49" s="189">
        <v>232202.09254584223</v>
      </c>
      <c r="L49" s="189">
        <v>166381.5542372921</v>
      </c>
      <c r="M49" s="224">
        <v>156247</v>
      </c>
      <c r="N49" s="107"/>
    </row>
    <row r="50" spans="1:14" ht="15">
      <c r="A50" s="194" t="s">
        <v>155</v>
      </c>
      <c r="B50" s="116">
        <v>52048.686</v>
      </c>
      <c r="C50" s="116">
        <v>52490.832</v>
      </c>
      <c r="D50" s="116">
        <v>78070.044</v>
      </c>
      <c r="E50" s="116">
        <v>97646.939</v>
      </c>
      <c r="F50" s="116">
        <v>113592.48</v>
      </c>
      <c r="G50" s="116">
        <v>136412.216</v>
      </c>
      <c r="H50" s="116">
        <v>110892.513</v>
      </c>
      <c r="I50" s="116">
        <v>146396.449</v>
      </c>
      <c r="J50" s="116">
        <v>84998.301</v>
      </c>
      <c r="K50" s="116">
        <v>166183.932</v>
      </c>
      <c r="L50" s="116">
        <v>107921.734</v>
      </c>
      <c r="M50" s="192">
        <v>102373</v>
      </c>
      <c r="N50" s="107"/>
    </row>
    <row r="51" spans="1:13" ht="15">
      <c r="A51" s="114" t="s">
        <v>169</v>
      </c>
      <c r="B51" s="114"/>
      <c r="C51" s="225"/>
      <c r="D51" s="225"/>
      <c r="E51" s="225"/>
      <c r="F51" s="225"/>
      <c r="G51" s="225"/>
      <c r="H51" s="225"/>
      <c r="I51" s="225"/>
      <c r="J51" s="225"/>
      <c r="K51" s="225"/>
      <c r="L51" s="225"/>
      <c r="M51" s="226"/>
    </row>
    <row r="52" spans="1:13" ht="15">
      <c r="A52" s="114"/>
      <c r="B52" s="114"/>
      <c r="C52" s="114"/>
      <c r="D52" s="114"/>
      <c r="E52" s="114"/>
      <c r="F52" s="114"/>
      <c r="G52" s="114"/>
      <c r="H52" s="114"/>
      <c r="I52" s="114"/>
      <c r="J52" s="114"/>
      <c r="K52" s="114"/>
      <c r="L52" s="114"/>
      <c r="M52" s="115"/>
    </row>
    <row r="53" spans="1:13" ht="15">
      <c r="A53" s="155"/>
      <c r="B53" s="155"/>
      <c r="C53" s="155"/>
      <c r="D53" s="155"/>
      <c r="E53" s="155"/>
      <c r="F53" s="155"/>
      <c r="G53" s="155"/>
      <c r="H53" s="155"/>
      <c r="I53" s="155"/>
      <c r="J53" s="155"/>
      <c r="K53" s="155"/>
      <c r="L53" s="155"/>
      <c r="M53" s="115"/>
    </row>
    <row r="54" spans="1:13" ht="15">
      <c r="A54" s="155"/>
      <c r="B54" s="155"/>
      <c r="C54" s="155"/>
      <c r="D54" s="155"/>
      <c r="E54" s="155"/>
      <c r="F54" s="155"/>
      <c r="G54" s="155"/>
      <c r="H54" s="155"/>
      <c r="I54" s="155"/>
      <c r="J54" s="155"/>
      <c r="K54" s="155"/>
      <c r="L54" s="155"/>
      <c r="M54" s="115"/>
    </row>
    <row r="55" spans="1:13" ht="15">
      <c r="A55" s="155"/>
      <c r="B55" s="155"/>
      <c r="C55" s="155"/>
      <c r="D55" s="155"/>
      <c r="E55" s="155"/>
      <c r="F55" s="155"/>
      <c r="G55" s="155"/>
      <c r="H55" s="155"/>
      <c r="I55" s="155"/>
      <c r="J55" s="155"/>
      <c r="K55" s="155"/>
      <c r="L55" s="155"/>
      <c r="M55" s="115"/>
    </row>
    <row r="56" spans="1:13" ht="15">
      <c r="A56" s="155"/>
      <c r="B56" s="155"/>
      <c r="C56" s="155"/>
      <c r="D56" s="155"/>
      <c r="E56" s="155"/>
      <c r="F56" s="155"/>
      <c r="G56" s="155"/>
      <c r="H56" s="155"/>
      <c r="I56" s="155"/>
      <c r="J56" s="155"/>
      <c r="K56" s="155"/>
      <c r="L56" s="155"/>
      <c r="M56" s="115"/>
    </row>
    <row r="57" spans="1:13" ht="15">
      <c r="A57" s="155"/>
      <c r="B57" s="155"/>
      <c r="C57" s="155"/>
      <c r="D57" s="155"/>
      <c r="E57" s="155"/>
      <c r="F57" s="155"/>
      <c r="G57" s="155"/>
      <c r="H57" s="155"/>
      <c r="I57" s="155"/>
      <c r="J57" s="155"/>
      <c r="K57" s="155"/>
      <c r="L57" s="155"/>
      <c r="M57" s="115"/>
    </row>
    <row r="58" spans="1:13" ht="15">
      <c r="A58" s="155"/>
      <c r="B58" s="155"/>
      <c r="C58" s="155"/>
      <c r="D58" s="155"/>
      <c r="E58" s="155"/>
      <c r="F58" s="155"/>
      <c r="G58" s="155"/>
      <c r="H58" s="155"/>
      <c r="I58" s="155"/>
      <c r="J58" s="155"/>
      <c r="K58" s="155"/>
      <c r="L58" s="155"/>
      <c r="M58" s="115"/>
    </row>
    <row r="59" spans="1:13" ht="15">
      <c r="A59" s="155"/>
      <c r="B59" s="155"/>
      <c r="C59" s="155"/>
      <c r="D59" s="155"/>
      <c r="E59" s="155"/>
      <c r="F59" s="155"/>
      <c r="G59" s="155"/>
      <c r="H59" s="155"/>
      <c r="I59" s="155"/>
      <c r="J59" s="155"/>
      <c r="K59" s="155"/>
      <c r="L59" s="155"/>
      <c r="M59" s="115"/>
    </row>
    <row r="60" spans="1:13" ht="15">
      <c r="A60" s="155"/>
      <c r="B60" s="155"/>
      <c r="C60" s="155"/>
      <c r="D60" s="155"/>
      <c r="E60" s="155"/>
      <c r="F60" s="155"/>
      <c r="G60" s="155"/>
      <c r="H60" s="155"/>
      <c r="I60" s="155"/>
      <c r="J60" s="155"/>
      <c r="K60" s="155"/>
      <c r="L60" s="155"/>
      <c r="M60" s="115"/>
    </row>
    <row r="61" spans="1:13" ht="15">
      <c r="A61" s="155"/>
      <c r="B61" s="155"/>
      <c r="C61" s="155"/>
      <c r="D61" s="155"/>
      <c r="E61" s="155"/>
      <c r="F61" s="155"/>
      <c r="G61" s="155"/>
      <c r="H61" s="155"/>
      <c r="I61" s="155"/>
      <c r="J61" s="155"/>
      <c r="K61" s="155"/>
      <c r="L61" s="155"/>
      <c r="M61" s="115"/>
    </row>
    <row r="62" spans="1:13" ht="15">
      <c r="A62" s="155"/>
      <c r="B62" s="155"/>
      <c r="C62" s="155"/>
      <c r="D62" s="155"/>
      <c r="E62" s="155"/>
      <c r="F62" s="155"/>
      <c r="G62" s="155"/>
      <c r="H62" s="155"/>
      <c r="I62" s="155"/>
      <c r="J62" s="155"/>
      <c r="K62" s="155"/>
      <c r="L62" s="155"/>
      <c r="M62" s="115"/>
    </row>
    <row r="63" spans="1:13" ht="15">
      <c r="A63" s="155"/>
      <c r="B63" s="155"/>
      <c r="C63" s="155"/>
      <c r="D63" s="155"/>
      <c r="E63" s="155"/>
      <c r="F63" s="155"/>
      <c r="G63" s="155"/>
      <c r="H63" s="155"/>
      <c r="I63" s="155"/>
      <c r="J63" s="155"/>
      <c r="K63" s="155"/>
      <c r="L63" s="155"/>
      <c r="M63" s="115"/>
    </row>
    <row r="64" spans="1:13" ht="15">
      <c r="A64" s="155"/>
      <c r="B64" s="155"/>
      <c r="C64" s="155"/>
      <c r="D64" s="155"/>
      <c r="E64" s="155"/>
      <c r="F64" s="155"/>
      <c r="G64" s="155"/>
      <c r="H64" s="155"/>
      <c r="I64" s="155"/>
      <c r="J64" s="155"/>
      <c r="K64" s="155"/>
      <c r="L64" s="155"/>
      <c r="M64" s="115"/>
    </row>
    <row r="65" spans="1:13" ht="15">
      <c r="A65" s="155"/>
      <c r="B65" s="155"/>
      <c r="C65" s="155"/>
      <c r="D65" s="155"/>
      <c r="E65" s="155"/>
      <c r="F65" s="155"/>
      <c r="G65" s="155"/>
      <c r="H65" s="155"/>
      <c r="I65" s="155"/>
      <c r="J65" s="155"/>
      <c r="K65" s="155"/>
      <c r="L65" s="155"/>
      <c r="M65" s="115"/>
    </row>
    <row r="66" spans="1:13" ht="15">
      <c r="A66" s="155"/>
      <c r="B66" s="155"/>
      <c r="C66" s="155"/>
      <c r="D66" s="155"/>
      <c r="E66" s="155"/>
      <c r="F66" s="155"/>
      <c r="G66" s="155"/>
      <c r="H66" s="155"/>
      <c r="I66" s="155"/>
      <c r="J66" s="155"/>
      <c r="K66" s="155"/>
      <c r="L66" s="155"/>
      <c r="M66" s="115"/>
    </row>
    <row r="67" spans="1:13" ht="15">
      <c r="A67" s="155"/>
      <c r="B67" s="155"/>
      <c r="C67" s="155"/>
      <c r="D67" s="155"/>
      <c r="E67" s="155"/>
      <c r="F67" s="155"/>
      <c r="G67" s="155"/>
      <c r="H67" s="155"/>
      <c r="I67" s="155"/>
      <c r="J67" s="155"/>
      <c r="K67" s="155"/>
      <c r="L67" s="155"/>
      <c r="M67" s="115"/>
    </row>
    <row r="68" spans="1:13" ht="15">
      <c r="A68" s="155"/>
      <c r="B68" s="155"/>
      <c r="C68" s="155"/>
      <c r="D68" s="155"/>
      <c r="E68" s="155"/>
      <c r="F68" s="155"/>
      <c r="G68" s="155"/>
      <c r="H68" s="155"/>
      <c r="I68" s="155"/>
      <c r="J68" s="155"/>
      <c r="K68" s="155"/>
      <c r="L68" s="155"/>
      <c r="M68" s="115"/>
    </row>
    <row r="69" spans="1:13" ht="15">
      <c r="A69" s="155"/>
      <c r="B69" s="155"/>
      <c r="C69" s="155"/>
      <c r="D69" s="155"/>
      <c r="E69" s="155"/>
      <c r="F69" s="155"/>
      <c r="G69" s="155"/>
      <c r="H69" s="155"/>
      <c r="I69" s="155"/>
      <c r="J69" s="155"/>
      <c r="K69" s="155"/>
      <c r="L69" s="155"/>
      <c r="M69" s="115"/>
    </row>
    <row r="70" spans="1:13" ht="15">
      <c r="A70" s="155"/>
      <c r="B70" s="155"/>
      <c r="C70" s="155"/>
      <c r="D70" s="155"/>
      <c r="E70" s="155"/>
      <c r="F70" s="155"/>
      <c r="G70" s="155"/>
      <c r="H70" s="155"/>
      <c r="I70" s="155"/>
      <c r="J70" s="155"/>
      <c r="K70" s="155"/>
      <c r="L70" s="155"/>
      <c r="M70" s="115"/>
    </row>
    <row r="71" spans="1:13" ht="15">
      <c r="A71" s="155"/>
      <c r="B71" s="155"/>
      <c r="C71" s="155"/>
      <c r="D71" s="155"/>
      <c r="E71" s="155"/>
      <c r="F71" s="155"/>
      <c r="G71" s="155"/>
      <c r="H71" s="155"/>
      <c r="I71" s="155"/>
      <c r="J71" s="155"/>
      <c r="K71" s="155"/>
      <c r="L71" s="155"/>
      <c r="M71" s="115"/>
    </row>
    <row r="72" spans="1:13" ht="15">
      <c r="A72" s="155"/>
      <c r="B72" s="155"/>
      <c r="C72" s="155"/>
      <c r="D72" s="155"/>
      <c r="E72" s="155"/>
      <c r="F72" s="155"/>
      <c r="G72" s="155"/>
      <c r="H72" s="155"/>
      <c r="I72" s="155"/>
      <c r="J72" s="155"/>
      <c r="K72" s="155"/>
      <c r="L72" s="155"/>
      <c r="M72" s="115"/>
    </row>
    <row r="73" spans="1:13" ht="15">
      <c r="A73" s="155"/>
      <c r="B73" s="155"/>
      <c r="C73" s="155"/>
      <c r="D73" s="155"/>
      <c r="E73" s="155"/>
      <c r="F73" s="155"/>
      <c r="G73" s="155"/>
      <c r="H73" s="155"/>
      <c r="I73" s="155"/>
      <c r="J73" s="155"/>
      <c r="K73" s="155"/>
      <c r="L73" s="155"/>
      <c r="M73" s="115"/>
    </row>
    <row r="74" spans="1:13" ht="15">
      <c r="A74" s="115"/>
      <c r="B74" s="115"/>
      <c r="C74" s="115"/>
      <c r="D74" s="115"/>
      <c r="E74" s="115"/>
      <c r="F74" s="115"/>
      <c r="G74" s="115"/>
      <c r="H74" s="115"/>
      <c r="I74" s="115"/>
      <c r="J74" s="115"/>
      <c r="K74" s="115"/>
      <c r="L74" s="115"/>
      <c r="M74" s="115"/>
    </row>
    <row r="75" spans="1:13" ht="15">
      <c r="A75" s="115"/>
      <c r="B75" s="115"/>
      <c r="C75" s="115"/>
      <c r="D75" s="115"/>
      <c r="E75" s="115"/>
      <c r="F75" s="115"/>
      <c r="G75" s="115"/>
      <c r="H75" s="115"/>
      <c r="I75" s="115"/>
      <c r="J75" s="115"/>
      <c r="K75" s="115"/>
      <c r="L75" s="115"/>
      <c r="M75" s="115"/>
    </row>
    <row r="76" spans="1:13" ht="15">
      <c r="A76" s="115"/>
      <c r="B76" s="115"/>
      <c r="C76" s="115"/>
      <c r="D76" s="115"/>
      <c r="E76" s="115"/>
      <c r="F76" s="115"/>
      <c r="G76" s="115"/>
      <c r="H76" s="115"/>
      <c r="I76" s="115"/>
      <c r="J76" s="115"/>
      <c r="K76" s="115"/>
      <c r="L76" s="115"/>
      <c r="M76" s="115"/>
    </row>
    <row r="77" spans="1:13" ht="15">
      <c r="A77" s="115"/>
      <c r="B77" s="115"/>
      <c r="C77" s="115"/>
      <c r="D77" s="115"/>
      <c r="E77" s="115"/>
      <c r="F77" s="115"/>
      <c r="G77" s="115"/>
      <c r="H77" s="115"/>
      <c r="I77" s="115"/>
      <c r="J77" s="115"/>
      <c r="K77" s="115"/>
      <c r="L77" s="115"/>
      <c r="M77" s="115"/>
    </row>
    <row r="78" spans="1:13" ht="15">
      <c r="A78" s="115"/>
      <c r="B78" s="115"/>
      <c r="C78" s="115"/>
      <c r="D78" s="115"/>
      <c r="E78" s="115"/>
      <c r="F78" s="115"/>
      <c r="G78" s="115"/>
      <c r="H78" s="115"/>
      <c r="I78" s="115"/>
      <c r="J78" s="115"/>
      <c r="K78" s="115"/>
      <c r="L78" s="115"/>
      <c r="M78" s="115"/>
    </row>
    <row r="79" spans="1:13" ht="15">
      <c r="A79" s="115"/>
      <c r="B79" s="115"/>
      <c r="C79" s="115"/>
      <c r="D79" s="115"/>
      <c r="E79" s="115"/>
      <c r="F79" s="115"/>
      <c r="G79" s="115"/>
      <c r="H79" s="115"/>
      <c r="I79" s="115"/>
      <c r="J79" s="115"/>
      <c r="K79" s="115"/>
      <c r="L79" s="115"/>
      <c r="M79" s="115"/>
    </row>
    <row r="80" spans="1:13" ht="15">
      <c r="A80" s="115"/>
      <c r="B80" s="115"/>
      <c r="C80" s="115"/>
      <c r="D80" s="115"/>
      <c r="E80" s="115"/>
      <c r="F80" s="115"/>
      <c r="G80" s="115"/>
      <c r="H80" s="115"/>
      <c r="I80" s="115"/>
      <c r="J80" s="115"/>
      <c r="K80" s="115"/>
      <c r="L80" s="115"/>
      <c r="M80" s="115"/>
    </row>
    <row r="81" spans="1:13" ht="15">
      <c r="A81" s="115"/>
      <c r="B81" s="115"/>
      <c r="C81" s="115"/>
      <c r="D81" s="115"/>
      <c r="E81" s="115"/>
      <c r="F81" s="115"/>
      <c r="G81" s="115"/>
      <c r="H81" s="115"/>
      <c r="I81" s="115"/>
      <c r="J81" s="115"/>
      <c r="K81" s="115"/>
      <c r="L81" s="115"/>
      <c r="M81" s="115"/>
    </row>
    <row r="82" spans="1:13" ht="15">
      <c r="A82" s="115"/>
      <c r="B82" s="115"/>
      <c r="C82" s="115"/>
      <c r="D82" s="115"/>
      <c r="E82" s="115"/>
      <c r="F82" s="115"/>
      <c r="G82" s="115"/>
      <c r="H82" s="115"/>
      <c r="I82" s="115"/>
      <c r="J82" s="115"/>
      <c r="K82" s="115"/>
      <c r="L82" s="115"/>
      <c r="M82" s="115"/>
    </row>
    <row r="83" spans="1:13" ht="15">
      <c r="A83" s="115"/>
      <c r="B83" s="115"/>
      <c r="C83" s="115"/>
      <c r="D83" s="115"/>
      <c r="E83" s="115"/>
      <c r="F83" s="115"/>
      <c r="G83" s="115"/>
      <c r="H83" s="115"/>
      <c r="I83" s="115"/>
      <c r="J83" s="115"/>
      <c r="K83" s="115"/>
      <c r="L83" s="115"/>
      <c r="M83" s="115"/>
    </row>
    <row r="84" spans="1:13" ht="15">
      <c r="A84" s="115"/>
      <c r="B84" s="115"/>
      <c r="C84" s="115"/>
      <c r="D84" s="115"/>
      <c r="E84" s="115"/>
      <c r="F84" s="115"/>
      <c r="G84" s="115"/>
      <c r="H84" s="115"/>
      <c r="I84" s="115"/>
      <c r="J84" s="115"/>
      <c r="K84" s="115"/>
      <c r="L84" s="115"/>
      <c r="M84" s="115"/>
    </row>
    <row r="85" spans="1:13" ht="15">
      <c r="A85" s="115"/>
      <c r="B85" s="115"/>
      <c r="C85" s="115"/>
      <c r="D85" s="115"/>
      <c r="E85" s="115"/>
      <c r="F85" s="115"/>
      <c r="G85" s="115"/>
      <c r="H85" s="115"/>
      <c r="I85" s="115"/>
      <c r="J85" s="115"/>
      <c r="K85" s="115"/>
      <c r="L85" s="115"/>
      <c r="M85" s="115"/>
    </row>
    <row r="86" spans="1:13" ht="15">
      <c r="A86" s="115"/>
      <c r="B86" s="115"/>
      <c r="C86" s="115"/>
      <c r="D86" s="115"/>
      <c r="E86" s="115"/>
      <c r="F86" s="115"/>
      <c r="G86" s="115"/>
      <c r="H86" s="115"/>
      <c r="I86" s="115"/>
      <c r="J86" s="115"/>
      <c r="K86" s="115"/>
      <c r="L86" s="115"/>
      <c r="M86" s="115"/>
    </row>
    <row r="87" spans="1:13" ht="15">
      <c r="A87" s="115"/>
      <c r="B87" s="115"/>
      <c r="C87" s="115"/>
      <c r="D87" s="115"/>
      <c r="E87" s="115"/>
      <c r="F87" s="115"/>
      <c r="G87" s="115"/>
      <c r="H87" s="115"/>
      <c r="I87" s="115"/>
      <c r="J87" s="115"/>
      <c r="K87" s="115"/>
      <c r="L87" s="115"/>
      <c r="M87" s="115"/>
    </row>
  </sheetData>
  <sheetProtection/>
  <mergeCells count="8">
    <mergeCell ref="A47:A48"/>
    <mergeCell ref="B47:L47"/>
    <mergeCell ref="E3:H3"/>
    <mergeCell ref="E45:H45"/>
    <mergeCell ref="A6:A7"/>
    <mergeCell ref="B6:L6"/>
    <mergeCell ref="A12:A13"/>
    <mergeCell ref="B12:L12"/>
  </mergeCells>
  <printOptions/>
  <pageMargins left="0.7086614173228347" right="0.7086614173228347" top="0.7480314960629921" bottom="0.7480314960629921" header="0.31496062992125984" footer="0.31496062992125984"/>
  <pageSetup fitToHeight="3" fitToWidth="1" horizontalDpi="600" verticalDpi="600" orientation="landscape" scale="80"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M100"/>
  <sheetViews>
    <sheetView view="pageBreakPreview" zoomScaleSheetLayoutView="100" zoomScalePageLayoutView="0" workbookViewId="0" topLeftCell="A91">
      <selection activeCell="A51" sqref="A51:IV51"/>
    </sheetView>
  </sheetViews>
  <sheetFormatPr defaultColWidth="11.421875" defaultRowHeight="15"/>
  <cols>
    <col min="1" max="1" width="17.28125" style="0" customWidth="1"/>
    <col min="2" max="13" width="12.57421875" style="0" bestFit="1" customWidth="1"/>
  </cols>
  <sheetData>
    <row r="1" spans="1:13" ht="15">
      <c r="A1" s="115"/>
      <c r="B1" s="115"/>
      <c r="C1" s="115"/>
      <c r="D1" s="115"/>
      <c r="E1" s="115"/>
      <c r="F1" s="115"/>
      <c r="G1" s="115"/>
      <c r="H1" s="115"/>
      <c r="I1" s="115"/>
      <c r="J1" s="115"/>
      <c r="K1" s="115"/>
      <c r="L1" s="115"/>
      <c r="M1" s="115"/>
    </row>
    <row r="2" spans="1:13" ht="15">
      <c r="A2" s="115"/>
      <c r="B2" s="115"/>
      <c r="C2" s="115"/>
      <c r="D2" s="115"/>
      <c r="E2" s="115"/>
      <c r="F2" s="115"/>
      <c r="G2" s="115"/>
      <c r="H2" s="115"/>
      <c r="I2" s="115"/>
      <c r="J2" s="115"/>
      <c r="K2" s="115"/>
      <c r="L2" s="115"/>
      <c r="M2" s="115"/>
    </row>
    <row r="3" spans="1:13" ht="15">
      <c r="A3" s="115"/>
      <c r="B3" s="115"/>
      <c r="C3" s="115"/>
      <c r="D3" s="115"/>
      <c r="E3" s="369" t="s">
        <v>217</v>
      </c>
      <c r="F3" s="369"/>
      <c r="G3" s="369"/>
      <c r="H3" s="369"/>
      <c r="I3" s="115"/>
      <c r="J3" s="115"/>
      <c r="K3" s="115"/>
      <c r="L3" s="115"/>
      <c r="M3" s="115"/>
    </row>
    <row r="4" spans="1:13" ht="15">
      <c r="A4" s="115"/>
      <c r="B4" s="115"/>
      <c r="C4" s="115"/>
      <c r="D4" s="115"/>
      <c r="E4" s="115"/>
      <c r="F4" s="115"/>
      <c r="G4" s="115"/>
      <c r="H4" s="115"/>
      <c r="I4" s="115"/>
      <c r="J4" s="115"/>
      <c r="K4" s="115"/>
      <c r="L4" s="115"/>
      <c r="M4" s="115"/>
    </row>
    <row r="5" spans="1:13" ht="15">
      <c r="A5" s="115"/>
      <c r="B5" s="115"/>
      <c r="C5" s="115"/>
      <c r="D5" s="115"/>
      <c r="E5" s="115"/>
      <c r="F5" s="115"/>
      <c r="G5" s="115"/>
      <c r="H5" s="115"/>
      <c r="I5" s="115"/>
      <c r="J5" s="115"/>
      <c r="K5" s="115"/>
      <c r="L5" s="115"/>
      <c r="M5" s="115"/>
    </row>
    <row r="6" spans="1:13" ht="15">
      <c r="A6" s="331" t="s">
        <v>117</v>
      </c>
      <c r="B6" s="364" t="s">
        <v>164</v>
      </c>
      <c r="C6" s="364"/>
      <c r="D6" s="364"/>
      <c r="E6" s="364"/>
      <c r="F6" s="364"/>
      <c r="G6" s="364"/>
      <c r="H6" s="364"/>
      <c r="I6" s="364"/>
      <c r="J6" s="364"/>
      <c r="K6" s="364"/>
      <c r="L6" s="364"/>
      <c r="M6" s="177"/>
    </row>
    <row r="7" spans="1:13" ht="15">
      <c r="A7" s="333"/>
      <c r="B7" s="178">
        <v>2000</v>
      </c>
      <c r="C7" s="178">
        <v>2001</v>
      </c>
      <c r="D7" s="178">
        <v>2002</v>
      </c>
      <c r="E7" s="178">
        <v>2003</v>
      </c>
      <c r="F7" s="178">
        <v>2004</v>
      </c>
      <c r="G7" s="178">
        <v>2005</v>
      </c>
      <c r="H7" s="178">
        <v>2006</v>
      </c>
      <c r="I7" s="178">
        <v>2007</v>
      </c>
      <c r="J7" s="178">
        <v>2008</v>
      </c>
      <c r="K7" s="178">
        <v>2009</v>
      </c>
      <c r="L7" s="178">
        <v>2010</v>
      </c>
      <c r="M7" s="188">
        <v>2011</v>
      </c>
    </row>
    <row r="8" spans="1:13" ht="15">
      <c r="A8" s="180"/>
      <c r="B8" s="180"/>
      <c r="C8" s="180"/>
      <c r="D8" s="180"/>
      <c r="E8" s="180"/>
      <c r="F8" s="180"/>
      <c r="G8" s="180"/>
      <c r="H8" s="180"/>
      <c r="I8" s="180"/>
      <c r="J8" s="180"/>
      <c r="K8" s="180"/>
      <c r="L8" s="180"/>
      <c r="M8" s="115"/>
    </row>
    <row r="9" spans="1:13" ht="15">
      <c r="A9" s="155" t="s">
        <v>363</v>
      </c>
      <c r="B9" s="227">
        <v>44890</v>
      </c>
      <c r="C9" s="227">
        <v>46900</v>
      </c>
      <c r="D9" s="227">
        <v>47600</v>
      </c>
      <c r="E9" s="227">
        <v>48200</v>
      </c>
      <c r="F9" s="227">
        <v>48500</v>
      </c>
      <c r="G9" s="228">
        <v>50960.48</v>
      </c>
      <c r="H9" s="227">
        <v>50952.47</v>
      </c>
      <c r="I9" s="227">
        <v>50846.43</v>
      </c>
      <c r="J9" s="228">
        <v>52186.94</v>
      </c>
      <c r="K9" s="229">
        <v>53338.50999999999</v>
      </c>
      <c r="L9" s="229">
        <v>52654.94899999999</v>
      </c>
      <c r="M9" s="230">
        <v>53869</v>
      </c>
    </row>
    <row r="10" spans="1:13" ht="15">
      <c r="A10" s="185" t="s">
        <v>153</v>
      </c>
      <c r="B10" s="185"/>
      <c r="C10" s="185"/>
      <c r="D10" s="185"/>
      <c r="E10" s="185"/>
      <c r="F10" s="185"/>
      <c r="G10" s="185"/>
      <c r="H10" s="185"/>
      <c r="I10" s="185"/>
      <c r="J10" s="185"/>
      <c r="K10" s="185"/>
      <c r="L10" s="185"/>
      <c r="M10" s="191"/>
    </row>
    <row r="11" spans="1:13" ht="15">
      <c r="A11" s="155"/>
      <c r="B11" s="155"/>
      <c r="C11" s="155"/>
      <c r="D11" s="155"/>
      <c r="E11" s="155"/>
      <c r="F11" s="155"/>
      <c r="G11" s="155"/>
      <c r="H11" s="155"/>
      <c r="I11" s="155"/>
      <c r="J11" s="155"/>
      <c r="K11" s="155"/>
      <c r="L11" s="155"/>
      <c r="M11" s="191"/>
    </row>
    <row r="12" spans="1:13" ht="15">
      <c r="A12" s="331" t="s">
        <v>117</v>
      </c>
      <c r="B12" s="364" t="s">
        <v>175</v>
      </c>
      <c r="C12" s="364"/>
      <c r="D12" s="364"/>
      <c r="E12" s="364"/>
      <c r="F12" s="364"/>
      <c r="G12" s="364"/>
      <c r="H12" s="364"/>
      <c r="I12" s="364"/>
      <c r="J12" s="364"/>
      <c r="K12" s="364"/>
      <c r="L12" s="364"/>
      <c r="M12" s="115"/>
    </row>
    <row r="13" spans="1:13" ht="15">
      <c r="A13" s="333"/>
      <c r="B13" s="188">
        <v>2000</v>
      </c>
      <c r="C13" s="188">
        <v>2001</v>
      </c>
      <c r="D13" s="188">
        <v>2002</v>
      </c>
      <c r="E13" s="188">
        <v>2003</v>
      </c>
      <c r="F13" s="188">
        <v>2004</v>
      </c>
      <c r="G13" s="188">
        <v>2005</v>
      </c>
      <c r="H13" s="188">
        <v>2006</v>
      </c>
      <c r="I13" s="188">
        <v>2007</v>
      </c>
      <c r="J13" s="188">
        <v>2008</v>
      </c>
      <c r="K13" s="188">
        <v>2009</v>
      </c>
      <c r="L13" s="188">
        <v>2010</v>
      </c>
      <c r="M13" s="188">
        <v>2011</v>
      </c>
    </row>
    <row r="14" spans="1:13" ht="15">
      <c r="A14" s="155"/>
      <c r="B14" s="155"/>
      <c r="C14" s="155"/>
      <c r="D14" s="155"/>
      <c r="E14" s="155"/>
      <c r="F14" s="155"/>
      <c r="G14" s="155"/>
      <c r="H14" s="155"/>
      <c r="I14" s="155"/>
      <c r="J14" s="155"/>
      <c r="K14" s="155"/>
      <c r="L14" s="155"/>
      <c r="M14" s="115"/>
    </row>
    <row r="15" spans="1:13" ht="15">
      <c r="A15" s="155" t="s">
        <v>3</v>
      </c>
      <c r="B15" s="231">
        <v>999000</v>
      </c>
      <c r="C15" s="231">
        <v>905000</v>
      </c>
      <c r="D15" s="231">
        <v>999000</v>
      </c>
      <c r="E15" s="231">
        <v>1050000</v>
      </c>
      <c r="F15" s="231">
        <v>1100000</v>
      </c>
      <c r="G15" s="231">
        <v>1150000</v>
      </c>
      <c r="H15" s="231">
        <v>1288421.062698797</v>
      </c>
      <c r="I15" s="231">
        <v>1238234.2774814353</v>
      </c>
      <c r="J15" s="231">
        <v>1335073.7311692277</v>
      </c>
      <c r="K15" s="231">
        <v>1377980.9710091718</v>
      </c>
      <c r="L15" s="231">
        <v>1251053.3447276922</v>
      </c>
      <c r="M15" s="232">
        <v>1350717</v>
      </c>
    </row>
    <row r="16" spans="1:13" ht="15">
      <c r="A16" s="185" t="s">
        <v>174</v>
      </c>
      <c r="B16" s="185"/>
      <c r="C16" s="185"/>
      <c r="D16" s="185"/>
      <c r="E16" s="185"/>
      <c r="F16" s="185"/>
      <c r="G16" s="185"/>
      <c r="H16" s="185"/>
      <c r="I16" s="185"/>
      <c r="J16" s="185"/>
      <c r="K16" s="185"/>
      <c r="L16" s="185"/>
      <c r="M16" s="191"/>
    </row>
    <row r="17" spans="1:13" ht="15">
      <c r="A17" s="155"/>
      <c r="B17" s="155"/>
      <c r="C17" s="155"/>
      <c r="D17" s="155"/>
      <c r="E17" s="155"/>
      <c r="F17" s="155"/>
      <c r="G17" s="155"/>
      <c r="H17" s="155"/>
      <c r="I17" s="155"/>
      <c r="J17" s="155"/>
      <c r="K17" s="155"/>
      <c r="L17" s="155"/>
      <c r="M17" s="115"/>
    </row>
    <row r="18" spans="1:13" ht="15">
      <c r="A18" s="155"/>
      <c r="B18" s="233"/>
      <c r="C18" s="233"/>
      <c r="D18" s="233"/>
      <c r="E18" s="233"/>
      <c r="F18" s="233"/>
      <c r="G18" s="233"/>
      <c r="H18" s="233"/>
      <c r="I18" s="233"/>
      <c r="J18" s="233"/>
      <c r="K18" s="233"/>
      <c r="L18" s="233"/>
      <c r="M18" s="233"/>
    </row>
    <row r="19" spans="1:13" ht="15">
      <c r="A19" s="155"/>
      <c r="B19" s="155"/>
      <c r="C19" s="155"/>
      <c r="D19" s="155"/>
      <c r="E19" s="155"/>
      <c r="F19" s="155"/>
      <c r="G19" s="155"/>
      <c r="H19" s="155"/>
      <c r="I19" s="155"/>
      <c r="J19" s="155"/>
      <c r="K19" s="155"/>
      <c r="L19" s="155"/>
      <c r="M19" s="115"/>
    </row>
    <row r="20" spans="1:13" ht="15">
      <c r="A20" s="155"/>
      <c r="B20" s="155"/>
      <c r="C20" s="155"/>
      <c r="D20" s="155"/>
      <c r="E20" s="155"/>
      <c r="F20" s="155"/>
      <c r="G20" s="155"/>
      <c r="H20" s="155"/>
      <c r="I20" s="155"/>
      <c r="J20" s="155"/>
      <c r="K20" s="155"/>
      <c r="L20" s="155"/>
      <c r="M20" s="115"/>
    </row>
    <row r="21" spans="1:13" ht="15">
      <c r="A21" s="155"/>
      <c r="B21" s="155"/>
      <c r="C21" s="155"/>
      <c r="D21" s="155"/>
      <c r="E21" s="155"/>
      <c r="F21" s="155"/>
      <c r="G21" s="155"/>
      <c r="H21" s="155"/>
      <c r="I21" s="155"/>
      <c r="J21" s="155"/>
      <c r="K21" s="155"/>
      <c r="L21" s="155"/>
      <c r="M21" s="115"/>
    </row>
    <row r="22" spans="1:13" ht="15">
      <c r="A22" s="155"/>
      <c r="B22" s="155"/>
      <c r="C22" s="155"/>
      <c r="D22" s="155"/>
      <c r="E22" s="155"/>
      <c r="F22" s="155"/>
      <c r="G22" s="155"/>
      <c r="H22" s="155"/>
      <c r="I22" s="155"/>
      <c r="J22" s="155"/>
      <c r="K22" s="155"/>
      <c r="L22" s="155"/>
      <c r="M22" s="115"/>
    </row>
    <row r="23" spans="1:13" ht="15">
      <c r="A23" s="155"/>
      <c r="B23" s="155"/>
      <c r="C23" s="155"/>
      <c r="D23" s="155"/>
      <c r="E23" s="155"/>
      <c r="F23" s="155"/>
      <c r="G23" s="155"/>
      <c r="H23" s="155"/>
      <c r="I23" s="155"/>
      <c r="J23" s="155"/>
      <c r="K23" s="155"/>
      <c r="L23" s="155"/>
      <c r="M23" s="115"/>
    </row>
    <row r="24" spans="1:13" ht="15">
      <c r="A24" s="155"/>
      <c r="B24" s="155"/>
      <c r="C24" s="155"/>
      <c r="D24" s="155"/>
      <c r="E24" s="155"/>
      <c r="F24" s="155"/>
      <c r="G24" s="155"/>
      <c r="H24" s="155"/>
      <c r="I24" s="155"/>
      <c r="J24" s="155"/>
      <c r="K24" s="155"/>
      <c r="L24" s="155"/>
      <c r="M24" s="115"/>
    </row>
    <row r="25" spans="1:13" ht="15">
      <c r="A25" s="155"/>
      <c r="B25" s="155"/>
      <c r="C25" s="155"/>
      <c r="D25" s="155"/>
      <c r="E25" s="155"/>
      <c r="F25" s="155"/>
      <c r="G25" s="155"/>
      <c r="H25" s="155"/>
      <c r="I25" s="155"/>
      <c r="J25" s="155"/>
      <c r="K25" s="155"/>
      <c r="L25" s="155"/>
      <c r="M25" s="115"/>
    </row>
    <row r="26" spans="1:13" ht="15">
      <c r="A26" s="155"/>
      <c r="B26" s="155"/>
      <c r="C26" s="155"/>
      <c r="D26" s="155"/>
      <c r="E26" s="155"/>
      <c r="F26" s="155"/>
      <c r="G26" s="155"/>
      <c r="H26" s="155"/>
      <c r="I26" s="155"/>
      <c r="J26" s="155"/>
      <c r="K26" s="155"/>
      <c r="L26" s="155"/>
      <c r="M26" s="115"/>
    </row>
    <row r="27" spans="1:13" ht="15">
      <c r="A27" s="155"/>
      <c r="B27" s="155"/>
      <c r="C27" s="155"/>
      <c r="D27" s="155"/>
      <c r="E27" s="155"/>
      <c r="F27" s="155"/>
      <c r="G27" s="155"/>
      <c r="H27" s="155"/>
      <c r="I27" s="155"/>
      <c r="J27" s="155"/>
      <c r="K27" s="155"/>
      <c r="L27" s="155"/>
      <c r="M27" s="115"/>
    </row>
    <row r="28" spans="1:13" ht="15">
      <c r="A28" s="155"/>
      <c r="B28" s="155"/>
      <c r="C28" s="155"/>
      <c r="D28" s="155"/>
      <c r="E28" s="155"/>
      <c r="F28" s="155"/>
      <c r="G28" s="155"/>
      <c r="H28" s="155"/>
      <c r="I28" s="155"/>
      <c r="J28" s="155"/>
      <c r="K28" s="155"/>
      <c r="L28" s="155"/>
      <c r="M28" s="115"/>
    </row>
    <row r="29" spans="1:13" ht="15">
      <c r="A29" s="155"/>
      <c r="B29" s="155"/>
      <c r="C29" s="155"/>
      <c r="D29" s="155"/>
      <c r="E29" s="155"/>
      <c r="F29" s="155"/>
      <c r="G29" s="155"/>
      <c r="H29" s="155"/>
      <c r="I29" s="155"/>
      <c r="J29" s="155"/>
      <c r="K29" s="155"/>
      <c r="L29" s="155"/>
      <c r="M29" s="115"/>
    </row>
    <row r="30" spans="1:13" ht="15">
      <c r="A30" s="155"/>
      <c r="B30" s="155"/>
      <c r="C30" s="155"/>
      <c r="D30" s="155"/>
      <c r="E30" s="155"/>
      <c r="F30" s="155"/>
      <c r="G30" s="155"/>
      <c r="H30" s="155"/>
      <c r="I30" s="155"/>
      <c r="J30" s="155"/>
      <c r="K30" s="155"/>
      <c r="L30" s="155"/>
      <c r="M30" s="115"/>
    </row>
    <row r="31" spans="1:13" ht="15">
      <c r="A31" s="155"/>
      <c r="B31" s="155"/>
      <c r="C31" s="155"/>
      <c r="D31" s="155"/>
      <c r="E31" s="155"/>
      <c r="F31" s="155"/>
      <c r="G31" s="155"/>
      <c r="H31" s="155"/>
      <c r="I31" s="155"/>
      <c r="J31" s="155"/>
      <c r="K31" s="155"/>
      <c r="L31" s="155"/>
      <c r="M31" s="115"/>
    </row>
    <row r="32" spans="1:13" ht="15">
      <c r="A32" s="155"/>
      <c r="B32" s="155"/>
      <c r="C32" s="155"/>
      <c r="D32" s="155"/>
      <c r="E32" s="155"/>
      <c r="F32" s="155"/>
      <c r="G32" s="155"/>
      <c r="H32" s="155"/>
      <c r="I32" s="155"/>
      <c r="J32" s="155"/>
      <c r="K32" s="155"/>
      <c r="L32" s="155"/>
      <c r="M32" s="115"/>
    </row>
    <row r="33" spans="1:13" ht="15">
      <c r="A33" s="155"/>
      <c r="B33" s="155"/>
      <c r="C33" s="155"/>
      <c r="D33" s="155"/>
      <c r="E33" s="155"/>
      <c r="F33" s="155"/>
      <c r="G33" s="155"/>
      <c r="H33" s="155"/>
      <c r="I33" s="155"/>
      <c r="J33" s="155"/>
      <c r="K33" s="155"/>
      <c r="L33" s="155"/>
      <c r="M33" s="115"/>
    </row>
    <row r="34" spans="1:13" ht="15">
      <c r="A34" s="155"/>
      <c r="B34" s="155"/>
      <c r="C34" s="155"/>
      <c r="D34" s="155"/>
      <c r="E34" s="155"/>
      <c r="F34" s="155"/>
      <c r="G34" s="155"/>
      <c r="H34" s="155"/>
      <c r="I34" s="155"/>
      <c r="J34" s="155"/>
      <c r="K34" s="155"/>
      <c r="L34" s="155"/>
      <c r="M34" s="115"/>
    </row>
    <row r="35" spans="1:13" ht="15">
      <c r="A35" s="155"/>
      <c r="B35" s="155"/>
      <c r="C35" s="155"/>
      <c r="D35" s="155"/>
      <c r="E35" s="155"/>
      <c r="F35" s="155"/>
      <c r="G35" s="155"/>
      <c r="H35" s="155"/>
      <c r="I35" s="155"/>
      <c r="J35" s="155"/>
      <c r="K35" s="155"/>
      <c r="L35" s="155"/>
      <c r="M35" s="115"/>
    </row>
    <row r="36" spans="1:13" ht="15">
      <c r="A36" s="155"/>
      <c r="B36" s="155"/>
      <c r="C36" s="155"/>
      <c r="D36" s="155"/>
      <c r="E36" s="155"/>
      <c r="F36" s="155"/>
      <c r="G36" s="155"/>
      <c r="H36" s="155"/>
      <c r="I36" s="155"/>
      <c r="J36" s="155"/>
      <c r="K36" s="155"/>
      <c r="L36" s="155"/>
      <c r="M36" s="115"/>
    </row>
    <row r="37" spans="1:13" ht="15">
      <c r="A37" s="155"/>
      <c r="B37" s="155"/>
      <c r="C37" s="155"/>
      <c r="D37" s="155"/>
      <c r="E37" s="155"/>
      <c r="F37" s="155"/>
      <c r="G37" s="155"/>
      <c r="H37" s="155"/>
      <c r="I37" s="155"/>
      <c r="J37" s="155"/>
      <c r="K37" s="155"/>
      <c r="L37" s="155"/>
      <c r="M37" s="115"/>
    </row>
    <row r="38" spans="1:13" ht="15">
      <c r="A38" s="155"/>
      <c r="B38" s="155"/>
      <c r="C38" s="155"/>
      <c r="D38" s="155"/>
      <c r="E38" s="155"/>
      <c r="F38" s="155"/>
      <c r="G38" s="155"/>
      <c r="H38" s="155"/>
      <c r="I38" s="155"/>
      <c r="J38" s="155"/>
      <c r="K38" s="155"/>
      <c r="L38" s="155"/>
      <c r="M38" s="115"/>
    </row>
    <row r="39" spans="1:13" ht="15">
      <c r="A39" s="155"/>
      <c r="B39" s="155"/>
      <c r="C39" s="155"/>
      <c r="D39" s="155"/>
      <c r="E39" s="155"/>
      <c r="F39" s="155"/>
      <c r="G39" s="155"/>
      <c r="H39" s="155"/>
      <c r="I39" s="155"/>
      <c r="J39" s="155"/>
      <c r="K39" s="155"/>
      <c r="L39" s="155"/>
      <c r="M39" s="115"/>
    </row>
    <row r="40" spans="1:13" ht="15">
      <c r="A40" s="155"/>
      <c r="B40" s="155"/>
      <c r="C40" s="155"/>
      <c r="D40" s="155"/>
      <c r="E40" s="155"/>
      <c r="F40" s="155"/>
      <c r="G40" s="155"/>
      <c r="H40" s="155"/>
      <c r="I40" s="155"/>
      <c r="J40" s="155"/>
      <c r="K40" s="155"/>
      <c r="L40" s="155"/>
      <c r="M40" s="115"/>
    </row>
    <row r="41" spans="1:13" ht="15">
      <c r="A41" s="155"/>
      <c r="B41" s="155"/>
      <c r="C41" s="155"/>
      <c r="D41" s="155"/>
      <c r="E41" s="155"/>
      <c r="F41" s="155"/>
      <c r="G41" s="155"/>
      <c r="H41" s="155"/>
      <c r="I41" s="155"/>
      <c r="J41" s="155"/>
      <c r="K41" s="155"/>
      <c r="L41" s="155"/>
      <c r="M41" s="115"/>
    </row>
    <row r="42" spans="1:13" ht="15">
      <c r="A42" s="155"/>
      <c r="B42" s="155"/>
      <c r="C42" s="155"/>
      <c r="D42" s="155"/>
      <c r="E42" s="155"/>
      <c r="F42" s="155"/>
      <c r="G42" s="155"/>
      <c r="H42" s="155"/>
      <c r="I42" s="155"/>
      <c r="J42" s="155"/>
      <c r="K42" s="155"/>
      <c r="L42" s="155"/>
      <c r="M42" s="115"/>
    </row>
    <row r="43" spans="1:13" ht="15">
      <c r="A43" s="155"/>
      <c r="B43" s="155"/>
      <c r="C43" s="155"/>
      <c r="D43" s="155"/>
      <c r="E43" s="155"/>
      <c r="F43" s="155"/>
      <c r="G43" s="155"/>
      <c r="H43" s="155"/>
      <c r="I43" s="155"/>
      <c r="J43" s="155"/>
      <c r="K43" s="155"/>
      <c r="L43" s="155"/>
      <c r="M43" s="115"/>
    </row>
    <row r="44" spans="1:13" ht="15">
      <c r="A44" s="155"/>
      <c r="B44" s="155"/>
      <c r="C44" s="155"/>
      <c r="D44" s="155"/>
      <c r="E44" s="155"/>
      <c r="F44" s="155"/>
      <c r="G44" s="155"/>
      <c r="H44" s="155"/>
      <c r="I44" s="155"/>
      <c r="J44" s="155"/>
      <c r="K44" s="155"/>
      <c r="L44" s="155"/>
      <c r="M44" s="115"/>
    </row>
    <row r="45" spans="1:13" ht="15">
      <c r="A45" s="155"/>
      <c r="B45" s="155"/>
      <c r="C45" s="155"/>
      <c r="D45" s="155"/>
      <c r="E45" s="155"/>
      <c r="F45" s="155"/>
      <c r="G45" s="155"/>
      <c r="H45" s="155"/>
      <c r="I45" s="155"/>
      <c r="J45" s="155"/>
      <c r="K45" s="155"/>
      <c r="L45" s="155"/>
      <c r="M45" s="115"/>
    </row>
    <row r="46" spans="1:13" ht="15">
      <c r="A46" s="155"/>
      <c r="B46" s="155"/>
      <c r="C46" s="155"/>
      <c r="D46" s="155"/>
      <c r="E46" s="155"/>
      <c r="F46" s="155"/>
      <c r="G46" s="155"/>
      <c r="H46" s="155"/>
      <c r="I46" s="155"/>
      <c r="J46" s="155"/>
      <c r="K46" s="155"/>
      <c r="L46" s="155"/>
      <c r="M46" s="115"/>
    </row>
    <row r="47" spans="1:13" ht="15">
      <c r="A47" s="155"/>
      <c r="B47" s="155"/>
      <c r="C47" s="155"/>
      <c r="D47" s="155"/>
      <c r="E47" s="155"/>
      <c r="F47" s="155"/>
      <c r="G47" s="155"/>
      <c r="H47" s="155"/>
      <c r="I47" s="155"/>
      <c r="J47" s="155"/>
      <c r="K47" s="155"/>
      <c r="L47" s="155"/>
      <c r="M47" s="115"/>
    </row>
    <row r="48" spans="1:13" ht="15">
      <c r="A48" s="155"/>
      <c r="B48" s="155"/>
      <c r="C48" s="155"/>
      <c r="D48" s="155"/>
      <c r="E48" s="155"/>
      <c r="F48" s="155"/>
      <c r="G48" s="155"/>
      <c r="H48" s="155"/>
      <c r="I48" s="155"/>
      <c r="J48" s="155"/>
      <c r="K48" s="155"/>
      <c r="L48" s="155"/>
      <c r="M48" s="115"/>
    </row>
    <row r="49" spans="1:13" ht="15">
      <c r="A49" s="155"/>
      <c r="B49" s="155"/>
      <c r="C49" s="155"/>
      <c r="D49" s="155"/>
      <c r="E49" s="155"/>
      <c r="F49" s="155"/>
      <c r="G49" s="155"/>
      <c r="H49" s="155"/>
      <c r="I49" s="155"/>
      <c r="J49" s="155"/>
      <c r="K49" s="155"/>
      <c r="L49" s="155"/>
      <c r="M49" s="115"/>
    </row>
    <row r="50" spans="1:13" ht="15">
      <c r="A50" s="155"/>
      <c r="B50" s="155"/>
      <c r="C50" s="155"/>
      <c r="D50" s="155"/>
      <c r="E50" s="155"/>
      <c r="F50" s="155"/>
      <c r="G50" s="155"/>
      <c r="H50" s="155"/>
      <c r="I50" s="155"/>
      <c r="J50" s="155"/>
      <c r="K50" s="155"/>
      <c r="L50" s="155"/>
      <c r="M50" s="115"/>
    </row>
    <row r="51" spans="1:13" ht="15">
      <c r="A51" s="273"/>
      <c r="B51" s="273"/>
      <c r="C51" s="273"/>
      <c r="D51" s="273"/>
      <c r="E51" s="273"/>
      <c r="F51" s="273"/>
      <c r="G51" s="273"/>
      <c r="H51" s="273"/>
      <c r="I51" s="273"/>
      <c r="J51" s="273"/>
      <c r="K51" s="273"/>
      <c r="L51" s="273"/>
      <c r="M51" s="115"/>
    </row>
    <row r="52" spans="1:13" ht="15">
      <c r="A52" s="155"/>
      <c r="B52" s="155"/>
      <c r="C52" s="155"/>
      <c r="D52" s="155"/>
      <c r="E52" s="155"/>
      <c r="F52" s="155"/>
      <c r="G52" s="155"/>
      <c r="H52" s="155"/>
      <c r="I52" s="155"/>
      <c r="J52" s="155"/>
      <c r="K52" s="155"/>
      <c r="L52" s="155"/>
      <c r="M52" s="115"/>
    </row>
    <row r="53" spans="1:13" ht="15">
      <c r="A53" s="155"/>
      <c r="B53" s="155"/>
      <c r="C53" s="155"/>
      <c r="D53" s="155"/>
      <c r="E53" s="326" t="s">
        <v>218</v>
      </c>
      <c r="F53" s="326"/>
      <c r="G53" s="326"/>
      <c r="H53" s="326"/>
      <c r="I53" s="155"/>
      <c r="J53" s="155"/>
      <c r="K53" s="155"/>
      <c r="L53" s="155"/>
      <c r="M53" s="115"/>
    </row>
    <row r="54" spans="1:13" ht="15">
      <c r="A54" s="155"/>
      <c r="B54" s="155"/>
      <c r="C54" s="155"/>
      <c r="D54" s="155"/>
      <c r="E54" s="155"/>
      <c r="F54" s="155"/>
      <c r="G54" s="155"/>
      <c r="H54" s="155"/>
      <c r="I54" s="155"/>
      <c r="J54" s="155"/>
      <c r="K54" s="155"/>
      <c r="L54" s="155"/>
      <c r="M54" s="115"/>
    </row>
    <row r="55" spans="1:13" ht="15">
      <c r="A55" s="155"/>
      <c r="B55" s="155"/>
      <c r="C55" s="155"/>
      <c r="D55" s="155"/>
      <c r="E55" s="155"/>
      <c r="F55" s="155"/>
      <c r="G55" s="155"/>
      <c r="H55" s="155"/>
      <c r="I55" s="155"/>
      <c r="J55" s="155"/>
      <c r="K55" s="155"/>
      <c r="L55" s="155"/>
      <c r="M55" s="191"/>
    </row>
    <row r="56" spans="1:13" ht="15">
      <c r="A56" s="331" t="s">
        <v>117</v>
      </c>
      <c r="B56" s="364" t="s">
        <v>154</v>
      </c>
      <c r="C56" s="364"/>
      <c r="D56" s="364"/>
      <c r="E56" s="364"/>
      <c r="F56" s="364"/>
      <c r="G56" s="364"/>
      <c r="H56" s="364"/>
      <c r="I56" s="364"/>
      <c r="J56" s="364"/>
      <c r="K56" s="364"/>
      <c r="L56" s="364"/>
      <c r="M56" s="115"/>
    </row>
    <row r="57" spans="1:13" ht="15">
      <c r="A57" s="333"/>
      <c r="B57" s="188">
        <v>2000</v>
      </c>
      <c r="C57" s="188">
        <v>2001</v>
      </c>
      <c r="D57" s="188">
        <v>2002</v>
      </c>
      <c r="E57" s="188">
        <v>2003</v>
      </c>
      <c r="F57" s="188">
        <v>2004</v>
      </c>
      <c r="G57" s="188">
        <v>2005</v>
      </c>
      <c r="H57" s="188">
        <v>2006</v>
      </c>
      <c r="I57" s="188">
        <v>2007</v>
      </c>
      <c r="J57" s="188">
        <v>2008</v>
      </c>
      <c r="K57" s="188">
        <v>2009</v>
      </c>
      <c r="L57" s="188">
        <v>2010</v>
      </c>
      <c r="M57" s="188">
        <v>2011</v>
      </c>
    </row>
    <row r="58" spans="1:13" ht="15">
      <c r="A58" s="155" t="s">
        <v>156</v>
      </c>
      <c r="B58" s="231">
        <v>999000</v>
      </c>
      <c r="C58" s="231">
        <v>905000</v>
      </c>
      <c r="D58" s="231">
        <v>999000</v>
      </c>
      <c r="E58" s="231">
        <v>1050000</v>
      </c>
      <c r="F58" s="231">
        <v>1100000</v>
      </c>
      <c r="G58" s="231">
        <v>1150000</v>
      </c>
      <c r="H58" s="231">
        <v>1288421.062698797</v>
      </c>
      <c r="I58" s="231">
        <v>1238234.2774814353</v>
      </c>
      <c r="J58" s="231">
        <v>1335073.7311692277</v>
      </c>
      <c r="K58" s="231">
        <v>1377980.9710091718</v>
      </c>
      <c r="L58" s="231">
        <v>1251053.3447276922</v>
      </c>
      <c r="M58" s="231">
        <v>1350717</v>
      </c>
    </row>
    <row r="59" spans="1:13" ht="15">
      <c r="A59" s="194" t="s">
        <v>155</v>
      </c>
      <c r="B59" s="116">
        <v>596195.553</v>
      </c>
      <c r="C59" s="116">
        <v>545280.659</v>
      </c>
      <c r="D59" s="116">
        <v>654932.413</v>
      </c>
      <c r="E59" s="116">
        <v>706331.512</v>
      </c>
      <c r="F59" s="116">
        <v>693053.073</v>
      </c>
      <c r="G59" s="116">
        <v>738469.058</v>
      </c>
      <c r="H59" s="116">
        <v>823247.355</v>
      </c>
      <c r="I59" s="116">
        <v>776370.276</v>
      </c>
      <c r="J59" s="116">
        <v>836884.534</v>
      </c>
      <c r="K59" s="116">
        <v>850405.202</v>
      </c>
      <c r="L59" s="116">
        <v>781085.135</v>
      </c>
      <c r="M59" s="116">
        <v>853541</v>
      </c>
    </row>
    <row r="60" spans="1:13" ht="15">
      <c r="A60" s="114" t="s">
        <v>176</v>
      </c>
      <c r="B60" s="114"/>
      <c r="C60" s="114"/>
      <c r="D60" s="114"/>
      <c r="E60" s="114"/>
      <c r="F60" s="114"/>
      <c r="G60" s="114"/>
      <c r="H60" s="114"/>
      <c r="I60" s="114"/>
      <c r="J60" s="114"/>
      <c r="K60" s="114"/>
      <c r="L60" s="114"/>
      <c r="M60" s="115"/>
    </row>
    <row r="61" spans="1:13" ht="15">
      <c r="A61" s="114"/>
      <c r="B61" s="114"/>
      <c r="C61" s="114"/>
      <c r="D61" s="114"/>
      <c r="E61" s="114"/>
      <c r="F61" s="114"/>
      <c r="G61" s="114"/>
      <c r="H61" s="114"/>
      <c r="I61" s="114"/>
      <c r="J61" s="114"/>
      <c r="K61" s="114"/>
      <c r="L61" s="114"/>
      <c r="M61" s="115"/>
    </row>
    <row r="62" spans="1:13" ht="15">
      <c r="A62" s="155"/>
      <c r="B62" s="155"/>
      <c r="C62" s="155"/>
      <c r="D62" s="155"/>
      <c r="E62" s="155"/>
      <c r="F62" s="155"/>
      <c r="G62" s="155"/>
      <c r="H62" s="155"/>
      <c r="I62" s="155"/>
      <c r="J62" s="155"/>
      <c r="K62" s="155"/>
      <c r="L62" s="155"/>
      <c r="M62" s="115"/>
    </row>
    <row r="63" spans="1:13" ht="15">
      <c r="A63" s="155"/>
      <c r="B63" s="155"/>
      <c r="C63" s="155"/>
      <c r="D63" s="155"/>
      <c r="E63" s="155"/>
      <c r="F63" s="155"/>
      <c r="G63" s="155"/>
      <c r="H63" s="155"/>
      <c r="I63" s="155"/>
      <c r="J63" s="155"/>
      <c r="K63" s="155"/>
      <c r="L63" s="155"/>
      <c r="M63" s="115"/>
    </row>
    <row r="64" spans="1:13" ht="15">
      <c r="A64" s="155"/>
      <c r="B64" s="155"/>
      <c r="C64" s="155"/>
      <c r="D64" s="155"/>
      <c r="E64" s="155"/>
      <c r="F64" s="155"/>
      <c r="G64" s="155"/>
      <c r="H64" s="155"/>
      <c r="I64" s="155"/>
      <c r="J64" s="155"/>
      <c r="K64" s="155"/>
      <c r="L64" s="155"/>
      <c r="M64" s="115"/>
    </row>
    <row r="65" spans="1:13" ht="15">
      <c r="A65" s="155"/>
      <c r="B65" s="155"/>
      <c r="C65" s="155"/>
      <c r="D65" s="155"/>
      <c r="E65" s="155"/>
      <c r="F65" s="155"/>
      <c r="G65" s="155"/>
      <c r="H65" s="155"/>
      <c r="I65" s="155"/>
      <c r="J65" s="155"/>
      <c r="K65" s="155"/>
      <c r="L65" s="155"/>
      <c r="M65" s="115"/>
    </row>
    <row r="66" spans="1:13" ht="15">
      <c r="A66" s="155"/>
      <c r="B66" s="155"/>
      <c r="C66" s="155"/>
      <c r="D66" s="155"/>
      <c r="E66" s="155"/>
      <c r="F66" s="155"/>
      <c r="G66" s="155"/>
      <c r="H66" s="155"/>
      <c r="I66" s="155"/>
      <c r="J66" s="155"/>
      <c r="K66" s="155"/>
      <c r="L66" s="155"/>
      <c r="M66" s="115"/>
    </row>
    <row r="67" spans="1:13" ht="15">
      <c r="A67" s="155"/>
      <c r="B67" s="155"/>
      <c r="C67" s="155"/>
      <c r="D67" s="155"/>
      <c r="E67" s="155"/>
      <c r="F67" s="155"/>
      <c r="G67" s="155"/>
      <c r="H67" s="155"/>
      <c r="I67" s="155"/>
      <c r="J67" s="155"/>
      <c r="K67" s="155"/>
      <c r="L67" s="155"/>
      <c r="M67" s="115"/>
    </row>
    <row r="68" spans="1:13" ht="15">
      <c r="A68" s="155"/>
      <c r="B68" s="155"/>
      <c r="C68" s="155"/>
      <c r="D68" s="155"/>
      <c r="E68" s="155"/>
      <c r="F68" s="155"/>
      <c r="G68" s="155"/>
      <c r="H68" s="155"/>
      <c r="I68" s="155"/>
      <c r="J68" s="155"/>
      <c r="K68" s="155"/>
      <c r="L68" s="155"/>
      <c r="M68" s="115"/>
    </row>
    <row r="69" spans="1:13" ht="15">
      <c r="A69" s="155"/>
      <c r="B69" s="155"/>
      <c r="C69" s="155"/>
      <c r="D69" s="155"/>
      <c r="E69" s="155"/>
      <c r="F69" s="155"/>
      <c r="G69" s="155"/>
      <c r="H69" s="155"/>
      <c r="I69" s="155"/>
      <c r="J69" s="155"/>
      <c r="K69" s="155"/>
      <c r="L69" s="155"/>
      <c r="M69" s="115"/>
    </row>
    <row r="70" spans="1:13" ht="15">
      <c r="A70" s="155"/>
      <c r="B70" s="155"/>
      <c r="C70" s="155"/>
      <c r="D70" s="155"/>
      <c r="E70" s="155"/>
      <c r="F70" s="155"/>
      <c r="G70" s="155"/>
      <c r="H70" s="155"/>
      <c r="I70" s="155"/>
      <c r="J70" s="155"/>
      <c r="K70" s="155"/>
      <c r="L70" s="155"/>
      <c r="M70" s="115"/>
    </row>
    <row r="71" spans="1:13" ht="15">
      <c r="A71" s="155"/>
      <c r="B71" s="155"/>
      <c r="C71" s="155"/>
      <c r="D71" s="155"/>
      <c r="E71" s="155"/>
      <c r="F71" s="155"/>
      <c r="G71" s="155"/>
      <c r="H71" s="155"/>
      <c r="I71" s="155"/>
      <c r="J71" s="155"/>
      <c r="K71" s="155"/>
      <c r="L71" s="155"/>
      <c r="M71" s="115"/>
    </row>
    <row r="72" spans="1:13" ht="15">
      <c r="A72" s="155"/>
      <c r="B72" s="155"/>
      <c r="C72" s="155"/>
      <c r="D72" s="155"/>
      <c r="E72" s="155"/>
      <c r="F72" s="155"/>
      <c r="G72" s="155"/>
      <c r="H72" s="155"/>
      <c r="I72" s="155"/>
      <c r="J72" s="155"/>
      <c r="K72" s="155"/>
      <c r="L72" s="155"/>
      <c r="M72" s="115"/>
    </row>
    <row r="73" spans="1:13" ht="15">
      <c r="A73" s="155"/>
      <c r="B73" s="155"/>
      <c r="C73" s="155"/>
      <c r="D73" s="155"/>
      <c r="E73" s="155"/>
      <c r="F73" s="155"/>
      <c r="G73" s="155"/>
      <c r="H73" s="155"/>
      <c r="I73" s="155"/>
      <c r="J73" s="155"/>
      <c r="K73" s="155"/>
      <c r="L73" s="155"/>
      <c r="M73" s="115"/>
    </row>
    <row r="74" spans="1:13" ht="15">
      <c r="A74" s="155"/>
      <c r="B74" s="155"/>
      <c r="C74" s="155"/>
      <c r="D74" s="155"/>
      <c r="E74" s="155"/>
      <c r="F74" s="155"/>
      <c r="G74" s="155"/>
      <c r="H74" s="155"/>
      <c r="I74" s="155"/>
      <c r="J74" s="155"/>
      <c r="K74" s="155"/>
      <c r="L74" s="155"/>
      <c r="M74" s="115"/>
    </row>
    <row r="75" spans="1:13" ht="15">
      <c r="A75" s="155"/>
      <c r="B75" s="155"/>
      <c r="C75" s="155"/>
      <c r="D75" s="155"/>
      <c r="E75" s="155"/>
      <c r="F75" s="155"/>
      <c r="G75" s="155"/>
      <c r="H75" s="155"/>
      <c r="I75" s="155"/>
      <c r="J75" s="155"/>
      <c r="K75" s="155"/>
      <c r="L75" s="155"/>
      <c r="M75" s="115"/>
    </row>
    <row r="76" spans="1:13" ht="15">
      <c r="A76" s="155"/>
      <c r="B76" s="155"/>
      <c r="C76" s="155"/>
      <c r="D76" s="155"/>
      <c r="E76" s="155"/>
      <c r="F76" s="155"/>
      <c r="G76" s="155"/>
      <c r="H76" s="155"/>
      <c r="I76" s="155"/>
      <c r="J76" s="155"/>
      <c r="K76" s="155"/>
      <c r="L76" s="155"/>
      <c r="M76" s="115"/>
    </row>
    <row r="77" spans="1:13" ht="15">
      <c r="A77" s="155"/>
      <c r="B77" s="155"/>
      <c r="C77" s="155"/>
      <c r="D77" s="155"/>
      <c r="E77" s="155"/>
      <c r="F77" s="155"/>
      <c r="G77" s="155"/>
      <c r="H77" s="155"/>
      <c r="I77" s="155"/>
      <c r="J77" s="155"/>
      <c r="K77" s="155"/>
      <c r="L77" s="155"/>
      <c r="M77" s="115"/>
    </row>
    <row r="78" spans="1:13" ht="15">
      <c r="A78" s="155"/>
      <c r="B78" s="155"/>
      <c r="C78" s="155"/>
      <c r="D78" s="155"/>
      <c r="E78" s="155"/>
      <c r="F78" s="155"/>
      <c r="G78" s="155"/>
      <c r="H78" s="155"/>
      <c r="I78" s="155"/>
      <c r="J78" s="155"/>
      <c r="K78" s="155"/>
      <c r="L78" s="155"/>
      <c r="M78" s="115"/>
    </row>
    <row r="79" spans="1:13" ht="15">
      <c r="A79" s="155"/>
      <c r="B79" s="155"/>
      <c r="C79" s="155"/>
      <c r="D79" s="155"/>
      <c r="E79" s="155"/>
      <c r="F79" s="155"/>
      <c r="G79" s="155"/>
      <c r="H79" s="155"/>
      <c r="I79" s="155"/>
      <c r="J79" s="155"/>
      <c r="K79" s="155"/>
      <c r="L79" s="155"/>
      <c r="M79" s="115"/>
    </row>
    <row r="80" spans="1:13" ht="15">
      <c r="A80" s="155"/>
      <c r="B80" s="155"/>
      <c r="C80" s="155"/>
      <c r="D80" s="155"/>
      <c r="E80" s="155"/>
      <c r="F80" s="155"/>
      <c r="G80" s="155"/>
      <c r="H80" s="155"/>
      <c r="I80" s="155"/>
      <c r="J80" s="155"/>
      <c r="K80" s="155"/>
      <c r="L80" s="155"/>
      <c r="M80" s="115"/>
    </row>
    <row r="81" spans="1:13" ht="15">
      <c r="A81" s="155"/>
      <c r="B81" s="155"/>
      <c r="C81" s="155"/>
      <c r="D81" s="155"/>
      <c r="E81" s="155"/>
      <c r="F81" s="155"/>
      <c r="G81" s="155"/>
      <c r="H81" s="155"/>
      <c r="I81" s="155"/>
      <c r="J81" s="155"/>
      <c r="K81" s="155"/>
      <c r="L81" s="155"/>
      <c r="M81" s="115"/>
    </row>
    <row r="82" spans="1:13" ht="15">
      <c r="A82" s="155"/>
      <c r="B82" s="155"/>
      <c r="C82" s="155"/>
      <c r="D82" s="155"/>
      <c r="E82" s="155"/>
      <c r="F82" s="155"/>
      <c r="G82" s="155"/>
      <c r="H82" s="155"/>
      <c r="I82" s="155"/>
      <c r="J82" s="155"/>
      <c r="K82" s="155"/>
      <c r="L82" s="155"/>
      <c r="M82" s="115"/>
    </row>
    <row r="83" spans="1:13" ht="15">
      <c r="A83" s="155"/>
      <c r="B83" s="155"/>
      <c r="C83" s="155"/>
      <c r="D83" s="155"/>
      <c r="E83" s="155"/>
      <c r="F83" s="155"/>
      <c r="G83" s="155"/>
      <c r="H83" s="155"/>
      <c r="I83" s="155"/>
      <c r="J83" s="155"/>
      <c r="K83" s="155"/>
      <c r="L83" s="155"/>
      <c r="M83" s="115"/>
    </row>
    <row r="84" spans="1:13" ht="15">
      <c r="A84" s="115"/>
      <c r="B84" s="115"/>
      <c r="C84" s="115"/>
      <c r="D84" s="115"/>
      <c r="E84" s="115"/>
      <c r="F84" s="115"/>
      <c r="G84" s="115"/>
      <c r="H84" s="115"/>
      <c r="I84" s="115"/>
      <c r="J84" s="115"/>
      <c r="K84" s="115"/>
      <c r="L84" s="115"/>
      <c r="M84" s="115"/>
    </row>
    <row r="85" spans="1:13" ht="15">
      <c r="A85" s="115"/>
      <c r="B85" s="115"/>
      <c r="C85" s="115"/>
      <c r="D85" s="115"/>
      <c r="E85" s="115"/>
      <c r="F85" s="115"/>
      <c r="G85" s="115"/>
      <c r="H85" s="115"/>
      <c r="I85" s="115"/>
      <c r="J85" s="115"/>
      <c r="K85" s="115"/>
      <c r="L85" s="115"/>
      <c r="M85" s="115"/>
    </row>
    <row r="86" spans="1:13" ht="15">
      <c r="A86" s="115"/>
      <c r="B86" s="115"/>
      <c r="C86" s="115"/>
      <c r="D86" s="115"/>
      <c r="E86" s="115"/>
      <c r="F86" s="115"/>
      <c r="G86" s="115"/>
      <c r="H86" s="115"/>
      <c r="I86" s="115"/>
      <c r="J86" s="115"/>
      <c r="K86" s="115"/>
      <c r="L86" s="115"/>
      <c r="M86" s="115"/>
    </row>
    <row r="87" spans="1:13" ht="15">
      <c r="A87" s="115"/>
      <c r="B87" s="115"/>
      <c r="C87" s="115"/>
      <c r="D87" s="115"/>
      <c r="E87" s="115"/>
      <c r="F87" s="115"/>
      <c r="G87" s="115"/>
      <c r="H87" s="115"/>
      <c r="I87" s="115"/>
      <c r="J87" s="115"/>
      <c r="K87" s="115"/>
      <c r="L87" s="115"/>
      <c r="M87" s="115"/>
    </row>
    <row r="88" spans="1:13" ht="15">
      <c r="A88" s="115"/>
      <c r="B88" s="115"/>
      <c r="C88" s="115"/>
      <c r="D88" s="115"/>
      <c r="E88" s="115"/>
      <c r="F88" s="115"/>
      <c r="G88" s="115"/>
      <c r="H88" s="115"/>
      <c r="I88" s="115"/>
      <c r="J88" s="115"/>
      <c r="K88" s="115"/>
      <c r="L88" s="115"/>
      <c r="M88" s="115"/>
    </row>
    <row r="89" spans="1:13" ht="15">
      <c r="A89" s="115"/>
      <c r="B89" s="115"/>
      <c r="C89" s="115"/>
      <c r="D89" s="115"/>
      <c r="E89" s="115"/>
      <c r="F89" s="115"/>
      <c r="G89" s="115"/>
      <c r="H89" s="115"/>
      <c r="I89" s="115"/>
      <c r="J89" s="115"/>
      <c r="K89" s="115"/>
      <c r="L89" s="115"/>
      <c r="M89" s="115"/>
    </row>
    <row r="90" spans="1:13" ht="15">
      <c r="A90" s="115"/>
      <c r="B90" s="115"/>
      <c r="C90" s="115"/>
      <c r="D90" s="115"/>
      <c r="E90" s="115"/>
      <c r="F90" s="115"/>
      <c r="G90" s="115"/>
      <c r="H90" s="115"/>
      <c r="I90" s="115"/>
      <c r="J90" s="115"/>
      <c r="K90" s="115"/>
      <c r="L90" s="115"/>
      <c r="M90" s="115"/>
    </row>
    <row r="91" spans="1:13" ht="15">
      <c r="A91" s="115"/>
      <c r="B91" s="115"/>
      <c r="C91" s="115"/>
      <c r="D91" s="115"/>
      <c r="E91" s="115"/>
      <c r="F91" s="115"/>
      <c r="G91" s="115"/>
      <c r="H91" s="115"/>
      <c r="I91" s="115"/>
      <c r="J91" s="115"/>
      <c r="K91" s="115"/>
      <c r="L91" s="115"/>
      <c r="M91" s="115"/>
    </row>
    <row r="92" spans="1:13" ht="15">
      <c r="A92" s="115"/>
      <c r="B92" s="115"/>
      <c r="C92" s="115"/>
      <c r="D92" s="115"/>
      <c r="E92" s="115"/>
      <c r="F92" s="115"/>
      <c r="G92" s="115"/>
      <c r="H92" s="115"/>
      <c r="I92" s="115"/>
      <c r="J92" s="115"/>
      <c r="K92" s="115"/>
      <c r="L92" s="115"/>
      <c r="M92" s="115"/>
    </row>
    <row r="93" spans="1:13" ht="15">
      <c r="A93" s="115"/>
      <c r="B93" s="115"/>
      <c r="C93" s="115"/>
      <c r="D93" s="115"/>
      <c r="E93" s="115"/>
      <c r="F93" s="115"/>
      <c r="G93" s="115"/>
      <c r="H93" s="115"/>
      <c r="I93" s="115"/>
      <c r="J93" s="115"/>
      <c r="K93" s="115"/>
      <c r="L93" s="115"/>
      <c r="M93" s="115"/>
    </row>
    <row r="94" spans="1:13" ht="15">
      <c r="A94" s="115"/>
      <c r="B94" s="115"/>
      <c r="C94" s="115"/>
      <c r="D94" s="115"/>
      <c r="E94" s="115"/>
      <c r="F94" s="115"/>
      <c r="G94" s="115"/>
      <c r="H94" s="115"/>
      <c r="I94" s="115"/>
      <c r="J94" s="115"/>
      <c r="K94" s="115"/>
      <c r="L94" s="115"/>
      <c r="M94" s="115"/>
    </row>
    <row r="95" spans="1:13" ht="15">
      <c r="A95" s="115"/>
      <c r="B95" s="115"/>
      <c r="C95" s="115"/>
      <c r="D95" s="115"/>
      <c r="E95" s="115"/>
      <c r="F95" s="115"/>
      <c r="G95" s="115"/>
      <c r="H95" s="115"/>
      <c r="I95" s="115"/>
      <c r="J95" s="115"/>
      <c r="K95" s="115"/>
      <c r="L95" s="115"/>
      <c r="M95" s="115"/>
    </row>
    <row r="96" spans="1:13" ht="15">
      <c r="A96" s="115"/>
      <c r="B96" s="115"/>
      <c r="C96" s="115"/>
      <c r="D96" s="115"/>
      <c r="E96" s="115"/>
      <c r="F96" s="115"/>
      <c r="G96" s="115"/>
      <c r="H96" s="115"/>
      <c r="I96" s="115"/>
      <c r="J96" s="115"/>
      <c r="K96" s="115"/>
      <c r="L96" s="115"/>
      <c r="M96" s="115"/>
    </row>
    <row r="97" spans="1:13" ht="15">
      <c r="A97" s="115"/>
      <c r="B97" s="115"/>
      <c r="C97" s="115"/>
      <c r="D97" s="115"/>
      <c r="E97" s="115"/>
      <c r="F97" s="115"/>
      <c r="G97" s="115"/>
      <c r="H97" s="115"/>
      <c r="I97" s="115"/>
      <c r="J97" s="115"/>
      <c r="K97" s="115"/>
      <c r="L97" s="115"/>
      <c r="M97" s="115"/>
    </row>
    <row r="98" spans="1:13" ht="15">
      <c r="A98" s="115"/>
      <c r="B98" s="115"/>
      <c r="C98" s="115"/>
      <c r="D98" s="115"/>
      <c r="E98" s="115"/>
      <c r="F98" s="115"/>
      <c r="G98" s="115"/>
      <c r="H98" s="115"/>
      <c r="I98" s="115"/>
      <c r="J98" s="115"/>
      <c r="K98" s="115"/>
      <c r="L98" s="115"/>
      <c r="M98" s="115"/>
    </row>
    <row r="99" spans="1:13" ht="15">
      <c r="A99" s="115"/>
      <c r="B99" s="115"/>
      <c r="C99" s="115"/>
      <c r="D99" s="115"/>
      <c r="E99" s="115"/>
      <c r="F99" s="115"/>
      <c r="G99" s="115"/>
      <c r="H99" s="115"/>
      <c r="I99" s="115"/>
      <c r="J99" s="115"/>
      <c r="K99" s="115"/>
      <c r="L99" s="115"/>
      <c r="M99" s="115"/>
    </row>
    <row r="100" spans="1:13" ht="15">
      <c r="A100" s="115"/>
      <c r="B100" s="115"/>
      <c r="C100" s="115"/>
      <c r="D100" s="115"/>
      <c r="E100" s="115"/>
      <c r="F100" s="115"/>
      <c r="G100" s="115"/>
      <c r="H100" s="115"/>
      <c r="I100" s="115"/>
      <c r="J100" s="115"/>
      <c r="K100" s="115"/>
      <c r="L100" s="115"/>
      <c r="M100" s="115"/>
    </row>
  </sheetData>
  <sheetProtection/>
  <mergeCells count="8">
    <mergeCell ref="A56:A57"/>
    <mergeCell ref="B56:L56"/>
    <mergeCell ref="E3:H3"/>
    <mergeCell ref="E53:H53"/>
    <mergeCell ref="A6:A7"/>
    <mergeCell ref="B6:L6"/>
    <mergeCell ref="A12:A13"/>
    <mergeCell ref="B12:L12"/>
  </mergeCells>
  <printOptions/>
  <pageMargins left="0.7086614173228347" right="0.7086614173228347" top="0.31" bottom="0.7480314960629921" header="0.31496062992125984" footer="0.31496062992125984"/>
  <pageSetup fitToHeight="3" fitToWidth="1" horizontalDpi="600" verticalDpi="600" orientation="landscape"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38"/>
  <sheetViews>
    <sheetView view="pageBreakPreview" zoomScaleSheetLayoutView="100" zoomScalePageLayoutView="0" workbookViewId="0" topLeftCell="A22">
      <selection activeCell="F7" sqref="F7"/>
    </sheetView>
  </sheetViews>
  <sheetFormatPr defaultColWidth="11.421875" defaultRowHeight="15"/>
  <cols>
    <col min="1" max="1" width="10.57421875" style="0" customWidth="1"/>
    <col min="2" max="2" width="18.00390625" style="0" bestFit="1" customWidth="1"/>
    <col min="3" max="4" width="16.140625" style="0" customWidth="1"/>
    <col min="5" max="5" width="32.8515625" style="0" customWidth="1"/>
    <col min="6" max="6" width="13.57421875" style="91" customWidth="1"/>
  </cols>
  <sheetData>
    <row r="1" spans="1:6" s="1" customFormat="1" ht="15">
      <c r="A1" s="305" t="s">
        <v>103</v>
      </c>
      <c r="B1" s="305"/>
      <c r="C1" s="305"/>
      <c r="D1" s="305"/>
      <c r="E1" s="305"/>
      <c r="F1" s="86"/>
    </row>
    <row r="2" spans="1:6" s="1" customFormat="1" ht="15">
      <c r="A2" s="38"/>
      <c r="B2" s="38"/>
      <c r="C2" s="38"/>
      <c r="D2" s="38"/>
      <c r="E2" s="38"/>
      <c r="F2" s="87"/>
    </row>
    <row r="3" spans="1:6" s="1" customFormat="1" ht="15">
      <c r="A3" s="39" t="s">
        <v>102</v>
      </c>
      <c r="B3" s="306" t="s">
        <v>101</v>
      </c>
      <c r="C3" s="306"/>
      <c r="D3" s="306"/>
      <c r="E3" s="306"/>
      <c r="F3" s="88" t="s">
        <v>100</v>
      </c>
    </row>
    <row r="4" spans="1:6" s="1" customFormat="1" ht="15">
      <c r="A4" s="38"/>
      <c r="B4" s="38"/>
      <c r="C4" s="38"/>
      <c r="D4" s="38"/>
      <c r="E4" s="38"/>
      <c r="F4" s="92"/>
    </row>
    <row r="5" spans="1:6" s="1" customFormat="1" ht="15.75">
      <c r="A5" s="40"/>
      <c r="B5" s="307" t="s">
        <v>104</v>
      </c>
      <c r="C5" s="307"/>
      <c r="D5" s="307"/>
      <c r="E5" s="307"/>
      <c r="F5" s="93"/>
    </row>
    <row r="6" spans="1:6" s="1" customFormat="1" ht="15" customHeight="1">
      <c r="A6" s="41">
        <v>1</v>
      </c>
      <c r="B6" s="304" t="s">
        <v>118</v>
      </c>
      <c r="C6" s="304"/>
      <c r="D6" s="304"/>
      <c r="E6" s="304"/>
      <c r="F6" s="94">
        <v>4</v>
      </c>
    </row>
    <row r="7" spans="1:6" s="1" customFormat="1" ht="15" customHeight="1">
      <c r="A7" s="41">
        <v>2</v>
      </c>
      <c r="B7" s="304" t="s">
        <v>14</v>
      </c>
      <c r="C7" s="304"/>
      <c r="D7" s="304"/>
      <c r="E7" s="304"/>
      <c r="F7" s="94">
        <v>5</v>
      </c>
    </row>
    <row r="8" spans="1:6" s="1" customFormat="1" ht="15" customHeight="1">
      <c r="A8" s="41">
        <v>3</v>
      </c>
      <c r="B8" s="304" t="s">
        <v>119</v>
      </c>
      <c r="C8" s="304"/>
      <c r="D8" s="304"/>
      <c r="E8" s="304"/>
      <c r="F8" s="270">
        <v>6</v>
      </c>
    </row>
    <row r="9" spans="1:6" s="1" customFormat="1" ht="15" customHeight="1">
      <c r="A9" s="41">
        <v>4</v>
      </c>
      <c r="B9" s="304" t="s">
        <v>105</v>
      </c>
      <c r="C9" s="304"/>
      <c r="D9" s="304"/>
      <c r="E9" s="304"/>
      <c r="F9" s="270">
        <v>7</v>
      </c>
    </row>
    <row r="10" spans="1:20" s="1" customFormat="1" ht="15" customHeight="1">
      <c r="A10" s="41">
        <v>5</v>
      </c>
      <c r="B10" s="304" t="s">
        <v>106</v>
      </c>
      <c r="C10" s="304"/>
      <c r="D10" s="304"/>
      <c r="E10" s="304"/>
      <c r="F10" s="270">
        <v>9</v>
      </c>
      <c r="G10" s="9"/>
      <c r="H10" s="9"/>
      <c r="I10" s="9"/>
      <c r="J10" s="9"/>
      <c r="K10" s="9"/>
      <c r="L10" s="9"/>
      <c r="M10" s="9"/>
      <c r="N10" s="9"/>
      <c r="O10" s="9"/>
      <c r="P10" s="9"/>
      <c r="Q10" s="9"/>
      <c r="R10" s="9"/>
      <c r="S10" s="9"/>
      <c r="T10" s="9"/>
    </row>
    <row r="11" spans="1:20" s="1" customFormat="1" ht="15" customHeight="1">
      <c r="A11" s="41">
        <v>6</v>
      </c>
      <c r="B11" s="304" t="s">
        <v>138</v>
      </c>
      <c r="C11" s="304"/>
      <c r="D11" s="304"/>
      <c r="E11" s="304"/>
      <c r="F11" s="270">
        <v>10</v>
      </c>
      <c r="G11" s="10"/>
      <c r="H11" s="10"/>
      <c r="I11" s="10"/>
      <c r="J11" s="10"/>
      <c r="K11" s="10"/>
      <c r="L11" s="10"/>
      <c r="M11" s="10"/>
      <c r="N11" s="10"/>
      <c r="O11" s="10"/>
      <c r="P11" s="10"/>
      <c r="Q11" s="10"/>
      <c r="R11" s="10"/>
      <c r="S11" s="10"/>
      <c r="T11" s="10"/>
    </row>
    <row r="12" spans="1:20" s="1" customFormat="1" ht="15" customHeight="1">
      <c r="A12" s="41">
        <v>7</v>
      </c>
      <c r="B12" s="304" t="s">
        <v>107</v>
      </c>
      <c r="C12" s="304"/>
      <c r="D12" s="304"/>
      <c r="E12" s="304"/>
      <c r="F12" s="270">
        <v>11</v>
      </c>
      <c r="G12" s="4"/>
      <c r="H12" s="4"/>
      <c r="I12" s="4"/>
      <c r="J12" s="4"/>
      <c r="K12" s="4"/>
      <c r="L12" s="4"/>
      <c r="M12" s="4"/>
      <c r="N12" s="4"/>
      <c r="O12" s="4"/>
      <c r="P12" s="4"/>
      <c r="Q12" s="4"/>
      <c r="R12" s="4"/>
      <c r="S12" s="4"/>
      <c r="T12" s="4"/>
    </row>
    <row r="13" spans="1:20" s="1" customFormat="1" ht="15" customHeight="1">
      <c r="A13" s="41"/>
      <c r="B13" s="42"/>
      <c r="C13" s="42"/>
      <c r="D13" s="42"/>
      <c r="E13" s="42"/>
      <c r="F13" s="95"/>
      <c r="G13" s="4"/>
      <c r="H13" s="4"/>
      <c r="I13" s="4"/>
      <c r="J13" s="4"/>
      <c r="K13" s="4"/>
      <c r="L13" s="4"/>
      <c r="M13" s="4"/>
      <c r="N13" s="4"/>
      <c r="O13" s="4"/>
      <c r="P13" s="4"/>
      <c r="Q13" s="4"/>
      <c r="R13" s="4"/>
      <c r="S13" s="4"/>
      <c r="T13" s="4"/>
    </row>
    <row r="14" spans="1:20" s="1" customFormat="1" ht="15" customHeight="1">
      <c r="A14" s="41"/>
      <c r="B14" s="43" t="s">
        <v>108</v>
      </c>
      <c r="C14" s="42"/>
      <c r="D14" s="42"/>
      <c r="E14" s="42"/>
      <c r="F14" s="95"/>
      <c r="G14" s="4"/>
      <c r="H14" s="4"/>
      <c r="I14" s="4"/>
      <c r="J14" s="4"/>
      <c r="K14" s="4"/>
      <c r="L14" s="4"/>
      <c r="M14" s="4"/>
      <c r="N14" s="4"/>
      <c r="O14" s="4"/>
      <c r="P14" s="4"/>
      <c r="Q14" s="4"/>
      <c r="R14" s="4"/>
      <c r="S14" s="4"/>
      <c r="T14" s="4"/>
    </row>
    <row r="15" spans="1:20" s="1" customFormat="1" ht="15" customHeight="1">
      <c r="A15" s="41">
        <v>8</v>
      </c>
      <c r="B15" s="304" t="s">
        <v>403</v>
      </c>
      <c r="C15" s="304"/>
      <c r="D15" s="304"/>
      <c r="E15" s="304"/>
      <c r="F15" s="270">
        <v>12</v>
      </c>
      <c r="G15" s="4"/>
      <c r="H15" s="4"/>
      <c r="I15" s="4"/>
      <c r="J15" s="4"/>
      <c r="K15" s="4"/>
      <c r="L15" s="4"/>
      <c r="M15" s="4"/>
      <c r="N15" s="4"/>
      <c r="O15" s="4"/>
      <c r="P15" s="4"/>
      <c r="Q15" s="4"/>
      <c r="R15" s="4"/>
      <c r="S15" s="4"/>
      <c r="T15" s="4"/>
    </row>
    <row r="16" spans="1:20" s="1" customFormat="1" ht="15" customHeight="1">
      <c r="A16" s="41">
        <v>9</v>
      </c>
      <c r="B16" s="304" t="s">
        <v>402</v>
      </c>
      <c r="C16" s="304"/>
      <c r="D16" s="304"/>
      <c r="E16" s="304"/>
      <c r="F16" s="270">
        <v>13</v>
      </c>
      <c r="G16" s="4"/>
      <c r="H16" s="4"/>
      <c r="I16" s="4"/>
      <c r="J16" s="4"/>
      <c r="K16" s="4"/>
      <c r="L16" s="4"/>
      <c r="M16" s="4"/>
      <c r="N16" s="4"/>
      <c r="O16" s="4"/>
      <c r="P16" s="4"/>
      <c r="Q16" s="4"/>
      <c r="R16" s="4"/>
      <c r="S16" s="4"/>
      <c r="T16" s="4"/>
    </row>
    <row r="17" spans="1:20" s="1" customFormat="1" ht="15" customHeight="1">
      <c r="A17" s="41"/>
      <c r="B17" s="85"/>
      <c r="C17" s="85"/>
      <c r="D17" s="85"/>
      <c r="E17" s="85"/>
      <c r="F17" s="94"/>
      <c r="G17" s="4"/>
      <c r="H17" s="4"/>
      <c r="I17" s="4"/>
      <c r="J17" s="4"/>
      <c r="K17" s="4"/>
      <c r="L17" s="4"/>
      <c r="M17" s="4"/>
      <c r="N17" s="4"/>
      <c r="O17" s="4"/>
      <c r="P17" s="4"/>
      <c r="Q17" s="4"/>
      <c r="R17" s="4"/>
      <c r="S17" s="4"/>
      <c r="T17" s="4"/>
    </row>
    <row r="18" spans="1:20" s="1" customFormat="1" ht="15" customHeight="1">
      <c r="A18" s="41"/>
      <c r="B18" s="43" t="s">
        <v>160</v>
      </c>
      <c r="C18" s="85"/>
      <c r="D18" s="85"/>
      <c r="E18" s="85"/>
      <c r="F18" s="94"/>
      <c r="G18" s="4"/>
      <c r="H18" s="4"/>
      <c r="I18" s="4"/>
      <c r="J18" s="4"/>
      <c r="K18" s="4"/>
      <c r="L18" s="4"/>
      <c r="M18" s="4"/>
      <c r="N18" s="4"/>
      <c r="O18" s="4"/>
      <c r="P18" s="4"/>
      <c r="Q18" s="4"/>
      <c r="R18" s="4"/>
      <c r="S18" s="4"/>
      <c r="T18" s="4"/>
    </row>
    <row r="19" spans="1:20" s="1" customFormat="1" ht="15" customHeight="1">
      <c r="A19" s="41"/>
      <c r="B19" s="85" t="s">
        <v>161</v>
      </c>
      <c r="C19" s="85"/>
      <c r="D19" s="85"/>
      <c r="E19" s="85"/>
      <c r="F19" s="271">
        <v>14</v>
      </c>
      <c r="G19" s="4"/>
      <c r="H19" s="4"/>
      <c r="I19" s="4"/>
      <c r="J19" s="4"/>
      <c r="K19" s="4"/>
      <c r="L19" s="4"/>
      <c r="M19" s="4"/>
      <c r="N19" s="4"/>
      <c r="O19" s="4"/>
      <c r="P19" s="4"/>
      <c r="Q19" s="4"/>
      <c r="R19" s="4"/>
      <c r="S19" s="4"/>
      <c r="T19" s="4"/>
    </row>
    <row r="20" spans="1:20" s="1" customFormat="1" ht="15" customHeight="1">
      <c r="A20" s="41"/>
      <c r="B20" s="304" t="s">
        <v>199</v>
      </c>
      <c r="C20" s="304"/>
      <c r="D20" s="304"/>
      <c r="E20" s="304"/>
      <c r="F20" s="272">
        <v>15</v>
      </c>
      <c r="G20" s="4"/>
      <c r="H20" s="4"/>
      <c r="I20" s="4"/>
      <c r="J20" s="4"/>
      <c r="K20" s="4"/>
      <c r="L20" s="4"/>
      <c r="M20" s="4"/>
      <c r="N20" s="4"/>
      <c r="O20" s="4"/>
      <c r="P20" s="4"/>
      <c r="Q20" s="4"/>
      <c r="R20" s="4"/>
      <c r="S20" s="4"/>
      <c r="T20" s="4"/>
    </row>
    <row r="21" spans="1:20" s="1" customFormat="1" ht="15" customHeight="1">
      <c r="A21" s="41"/>
      <c r="B21" s="304" t="s">
        <v>200</v>
      </c>
      <c r="C21" s="304"/>
      <c r="D21" s="304"/>
      <c r="E21" s="304"/>
      <c r="F21" s="272">
        <v>17</v>
      </c>
      <c r="G21" s="4"/>
      <c r="H21" s="4"/>
      <c r="I21" s="4"/>
      <c r="J21" s="4"/>
      <c r="K21" s="4"/>
      <c r="L21" s="4"/>
      <c r="M21" s="4"/>
      <c r="N21" s="4"/>
      <c r="O21" s="4"/>
      <c r="P21" s="4"/>
      <c r="Q21" s="4"/>
      <c r="R21" s="4"/>
      <c r="S21" s="4"/>
      <c r="T21" s="4"/>
    </row>
    <row r="22" spans="1:20" s="1" customFormat="1" ht="15" customHeight="1">
      <c r="A22" s="41"/>
      <c r="B22" s="304" t="s">
        <v>311</v>
      </c>
      <c r="C22" s="304"/>
      <c r="D22" s="304"/>
      <c r="E22" s="304"/>
      <c r="F22" s="274">
        <v>19</v>
      </c>
      <c r="G22" s="4"/>
      <c r="H22" s="4"/>
      <c r="I22" s="4"/>
      <c r="J22" s="4"/>
      <c r="K22" s="4"/>
      <c r="L22" s="4"/>
      <c r="M22" s="4"/>
      <c r="N22" s="4"/>
      <c r="O22" s="4"/>
      <c r="P22" s="4"/>
      <c r="Q22" s="4"/>
      <c r="R22" s="4"/>
      <c r="S22" s="4"/>
      <c r="T22" s="4"/>
    </row>
    <row r="23" spans="1:20" s="1" customFormat="1" ht="15" customHeight="1">
      <c r="A23" s="41"/>
      <c r="B23" s="304" t="s">
        <v>201</v>
      </c>
      <c r="C23" s="304"/>
      <c r="D23" s="304"/>
      <c r="E23" s="304"/>
      <c r="F23" s="157">
        <v>22</v>
      </c>
      <c r="G23" s="4"/>
      <c r="H23" s="4"/>
      <c r="I23" s="4"/>
      <c r="J23" s="4"/>
      <c r="K23" s="4"/>
      <c r="L23" s="4"/>
      <c r="M23" s="4"/>
      <c r="N23" s="4"/>
      <c r="O23" s="4"/>
      <c r="P23" s="4"/>
      <c r="Q23" s="4"/>
      <c r="R23" s="4"/>
      <c r="S23" s="4"/>
      <c r="T23" s="4"/>
    </row>
    <row r="24" spans="1:20" s="1" customFormat="1" ht="17.25" customHeight="1">
      <c r="A24" s="41"/>
      <c r="B24" s="304" t="s">
        <v>202</v>
      </c>
      <c r="C24" s="304"/>
      <c r="D24" s="304"/>
      <c r="E24" s="304"/>
      <c r="F24" s="157">
        <v>24</v>
      </c>
      <c r="G24" s="4"/>
      <c r="H24" s="4"/>
      <c r="I24" s="4"/>
      <c r="J24" s="4"/>
      <c r="K24" s="4"/>
      <c r="L24" s="4"/>
      <c r="M24" s="4"/>
      <c r="N24" s="4"/>
      <c r="O24" s="4"/>
      <c r="P24" s="4"/>
      <c r="Q24" s="4"/>
      <c r="R24" s="4"/>
      <c r="S24" s="4"/>
      <c r="T24" s="4"/>
    </row>
    <row r="25" spans="1:20" s="1" customFormat="1" ht="15" customHeight="1">
      <c r="A25" s="41"/>
      <c r="B25" s="304" t="s">
        <v>203</v>
      </c>
      <c r="C25" s="304"/>
      <c r="D25" s="304"/>
      <c r="E25" s="304"/>
      <c r="F25" s="157">
        <v>26</v>
      </c>
      <c r="G25" s="4"/>
      <c r="H25" s="4"/>
      <c r="I25" s="4"/>
      <c r="J25" s="4"/>
      <c r="K25" s="4"/>
      <c r="L25" s="4"/>
      <c r="M25" s="4"/>
      <c r="N25" s="4"/>
      <c r="O25" s="4"/>
      <c r="P25" s="4"/>
      <c r="Q25" s="4"/>
      <c r="R25" s="4"/>
      <c r="S25" s="4"/>
      <c r="T25" s="4"/>
    </row>
    <row r="26" spans="1:20" s="1" customFormat="1" ht="16.5" customHeight="1">
      <c r="A26" s="41"/>
      <c r="B26" s="304" t="s">
        <v>204</v>
      </c>
      <c r="C26" s="304"/>
      <c r="D26" s="304"/>
      <c r="E26" s="304"/>
      <c r="F26" s="157">
        <v>28</v>
      </c>
      <c r="G26" s="4"/>
      <c r="H26" s="4"/>
      <c r="I26" s="4"/>
      <c r="J26" s="4"/>
      <c r="K26" s="4"/>
      <c r="L26" s="4"/>
      <c r="M26" s="4"/>
      <c r="N26" s="4"/>
      <c r="O26" s="4"/>
      <c r="P26" s="4"/>
      <c r="Q26" s="4"/>
      <c r="R26" s="4"/>
      <c r="S26" s="4"/>
      <c r="T26" s="4"/>
    </row>
    <row r="27" spans="1:7" s="1" customFormat="1" ht="15">
      <c r="A27" s="44"/>
      <c r="B27" s="44"/>
      <c r="C27" s="45"/>
      <c r="D27" s="45"/>
      <c r="E27" s="45"/>
      <c r="F27" s="96"/>
      <c r="G27" s="4"/>
    </row>
    <row r="28" spans="1:7" s="1" customFormat="1" ht="114.75" customHeight="1">
      <c r="A28" s="309" t="s">
        <v>187</v>
      </c>
      <c r="B28" s="309"/>
      <c r="C28" s="309"/>
      <c r="D28" s="309"/>
      <c r="E28" s="309"/>
      <c r="F28" s="309"/>
      <c r="G28" s="12"/>
    </row>
    <row r="29" spans="1:20" s="1" customFormat="1" ht="15" customHeight="1">
      <c r="A29" s="46"/>
      <c r="B29" s="47"/>
      <c r="C29" s="47"/>
      <c r="D29" s="47"/>
      <c r="E29" s="47"/>
      <c r="F29" s="89"/>
      <c r="G29" s="4"/>
      <c r="H29" s="4"/>
      <c r="I29" s="4"/>
      <c r="J29" s="4"/>
      <c r="K29" s="4"/>
      <c r="L29" s="4"/>
      <c r="M29" s="4"/>
      <c r="N29" s="4"/>
      <c r="O29" s="4"/>
      <c r="P29" s="4"/>
      <c r="Q29" s="4"/>
      <c r="R29" s="4"/>
      <c r="S29" s="4"/>
      <c r="T29" s="4"/>
    </row>
    <row r="30" spans="1:20" s="1" customFormat="1" ht="15">
      <c r="A30" s="46"/>
      <c r="B30" s="109"/>
      <c r="C30" s="47"/>
      <c r="D30" s="47"/>
      <c r="E30" s="47"/>
      <c r="F30" s="89"/>
      <c r="G30" s="4"/>
      <c r="H30" s="4"/>
      <c r="I30" s="4"/>
      <c r="J30" s="4"/>
      <c r="K30" s="4"/>
      <c r="L30" s="4"/>
      <c r="M30" s="4"/>
      <c r="N30" s="4"/>
      <c r="O30" s="4"/>
      <c r="P30" s="4"/>
      <c r="Q30" s="4"/>
      <c r="R30" s="4"/>
      <c r="S30" s="4"/>
      <c r="T30" s="4"/>
    </row>
    <row r="31" spans="1:6" s="1" customFormat="1" ht="15">
      <c r="A31" s="46"/>
      <c r="B31" s="308"/>
      <c r="C31" s="308"/>
      <c r="D31" s="308"/>
      <c r="E31" s="308"/>
      <c r="F31" s="90"/>
    </row>
    <row r="32" spans="1:6" s="1" customFormat="1" ht="15">
      <c r="A32" s="46"/>
      <c r="B32" s="47"/>
      <c r="C32" s="47"/>
      <c r="D32" s="47"/>
      <c r="E32" s="47"/>
      <c r="F32" s="90"/>
    </row>
    <row r="33" spans="1:6" s="1" customFormat="1" ht="15">
      <c r="A33" s="46"/>
      <c r="B33" s="47"/>
      <c r="C33" s="47"/>
      <c r="D33" s="47"/>
      <c r="E33" s="47"/>
      <c r="F33" s="90"/>
    </row>
    <row r="34" spans="1:6" s="1" customFormat="1" ht="15">
      <c r="A34" s="46"/>
      <c r="B34" s="308"/>
      <c r="C34" s="308"/>
      <c r="D34" s="308"/>
      <c r="E34" s="308"/>
      <c r="F34" s="90"/>
    </row>
    <row r="35" spans="1:3" ht="15">
      <c r="A35" s="1"/>
      <c r="B35" s="1"/>
      <c r="C35" s="4"/>
    </row>
    <row r="36" spans="2:3" ht="15">
      <c r="B36" s="1"/>
      <c r="C36" s="4"/>
    </row>
    <row r="37" spans="2:3" ht="15">
      <c r="B37" s="3"/>
      <c r="C37" s="4"/>
    </row>
    <row r="38" spans="2:3" ht="15">
      <c r="B38" s="1"/>
      <c r="C38" s="1"/>
    </row>
  </sheetData>
  <sheetProtection/>
  <mergeCells count="22">
    <mergeCell ref="B9:E9"/>
    <mergeCell ref="B10:E10"/>
    <mergeCell ref="B11:E11"/>
    <mergeCell ref="B12:E12"/>
    <mergeCell ref="B26:E26"/>
    <mergeCell ref="B15:E15"/>
    <mergeCell ref="B24:E24"/>
    <mergeCell ref="B25:E25"/>
    <mergeCell ref="B16:E16"/>
    <mergeCell ref="B22:E22"/>
    <mergeCell ref="B34:E34"/>
    <mergeCell ref="A28:F28"/>
    <mergeCell ref="B20:E20"/>
    <mergeCell ref="B21:E21"/>
    <mergeCell ref="B23:E23"/>
    <mergeCell ref="B31:E31"/>
    <mergeCell ref="B8:E8"/>
    <mergeCell ref="A1:E1"/>
    <mergeCell ref="B3:E3"/>
    <mergeCell ref="B5:E5"/>
    <mergeCell ref="B6:E6"/>
    <mergeCell ref="B7:E7"/>
  </mergeCells>
  <hyperlinks>
    <hyperlink ref="F6" location="'Pág.4 - C1'!A1" display="'Pág.4 - C1'!A1"/>
    <hyperlink ref="F7" location="'Pág.5 - C2'!A1" display="'Pág.5 - C2'!A1"/>
    <hyperlink ref="F8" location="'Pág.6 - C3'!A1" display="'Pág.6 - C3'!A1"/>
    <hyperlink ref="F9" location="'Pág.7-8- C4'!A1" display="'Pág.7-8- C4'!A1"/>
    <hyperlink ref="F10" location="'Pág.9- C5'!A1" display="'Pág.9- C5'!A1"/>
    <hyperlink ref="F11" location="'Pág 10 - C6'!A1" display="'Pág 10 - C6'!A1"/>
    <hyperlink ref="F12" location="'Pág.11 - C7'!A1" display="'Pág.11 - C7'!A1"/>
    <hyperlink ref="F15" location="'Pág.12 - C8'!A1" display="'Pág.12 - C8'!A1"/>
    <hyperlink ref="F16" location="'Pág.13 - C09'!A1" display="'Pág.13 - C09'!A1"/>
    <hyperlink ref="F19" location="'Pág 14'!A1" display="'Pág 14'!A1"/>
    <hyperlink ref="F20" location="arándanos!A1" display="arándanos!A1"/>
    <hyperlink ref="F21" location="cerezas!A1" display="cerezas!A1"/>
  </hyperlinks>
  <printOptions horizontalCentered="1" verticalCentered="1"/>
  <pageMargins left="0.7086614173228347" right="0.7086614173228347" top="0.9055118110236221" bottom="0.7480314960629921" header="0.31496062992125984" footer="0.31496062992125984"/>
  <pageSetup fitToHeight="2" fitToWidth="1" horizontalDpi="600" verticalDpi="600" orientation="portrait" scale="84"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56"/>
  <sheetViews>
    <sheetView view="pageBreakPreview" zoomScaleSheetLayoutView="100" zoomScalePageLayoutView="0" workbookViewId="0" topLeftCell="A1">
      <selection activeCell="I21" sqref="I21"/>
    </sheetView>
  </sheetViews>
  <sheetFormatPr defaultColWidth="11.421875" defaultRowHeight="15"/>
  <cols>
    <col min="1" max="1" width="23.140625" style="5" customWidth="1"/>
    <col min="2" max="3" width="12.00390625" style="5" customWidth="1"/>
    <col min="4" max="4" width="11.7109375" style="5" customWidth="1"/>
    <col min="5" max="5" width="11.57421875" style="5" customWidth="1"/>
    <col min="6" max="6" width="12.57421875" style="5" customWidth="1"/>
    <col min="7" max="7" width="12.140625" style="5" customWidth="1"/>
    <col min="8" max="8" width="14.00390625" style="5" customWidth="1"/>
    <col min="9" max="9" width="12.00390625" style="5" customWidth="1"/>
    <col min="10" max="10" width="9.00390625" style="5" customWidth="1"/>
    <col min="11" max="11" width="9.28125" style="5" customWidth="1"/>
    <col min="12" max="12" width="9.00390625" style="5" customWidth="1"/>
    <col min="13" max="13" width="13.28125" style="5" customWidth="1"/>
    <col min="14" max="14" width="12.28125" style="5" customWidth="1"/>
    <col min="15" max="16384" width="11.421875" style="5" customWidth="1"/>
  </cols>
  <sheetData>
    <row r="1" spans="1:13" ht="15" customHeight="1">
      <c r="A1" s="313" t="s">
        <v>123</v>
      </c>
      <c r="B1" s="313"/>
      <c r="C1" s="313"/>
      <c r="D1" s="313"/>
      <c r="E1" s="313"/>
      <c r="F1" s="313"/>
      <c r="G1" s="313"/>
      <c r="H1" s="313"/>
      <c r="I1" s="313"/>
      <c r="J1" s="313"/>
      <c r="K1" s="313"/>
      <c r="L1" s="313"/>
      <c r="M1" s="313"/>
    </row>
    <row r="2" spans="1:13" s="14" customFormat="1" ht="15" customHeight="1">
      <c r="A2" s="313" t="s">
        <v>124</v>
      </c>
      <c r="B2" s="313"/>
      <c r="C2" s="313"/>
      <c r="D2" s="313"/>
      <c r="E2" s="313"/>
      <c r="F2" s="313"/>
      <c r="G2" s="313"/>
      <c r="H2" s="313"/>
      <c r="I2" s="313"/>
      <c r="J2" s="313"/>
      <c r="K2" s="313"/>
      <c r="L2" s="313"/>
      <c r="M2" s="313"/>
    </row>
    <row r="3" spans="1:13" s="14" customFormat="1" ht="15" customHeight="1">
      <c r="A3" s="25"/>
      <c r="B3" s="25"/>
      <c r="C3" s="25"/>
      <c r="D3" s="25"/>
      <c r="E3" s="25"/>
      <c r="F3" s="25"/>
      <c r="G3" s="25"/>
      <c r="H3" s="25"/>
      <c r="I3" s="25"/>
      <c r="J3" s="25"/>
      <c r="K3" s="25"/>
      <c r="L3" s="25"/>
      <c r="M3" s="25"/>
    </row>
    <row r="4" spans="1:13" ht="15" customHeight="1">
      <c r="A4" s="319" t="s">
        <v>1</v>
      </c>
      <c r="B4" s="312" t="s">
        <v>0</v>
      </c>
      <c r="C4" s="312"/>
      <c r="D4" s="312"/>
      <c r="E4" s="312"/>
      <c r="F4" s="312" t="s">
        <v>196</v>
      </c>
      <c r="G4" s="312"/>
      <c r="H4" s="312"/>
      <c r="I4" s="312"/>
      <c r="J4" s="322" t="s">
        <v>195</v>
      </c>
      <c r="K4" s="322"/>
      <c r="L4" s="322"/>
      <c r="M4" s="322"/>
    </row>
    <row r="5" spans="1:13" ht="12.75" customHeight="1">
      <c r="A5" s="320"/>
      <c r="B5" s="314">
        <v>2011</v>
      </c>
      <c r="C5" s="310" t="s">
        <v>404</v>
      </c>
      <c r="D5" s="310"/>
      <c r="E5" s="310"/>
      <c r="F5" s="314">
        <v>2011</v>
      </c>
      <c r="G5" s="310" t="s">
        <v>404</v>
      </c>
      <c r="H5" s="310"/>
      <c r="I5" s="310"/>
      <c r="J5" s="314">
        <v>2011</v>
      </c>
      <c r="K5" s="310" t="s">
        <v>406</v>
      </c>
      <c r="L5" s="310"/>
      <c r="M5" s="310"/>
    </row>
    <row r="6" spans="1:13" ht="12.75">
      <c r="A6" s="321"/>
      <c r="B6" s="315"/>
      <c r="C6" s="238">
        <v>2011</v>
      </c>
      <c r="D6" s="238">
        <v>2012</v>
      </c>
      <c r="E6" s="239" t="s">
        <v>407</v>
      </c>
      <c r="F6" s="315"/>
      <c r="G6" s="238">
        <f>+C6</f>
        <v>2011</v>
      </c>
      <c r="H6" s="238">
        <f>+D6</f>
        <v>2012</v>
      </c>
      <c r="I6" s="239" t="str">
        <f>+E6</f>
        <v>Var % 12/11</v>
      </c>
      <c r="J6" s="315"/>
      <c r="K6" s="238">
        <v>2011</v>
      </c>
      <c r="L6" s="238">
        <v>2012</v>
      </c>
      <c r="M6" s="239" t="str">
        <f>+I6</f>
        <v>Var % 12/11</v>
      </c>
    </row>
    <row r="7" spans="1:15" ht="12.75">
      <c r="A7" s="240" t="s">
        <v>2</v>
      </c>
      <c r="B7" s="118">
        <f>SUM(B8:B21)</f>
        <v>2579389.0680000004</v>
      </c>
      <c r="C7" s="118">
        <f>SUM(C8:C21)</f>
        <v>1718299.6239999998</v>
      </c>
      <c r="D7" s="118">
        <f>SUM(D8:D21)</f>
        <v>1662687.5059999998</v>
      </c>
      <c r="E7" s="119">
        <f>+D7/C7*100-100</f>
        <v>-3.236462210853631</v>
      </c>
      <c r="F7" s="118">
        <f>SUM(F8:F21)</f>
        <v>3743587.0719999997</v>
      </c>
      <c r="G7" s="118">
        <f>SUM(G8:G21)</f>
        <v>2649265.744999999</v>
      </c>
      <c r="H7" s="118">
        <f>SUM(H8:H21)</f>
        <v>2145677.4510000004</v>
      </c>
      <c r="I7" s="119">
        <f>+H7/G7*100-100</f>
        <v>-19.008598701373344</v>
      </c>
      <c r="J7" s="241">
        <f aca="true" t="shared" si="0" ref="J7:K21">SUM(F7/B7)</f>
        <v>1.45134641316546</v>
      </c>
      <c r="K7" s="241">
        <f t="shared" si="0"/>
        <v>1.5417949861577804</v>
      </c>
      <c r="L7" s="30" t="s">
        <v>177</v>
      </c>
      <c r="M7" s="30" t="s">
        <v>177</v>
      </c>
      <c r="O7" s="74"/>
    </row>
    <row r="8" spans="1:15" ht="12.75">
      <c r="A8" s="242" t="s">
        <v>3</v>
      </c>
      <c r="B8" s="120">
        <v>853520.187</v>
      </c>
      <c r="C8" s="120">
        <v>806414.018</v>
      </c>
      <c r="D8" s="120">
        <v>771443.015</v>
      </c>
      <c r="E8" s="119">
        <f aca="true" t="shared" si="1" ref="E8:E21">+D8/C8*100-100</f>
        <v>-4.3366065345357185</v>
      </c>
      <c r="F8" s="120">
        <v>1427123.627</v>
      </c>
      <c r="G8" s="120">
        <v>1337323.951</v>
      </c>
      <c r="H8" s="120">
        <v>996591.939</v>
      </c>
      <c r="I8" s="119">
        <f aca="true" t="shared" si="2" ref="I8:I21">+H8/G8*100-100</f>
        <v>-25.478644254087683</v>
      </c>
      <c r="J8" s="241">
        <f t="shared" si="0"/>
        <v>1.6720443742709041</v>
      </c>
      <c r="K8" s="241">
        <f t="shared" si="0"/>
        <v>1.658359008089564</v>
      </c>
      <c r="L8" s="30" t="s">
        <v>177</v>
      </c>
      <c r="M8" s="30" t="s">
        <v>177</v>
      </c>
      <c r="O8" s="74"/>
    </row>
    <row r="9" spans="1:15" ht="12.75">
      <c r="A9" s="242" t="s">
        <v>4</v>
      </c>
      <c r="B9" s="120">
        <v>800833.582</v>
      </c>
      <c r="C9" s="120">
        <v>410569.486</v>
      </c>
      <c r="D9" s="120">
        <v>376223.744</v>
      </c>
      <c r="E9" s="119">
        <f t="shared" si="1"/>
        <v>-8.365390797697998</v>
      </c>
      <c r="F9" s="120">
        <v>660268.388</v>
      </c>
      <c r="G9" s="120">
        <v>319775.119</v>
      </c>
      <c r="H9" s="120">
        <v>281941.712</v>
      </c>
      <c r="I9" s="119">
        <f t="shared" si="2"/>
        <v>-11.831254138318371</v>
      </c>
      <c r="J9" s="241">
        <f t="shared" si="0"/>
        <v>0.8244763991428121</v>
      </c>
      <c r="K9" s="241">
        <f t="shared" si="0"/>
        <v>0.7788574891802846</v>
      </c>
      <c r="L9" s="30" t="s">
        <v>177</v>
      </c>
      <c r="M9" s="30" t="s">
        <v>177</v>
      </c>
      <c r="O9" s="74"/>
    </row>
    <row r="10" spans="1:15" ht="12.75">
      <c r="A10" s="242" t="s">
        <v>5</v>
      </c>
      <c r="B10" s="120">
        <v>178518.197</v>
      </c>
      <c r="C10" s="120">
        <v>79695.564</v>
      </c>
      <c r="D10" s="120">
        <v>79916.06</v>
      </c>
      <c r="E10" s="119">
        <f t="shared" si="1"/>
        <v>0.27667286475316644</v>
      </c>
      <c r="F10" s="120">
        <v>167770.249</v>
      </c>
      <c r="G10" s="120">
        <v>73247.148</v>
      </c>
      <c r="H10" s="120">
        <v>68432.629</v>
      </c>
      <c r="I10" s="119">
        <f t="shared" si="2"/>
        <v>-6.572978104212339</v>
      </c>
      <c r="J10" s="241">
        <f t="shared" si="0"/>
        <v>0.9397935438480819</v>
      </c>
      <c r="K10" s="241">
        <v>0</v>
      </c>
      <c r="L10" s="30" t="s">
        <v>177</v>
      </c>
      <c r="M10" s="30" t="s">
        <v>177</v>
      </c>
      <c r="O10" s="74"/>
    </row>
    <row r="11" spans="1:15" ht="12.75">
      <c r="A11" s="242" t="s">
        <v>224</v>
      </c>
      <c r="B11" s="120">
        <v>102372.863</v>
      </c>
      <c r="C11" s="120">
        <v>26088.312</v>
      </c>
      <c r="D11" s="120">
        <v>39739.742</v>
      </c>
      <c r="E11" s="119">
        <f t="shared" si="1"/>
        <v>52.32776271611593</v>
      </c>
      <c r="F11" s="120">
        <v>202072.843</v>
      </c>
      <c r="G11" s="120">
        <v>59044.929</v>
      </c>
      <c r="H11" s="120">
        <v>61772.648</v>
      </c>
      <c r="I11" s="119">
        <f t="shared" si="2"/>
        <v>4.619734575343486</v>
      </c>
      <c r="J11" s="241">
        <f t="shared" si="0"/>
        <v>1.9738907077357013</v>
      </c>
      <c r="K11" s="241">
        <f aca="true" t="shared" si="3" ref="K11:K17">SUM(G11/C11)</f>
        <v>2.2632713454208915</v>
      </c>
      <c r="L11" s="30" t="s">
        <v>177</v>
      </c>
      <c r="M11" s="30" t="s">
        <v>177</v>
      </c>
      <c r="O11" s="74"/>
    </row>
    <row r="12" spans="1:15" ht="12.75">
      <c r="A12" s="242" t="s">
        <v>6</v>
      </c>
      <c r="B12" s="120">
        <v>100926.707</v>
      </c>
      <c r="C12" s="120">
        <v>99677.013</v>
      </c>
      <c r="D12" s="120">
        <v>103321.656</v>
      </c>
      <c r="E12" s="119">
        <f t="shared" si="1"/>
        <v>3.6564528674229138</v>
      </c>
      <c r="F12" s="120">
        <v>133749.463</v>
      </c>
      <c r="G12" s="120">
        <v>131898.564</v>
      </c>
      <c r="H12" s="120">
        <v>107225.343</v>
      </c>
      <c r="I12" s="119">
        <f t="shared" si="2"/>
        <v>-18.706208962214347</v>
      </c>
      <c r="J12" s="241">
        <f t="shared" si="0"/>
        <v>1.3252137811253466</v>
      </c>
      <c r="K12" s="241">
        <f t="shared" si="3"/>
        <v>1.3232595964728597</v>
      </c>
      <c r="L12" s="30" t="s">
        <v>177</v>
      </c>
      <c r="M12" s="30" t="s">
        <v>177</v>
      </c>
      <c r="O12" s="74"/>
    </row>
    <row r="13" spans="1:15" ht="12.75">
      <c r="A13" s="242" t="s">
        <v>7</v>
      </c>
      <c r="B13" s="120">
        <v>133551.196</v>
      </c>
      <c r="C13" s="120">
        <v>99215.734</v>
      </c>
      <c r="D13" s="120">
        <v>98022.653</v>
      </c>
      <c r="E13" s="119">
        <f t="shared" si="1"/>
        <v>-1.2025118919142272</v>
      </c>
      <c r="F13" s="120">
        <v>132713.136</v>
      </c>
      <c r="G13" s="120">
        <v>100118.069</v>
      </c>
      <c r="H13" s="120">
        <v>82622.199</v>
      </c>
      <c r="I13" s="119">
        <f t="shared" si="2"/>
        <v>-17.475237162234933</v>
      </c>
      <c r="J13" s="241">
        <f t="shared" si="0"/>
        <v>0.9937248034828532</v>
      </c>
      <c r="K13" s="241">
        <f t="shared" si="3"/>
        <v>1.0090946764552486</v>
      </c>
      <c r="L13" s="30" t="s">
        <v>177</v>
      </c>
      <c r="M13" s="30" t="s">
        <v>177</v>
      </c>
      <c r="O13" s="74"/>
    </row>
    <row r="14" spans="1:15" ht="12.75">
      <c r="A14" s="242" t="s">
        <v>8</v>
      </c>
      <c r="B14" s="120">
        <v>73740.634</v>
      </c>
      <c r="C14" s="120">
        <v>56518.856</v>
      </c>
      <c r="D14" s="120">
        <v>52554.358</v>
      </c>
      <c r="E14" s="119">
        <f t="shared" si="1"/>
        <v>-7.014469648854899</v>
      </c>
      <c r="F14" s="120">
        <v>384406.172</v>
      </c>
      <c r="G14" s="120">
        <v>293794.142</v>
      </c>
      <c r="H14" s="120">
        <v>255984.262</v>
      </c>
      <c r="I14" s="119">
        <f t="shared" si="2"/>
        <v>-12.869514600464697</v>
      </c>
      <c r="J14" s="241">
        <f t="shared" si="0"/>
        <v>5.212949104831401</v>
      </c>
      <c r="K14" s="241">
        <f t="shared" si="3"/>
        <v>5.198161512681715</v>
      </c>
      <c r="L14" s="30" t="s">
        <v>177</v>
      </c>
      <c r="M14" s="30" t="s">
        <v>177</v>
      </c>
      <c r="O14" s="74"/>
    </row>
    <row r="15" spans="1:15" ht="12.75">
      <c r="A15" s="242" t="s">
        <v>9</v>
      </c>
      <c r="B15" s="120">
        <v>62639.487</v>
      </c>
      <c r="C15" s="120">
        <v>57144.976</v>
      </c>
      <c r="D15" s="120">
        <v>56019.454</v>
      </c>
      <c r="E15" s="119">
        <f t="shared" si="1"/>
        <v>-1.9695904675854763</v>
      </c>
      <c r="F15" s="120">
        <v>82836.227</v>
      </c>
      <c r="G15" s="120">
        <v>74852.317</v>
      </c>
      <c r="H15" s="120">
        <v>59131.283</v>
      </c>
      <c r="I15" s="119">
        <f t="shared" si="2"/>
        <v>-21.002735292749847</v>
      </c>
      <c r="J15" s="241">
        <f t="shared" si="0"/>
        <v>1.3224282472172864</v>
      </c>
      <c r="K15" s="241">
        <f t="shared" si="3"/>
        <v>1.3098669776324692</v>
      </c>
      <c r="L15" s="30" t="s">
        <v>177</v>
      </c>
      <c r="M15" s="30" t="s">
        <v>177</v>
      </c>
      <c r="O15" s="74"/>
    </row>
    <row r="16" spans="1:15" ht="12.75">
      <c r="A16" s="242" t="s">
        <v>225</v>
      </c>
      <c r="B16" s="120">
        <v>37678.543</v>
      </c>
      <c r="C16" s="120">
        <v>33375.552</v>
      </c>
      <c r="D16" s="120">
        <v>30237.724</v>
      </c>
      <c r="E16" s="119">
        <f t="shared" si="1"/>
        <v>-9.40157633947149</v>
      </c>
      <c r="F16" s="120">
        <v>43996.106</v>
      </c>
      <c r="G16" s="120">
        <v>37726.314</v>
      </c>
      <c r="H16" s="120">
        <v>31223.234</v>
      </c>
      <c r="I16" s="119">
        <f t="shared" si="2"/>
        <v>-17.23751755869921</v>
      </c>
      <c r="J16" s="241">
        <f t="shared" si="0"/>
        <v>1.1676700449908586</v>
      </c>
      <c r="K16" s="241">
        <f t="shared" si="3"/>
        <v>1.1303577540829886</v>
      </c>
      <c r="L16" s="30" t="s">
        <v>177</v>
      </c>
      <c r="M16" s="30" t="s">
        <v>177</v>
      </c>
      <c r="O16" s="74"/>
    </row>
    <row r="17" spans="1:15" ht="12.75">
      <c r="A17" s="242" t="s">
        <v>10</v>
      </c>
      <c r="B17" s="120">
        <v>46628.892</v>
      </c>
      <c r="C17" s="120">
        <v>1031.394</v>
      </c>
      <c r="D17" s="120">
        <v>137.562</v>
      </c>
      <c r="E17" s="119">
        <f t="shared" si="1"/>
        <v>-86.66251694308868</v>
      </c>
      <c r="F17" s="120">
        <v>40051.251</v>
      </c>
      <c r="G17" s="120">
        <v>1335.602</v>
      </c>
      <c r="H17" s="120">
        <v>111.127</v>
      </c>
      <c r="I17" s="119">
        <f t="shared" si="2"/>
        <v>-91.67963210597169</v>
      </c>
      <c r="J17" s="241">
        <f t="shared" si="0"/>
        <v>0.8589363650330786</v>
      </c>
      <c r="K17" s="241">
        <f t="shared" si="3"/>
        <v>1.2949483902369028</v>
      </c>
      <c r="L17" s="30" t="s">
        <v>177</v>
      </c>
      <c r="M17" s="30" t="s">
        <v>177</v>
      </c>
      <c r="O17" s="74"/>
    </row>
    <row r="18" spans="1:15" ht="12.75">
      <c r="A18" s="242" t="s">
        <v>150</v>
      </c>
      <c r="B18" s="120">
        <v>47673.85</v>
      </c>
      <c r="C18" s="120">
        <v>1349.161</v>
      </c>
      <c r="D18" s="120">
        <v>2303.169</v>
      </c>
      <c r="E18" s="119">
        <f t="shared" si="1"/>
        <v>70.7112049636774</v>
      </c>
      <c r="F18" s="120">
        <v>62675.961</v>
      </c>
      <c r="G18" s="120">
        <v>2045.035</v>
      </c>
      <c r="H18" s="120">
        <v>2273.21</v>
      </c>
      <c r="I18" s="119">
        <f t="shared" si="2"/>
        <v>11.157510751649724</v>
      </c>
      <c r="J18" s="241">
        <f t="shared" si="0"/>
        <v>1.3146821790142815</v>
      </c>
      <c r="K18" s="241">
        <v>0</v>
      </c>
      <c r="L18" s="30" t="s">
        <v>177</v>
      </c>
      <c r="M18" s="30" t="s">
        <v>177</v>
      </c>
      <c r="O18" s="74"/>
    </row>
    <row r="19" spans="1:15" ht="12.75">
      <c r="A19" s="242" t="s">
        <v>11</v>
      </c>
      <c r="B19" s="120">
        <v>64668.412</v>
      </c>
      <c r="C19" s="120">
        <v>36448.358</v>
      </c>
      <c r="D19" s="120">
        <v>42815.181</v>
      </c>
      <c r="E19" s="119">
        <f t="shared" si="1"/>
        <v>17.468065365249103</v>
      </c>
      <c r="F19" s="120">
        <v>318536.059</v>
      </c>
      <c r="G19" s="120">
        <v>193143.784</v>
      </c>
      <c r="H19" s="120">
        <v>178623.362</v>
      </c>
      <c r="I19" s="119">
        <f t="shared" si="2"/>
        <v>-7.517933893228488</v>
      </c>
      <c r="J19" s="241">
        <f t="shared" si="0"/>
        <v>4.925682402716183</v>
      </c>
      <c r="K19" s="241">
        <f>SUM(G19/C19)</f>
        <v>5.299107959815364</v>
      </c>
      <c r="L19" s="30" t="s">
        <v>177</v>
      </c>
      <c r="M19" s="30" t="s">
        <v>177</v>
      </c>
      <c r="O19" s="74"/>
    </row>
    <row r="20" spans="1:15" ht="12.75">
      <c r="A20" s="242" t="s">
        <v>12</v>
      </c>
      <c r="B20" s="120">
        <v>62608.666</v>
      </c>
      <c r="C20" s="120">
        <v>25.195</v>
      </c>
      <c r="D20" s="120">
        <v>23.71</v>
      </c>
      <c r="E20" s="119">
        <f t="shared" si="1"/>
        <v>-5.894026592577887</v>
      </c>
      <c r="F20" s="120">
        <v>56053.42</v>
      </c>
      <c r="G20" s="120">
        <v>14.255</v>
      </c>
      <c r="H20" s="120">
        <v>20.905</v>
      </c>
      <c r="I20" s="119">
        <f t="shared" si="2"/>
        <v>46.65029814100316</v>
      </c>
      <c r="J20" s="241">
        <f t="shared" si="0"/>
        <v>0.8952981045786856</v>
      </c>
      <c r="K20" s="241">
        <f>SUM(G20/C20)</f>
        <v>0.5657868624727128</v>
      </c>
      <c r="L20" s="30" t="s">
        <v>177</v>
      </c>
      <c r="M20" s="30" t="s">
        <v>177</v>
      </c>
      <c r="O20" s="74"/>
    </row>
    <row r="21" spans="1:15" ht="12.75">
      <c r="A21" s="242" t="s">
        <v>13</v>
      </c>
      <c r="B21" s="120">
        <v>14027.852</v>
      </c>
      <c r="C21" s="120">
        <v>10746.005</v>
      </c>
      <c r="D21" s="120">
        <v>9929.478</v>
      </c>
      <c r="E21" s="119">
        <f t="shared" si="1"/>
        <v>-7.598423786328041</v>
      </c>
      <c r="F21" s="120">
        <v>31334.17</v>
      </c>
      <c r="G21" s="120">
        <v>24946.516</v>
      </c>
      <c r="H21" s="120">
        <v>19723.598</v>
      </c>
      <c r="I21" s="119">
        <f t="shared" si="2"/>
        <v>-20.936462630693597</v>
      </c>
      <c r="J21" s="241">
        <f t="shared" si="0"/>
        <v>2.233711191136034</v>
      </c>
      <c r="K21" s="241">
        <f>SUM(G21/C21)</f>
        <v>2.321468862149236</v>
      </c>
      <c r="L21" s="30" t="s">
        <v>177</v>
      </c>
      <c r="M21" s="30" t="s">
        <v>177</v>
      </c>
      <c r="O21" s="74"/>
    </row>
    <row r="22" spans="1:13" ht="12.75">
      <c r="A22" s="318" t="s">
        <v>126</v>
      </c>
      <c r="B22" s="318"/>
      <c r="C22" s="318"/>
      <c r="D22" s="318"/>
      <c r="E22" s="318"/>
      <c r="F22" s="318"/>
      <c r="G22" s="318"/>
      <c r="H22" s="318"/>
      <c r="I22" s="318"/>
      <c r="J22" s="318"/>
      <c r="K22" s="318"/>
      <c r="L22" s="318"/>
      <c r="M22" s="318"/>
    </row>
    <row r="23" spans="1:13" s="14" customFormat="1" ht="12.75">
      <c r="A23" s="317" t="s">
        <v>125</v>
      </c>
      <c r="B23" s="317"/>
      <c r="C23" s="317"/>
      <c r="D23" s="317"/>
      <c r="E23" s="317"/>
      <c r="F23" s="317"/>
      <c r="G23" s="317"/>
      <c r="H23" s="317"/>
      <c r="I23" s="317"/>
      <c r="J23" s="317"/>
      <c r="K23" s="317"/>
      <c r="L23" s="317"/>
      <c r="M23" s="317"/>
    </row>
    <row r="24" spans="1:14" ht="28.5" customHeight="1">
      <c r="A24" s="316" t="s">
        <v>476</v>
      </c>
      <c r="B24" s="316"/>
      <c r="C24" s="316"/>
      <c r="D24" s="316"/>
      <c r="E24" s="316"/>
      <c r="F24" s="316"/>
      <c r="G24" s="316"/>
      <c r="H24" s="316"/>
      <c r="I24" s="316"/>
      <c r="J24" s="316"/>
      <c r="K24" s="316"/>
      <c r="L24" s="316"/>
      <c r="M24" s="316"/>
      <c r="N24" s="158"/>
    </row>
    <row r="25" spans="1:13" ht="12.75" customHeight="1">
      <c r="A25" s="29"/>
      <c r="B25" s="21"/>
      <c r="C25" s="21"/>
      <c r="D25" s="21"/>
      <c r="E25" s="22"/>
      <c r="F25" s="21"/>
      <c r="G25" s="21"/>
      <c r="H25" s="21"/>
      <c r="I25" s="22"/>
      <c r="J25" s="30"/>
      <c r="K25" s="30"/>
      <c r="L25" s="30"/>
      <c r="M25" s="23"/>
    </row>
    <row r="26" spans="1:13" ht="12.75">
      <c r="A26" s="31"/>
      <c r="B26" s="21"/>
      <c r="C26" s="21"/>
      <c r="D26" s="21"/>
      <c r="E26" s="22"/>
      <c r="F26" s="21"/>
      <c r="G26" s="21"/>
      <c r="H26" s="21"/>
      <c r="I26" s="22"/>
      <c r="J26" s="30"/>
      <c r="K26" s="30"/>
      <c r="L26" s="30"/>
      <c r="M26" s="23"/>
    </row>
    <row r="27" spans="1:13" ht="12.75">
      <c r="A27" s="29"/>
      <c r="B27" s="21"/>
      <c r="C27" s="21"/>
      <c r="D27" s="21"/>
      <c r="E27" s="22"/>
      <c r="F27" s="21"/>
      <c r="G27" s="21"/>
      <c r="H27" s="21"/>
      <c r="I27" s="22"/>
      <c r="J27" s="30"/>
      <c r="K27" s="30"/>
      <c r="L27" s="30"/>
      <c r="M27" s="23"/>
    </row>
    <row r="28" spans="1:13" ht="12.75">
      <c r="A28" s="29"/>
      <c r="B28" s="21"/>
      <c r="C28" s="21"/>
      <c r="D28" s="21"/>
      <c r="E28" s="22"/>
      <c r="F28" s="21"/>
      <c r="G28" s="21"/>
      <c r="H28" s="21"/>
      <c r="I28" s="22"/>
      <c r="J28" s="30"/>
      <c r="K28" s="30"/>
      <c r="L28" s="30"/>
      <c r="M28" s="23"/>
    </row>
    <row r="29" spans="1:13" ht="12.75">
      <c r="A29" s="29"/>
      <c r="B29" s="21"/>
      <c r="C29" s="21"/>
      <c r="D29" s="21"/>
      <c r="E29" s="22"/>
      <c r="F29" s="21"/>
      <c r="G29" s="21"/>
      <c r="H29" s="21"/>
      <c r="I29" s="22"/>
      <c r="J29" s="30"/>
      <c r="K29" s="30"/>
      <c r="L29" s="30"/>
      <c r="M29" s="23"/>
    </row>
    <row r="30" spans="1:13" ht="12.75">
      <c r="A30" s="29"/>
      <c r="B30" s="21"/>
      <c r="C30" s="21"/>
      <c r="D30" s="21"/>
      <c r="E30" s="22"/>
      <c r="F30" s="21"/>
      <c r="G30" s="21"/>
      <c r="H30" s="21"/>
      <c r="I30" s="22"/>
      <c r="J30" s="30"/>
      <c r="K30" s="30"/>
      <c r="L30" s="30"/>
      <c r="M30" s="23"/>
    </row>
    <row r="31" spans="1:13" ht="12.75">
      <c r="A31" s="29"/>
      <c r="B31" s="21"/>
      <c r="C31" s="21"/>
      <c r="D31" s="21"/>
      <c r="E31" s="22"/>
      <c r="F31" s="21"/>
      <c r="G31" s="21"/>
      <c r="H31" s="21"/>
      <c r="I31" s="22"/>
      <c r="J31" s="30"/>
      <c r="K31" s="30"/>
      <c r="L31" s="30"/>
      <c r="M31" s="23"/>
    </row>
    <row r="32" spans="1:13" ht="12.75">
      <c r="A32" s="29"/>
      <c r="B32" s="21"/>
      <c r="C32" s="21"/>
      <c r="D32" s="21"/>
      <c r="E32" s="22"/>
      <c r="F32" s="21"/>
      <c r="G32" s="21"/>
      <c r="H32" s="21"/>
      <c r="I32" s="22"/>
      <c r="J32" s="30"/>
      <c r="K32" s="30"/>
      <c r="L32" s="30"/>
      <c r="M32" s="23"/>
    </row>
    <row r="33" spans="1:13" ht="12.75">
      <c r="A33" s="29"/>
      <c r="B33" s="21"/>
      <c r="C33" s="21"/>
      <c r="D33" s="21"/>
      <c r="E33" s="22"/>
      <c r="F33" s="21"/>
      <c r="G33" s="21"/>
      <c r="H33" s="21"/>
      <c r="I33" s="22"/>
      <c r="J33" s="30"/>
      <c r="K33" s="30"/>
      <c r="L33" s="30"/>
      <c r="M33" s="23"/>
    </row>
    <row r="34" spans="1:13" ht="12.75">
      <c r="A34" s="29"/>
      <c r="B34" s="21"/>
      <c r="C34" s="21"/>
      <c r="D34" s="21"/>
      <c r="E34" s="22"/>
      <c r="F34" s="21"/>
      <c r="G34" s="21"/>
      <c r="H34" s="21"/>
      <c r="I34" s="22"/>
      <c r="J34" s="30"/>
      <c r="K34" s="30"/>
      <c r="L34" s="30"/>
      <c r="M34" s="23"/>
    </row>
    <row r="35" spans="1:13" ht="12.75">
      <c r="A35" s="29"/>
      <c r="B35" s="21"/>
      <c r="C35" s="21"/>
      <c r="D35" s="21"/>
      <c r="E35" s="22"/>
      <c r="F35" s="21"/>
      <c r="G35" s="21"/>
      <c r="H35" s="21"/>
      <c r="I35" s="22"/>
      <c r="J35" s="30"/>
      <c r="K35" s="30"/>
      <c r="L35" s="30"/>
      <c r="M35" s="23"/>
    </row>
    <row r="36" spans="1:13" ht="12.75">
      <c r="A36" s="20"/>
      <c r="B36" s="21"/>
      <c r="C36" s="21"/>
      <c r="D36" s="21"/>
      <c r="E36" s="21"/>
      <c r="F36" s="21"/>
      <c r="G36" s="21"/>
      <c r="H36" s="21"/>
      <c r="I36" s="20"/>
      <c r="J36" s="30"/>
      <c r="K36" s="30"/>
      <c r="L36" s="30"/>
      <c r="M36" s="23"/>
    </row>
    <row r="37" spans="1:13" ht="12.75">
      <c r="A37" s="20"/>
      <c r="B37" s="20"/>
      <c r="C37" s="20"/>
      <c r="D37" s="20"/>
      <c r="E37" s="20"/>
      <c r="F37" s="20"/>
      <c r="G37" s="20"/>
      <c r="H37" s="20"/>
      <c r="I37" s="20"/>
      <c r="J37" s="30"/>
      <c r="K37" s="30"/>
      <c r="L37" s="30"/>
      <c r="M37" s="23"/>
    </row>
    <row r="38" spans="1:13" ht="12.75">
      <c r="A38" s="20"/>
      <c r="B38" s="21"/>
      <c r="C38" s="21"/>
      <c r="D38" s="21"/>
      <c r="E38" s="22"/>
      <c r="F38" s="21"/>
      <c r="G38" s="21"/>
      <c r="H38" s="21"/>
      <c r="I38" s="22"/>
      <c r="J38" s="30"/>
      <c r="K38" s="30"/>
      <c r="L38" s="30"/>
      <c r="M38" s="23"/>
    </row>
    <row r="39" spans="1:13" ht="12.75">
      <c r="A39" s="313"/>
      <c r="B39" s="313"/>
      <c r="C39" s="313"/>
      <c r="D39" s="313"/>
      <c r="E39" s="313"/>
      <c r="F39" s="313"/>
      <c r="G39" s="313"/>
      <c r="H39" s="313"/>
      <c r="I39" s="313"/>
      <c r="J39" s="30"/>
      <c r="K39" s="30"/>
      <c r="L39" s="30"/>
      <c r="M39" s="23"/>
    </row>
    <row r="40" spans="1:13" ht="12.75">
      <c r="A40" s="26"/>
      <c r="B40" s="310"/>
      <c r="C40" s="310"/>
      <c r="D40" s="310"/>
      <c r="E40" s="310"/>
      <c r="F40" s="310"/>
      <c r="G40" s="310"/>
      <c r="H40" s="310"/>
      <c r="I40" s="310"/>
      <c r="J40" s="311"/>
      <c r="K40" s="311"/>
      <c r="L40" s="311"/>
      <c r="M40" s="23"/>
    </row>
    <row r="41" spans="1:13" ht="12.75">
      <c r="A41" s="26"/>
      <c r="B41" s="32"/>
      <c r="C41" s="310"/>
      <c r="D41" s="310"/>
      <c r="E41" s="310"/>
      <c r="F41" s="32"/>
      <c r="G41" s="310"/>
      <c r="H41" s="310"/>
      <c r="I41" s="310"/>
      <c r="J41" s="33"/>
      <c r="K41" s="311"/>
      <c r="L41" s="311"/>
      <c r="M41" s="23"/>
    </row>
    <row r="42" spans="1:13" ht="12.75">
      <c r="A42" s="26"/>
      <c r="B42" s="26"/>
      <c r="C42" s="32"/>
      <c r="D42" s="32"/>
      <c r="E42" s="19"/>
      <c r="F42" s="26"/>
      <c r="G42" s="32"/>
      <c r="H42" s="32"/>
      <c r="I42" s="19"/>
      <c r="J42" s="30"/>
      <c r="K42" s="34"/>
      <c r="L42" s="35"/>
      <c r="M42" s="23"/>
    </row>
    <row r="43" spans="1:13" ht="12.75">
      <c r="A43" s="26"/>
      <c r="B43" s="27"/>
      <c r="C43" s="27"/>
      <c r="D43" s="27"/>
      <c r="E43" s="28"/>
      <c r="F43" s="27"/>
      <c r="G43" s="27"/>
      <c r="H43" s="27"/>
      <c r="I43" s="28"/>
      <c r="J43" s="36"/>
      <c r="K43" s="36"/>
      <c r="L43" s="36"/>
      <c r="M43" s="23"/>
    </row>
    <row r="44" spans="1:13" ht="12.75">
      <c r="A44" s="20"/>
      <c r="B44" s="21"/>
      <c r="C44" s="21"/>
      <c r="D44" s="21"/>
      <c r="E44" s="22"/>
      <c r="F44" s="21"/>
      <c r="G44" s="21"/>
      <c r="H44" s="21"/>
      <c r="I44" s="22"/>
      <c r="J44" s="30"/>
      <c r="K44" s="30"/>
      <c r="L44" s="30"/>
      <c r="M44" s="23"/>
    </row>
    <row r="45" spans="1:13" ht="12.75">
      <c r="A45" s="26"/>
      <c r="B45" s="27"/>
      <c r="C45" s="27"/>
      <c r="D45" s="27"/>
      <c r="E45" s="28"/>
      <c r="F45" s="27"/>
      <c r="G45" s="27"/>
      <c r="H45" s="27"/>
      <c r="I45" s="28"/>
      <c r="J45" s="30"/>
      <c r="K45" s="30"/>
      <c r="L45" s="30"/>
      <c r="M45" s="37"/>
    </row>
    <row r="46" spans="1:13" ht="12.75">
      <c r="A46" s="23"/>
      <c r="B46" s="23"/>
      <c r="C46" s="23"/>
      <c r="D46" s="23"/>
      <c r="E46" s="23"/>
      <c r="F46" s="23"/>
      <c r="G46" s="23"/>
      <c r="H46" s="23"/>
      <c r="I46" s="23"/>
      <c r="J46" s="23"/>
      <c r="K46" s="23"/>
      <c r="L46" s="23"/>
      <c r="M46" s="23"/>
    </row>
    <row r="47" spans="1:13" ht="12.75">
      <c r="A47" s="23"/>
      <c r="B47" s="23"/>
      <c r="C47" s="23"/>
      <c r="D47" s="23"/>
      <c r="E47" s="23"/>
      <c r="F47" s="23"/>
      <c r="G47" s="23"/>
      <c r="H47" s="23"/>
      <c r="I47" s="23"/>
      <c r="J47" s="23"/>
      <c r="K47" s="23"/>
      <c r="L47" s="23"/>
      <c r="M47" s="23"/>
    </row>
    <row r="48" spans="1:13" ht="12.75">
      <c r="A48" s="23"/>
      <c r="B48" s="23"/>
      <c r="C48" s="23"/>
      <c r="D48" s="23"/>
      <c r="E48" s="23"/>
      <c r="F48" s="23"/>
      <c r="G48" s="23"/>
      <c r="H48" s="23"/>
      <c r="I48" s="23"/>
      <c r="J48" s="23"/>
      <c r="K48" s="23"/>
      <c r="L48" s="23"/>
      <c r="M48" s="23"/>
    </row>
    <row r="49" spans="1:13" ht="12.75">
      <c r="A49" s="23"/>
      <c r="B49" s="23"/>
      <c r="C49" s="23"/>
      <c r="D49" s="23"/>
      <c r="E49" s="23"/>
      <c r="F49" s="23"/>
      <c r="G49" s="23"/>
      <c r="H49" s="23"/>
      <c r="I49" s="23"/>
      <c r="J49" s="23"/>
      <c r="K49" s="23"/>
      <c r="L49" s="23"/>
      <c r="M49" s="23"/>
    </row>
    <row r="50" spans="1:13" ht="12.75">
      <c r="A50" s="23"/>
      <c r="B50" s="23"/>
      <c r="C50" s="23"/>
      <c r="D50" s="23"/>
      <c r="E50" s="23"/>
      <c r="F50" s="23"/>
      <c r="G50" s="23"/>
      <c r="H50" s="23"/>
      <c r="I50" s="23"/>
      <c r="J50" s="23"/>
      <c r="K50" s="23"/>
      <c r="L50" s="23"/>
      <c r="M50" s="23"/>
    </row>
    <row r="51" spans="1:13" ht="12.75">
      <c r="A51" s="23"/>
      <c r="B51" s="23"/>
      <c r="C51" s="23"/>
      <c r="D51" s="23"/>
      <c r="E51" s="23"/>
      <c r="F51" s="23"/>
      <c r="G51" s="23"/>
      <c r="H51" s="23"/>
      <c r="I51" s="23"/>
      <c r="J51" s="23"/>
      <c r="K51" s="23"/>
      <c r="L51" s="23"/>
      <c r="M51" s="23"/>
    </row>
    <row r="52" spans="1:13" ht="12.75">
      <c r="A52" s="23"/>
      <c r="B52" s="23"/>
      <c r="C52" s="23"/>
      <c r="D52" s="23"/>
      <c r="E52" s="23"/>
      <c r="F52" s="23"/>
      <c r="G52" s="23"/>
      <c r="H52" s="23"/>
      <c r="I52" s="23"/>
      <c r="J52" s="23"/>
      <c r="K52" s="23"/>
      <c r="L52" s="23"/>
      <c r="M52" s="23"/>
    </row>
    <row r="53" spans="1:13" ht="12.75">
      <c r="A53" s="23"/>
      <c r="B53" s="23"/>
      <c r="C53" s="23"/>
      <c r="D53" s="23"/>
      <c r="E53" s="23"/>
      <c r="F53" s="23"/>
      <c r="G53" s="23"/>
      <c r="H53" s="23"/>
      <c r="I53" s="23"/>
      <c r="J53" s="23"/>
      <c r="K53" s="23"/>
      <c r="L53" s="23"/>
      <c r="M53" s="23"/>
    </row>
    <row r="54" spans="1:13" ht="12.75">
      <c r="A54" s="23"/>
      <c r="B54" s="23"/>
      <c r="C54" s="23"/>
      <c r="D54" s="23"/>
      <c r="E54" s="23"/>
      <c r="F54" s="23"/>
      <c r="G54" s="23"/>
      <c r="H54" s="23"/>
      <c r="I54" s="23"/>
      <c r="J54" s="23"/>
      <c r="K54" s="23"/>
      <c r="L54" s="23"/>
      <c r="M54" s="23"/>
    </row>
    <row r="55" spans="1:13" ht="12.75">
      <c r="A55" s="23"/>
      <c r="B55" s="23"/>
      <c r="C55" s="23"/>
      <c r="D55" s="23"/>
      <c r="E55" s="23"/>
      <c r="F55" s="23"/>
      <c r="G55" s="23"/>
      <c r="H55" s="23"/>
      <c r="I55" s="23"/>
      <c r="J55" s="23"/>
      <c r="K55" s="23"/>
      <c r="L55" s="23"/>
      <c r="M55" s="23"/>
    </row>
    <row r="56" spans="1:13" ht="12.75">
      <c r="A56" s="23"/>
      <c r="B56" s="23"/>
      <c r="C56" s="23"/>
      <c r="D56" s="23"/>
      <c r="E56" s="23"/>
      <c r="F56" s="23"/>
      <c r="G56" s="23"/>
      <c r="H56" s="23"/>
      <c r="I56" s="23"/>
      <c r="J56" s="23"/>
      <c r="K56" s="23"/>
      <c r="L56" s="23"/>
      <c r="M56" s="23"/>
    </row>
  </sheetData>
  <sheetProtection/>
  <mergeCells count="22">
    <mergeCell ref="A1:M1"/>
    <mergeCell ref="C5:E5"/>
    <mergeCell ref="G5:I5"/>
    <mergeCell ref="J5:J6"/>
    <mergeCell ref="J4:M4"/>
    <mergeCell ref="B5:B6"/>
    <mergeCell ref="F5:F6"/>
    <mergeCell ref="A24:M24"/>
    <mergeCell ref="A2:M2"/>
    <mergeCell ref="A23:M23"/>
    <mergeCell ref="A22:M22"/>
    <mergeCell ref="A4:A6"/>
    <mergeCell ref="C41:E41"/>
    <mergeCell ref="G41:I41"/>
    <mergeCell ref="K41:L41"/>
    <mergeCell ref="B4:E4"/>
    <mergeCell ref="F4:I4"/>
    <mergeCell ref="A39:I39"/>
    <mergeCell ref="B40:E40"/>
    <mergeCell ref="F40:I40"/>
    <mergeCell ref="K5:M5"/>
    <mergeCell ref="J40:L40"/>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T47"/>
  <sheetViews>
    <sheetView view="pageBreakPreview" zoomScaleSheetLayoutView="100" zoomScalePageLayoutView="0" workbookViewId="0" topLeftCell="A1">
      <selection activeCell="C40" sqref="C40"/>
    </sheetView>
  </sheetViews>
  <sheetFormatPr defaultColWidth="11.421875" defaultRowHeight="15"/>
  <cols>
    <col min="1" max="1" width="34.421875" style="5" customWidth="1"/>
    <col min="2" max="2" width="8.00390625" style="5" customWidth="1"/>
    <col min="3" max="3" width="7.7109375" style="5" customWidth="1"/>
    <col min="4" max="4" width="8.00390625" style="5" customWidth="1"/>
    <col min="5" max="5" width="10.8515625" style="5" customWidth="1"/>
    <col min="6" max="6" width="9.28125" style="5" customWidth="1"/>
    <col min="7" max="7" width="7.8515625" style="5" customWidth="1"/>
    <col min="8" max="8" width="7.7109375" style="5" customWidth="1"/>
    <col min="9" max="9" width="10.57421875" style="5" customWidth="1"/>
    <col min="10" max="10" width="7.28125" style="5" bestFit="1" customWidth="1"/>
    <col min="11" max="11" width="7.28125" style="5" customWidth="1"/>
    <col min="12" max="12" width="8.57421875" style="5" customWidth="1"/>
    <col min="13" max="13" width="11.28125" style="5" bestFit="1" customWidth="1"/>
    <col min="14" max="16384" width="11.421875" style="5" customWidth="1"/>
  </cols>
  <sheetData>
    <row r="1" spans="1:13" ht="12.75">
      <c r="A1" s="326" t="s">
        <v>129</v>
      </c>
      <c r="B1" s="326"/>
      <c r="C1" s="326"/>
      <c r="D1" s="326"/>
      <c r="E1" s="326"/>
      <c r="F1" s="326"/>
      <c r="G1" s="326"/>
      <c r="H1" s="326"/>
      <c r="I1" s="326"/>
      <c r="J1" s="326"/>
      <c r="K1" s="326"/>
      <c r="L1" s="326"/>
      <c r="M1" s="326"/>
    </row>
    <row r="2" spans="1:13" s="14" customFormat="1" ht="12.75">
      <c r="A2" s="330" t="s">
        <v>127</v>
      </c>
      <c r="B2" s="330"/>
      <c r="C2" s="330"/>
      <c r="D2" s="330"/>
      <c r="E2" s="330"/>
      <c r="F2" s="330"/>
      <c r="G2" s="330"/>
      <c r="H2" s="330"/>
      <c r="I2" s="330"/>
      <c r="J2" s="330"/>
      <c r="K2" s="330"/>
      <c r="L2" s="330"/>
      <c r="M2" s="330"/>
    </row>
    <row r="3" spans="1:13" s="14" customFormat="1" ht="12.75">
      <c r="A3" s="18"/>
      <c r="B3" s="18"/>
      <c r="C3" s="18"/>
      <c r="D3" s="18"/>
      <c r="E3" s="18"/>
      <c r="F3" s="18"/>
      <c r="G3" s="18"/>
      <c r="H3" s="18"/>
      <c r="I3" s="18"/>
      <c r="J3" s="18"/>
      <c r="K3" s="18"/>
      <c r="L3" s="18"/>
      <c r="M3" s="18"/>
    </row>
    <row r="4" spans="1:13" ht="15" customHeight="1">
      <c r="A4" s="319" t="s">
        <v>1</v>
      </c>
      <c r="B4" s="312" t="s">
        <v>0</v>
      </c>
      <c r="C4" s="312"/>
      <c r="D4" s="312"/>
      <c r="E4" s="312"/>
      <c r="F4" s="312" t="s">
        <v>148</v>
      </c>
      <c r="G4" s="312"/>
      <c r="H4" s="312"/>
      <c r="I4" s="312"/>
      <c r="J4" s="322" t="s">
        <v>149</v>
      </c>
      <c r="K4" s="322"/>
      <c r="L4" s="322"/>
      <c r="M4" s="327"/>
    </row>
    <row r="5" spans="1:13" ht="12.75">
      <c r="A5" s="320"/>
      <c r="B5" s="314">
        <v>2011</v>
      </c>
      <c r="C5" s="310" t="s">
        <v>408</v>
      </c>
      <c r="D5" s="310"/>
      <c r="E5" s="310"/>
      <c r="F5" s="314">
        <v>2011</v>
      </c>
      <c r="G5" s="310" t="s">
        <v>408</v>
      </c>
      <c r="H5" s="310"/>
      <c r="I5" s="310"/>
      <c r="J5" s="314">
        <v>2011</v>
      </c>
      <c r="K5" s="328" t="s">
        <v>408</v>
      </c>
      <c r="L5" s="328"/>
      <c r="M5" s="329"/>
    </row>
    <row r="6" spans="1:13" ht="12.75">
      <c r="A6" s="324"/>
      <c r="B6" s="325"/>
      <c r="C6" s="235">
        <v>2011</v>
      </c>
      <c r="D6" s="235">
        <v>2012</v>
      </c>
      <c r="E6" s="236" t="s">
        <v>230</v>
      </c>
      <c r="F6" s="325"/>
      <c r="G6" s="235">
        <f>+C6</f>
        <v>2011</v>
      </c>
      <c r="H6" s="235">
        <f>+D6</f>
        <v>2012</v>
      </c>
      <c r="I6" s="236" t="str">
        <f>+E6</f>
        <v>Var. % 12/11</v>
      </c>
      <c r="J6" s="325"/>
      <c r="K6" s="236">
        <v>2011</v>
      </c>
      <c r="L6" s="236">
        <v>2012</v>
      </c>
      <c r="M6" s="243" t="str">
        <f>+I6</f>
        <v>Var. % 12/11</v>
      </c>
    </row>
    <row r="7" spans="1:20" ht="12.75">
      <c r="A7" s="276" t="s">
        <v>15</v>
      </c>
      <c r="B7" s="277">
        <f>'[1]Hoja1'!C32</f>
        <v>41535.968</v>
      </c>
      <c r="C7" s="277">
        <f>'[1]Hoja1'!D32</f>
        <v>12835.465</v>
      </c>
      <c r="D7" s="277">
        <f>'[1]Hoja1'!E32</f>
        <v>8631.26</v>
      </c>
      <c r="E7" s="284">
        <f>'[1]Hoja1'!F32</f>
        <v>-32.7545982946469</v>
      </c>
      <c r="F7" s="277">
        <f>'[1]Hoja1'!H32</f>
        <v>274972.103</v>
      </c>
      <c r="G7" s="277">
        <f>'[1]Hoja1'!I32</f>
        <v>60270.96799999999</v>
      </c>
      <c r="H7" s="277">
        <f>'[1]Hoja1'!J32</f>
        <v>47595.492</v>
      </c>
      <c r="I7" s="284">
        <f>'[1]Hoja1'!K32</f>
        <v>-21.030815367027117</v>
      </c>
      <c r="J7" s="278">
        <f>SUM(F7/B7)</f>
        <v>6.620096177847595</v>
      </c>
      <c r="K7" s="278">
        <f>SUM(G7/C7)</f>
        <v>4.695659097664167</v>
      </c>
      <c r="L7" s="278">
        <f>SUM(H7/D7)</f>
        <v>5.514315638736407</v>
      </c>
      <c r="M7" s="287">
        <f>SUM(L7-K7)/K7*100</f>
        <v>17.43432655661645</v>
      </c>
      <c r="N7" s="275"/>
      <c r="O7" s="275"/>
      <c r="P7" s="275"/>
      <c r="Q7" s="275"/>
      <c r="R7" s="275"/>
      <c r="S7" s="275"/>
      <c r="T7" s="275"/>
    </row>
    <row r="8" spans="1:13" ht="12.75">
      <c r="A8" s="282" t="s">
        <v>110</v>
      </c>
      <c r="B8" s="103">
        <v>503.124</v>
      </c>
      <c r="C8" s="103">
        <v>41.126</v>
      </c>
      <c r="D8" s="103">
        <v>33.075</v>
      </c>
      <c r="E8" s="290">
        <v>-19.576423673588465</v>
      </c>
      <c r="F8" s="103">
        <v>2054.736</v>
      </c>
      <c r="G8" s="103">
        <v>157.197</v>
      </c>
      <c r="H8" s="103">
        <v>140.331</v>
      </c>
      <c r="I8" s="285">
        <v>-10.729212389549431</v>
      </c>
      <c r="J8" s="279">
        <v>4.083955446371073</v>
      </c>
      <c r="K8" s="279">
        <v>3.8223265087779024</v>
      </c>
      <c r="L8" s="279">
        <v>4.242811791383219</v>
      </c>
      <c r="M8" s="288">
        <v>11.00076829228691</v>
      </c>
    </row>
    <row r="9" spans="1:15" ht="12.75">
      <c r="A9" s="282" t="s">
        <v>83</v>
      </c>
      <c r="B9" s="103">
        <v>8799.889</v>
      </c>
      <c r="C9" s="103">
        <v>1302.709</v>
      </c>
      <c r="D9" s="103">
        <v>1853.605</v>
      </c>
      <c r="E9" s="290">
        <v>42.28849267180928</v>
      </c>
      <c r="F9" s="103">
        <v>54351.031</v>
      </c>
      <c r="G9" s="103">
        <v>8140.646</v>
      </c>
      <c r="H9" s="103">
        <v>10809.296</v>
      </c>
      <c r="I9" s="285">
        <v>32.78179643237161</v>
      </c>
      <c r="J9" s="279">
        <v>6.176331428725977</v>
      </c>
      <c r="K9" s="279">
        <v>6.249013402072143</v>
      </c>
      <c r="L9" s="279">
        <v>5.831499159745469</v>
      </c>
      <c r="M9" s="288">
        <v>-6.681282555550741</v>
      </c>
      <c r="O9" s="15"/>
    </row>
    <row r="10" spans="1:13" ht="12.75">
      <c r="A10" s="282" t="s">
        <v>17</v>
      </c>
      <c r="B10" s="103">
        <v>4999.89</v>
      </c>
      <c r="C10" s="103">
        <v>4408.409</v>
      </c>
      <c r="D10" s="103">
        <v>3349.16</v>
      </c>
      <c r="E10" s="290">
        <v>-24.027920276907153</v>
      </c>
      <c r="F10" s="103">
        <v>15775.56</v>
      </c>
      <c r="G10" s="103">
        <v>13942.725</v>
      </c>
      <c r="H10" s="103">
        <v>12795.572</v>
      </c>
      <c r="I10" s="285">
        <v>-8.227609739129193</v>
      </c>
      <c r="J10" s="279">
        <v>3.1551814139911074</v>
      </c>
      <c r="K10" s="279">
        <v>3.162756677068757</v>
      </c>
      <c r="L10" s="279">
        <v>3.8205317154152088</v>
      </c>
      <c r="M10" s="288">
        <v>20.797522715407805</v>
      </c>
    </row>
    <row r="11" spans="1:13" ht="12.75">
      <c r="A11" s="282" t="s">
        <v>111</v>
      </c>
      <c r="B11" s="103">
        <v>109.31</v>
      </c>
      <c r="C11" s="103">
        <v>10.65</v>
      </c>
      <c r="D11" s="103">
        <v>9.115</v>
      </c>
      <c r="E11" s="290">
        <v>-14.413145539906097</v>
      </c>
      <c r="F11" s="103">
        <v>834.739</v>
      </c>
      <c r="G11" s="103">
        <v>80.887</v>
      </c>
      <c r="H11" s="103">
        <v>77.34</v>
      </c>
      <c r="I11" s="285">
        <v>-4.385129872538229</v>
      </c>
      <c r="J11" s="279">
        <v>7.636437654377459</v>
      </c>
      <c r="K11" s="279">
        <v>7.5950234741784035</v>
      </c>
      <c r="L11" s="279">
        <v>8.484914975315414</v>
      </c>
      <c r="M11" s="288">
        <v>11.716770911406236</v>
      </c>
    </row>
    <row r="12" spans="1:13" ht="12.75">
      <c r="A12" s="282" t="s">
        <v>409</v>
      </c>
      <c r="B12" s="103">
        <v>0</v>
      </c>
      <c r="C12" s="103">
        <v>0</v>
      </c>
      <c r="D12" s="103">
        <v>493.925</v>
      </c>
      <c r="E12" s="290">
        <v>0</v>
      </c>
      <c r="F12" s="103">
        <v>0</v>
      </c>
      <c r="G12" s="103">
        <v>0</v>
      </c>
      <c r="H12" s="103">
        <v>674.819</v>
      </c>
      <c r="I12" s="285">
        <v>0</v>
      </c>
      <c r="J12" s="279">
        <v>0</v>
      </c>
      <c r="K12" s="279">
        <v>0</v>
      </c>
      <c r="L12" s="279">
        <v>1.3662377891380268</v>
      </c>
      <c r="M12" s="288">
        <v>0</v>
      </c>
    </row>
    <row r="13" spans="1:13" ht="12.75">
      <c r="A13" s="282" t="s">
        <v>410</v>
      </c>
      <c r="B13" s="103">
        <v>422.1</v>
      </c>
      <c r="C13" s="103">
        <v>173.5</v>
      </c>
      <c r="D13" s="103">
        <v>0</v>
      </c>
      <c r="E13" s="290">
        <v>-100</v>
      </c>
      <c r="F13" s="103">
        <v>543.72</v>
      </c>
      <c r="G13" s="103">
        <v>198.391</v>
      </c>
      <c r="H13" s="103">
        <v>0</v>
      </c>
      <c r="I13" s="285">
        <v>-100</v>
      </c>
      <c r="J13" s="279">
        <v>1.288130774697939</v>
      </c>
      <c r="K13" s="279">
        <v>1.1434639769452448</v>
      </c>
      <c r="L13" s="279">
        <v>0</v>
      </c>
      <c r="M13" s="288">
        <v>-100</v>
      </c>
    </row>
    <row r="14" spans="1:13" ht="12.75">
      <c r="A14" s="282" t="s">
        <v>84</v>
      </c>
      <c r="B14" s="103">
        <v>4.709</v>
      </c>
      <c r="C14" s="103">
        <v>4.17</v>
      </c>
      <c r="D14" s="103">
        <v>0</v>
      </c>
      <c r="E14" s="290">
        <v>-100</v>
      </c>
      <c r="F14" s="103">
        <v>12.182</v>
      </c>
      <c r="G14" s="103">
        <v>7.89</v>
      </c>
      <c r="H14" s="103">
        <v>0</v>
      </c>
      <c r="I14" s="285">
        <v>-100</v>
      </c>
      <c r="J14" s="279">
        <v>2.5869611382459126</v>
      </c>
      <c r="K14" s="279">
        <v>1.8920863309352518</v>
      </c>
      <c r="L14" s="279">
        <v>0</v>
      </c>
      <c r="M14" s="288">
        <v>-100</v>
      </c>
    </row>
    <row r="15" spans="1:13" ht="12.75">
      <c r="A15" s="282" t="s">
        <v>112</v>
      </c>
      <c r="B15" s="103">
        <v>5.12</v>
      </c>
      <c r="C15" s="103">
        <v>1.12</v>
      </c>
      <c r="D15" s="103">
        <v>0</v>
      </c>
      <c r="E15" s="290">
        <v>-100</v>
      </c>
      <c r="F15" s="103">
        <v>75.896</v>
      </c>
      <c r="G15" s="103">
        <v>0.896</v>
      </c>
      <c r="H15" s="103">
        <v>0</v>
      </c>
      <c r="I15" s="285">
        <v>-100</v>
      </c>
      <c r="J15" s="279">
        <v>14.8234375</v>
      </c>
      <c r="K15" s="279">
        <v>0.7999999999999999</v>
      </c>
      <c r="L15" s="279">
        <v>0</v>
      </c>
      <c r="M15" s="288">
        <v>-100</v>
      </c>
    </row>
    <row r="16" spans="1:13" ht="12.75">
      <c r="A16" s="282" t="s">
        <v>18</v>
      </c>
      <c r="B16" s="103">
        <v>17754.306</v>
      </c>
      <c r="C16" s="103">
        <v>5797.792</v>
      </c>
      <c r="D16" s="103">
        <v>1607.015</v>
      </c>
      <c r="E16" s="290">
        <v>-72.28229298325984</v>
      </c>
      <c r="F16" s="103">
        <v>81247.249</v>
      </c>
      <c r="G16" s="103">
        <v>25081.388</v>
      </c>
      <c r="H16" s="103">
        <v>6908.914</v>
      </c>
      <c r="I16" s="285">
        <v>-72.45402048722343</v>
      </c>
      <c r="J16" s="279">
        <v>4.576199655452598</v>
      </c>
      <c r="K16" s="279">
        <v>4.326024114007539</v>
      </c>
      <c r="L16" s="279">
        <v>4.2992218492048915</v>
      </c>
      <c r="M16" s="288">
        <v>-0.6195588396251055</v>
      </c>
    </row>
    <row r="17" spans="1:13" ht="12.75">
      <c r="A17" s="282" t="s">
        <v>19</v>
      </c>
      <c r="B17" s="103">
        <v>8931.14</v>
      </c>
      <c r="C17" s="103">
        <v>1092.089</v>
      </c>
      <c r="D17" s="103">
        <v>1285.065</v>
      </c>
      <c r="E17" s="290">
        <v>17.670354705523096</v>
      </c>
      <c r="F17" s="103">
        <v>120013.707</v>
      </c>
      <c r="G17" s="103">
        <v>12622.148</v>
      </c>
      <c r="H17" s="103">
        <v>16184.87</v>
      </c>
      <c r="I17" s="285">
        <v>28.225956469532775</v>
      </c>
      <c r="J17" s="279">
        <v>13.437669435256865</v>
      </c>
      <c r="K17" s="279">
        <v>11.557801607744423</v>
      </c>
      <c r="L17" s="279">
        <v>12.594592491430395</v>
      </c>
      <c r="M17" s="288">
        <v>8.970485208807009</v>
      </c>
    </row>
    <row r="18" spans="1:13" ht="12.75">
      <c r="A18" s="282" t="s">
        <v>113</v>
      </c>
      <c r="B18" s="103">
        <v>3.65</v>
      </c>
      <c r="C18" s="103">
        <v>2.25</v>
      </c>
      <c r="D18" s="103">
        <v>0.3</v>
      </c>
      <c r="E18" s="290">
        <v>-86.66666666666667</v>
      </c>
      <c r="F18" s="103">
        <v>49.02</v>
      </c>
      <c r="G18" s="103">
        <v>31.03</v>
      </c>
      <c r="H18" s="103">
        <v>4.35</v>
      </c>
      <c r="I18" s="285">
        <v>-85.98130841121495</v>
      </c>
      <c r="J18" s="279">
        <v>13.43013698630137</v>
      </c>
      <c r="K18" s="279">
        <v>13.791111111111112</v>
      </c>
      <c r="L18" s="279">
        <v>14.5</v>
      </c>
      <c r="M18" s="288">
        <v>5.140186915887842</v>
      </c>
    </row>
    <row r="19" spans="1:13" ht="12.75">
      <c r="A19" s="283" t="s">
        <v>114</v>
      </c>
      <c r="B19" s="280">
        <v>0.5</v>
      </c>
      <c r="C19" s="280">
        <v>0.5</v>
      </c>
      <c r="D19" s="280">
        <v>0</v>
      </c>
      <c r="E19" s="291">
        <v>-100</v>
      </c>
      <c r="F19" s="280">
        <v>6.85</v>
      </c>
      <c r="G19" s="280">
        <v>6.85</v>
      </c>
      <c r="H19" s="280">
        <v>0</v>
      </c>
      <c r="I19" s="286">
        <v>-100</v>
      </c>
      <c r="J19" s="281">
        <v>13.7</v>
      </c>
      <c r="K19" s="281">
        <v>13.7</v>
      </c>
      <c r="L19" s="281">
        <v>0</v>
      </c>
      <c r="M19" s="289">
        <v>0</v>
      </c>
    </row>
    <row r="20" spans="1:13" s="14" customFormat="1" ht="12.75">
      <c r="A20" s="317" t="s">
        <v>126</v>
      </c>
      <c r="B20" s="317"/>
      <c r="C20" s="317"/>
      <c r="D20" s="317"/>
      <c r="E20" s="317"/>
      <c r="F20" s="317"/>
      <c r="G20" s="317"/>
      <c r="H20" s="317"/>
      <c r="I20" s="317"/>
      <c r="J20" s="317"/>
      <c r="K20" s="317"/>
      <c r="L20" s="317"/>
      <c r="M20" s="317"/>
    </row>
    <row r="21" spans="1:13" ht="15" customHeight="1">
      <c r="A21" s="323" t="s">
        <v>128</v>
      </c>
      <c r="B21" s="323"/>
      <c r="C21" s="323"/>
      <c r="D21" s="323"/>
      <c r="E21" s="323"/>
      <c r="F21" s="323"/>
      <c r="G21" s="323"/>
      <c r="H21" s="323"/>
      <c r="I21" s="323"/>
      <c r="J21" s="323"/>
      <c r="K21" s="323"/>
      <c r="L21" s="323"/>
      <c r="M21" s="323"/>
    </row>
    <row r="22" spans="1:13" ht="12.75">
      <c r="A22" s="23"/>
      <c r="B22" s="23"/>
      <c r="C22" s="23"/>
      <c r="D22" s="23"/>
      <c r="E22" s="23"/>
      <c r="F22" s="23"/>
      <c r="G22" s="23"/>
      <c r="H22" s="23"/>
      <c r="I22" s="23"/>
      <c r="J22" s="23"/>
      <c r="K22" s="23"/>
      <c r="L22" s="23"/>
      <c r="M22" s="23"/>
    </row>
    <row r="23" spans="1:13" ht="12.75">
      <c r="A23" s="24"/>
      <c r="B23" s="23"/>
      <c r="C23" s="23"/>
      <c r="D23" s="23"/>
      <c r="E23" s="23"/>
      <c r="F23" s="23"/>
      <c r="G23" s="23"/>
      <c r="H23" s="23"/>
      <c r="I23" s="23"/>
      <c r="J23" s="23"/>
      <c r="K23" s="23"/>
      <c r="L23" s="23"/>
      <c r="M23" s="23"/>
    </row>
    <row r="24" spans="1:13" ht="12.75">
      <c r="A24" s="23"/>
      <c r="B24" s="23"/>
      <c r="C24" s="23"/>
      <c r="D24" s="23"/>
      <c r="E24" s="23"/>
      <c r="F24" s="23"/>
      <c r="G24" s="23"/>
      <c r="H24" s="23"/>
      <c r="I24" s="23"/>
      <c r="J24" s="23"/>
      <c r="K24" s="23"/>
      <c r="L24" s="23"/>
      <c r="M24" s="23"/>
    </row>
    <row r="25" spans="1:13" ht="12.75">
      <c r="A25" s="23"/>
      <c r="B25" s="23"/>
      <c r="C25" s="23"/>
      <c r="D25" s="23"/>
      <c r="E25" s="23"/>
      <c r="F25" s="23"/>
      <c r="G25" s="23"/>
      <c r="H25" s="23"/>
      <c r="I25" s="23"/>
      <c r="J25" s="23"/>
      <c r="K25" s="23"/>
      <c r="L25" s="23"/>
      <c r="M25" s="23"/>
    </row>
    <row r="26" spans="1:13" ht="12.75">
      <c r="A26" s="23"/>
      <c r="B26" s="23"/>
      <c r="C26" s="23"/>
      <c r="D26" s="23"/>
      <c r="E26" s="23"/>
      <c r="F26" s="23"/>
      <c r="G26" s="23"/>
      <c r="H26" s="23"/>
      <c r="I26" s="23"/>
      <c r="J26" s="23"/>
      <c r="K26" s="23"/>
      <c r="L26" s="23"/>
      <c r="M26" s="23"/>
    </row>
    <row r="27" spans="1:13" ht="12.75">
      <c r="A27" s="23"/>
      <c r="B27" s="23"/>
      <c r="C27" s="23"/>
      <c r="D27" s="23"/>
      <c r="E27" s="23"/>
      <c r="F27" s="23"/>
      <c r="G27" s="23"/>
      <c r="H27" s="23"/>
      <c r="I27" s="23"/>
      <c r="J27" s="23"/>
      <c r="K27" s="23"/>
      <c r="L27" s="23"/>
      <c r="M27" s="23"/>
    </row>
    <row r="28" spans="1:13" ht="12.75">
      <c r="A28" s="23"/>
      <c r="B28" s="23"/>
      <c r="C28" s="23"/>
      <c r="D28" s="23"/>
      <c r="E28" s="23"/>
      <c r="F28" s="23"/>
      <c r="G28" s="23"/>
      <c r="H28" s="23"/>
      <c r="I28" s="23"/>
      <c r="J28" s="23"/>
      <c r="K28" s="23"/>
      <c r="L28" s="23"/>
      <c r="M28" s="23"/>
    </row>
    <row r="29" spans="1:13" ht="12.75">
      <c r="A29" s="23"/>
      <c r="B29" s="23"/>
      <c r="C29" s="23"/>
      <c r="D29" s="23"/>
      <c r="E29" s="23"/>
      <c r="F29" s="23"/>
      <c r="G29" s="23"/>
      <c r="H29" s="23"/>
      <c r="I29" s="23"/>
      <c r="J29" s="23"/>
      <c r="K29" s="23"/>
      <c r="L29" s="23"/>
      <c r="M29" s="23"/>
    </row>
    <row r="30" spans="1:13" ht="12.75">
      <c r="A30" s="23"/>
      <c r="B30" s="23"/>
      <c r="C30" s="23"/>
      <c r="D30" s="23"/>
      <c r="E30" s="23"/>
      <c r="F30" s="23"/>
      <c r="G30" s="23"/>
      <c r="H30" s="23"/>
      <c r="I30" s="23"/>
      <c r="J30" s="23"/>
      <c r="K30" s="23"/>
      <c r="L30" s="23"/>
      <c r="M30" s="23"/>
    </row>
    <row r="31" spans="1:13" ht="12.75">
      <c r="A31" s="23"/>
      <c r="B31" s="23"/>
      <c r="C31" s="23"/>
      <c r="D31" s="23"/>
      <c r="E31" s="23"/>
      <c r="F31" s="23"/>
      <c r="G31" s="23"/>
      <c r="H31" s="23"/>
      <c r="I31" s="23"/>
      <c r="J31" s="23"/>
      <c r="K31" s="23"/>
      <c r="L31" s="23"/>
      <c r="M31" s="23"/>
    </row>
    <row r="32" spans="1:13" ht="12.75">
      <c r="A32" s="23"/>
      <c r="B32" s="23"/>
      <c r="C32" s="23"/>
      <c r="D32" s="23"/>
      <c r="E32" s="23"/>
      <c r="F32" s="23"/>
      <c r="G32" s="23"/>
      <c r="H32" s="23"/>
      <c r="I32" s="23"/>
      <c r="J32" s="23"/>
      <c r="K32" s="23"/>
      <c r="L32" s="23"/>
      <c r="M32" s="23"/>
    </row>
    <row r="33" spans="1:13" ht="12.75">
      <c r="A33" s="23"/>
      <c r="B33" s="23"/>
      <c r="C33" s="23"/>
      <c r="D33" s="23"/>
      <c r="E33" s="23"/>
      <c r="F33" s="23"/>
      <c r="G33" s="23"/>
      <c r="H33" s="23"/>
      <c r="I33" s="23"/>
      <c r="J33" s="23"/>
      <c r="K33" s="23"/>
      <c r="L33" s="23"/>
      <c r="M33" s="23"/>
    </row>
    <row r="34" spans="1:13" ht="12.75">
      <c r="A34" s="23"/>
      <c r="B34" s="23"/>
      <c r="C34" s="23"/>
      <c r="D34" s="23"/>
      <c r="E34" s="23"/>
      <c r="F34" s="23"/>
      <c r="G34" s="23"/>
      <c r="H34" s="23"/>
      <c r="I34" s="23"/>
      <c r="J34" s="23"/>
      <c r="K34" s="23"/>
      <c r="L34" s="23"/>
      <c r="M34" s="23"/>
    </row>
    <row r="35" spans="1:13" ht="12.75">
      <c r="A35" s="23"/>
      <c r="B35" s="23"/>
      <c r="C35" s="23"/>
      <c r="D35" s="23"/>
      <c r="E35" s="23"/>
      <c r="F35" s="23"/>
      <c r="G35" s="23"/>
      <c r="H35" s="23"/>
      <c r="I35" s="23"/>
      <c r="J35" s="23"/>
      <c r="K35" s="23"/>
      <c r="L35" s="23"/>
      <c r="M35" s="23"/>
    </row>
    <row r="36" spans="1:13" ht="12.75">
      <c r="A36" s="23"/>
      <c r="B36" s="23"/>
      <c r="C36" s="23"/>
      <c r="D36" s="23"/>
      <c r="E36" s="23"/>
      <c r="F36" s="23"/>
      <c r="G36" s="23"/>
      <c r="H36" s="23"/>
      <c r="I36" s="23"/>
      <c r="J36" s="23"/>
      <c r="K36" s="23"/>
      <c r="L36" s="23"/>
      <c r="M36" s="23"/>
    </row>
    <row r="37" spans="1:13" ht="12.75">
      <c r="A37" s="23"/>
      <c r="B37" s="23"/>
      <c r="C37" s="23"/>
      <c r="D37" s="23"/>
      <c r="E37" s="23"/>
      <c r="F37" s="23"/>
      <c r="G37" s="23"/>
      <c r="H37" s="23"/>
      <c r="I37" s="23"/>
      <c r="J37" s="23"/>
      <c r="K37" s="23"/>
      <c r="L37" s="23"/>
      <c r="M37" s="23"/>
    </row>
    <row r="38" spans="1:13" ht="12.75">
      <c r="A38" s="23"/>
      <c r="B38" s="23"/>
      <c r="C38" s="23"/>
      <c r="D38" s="23"/>
      <c r="E38" s="23"/>
      <c r="F38" s="23"/>
      <c r="G38" s="23"/>
      <c r="H38" s="23"/>
      <c r="I38" s="23"/>
      <c r="J38" s="23"/>
      <c r="K38" s="23"/>
      <c r="L38" s="23"/>
      <c r="M38" s="23"/>
    </row>
    <row r="39" spans="1:13" ht="12.75">
      <c r="A39" s="23"/>
      <c r="B39" s="23"/>
      <c r="C39" s="23"/>
      <c r="D39" s="23"/>
      <c r="E39" s="23"/>
      <c r="F39" s="23"/>
      <c r="G39" s="23"/>
      <c r="H39" s="23"/>
      <c r="I39" s="23"/>
      <c r="J39" s="23"/>
      <c r="K39" s="23"/>
      <c r="L39" s="23"/>
      <c r="M39" s="23"/>
    </row>
    <row r="40" spans="1:13" ht="12.75">
      <c r="A40" s="23"/>
      <c r="B40" s="23"/>
      <c r="C40" s="23"/>
      <c r="D40" s="23"/>
      <c r="E40" s="23"/>
      <c r="F40" s="23"/>
      <c r="G40" s="23"/>
      <c r="H40" s="23"/>
      <c r="I40" s="23"/>
      <c r="J40" s="23"/>
      <c r="K40" s="23"/>
      <c r="L40" s="23"/>
      <c r="M40" s="23"/>
    </row>
    <row r="41" spans="1:13" ht="12.75">
      <c r="A41" s="23"/>
      <c r="B41" s="23"/>
      <c r="C41" s="23"/>
      <c r="D41" s="23"/>
      <c r="E41" s="23"/>
      <c r="F41" s="23"/>
      <c r="G41" s="23"/>
      <c r="H41" s="23"/>
      <c r="I41" s="23"/>
      <c r="J41" s="23"/>
      <c r="K41" s="23"/>
      <c r="L41" s="23"/>
      <c r="M41" s="23"/>
    </row>
    <row r="42" spans="1:13" ht="12.75">
      <c r="A42" s="23"/>
      <c r="B42" s="23"/>
      <c r="C42" s="23"/>
      <c r="D42" s="23"/>
      <c r="E42" s="23"/>
      <c r="F42" s="23"/>
      <c r="G42" s="23"/>
      <c r="H42" s="23"/>
      <c r="I42" s="23"/>
      <c r="J42" s="23"/>
      <c r="K42" s="23"/>
      <c r="L42" s="23"/>
      <c r="M42" s="23"/>
    </row>
    <row r="43" spans="1:13" ht="12.75">
      <c r="A43" s="23"/>
      <c r="B43" s="23"/>
      <c r="C43" s="23"/>
      <c r="D43" s="23"/>
      <c r="E43" s="23"/>
      <c r="F43" s="23"/>
      <c r="G43" s="23"/>
      <c r="H43" s="23"/>
      <c r="I43" s="23"/>
      <c r="J43" s="23"/>
      <c r="K43" s="23"/>
      <c r="L43" s="23"/>
      <c r="M43" s="23"/>
    </row>
    <row r="44" spans="1:13" ht="12.75">
      <c r="A44" s="23"/>
      <c r="B44" s="23"/>
      <c r="C44" s="23"/>
      <c r="D44" s="23"/>
      <c r="E44" s="23"/>
      <c r="F44" s="23"/>
      <c r="G44" s="23"/>
      <c r="H44" s="23"/>
      <c r="I44" s="23"/>
      <c r="J44" s="23"/>
      <c r="K44" s="23"/>
      <c r="L44" s="23"/>
      <c r="M44" s="23"/>
    </row>
    <row r="45" spans="1:13" ht="12.75">
      <c r="A45" s="23"/>
      <c r="B45" s="23"/>
      <c r="C45" s="23"/>
      <c r="D45" s="23"/>
      <c r="E45" s="23"/>
      <c r="F45" s="23"/>
      <c r="G45" s="23"/>
      <c r="H45" s="23"/>
      <c r="I45" s="23"/>
      <c r="J45" s="23"/>
      <c r="K45" s="23"/>
      <c r="L45" s="23"/>
      <c r="M45" s="23"/>
    </row>
    <row r="46" spans="1:13" ht="12.75">
      <c r="A46" s="23"/>
      <c r="B46" s="23"/>
      <c r="C46" s="23"/>
      <c r="D46" s="23"/>
      <c r="E46" s="23"/>
      <c r="F46" s="23"/>
      <c r="G46" s="23"/>
      <c r="H46" s="23"/>
      <c r="I46" s="23"/>
      <c r="J46" s="23"/>
      <c r="K46" s="23"/>
      <c r="L46" s="23"/>
      <c r="M46" s="23"/>
    </row>
    <row r="47" spans="1:13" ht="12.75">
      <c r="A47" s="23"/>
      <c r="B47" s="23"/>
      <c r="C47" s="23"/>
      <c r="D47" s="23"/>
      <c r="E47" s="23"/>
      <c r="F47" s="23"/>
      <c r="G47" s="23"/>
      <c r="H47" s="23"/>
      <c r="I47" s="23"/>
      <c r="J47" s="23"/>
      <c r="K47" s="23"/>
      <c r="L47" s="23"/>
      <c r="M47" s="23"/>
    </row>
  </sheetData>
  <sheetProtection/>
  <mergeCells count="14">
    <mergeCell ref="A1:M1"/>
    <mergeCell ref="J4:M4"/>
    <mergeCell ref="K5:M5"/>
    <mergeCell ref="B5:B6"/>
    <mergeCell ref="F5:F6"/>
    <mergeCell ref="A2:M2"/>
    <mergeCell ref="A20:M20"/>
    <mergeCell ref="A21:M21"/>
    <mergeCell ref="A4:A6"/>
    <mergeCell ref="J5:J6"/>
    <mergeCell ref="B4:E4"/>
    <mergeCell ref="F4:I4"/>
    <mergeCell ref="C5:E5"/>
    <mergeCell ref="G5:I5"/>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N53"/>
  <sheetViews>
    <sheetView view="pageBreakPreview" zoomScaleSheetLayoutView="100" zoomScalePageLayoutView="0" workbookViewId="0" topLeftCell="A25">
      <selection activeCell="A15" sqref="A15"/>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customWidth="1"/>
    <col min="6" max="6" width="11.421875" style="5" customWidth="1"/>
    <col min="7" max="7" width="11.00390625" style="5" bestFit="1" customWidth="1"/>
    <col min="8" max="8" width="14.421875" style="5" customWidth="1"/>
    <col min="9" max="9" width="14.00390625" style="5" customWidth="1"/>
    <col min="10" max="10" width="12.7109375" style="5" customWidth="1"/>
    <col min="11" max="11" width="12.28125" style="5" bestFit="1" customWidth="1"/>
    <col min="12" max="13" width="11.57421875" style="5" bestFit="1" customWidth="1"/>
    <col min="14" max="14" width="4.00390625" style="5" customWidth="1"/>
    <col min="15" max="16384" width="11.421875" style="5" customWidth="1"/>
  </cols>
  <sheetData>
    <row r="1" spans="1:14" ht="12.75">
      <c r="A1" s="326" t="s">
        <v>130</v>
      </c>
      <c r="B1" s="326"/>
      <c r="C1" s="326"/>
      <c r="D1" s="326"/>
      <c r="E1" s="326"/>
      <c r="F1" s="326"/>
      <c r="G1" s="326"/>
      <c r="H1" s="326"/>
      <c r="I1" s="326"/>
      <c r="J1" s="326"/>
      <c r="K1" s="326"/>
      <c r="L1" s="326"/>
      <c r="M1" s="326"/>
      <c r="N1" s="23"/>
    </row>
    <row r="2" spans="1:14" s="14" customFormat="1" ht="12.75">
      <c r="A2" s="326" t="s">
        <v>181</v>
      </c>
      <c r="B2" s="326"/>
      <c r="C2" s="326"/>
      <c r="D2" s="326"/>
      <c r="E2" s="326"/>
      <c r="F2" s="326"/>
      <c r="G2" s="326"/>
      <c r="H2" s="326"/>
      <c r="I2" s="326"/>
      <c r="J2" s="326"/>
      <c r="K2" s="326"/>
      <c r="L2" s="326"/>
      <c r="M2" s="326"/>
      <c r="N2" s="23"/>
    </row>
    <row r="3" spans="1:14" s="14" customFormat="1" ht="12.75">
      <c r="A3" s="49"/>
      <c r="B3" s="49"/>
      <c r="C3" s="49"/>
      <c r="D3" s="49"/>
      <c r="E3" s="49"/>
      <c r="F3" s="49"/>
      <c r="G3" s="49"/>
      <c r="H3" s="49"/>
      <c r="I3" s="49"/>
      <c r="J3" s="49"/>
      <c r="K3" s="49"/>
      <c r="L3" s="49"/>
      <c r="M3" s="49"/>
      <c r="N3" s="23"/>
    </row>
    <row r="4" spans="1:14" ht="12.75">
      <c r="A4" s="331" t="s">
        <v>115</v>
      </c>
      <c r="B4" s="334" t="s">
        <v>162</v>
      </c>
      <c r="C4" s="334"/>
      <c r="D4" s="334"/>
      <c r="E4" s="334"/>
      <c r="F4" s="334"/>
      <c r="G4" s="334"/>
      <c r="H4" s="334" t="s">
        <v>197</v>
      </c>
      <c r="I4" s="334"/>
      <c r="J4" s="334"/>
      <c r="K4" s="334"/>
      <c r="L4" s="334"/>
      <c r="M4" s="334"/>
      <c r="N4" s="23"/>
    </row>
    <row r="5" spans="1:14" ht="12.75">
      <c r="A5" s="332"/>
      <c r="B5" s="332">
        <v>2011</v>
      </c>
      <c r="C5" s="335" t="s">
        <v>404</v>
      </c>
      <c r="D5" s="335"/>
      <c r="E5" s="335"/>
      <c r="F5" s="335"/>
      <c r="G5" s="335"/>
      <c r="H5" s="332">
        <v>2011</v>
      </c>
      <c r="I5" s="334" t="s">
        <v>404</v>
      </c>
      <c r="J5" s="334"/>
      <c r="K5" s="334"/>
      <c r="L5" s="334"/>
      <c r="M5" s="334"/>
      <c r="N5" s="23"/>
    </row>
    <row r="6" spans="1:14" ht="12.75">
      <c r="A6" s="333"/>
      <c r="B6" s="333"/>
      <c r="C6" s="53">
        <v>2011</v>
      </c>
      <c r="D6" s="53">
        <v>2012</v>
      </c>
      <c r="E6" s="53" t="s">
        <v>230</v>
      </c>
      <c r="F6" s="53" t="s">
        <v>232</v>
      </c>
      <c r="G6" s="53" t="s">
        <v>24</v>
      </c>
      <c r="H6" s="333"/>
      <c r="I6" s="53">
        <v>2011</v>
      </c>
      <c r="J6" s="53">
        <v>2012</v>
      </c>
      <c r="K6" s="53" t="s">
        <v>230</v>
      </c>
      <c r="L6" s="244" t="s">
        <v>233</v>
      </c>
      <c r="M6" s="245" t="s">
        <v>24</v>
      </c>
      <c r="N6" s="23"/>
    </row>
    <row r="7" spans="1:14" ht="15">
      <c r="A7" t="s">
        <v>85</v>
      </c>
      <c r="B7" s="107">
        <v>882516540</v>
      </c>
      <c r="C7" s="107">
        <v>602009138</v>
      </c>
      <c r="D7" s="107">
        <v>548137333</v>
      </c>
      <c r="E7">
        <v>-8.9</v>
      </c>
      <c r="F7" s="110">
        <f aca="true" t="shared" si="0" ref="F7:F19">SUM(D7/$D$19)*100</f>
        <v>32.79669559340637</v>
      </c>
      <c r="G7" s="110">
        <f aca="true" t="shared" si="1" ref="G7:G19">SUM(C7/$C$19)*100</f>
        <v>34.77539900541292</v>
      </c>
      <c r="H7" s="107">
        <v>1506644404</v>
      </c>
      <c r="I7" s="107">
        <v>1076472351</v>
      </c>
      <c r="J7" s="107">
        <v>747265941</v>
      </c>
      <c r="K7">
        <v>-30.6</v>
      </c>
      <c r="L7">
        <v>34.1</v>
      </c>
      <c r="M7" s="110">
        <f aca="true" t="shared" si="2" ref="M7:M19">SUM(I7/$I$19)*100</f>
        <v>39.72901859858863</v>
      </c>
      <c r="N7" s="23"/>
    </row>
    <row r="8" spans="1:14" ht="15">
      <c r="A8" t="s">
        <v>20</v>
      </c>
      <c r="B8" s="107">
        <v>236954957</v>
      </c>
      <c r="C8" s="107">
        <v>179722099</v>
      </c>
      <c r="D8" s="107">
        <v>167095720</v>
      </c>
      <c r="E8">
        <v>-7</v>
      </c>
      <c r="F8" s="110">
        <f t="shared" si="0"/>
        <v>9.997836552762342</v>
      </c>
      <c r="G8" s="110">
        <f t="shared" si="1"/>
        <v>10.38174889434207</v>
      </c>
      <c r="H8" s="107">
        <v>331667508</v>
      </c>
      <c r="I8" s="107">
        <v>253352529</v>
      </c>
      <c r="J8" s="107">
        <v>201399802</v>
      </c>
      <c r="K8">
        <v>-20.5</v>
      </c>
      <c r="L8">
        <v>9.2</v>
      </c>
      <c r="M8" s="110">
        <f t="shared" si="2"/>
        <v>9.350400246964137</v>
      </c>
      <c r="N8" s="23"/>
    </row>
    <row r="9" spans="1:14" ht="15">
      <c r="A9" t="s">
        <v>22</v>
      </c>
      <c r="B9" s="107">
        <v>61641314</v>
      </c>
      <c r="C9" s="107">
        <v>44875546</v>
      </c>
      <c r="D9" s="107">
        <v>97427228</v>
      </c>
      <c r="E9">
        <v>117.1</v>
      </c>
      <c r="F9" s="110">
        <f t="shared" si="0"/>
        <v>5.829362363875692</v>
      </c>
      <c r="G9" s="110">
        <f t="shared" si="1"/>
        <v>2.592261344936199</v>
      </c>
      <c r="H9" s="107">
        <v>159724925</v>
      </c>
      <c r="I9" s="107">
        <v>115532891</v>
      </c>
      <c r="J9" s="107">
        <v>178714290</v>
      </c>
      <c r="K9">
        <v>54.7</v>
      </c>
      <c r="L9">
        <v>8.1</v>
      </c>
      <c r="M9" s="110">
        <f t="shared" si="2"/>
        <v>4.263935224182746</v>
      </c>
      <c r="N9" s="23"/>
    </row>
    <row r="10" spans="1:14" ht="15">
      <c r="A10" t="s">
        <v>21</v>
      </c>
      <c r="B10" s="107">
        <v>114494763</v>
      </c>
      <c r="C10" s="107">
        <v>88649657</v>
      </c>
      <c r="D10" s="107">
        <v>83808990</v>
      </c>
      <c r="E10">
        <v>-5.5</v>
      </c>
      <c r="F10" s="110">
        <f t="shared" si="0"/>
        <v>5.014542465073872</v>
      </c>
      <c r="G10" s="110">
        <f t="shared" si="1"/>
        <v>5.120897672931996</v>
      </c>
      <c r="H10" s="107">
        <v>204354265</v>
      </c>
      <c r="I10" s="107">
        <v>165372918</v>
      </c>
      <c r="J10" s="107">
        <v>121122304</v>
      </c>
      <c r="K10">
        <v>-26.8</v>
      </c>
      <c r="L10">
        <v>5.5</v>
      </c>
      <c r="M10" s="110">
        <f t="shared" si="2"/>
        <v>6.10336505979137</v>
      </c>
      <c r="N10" s="23"/>
    </row>
    <row r="11" spans="1:14" ht="15">
      <c r="A11" t="s">
        <v>312</v>
      </c>
      <c r="B11" s="107">
        <v>109894319</v>
      </c>
      <c r="C11" s="107">
        <v>82012945</v>
      </c>
      <c r="D11" s="107">
        <v>66497311</v>
      </c>
      <c r="E11">
        <v>-18.9</v>
      </c>
      <c r="F11" s="110">
        <f t="shared" si="0"/>
        <v>3.978732947655424</v>
      </c>
      <c r="G11" s="110">
        <f t="shared" si="1"/>
        <v>4.737524243334633</v>
      </c>
      <c r="H11" s="107">
        <v>126229939</v>
      </c>
      <c r="I11" s="107">
        <v>96269841</v>
      </c>
      <c r="J11" s="107">
        <v>73502932</v>
      </c>
      <c r="K11">
        <v>-23.6</v>
      </c>
      <c r="L11">
        <v>3.4</v>
      </c>
      <c r="M11" s="110">
        <f t="shared" si="2"/>
        <v>3.55300003759425</v>
      </c>
      <c r="N11" s="23"/>
    </row>
    <row r="12" spans="1:14" ht="15">
      <c r="A12" t="s">
        <v>257</v>
      </c>
      <c r="B12" s="107">
        <v>103713895</v>
      </c>
      <c r="C12" s="107">
        <v>49985654</v>
      </c>
      <c r="D12" s="107">
        <v>57355157</v>
      </c>
      <c r="E12">
        <v>14.7</v>
      </c>
      <c r="F12" s="110">
        <f t="shared" si="0"/>
        <v>3.431730538304769</v>
      </c>
      <c r="G12" s="110">
        <f t="shared" si="1"/>
        <v>2.887449629371763</v>
      </c>
      <c r="H12" s="107">
        <v>96289806</v>
      </c>
      <c r="I12" s="107">
        <v>44844366</v>
      </c>
      <c r="J12" s="107">
        <v>55331740</v>
      </c>
      <c r="K12">
        <v>23.4</v>
      </c>
      <c r="L12">
        <v>2.5</v>
      </c>
      <c r="M12" s="110">
        <f t="shared" si="2"/>
        <v>1.6550565829218549</v>
      </c>
      <c r="N12" s="23"/>
    </row>
    <row r="13" spans="1:14" ht="15">
      <c r="A13" t="s">
        <v>23</v>
      </c>
      <c r="B13" s="107">
        <v>72763857</v>
      </c>
      <c r="C13" s="107">
        <v>42272452</v>
      </c>
      <c r="D13" s="107">
        <v>56420434</v>
      </c>
      <c r="E13">
        <v>33.5</v>
      </c>
      <c r="F13" s="110">
        <f t="shared" si="0"/>
        <v>3.3758032663428796</v>
      </c>
      <c r="G13" s="110">
        <f t="shared" si="1"/>
        <v>2.441892144894926</v>
      </c>
      <c r="H13" s="107">
        <v>134855253</v>
      </c>
      <c r="I13" s="107">
        <v>55182060</v>
      </c>
      <c r="J13" s="107">
        <v>78571278</v>
      </c>
      <c r="K13">
        <v>42.4</v>
      </c>
      <c r="L13">
        <v>3.6</v>
      </c>
      <c r="M13" s="110">
        <f t="shared" si="2"/>
        <v>2.0365865282204854</v>
      </c>
      <c r="N13" s="23"/>
    </row>
    <row r="14" spans="1:14" ht="15">
      <c r="A14" t="s">
        <v>231</v>
      </c>
      <c r="B14" s="107">
        <v>48427845</v>
      </c>
      <c r="C14" s="107">
        <v>40566556</v>
      </c>
      <c r="D14" s="107">
        <v>50188987</v>
      </c>
      <c r="E14">
        <v>23.7</v>
      </c>
      <c r="F14" s="110">
        <f t="shared" si="0"/>
        <v>3.0029571599722242</v>
      </c>
      <c r="G14" s="110">
        <f t="shared" si="1"/>
        <v>2.34335009575125</v>
      </c>
      <c r="H14" s="107">
        <v>88770068</v>
      </c>
      <c r="I14" s="107">
        <v>79539815</v>
      </c>
      <c r="J14" s="107">
        <v>89051580</v>
      </c>
      <c r="K14">
        <v>12</v>
      </c>
      <c r="L14">
        <v>4.1</v>
      </c>
      <c r="M14" s="110">
        <f t="shared" si="2"/>
        <v>2.935550352526703</v>
      </c>
      <c r="N14" s="23"/>
    </row>
    <row r="15" spans="1:14" ht="15">
      <c r="A15" t="s">
        <v>479</v>
      </c>
      <c r="B15" s="107">
        <v>79928113</v>
      </c>
      <c r="C15" s="107">
        <v>66621749</v>
      </c>
      <c r="D15" s="107">
        <v>41511096</v>
      </c>
      <c r="E15">
        <v>-37.7</v>
      </c>
      <c r="F15" s="110">
        <f t="shared" si="0"/>
        <v>2.4837329940828328</v>
      </c>
      <c r="G15" s="110">
        <f t="shared" si="1"/>
        <v>3.8484430844527635</v>
      </c>
      <c r="H15" s="107">
        <v>200992297</v>
      </c>
      <c r="I15" s="107">
        <v>162641663</v>
      </c>
      <c r="J15" s="107">
        <v>90026427</v>
      </c>
      <c r="K15">
        <v>-44.6</v>
      </c>
      <c r="L15">
        <v>4.1</v>
      </c>
      <c r="M15" s="110">
        <f t="shared" si="2"/>
        <v>6.002563510553541</v>
      </c>
      <c r="N15" s="23"/>
    </row>
    <row r="16" spans="1:14" ht="15">
      <c r="A16" t="s">
        <v>405</v>
      </c>
      <c r="B16" s="107">
        <v>66110606</v>
      </c>
      <c r="C16" s="107">
        <v>36514830</v>
      </c>
      <c r="D16" s="107">
        <v>33681465</v>
      </c>
      <c r="E16">
        <v>-7.8</v>
      </c>
      <c r="F16" s="110">
        <f t="shared" si="0"/>
        <v>2.015262760336324</v>
      </c>
      <c r="G16" s="110">
        <f t="shared" si="1"/>
        <v>2.1092998473136495</v>
      </c>
      <c r="H16" s="107">
        <v>110770441</v>
      </c>
      <c r="I16" s="107">
        <v>67927927</v>
      </c>
      <c r="J16" s="107">
        <v>53504095</v>
      </c>
      <c r="K16">
        <v>-21.2</v>
      </c>
      <c r="L16">
        <v>2.4</v>
      </c>
      <c r="M16" s="110">
        <f t="shared" si="2"/>
        <v>2.506994139366029</v>
      </c>
      <c r="N16" s="23"/>
    </row>
    <row r="17" spans="1:14" ht="15">
      <c r="A17" t="s">
        <v>477</v>
      </c>
      <c r="B17" s="107">
        <v>1776446209</v>
      </c>
      <c r="C17" s="107">
        <v>1233230626</v>
      </c>
      <c r="D17" s="107">
        <v>1202123721</v>
      </c>
      <c r="E17">
        <v>-2.5</v>
      </c>
      <c r="F17" s="110">
        <f t="shared" si="0"/>
        <v>71.92665664181273</v>
      </c>
      <c r="G17" s="110">
        <f t="shared" si="1"/>
        <v>71.23826596274218</v>
      </c>
      <c r="H17" s="107">
        <v>2960298906</v>
      </c>
      <c r="I17" s="107">
        <v>2117136361</v>
      </c>
      <c r="J17" s="107">
        <v>1688490389</v>
      </c>
      <c r="K17">
        <v>-20.2</v>
      </c>
      <c r="L17">
        <v>77</v>
      </c>
      <c r="M17" s="110">
        <f t="shared" si="2"/>
        <v>78.13647028070974</v>
      </c>
      <c r="N17" s="23"/>
    </row>
    <row r="18" spans="1:14" ht="15">
      <c r="A18" t="s">
        <v>478</v>
      </c>
      <c r="B18" s="107">
        <v>844478840</v>
      </c>
      <c r="C18" s="107">
        <v>497904473</v>
      </c>
      <c r="D18" s="107">
        <v>469195060</v>
      </c>
      <c r="E18">
        <v>-5.8</v>
      </c>
      <c r="F18" s="110">
        <f t="shared" si="0"/>
        <v>28.073343358187273</v>
      </c>
      <c r="G18" s="110">
        <f t="shared" si="1"/>
        <v>28.76173403725783</v>
      </c>
      <c r="H18" s="107">
        <v>1058260285</v>
      </c>
      <c r="I18" s="107">
        <v>592400368</v>
      </c>
      <c r="J18" s="107">
        <v>504782578</v>
      </c>
      <c r="K18">
        <v>-14.8</v>
      </c>
      <c r="L18">
        <v>23</v>
      </c>
      <c r="M18" s="110">
        <f t="shared" si="2"/>
        <v>21.863529719290252</v>
      </c>
      <c r="N18" s="23"/>
    </row>
    <row r="19" spans="1:14" ht="15">
      <c r="A19" t="s">
        <v>145</v>
      </c>
      <c r="B19" s="107">
        <v>2620925049</v>
      </c>
      <c r="C19" s="107">
        <v>1731135099</v>
      </c>
      <c r="D19" s="107">
        <v>1671318781</v>
      </c>
      <c r="E19">
        <v>-3.5</v>
      </c>
      <c r="F19" s="110">
        <f t="shared" si="0"/>
        <v>100</v>
      </c>
      <c r="G19" s="110">
        <f t="shared" si="1"/>
        <v>100</v>
      </c>
      <c r="H19" s="107">
        <v>4018559191</v>
      </c>
      <c r="I19" s="107">
        <v>2709536729</v>
      </c>
      <c r="J19" s="107">
        <v>2193272967</v>
      </c>
      <c r="K19">
        <v>-19.1</v>
      </c>
      <c r="L19">
        <v>100</v>
      </c>
      <c r="M19" s="110">
        <f t="shared" si="2"/>
        <v>100</v>
      </c>
      <c r="N19" s="23"/>
    </row>
    <row r="20" spans="1:14" ht="12.75">
      <c r="A20" s="317" t="s">
        <v>126</v>
      </c>
      <c r="B20" s="317"/>
      <c r="C20" s="317"/>
      <c r="D20" s="317"/>
      <c r="E20" s="317"/>
      <c r="F20" s="317"/>
      <c r="G20" s="317"/>
      <c r="H20" s="317"/>
      <c r="I20" s="317"/>
      <c r="J20" s="317"/>
      <c r="K20" s="317"/>
      <c r="L20" s="317"/>
      <c r="M20" s="317"/>
      <c r="N20" s="23"/>
    </row>
    <row r="21" spans="1:14" s="14" customFormat="1" ht="12.75">
      <c r="A21" s="317" t="s">
        <v>128</v>
      </c>
      <c r="B21" s="317"/>
      <c r="C21" s="317"/>
      <c r="D21" s="317"/>
      <c r="E21" s="317"/>
      <c r="F21" s="317"/>
      <c r="G21" s="317"/>
      <c r="H21" s="317"/>
      <c r="I21" s="317"/>
      <c r="J21" s="317"/>
      <c r="K21" s="317"/>
      <c r="L21" s="317"/>
      <c r="M21" s="317"/>
      <c r="N21" s="23"/>
    </row>
    <row r="22" spans="1:14" ht="12.75">
      <c r="A22" s="51"/>
      <c r="B22" s="51"/>
      <c r="C22" s="51"/>
      <c r="D22" s="51"/>
      <c r="E22" s="23"/>
      <c r="F22" s="23"/>
      <c r="G22" s="23"/>
      <c r="H22" s="23"/>
      <c r="I22" s="23"/>
      <c r="J22" s="23"/>
      <c r="K22" s="23"/>
      <c r="L22" s="151"/>
      <c r="M22" s="151"/>
      <c r="N22" s="23"/>
    </row>
    <row r="23" spans="1:14" ht="12.75">
      <c r="A23" s="52"/>
      <c r="B23" s="52"/>
      <c r="C23" s="23"/>
      <c r="D23" s="23"/>
      <c r="E23" s="23"/>
      <c r="F23" s="23"/>
      <c r="G23" s="23"/>
      <c r="H23" s="23"/>
      <c r="I23" s="23"/>
      <c r="J23" s="23"/>
      <c r="K23" s="23"/>
      <c r="L23" s="23"/>
      <c r="M23" s="23"/>
      <c r="N23" s="23"/>
    </row>
    <row r="24" spans="1:14" ht="12.75">
      <c r="A24" s="23"/>
      <c r="B24" s="23"/>
      <c r="C24" s="23"/>
      <c r="D24" s="23"/>
      <c r="E24" s="23"/>
      <c r="F24" s="23"/>
      <c r="G24" s="23"/>
      <c r="H24" s="23"/>
      <c r="I24" s="23"/>
      <c r="J24" s="23"/>
      <c r="K24" s="23"/>
      <c r="L24" s="23"/>
      <c r="M24" s="23"/>
      <c r="N24" s="23"/>
    </row>
    <row r="25" spans="1:14" ht="12.75">
      <c r="A25" s="23"/>
      <c r="B25" s="23"/>
      <c r="C25" s="23"/>
      <c r="D25" s="23"/>
      <c r="E25" s="23"/>
      <c r="F25" s="23"/>
      <c r="G25" s="23"/>
      <c r="H25" s="23"/>
      <c r="I25" s="23"/>
      <c r="J25" s="23"/>
      <c r="K25" s="23"/>
      <c r="L25" s="23"/>
      <c r="M25" s="23"/>
      <c r="N25" s="23"/>
    </row>
    <row r="26" spans="1:14" ht="12.75">
      <c r="A26" s="23"/>
      <c r="B26" s="23"/>
      <c r="C26" s="23"/>
      <c r="D26" s="23"/>
      <c r="E26" s="23"/>
      <c r="F26" s="23"/>
      <c r="G26" s="23"/>
      <c r="H26" s="23"/>
      <c r="I26" s="23"/>
      <c r="J26" s="23"/>
      <c r="K26" s="23"/>
      <c r="L26" s="23"/>
      <c r="M26" s="23"/>
      <c r="N26" s="23"/>
    </row>
    <row r="27" spans="1:14" ht="12.75">
      <c r="A27" s="23"/>
      <c r="B27" s="23"/>
      <c r="C27" s="23"/>
      <c r="D27" s="23"/>
      <c r="E27" s="23"/>
      <c r="F27" s="23"/>
      <c r="G27" s="23"/>
      <c r="H27" s="23"/>
      <c r="I27" s="23"/>
      <c r="J27" s="23"/>
      <c r="K27" s="23"/>
      <c r="L27" s="23"/>
      <c r="M27" s="23"/>
      <c r="N27" s="23"/>
    </row>
    <row r="28" spans="1:14" ht="12.75">
      <c r="A28" s="23"/>
      <c r="B28" s="23"/>
      <c r="C28" s="23"/>
      <c r="D28" s="23"/>
      <c r="E28" s="23"/>
      <c r="F28" s="23"/>
      <c r="G28" s="23"/>
      <c r="H28" s="23"/>
      <c r="I28" s="23"/>
      <c r="J28" s="23"/>
      <c r="K28" s="23"/>
      <c r="L28" s="23"/>
      <c r="M28" s="23"/>
      <c r="N28" s="23"/>
    </row>
    <row r="29" spans="1:14" ht="12.75">
      <c r="A29" s="23"/>
      <c r="B29" s="23"/>
      <c r="C29" s="23"/>
      <c r="D29" s="23"/>
      <c r="E29" s="23"/>
      <c r="F29" s="23"/>
      <c r="G29" s="23"/>
      <c r="H29" s="23"/>
      <c r="I29" s="23"/>
      <c r="J29" s="23"/>
      <c r="K29" s="23"/>
      <c r="L29" s="23"/>
      <c r="M29" s="23"/>
      <c r="N29" s="23"/>
    </row>
    <row r="30" spans="1:14" ht="12.75">
      <c r="A30" s="23"/>
      <c r="B30" s="23"/>
      <c r="C30" s="23"/>
      <c r="D30" s="23"/>
      <c r="E30" s="23"/>
      <c r="F30" s="23"/>
      <c r="G30" s="23"/>
      <c r="H30" s="23"/>
      <c r="I30" s="23"/>
      <c r="J30" s="23"/>
      <c r="K30" s="23"/>
      <c r="L30" s="23"/>
      <c r="M30" s="23"/>
      <c r="N30" s="23"/>
    </row>
    <row r="31" spans="1:14" ht="12.75">
      <c r="A31" s="23"/>
      <c r="B31" s="23"/>
      <c r="C31" s="23"/>
      <c r="D31" s="23"/>
      <c r="E31" s="23"/>
      <c r="F31" s="23"/>
      <c r="G31" s="23"/>
      <c r="H31" s="23"/>
      <c r="I31" s="23"/>
      <c r="J31" s="23"/>
      <c r="K31" s="23"/>
      <c r="L31" s="23"/>
      <c r="M31" s="23"/>
      <c r="N31" s="23"/>
    </row>
    <row r="32" spans="1:14" ht="12.75">
      <c r="A32" s="23"/>
      <c r="B32" s="23"/>
      <c r="C32" s="23"/>
      <c r="D32" s="23"/>
      <c r="E32" s="23"/>
      <c r="F32" s="23"/>
      <c r="G32" s="23"/>
      <c r="H32" s="23"/>
      <c r="I32" s="23"/>
      <c r="J32" s="23"/>
      <c r="K32" s="23"/>
      <c r="L32" s="23"/>
      <c r="M32" s="23"/>
      <c r="N32" s="23"/>
    </row>
    <row r="33" spans="1:14" ht="12.75">
      <c r="A33" s="23"/>
      <c r="B33" s="23"/>
      <c r="C33" s="23"/>
      <c r="D33" s="23"/>
      <c r="E33" s="23"/>
      <c r="F33" s="23"/>
      <c r="G33" s="23"/>
      <c r="H33" s="23"/>
      <c r="I33" s="23"/>
      <c r="J33" s="23"/>
      <c r="K33" s="23"/>
      <c r="L33" s="23"/>
      <c r="M33" s="23"/>
      <c r="N33" s="23"/>
    </row>
    <row r="34" spans="1:14" ht="12.75">
      <c r="A34" s="23"/>
      <c r="B34" s="23"/>
      <c r="C34" s="23"/>
      <c r="D34" s="23"/>
      <c r="E34" s="23"/>
      <c r="F34" s="23"/>
      <c r="G34" s="23"/>
      <c r="H34" s="23"/>
      <c r="I34" s="23"/>
      <c r="J34" s="23"/>
      <c r="K34" s="23"/>
      <c r="L34" s="23"/>
      <c r="M34" s="23"/>
      <c r="N34" s="23"/>
    </row>
    <row r="35" spans="1:14" ht="12.75">
      <c r="A35" s="23"/>
      <c r="B35" s="23"/>
      <c r="C35" s="23"/>
      <c r="D35" s="23"/>
      <c r="E35" s="23"/>
      <c r="F35" s="23"/>
      <c r="G35" s="23"/>
      <c r="H35" s="23"/>
      <c r="I35" s="23"/>
      <c r="J35" s="23"/>
      <c r="K35" s="23"/>
      <c r="L35" s="23"/>
      <c r="M35" s="23"/>
      <c r="N35" s="23"/>
    </row>
    <row r="36" spans="1:14" ht="12.75">
      <c r="A36" s="23"/>
      <c r="B36" s="23"/>
      <c r="C36" s="23"/>
      <c r="D36" s="23"/>
      <c r="E36" s="23"/>
      <c r="F36" s="23"/>
      <c r="G36" s="23"/>
      <c r="H36" s="23"/>
      <c r="I36" s="23"/>
      <c r="J36" s="23"/>
      <c r="K36" s="23"/>
      <c r="L36" s="23"/>
      <c r="M36" s="23"/>
      <c r="N36" s="23"/>
    </row>
    <row r="37" spans="1:14" ht="12.75">
      <c r="A37" s="23"/>
      <c r="B37" s="23"/>
      <c r="C37" s="114"/>
      <c r="D37" s="23"/>
      <c r="E37" s="23"/>
      <c r="F37" s="23"/>
      <c r="G37" s="23"/>
      <c r="H37" s="23"/>
      <c r="I37" s="23"/>
      <c r="J37" s="23"/>
      <c r="K37" s="23"/>
      <c r="L37" s="23"/>
      <c r="M37" s="23"/>
      <c r="N37" s="23"/>
    </row>
    <row r="38" spans="1:14" ht="12.75">
      <c r="A38" s="23"/>
      <c r="B38" s="23"/>
      <c r="C38" s="23"/>
      <c r="D38" s="23"/>
      <c r="E38" s="23"/>
      <c r="F38" s="23"/>
      <c r="G38" s="23"/>
      <c r="H38" s="23"/>
      <c r="I38" s="23"/>
      <c r="J38" s="23"/>
      <c r="K38" s="23"/>
      <c r="L38" s="23"/>
      <c r="M38" s="23"/>
      <c r="N38" s="23"/>
    </row>
    <row r="39" spans="1:14" ht="12.75">
      <c r="A39" s="23"/>
      <c r="B39" s="23"/>
      <c r="C39" s="23"/>
      <c r="D39" s="23"/>
      <c r="E39" s="23"/>
      <c r="F39" s="23"/>
      <c r="G39" s="23"/>
      <c r="H39" s="23"/>
      <c r="I39" s="23"/>
      <c r="J39" s="23"/>
      <c r="K39" s="23"/>
      <c r="L39" s="23"/>
      <c r="M39" s="23"/>
      <c r="N39" s="23"/>
    </row>
    <row r="40" spans="1:14" ht="12.75">
      <c r="A40" s="23"/>
      <c r="B40" s="23"/>
      <c r="C40" s="23"/>
      <c r="D40" s="23"/>
      <c r="E40" s="23"/>
      <c r="F40" s="23"/>
      <c r="G40" s="23"/>
      <c r="H40" s="23"/>
      <c r="I40" s="23"/>
      <c r="J40" s="23"/>
      <c r="K40" s="23"/>
      <c r="L40" s="23"/>
      <c r="M40" s="23"/>
      <c r="N40" s="23"/>
    </row>
    <row r="41" spans="1:14" ht="12.75">
      <c r="A41" s="23"/>
      <c r="B41" s="23"/>
      <c r="C41" s="23"/>
      <c r="D41" s="23"/>
      <c r="E41" s="23"/>
      <c r="F41" s="23"/>
      <c r="G41" s="23"/>
      <c r="H41" s="23"/>
      <c r="I41" s="23"/>
      <c r="J41" s="23"/>
      <c r="K41" s="23"/>
      <c r="L41" s="23"/>
      <c r="M41" s="23"/>
      <c r="N41" s="23"/>
    </row>
    <row r="42" spans="1:14" ht="12.75">
      <c r="A42" s="23"/>
      <c r="B42" s="23"/>
      <c r="C42" s="23"/>
      <c r="D42" s="23"/>
      <c r="E42" s="23"/>
      <c r="F42" s="23"/>
      <c r="G42" s="23"/>
      <c r="H42" s="23"/>
      <c r="I42" s="23"/>
      <c r="J42" s="23"/>
      <c r="K42" s="23"/>
      <c r="L42" s="23"/>
      <c r="M42" s="23"/>
      <c r="N42" s="23"/>
    </row>
    <row r="43" spans="1:14" ht="12.75">
      <c r="A43" s="23"/>
      <c r="B43" s="23"/>
      <c r="C43" s="23"/>
      <c r="D43" s="23"/>
      <c r="E43" s="23"/>
      <c r="F43" s="23"/>
      <c r="G43" s="23"/>
      <c r="H43" s="23"/>
      <c r="I43" s="23"/>
      <c r="J43" s="23"/>
      <c r="K43" s="23"/>
      <c r="L43" s="23"/>
      <c r="M43" s="23"/>
      <c r="N43" s="23"/>
    </row>
    <row r="44" spans="1:14" ht="12.75">
      <c r="A44" s="23"/>
      <c r="B44" s="23"/>
      <c r="C44" s="23"/>
      <c r="D44" s="23"/>
      <c r="E44" s="23"/>
      <c r="F44" s="23"/>
      <c r="G44" s="23"/>
      <c r="H44" s="23"/>
      <c r="I44" s="23"/>
      <c r="J44" s="23"/>
      <c r="K44" s="23"/>
      <c r="L44" s="23"/>
      <c r="M44" s="23"/>
      <c r="N44" s="23"/>
    </row>
    <row r="45" spans="1:14" ht="12.75">
      <c r="A45" s="23"/>
      <c r="B45" s="23"/>
      <c r="C45" s="23"/>
      <c r="D45" s="23"/>
      <c r="E45" s="23"/>
      <c r="F45" s="23"/>
      <c r="G45" s="23"/>
      <c r="H45" s="23"/>
      <c r="I45" s="23"/>
      <c r="J45" s="23"/>
      <c r="K45" s="23"/>
      <c r="L45" s="23"/>
      <c r="M45" s="23"/>
      <c r="N45" s="23"/>
    </row>
    <row r="46" spans="1:14" ht="12.75">
      <c r="A46" s="23"/>
      <c r="B46" s="23"/>
      <c r="C46" s="23"/>
      <c r="D46" s="23"/>
      <c r="E46" s="23"/>
      <c r="F46" s="23"/>
      <c r="G46" s="23"/>
      <c r="H46" s="23"/>
      <c r="I46" s="23"/>
      <c r="J46" s="23"/>
      <c r="K46" s="23"/>
      <c r="L46" s="23"/>
      <c r="M46" s="23"/>
      <c r="N46" s="23"/>
    </row>
    <row r="47" spans="1:14" ht="12.75">
      <c r="A47" s="23"/>
      <c r="B47" s="23"/>
      <c r="C47" s="23"/>
      <c r="D47" s="23"/>
      <c r="E47" s="23"/>
      <c r="F47" s="23"/>
      <c r="G47" s="23"/>
      <c r="H47" s="23"/>
      <c r="I47" s="23"/>
      <c r="J47" s="23"/>
      <c r="K47" s="23"/>
      <c r="L47" s="23"/>
      <c r="M47" s="23"/>
      <c r="N47" s="23"/>
    </row>
    <row r="48" spans="1:14" ht="12.75">
      <c r="A48" s="23"/>
      <c r="B48" s="23"/>
      <c r="C48" s="23"/>
      <c r="D48" s="23"/>
      <c r="E48" s="23"/>
      <c r="F48" s="23"/>
      <c r="G48" s="23"/>
      <c r="H48" s="23"/>
      <c r="I48" s="23"/>
      <c r="J48" s="23"/>
      <c r="K48" s="23"/>
      <c r="L48" s="23"/>
      <c r="M48" s="23"/>
      <c r="N48" s="23"/>
    </row>
    <row r="49" spans="1:14" ht="12.75">
      <c r="A49" s="23"/>
      <c r="B49" s="23"/>
      <c r="C49" s="23"/>
      <c r="D49" s="23"/>
      <c r="E49" s="23"/>
      <c r="F49" s="23"/>
      <c r="G49" s="23"/>
      <c r="H49" s="23"/>
      <c r="I49" s="23"/>
      <c r="J49" s="23"/>
      <c r="K49" s="23"/>
      <c r="L49" s="23"/>
      <c r="M49" s="23"/>
      <c r="N49" s="23"/>
    </row>
    <row r="50" spans="1:14" ht="12.75">
      <c r="A50" s="23"/>
      <c r="B50" s="23"/>
      <c r="C50" s="23"/>
      <c r="D50" s="23"/>
      <c r="E50" s="23"/>
      <c r="F50" s="23"/>
      <c r="G50" s="23"/>
      <c r="H50" s="23"/>
      <c r="I50" s="23"/>
      <c r="J50" s="23"/>
      <c r="K50" s="23"/>
      <c r="L50" s="23"/>
      <c r="M50" s="23"/>
      <c r="N50" s="23"/>
    </row>
    <row r="51" spans="1:14" ht="12.75">
      <c r="A51" s="23"/>
      <c r="B51" s="23"/>
      <c r="C51" s="23"/>
      <c r="D51" s="23"/>
      <c r="E51" s="23"/>
      <c r="F51" s="23"/>
      <c r="G51" s="23"/>
      <c r="H51" s="23"/>
      <c r="I51" s="23"/>
      <c r="J51" s="23"/>
      <c r="K51" s="23"/>
      <c r="L51" s="23"/>
      <c r="M51" s="23"/>
      <c r="N51" s="23"/>
    </row>
    <row r="52" spans="1:14" ht="12.75">
      <c r="A52" s="23"/>
      <c r="B52" s="23"/>
      <c r="C52" s="23"/>
      <c r="D52" s="23"/>
      <c r="E52" s="23"/>
      <c r="F52" s="23"/>
      <c r="G52" s="23"/>
      <c r="H52" s="23"/>
      <c r="I52" s="23"/>
      <c r="J52" s="23"/>
      <c r="K52" s="23"/>
      <c r="L52" s="23"/>
      <c r="M52" s="23"/>
      <c r="N52" s="23"/>
    </row>
    <row r="53" spans="1:14" ht="12.75">
      <c r="A53" s="23"/>
      <c r="B53" s="23"/>
      <c r="C53" s="23"/>
      <c r="D53" s="23"/>
      <c r="E53" s="23"/>
      <c r="F53" s="23"/>
      <c r="G53" s="23"/>
      <c r="H53" s="23"/>
      <c r="I53" s="23"/>
      <c r="J53" s="23"/>
      <c r="K53" s="23"/>
      <c r="L53" s="23"/>
      <c r="M53" s="23"/>
      <c r="N53" s="23"/>
    </row>
  </sheetData>
  <sheetProtection/>
  <mergeCells count="11">
    <mergeCell ref="A2:M2"/>
    <mergeCell ref="A20:M20"/>
    <mergeCell ref="A21:M21"/>
    <mergeCell ref="A1:M1"/>
    <mergeCell ref="A4:A6"/>
    <mergeCell ref="B4:G4"/>
    <mergeCell ref="H4:M4"/>
    <mergeCell ref="B5:B6"/>
    <mergeCell ref="C5:G5"/>
    <mergeCell ref="H5:H6"/>
    <mergeCell ref="I5:M5"/>
  </mergeCells>
  <printOptions horizontalCentered="1" verticalCentered="1"/>
  <pageMargins left="0.17" right="0.17" top="0.7480314960629921" bottom="0.4" header="0.31496062992125984" footer="0.17"/>
  <pageSetup horizontalDpi="600" verticalDpi="600" orientation="landscape" scale="76" r:id="rId2"/>
  <headerFooter>
    <oddFooter>&amp;C&amp;"Arial,Normal"&amp;10 8</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M91"/>
  <sheetViews>
    <sheetView view="pageBreakPreview" zoomScaleSheetLayoutView="100" zoomScalePageLayoutView="0" workbookViewId="0" topLeftCell="A46">
      <selection activeCell="A54" sqref="A54:IV54"/>
    </sheetView>
  </sheetViews>
  <sheetFormatPr defaultColWidth="11.421875" defaultRowHeight="15"/>
  <cols>
    <col min="1" max="1" width="55.8515625" style="5" customWidth="1"/>
    <col min="2" max="2" width="11.00390625" style="5" customWidth="1"/>
    <col min="3" max="3" width="10.8515625" style="5" customWidth="1"/>
    <col min="4" max="4" width="11.28125" style="5" customWidth="1"/>
    <col min="5" max="5" width="10.8515625" style="14" customWidth="1"/>
    <col min="6" max="6" width="10.00390625" style="5" customWidth="1"/>
    <col min="7" max="7" width="12.00390625" style="5" customWidth="1"/>
    <col min="8" max="8" width="11.28125" style="5" customWidth="1"/>
    <col min="9" max="9" width="10.7109375" style="5" customWidth="1"/>
    <col min="10" max="10" width="11.421875" style="5" customWidth="1"/>
    <col min="11" max="11" width="10.8515625" style="5" customWidth="1"/>
    <col min="12" max="16384" width="11.421875" style="5" customWidth="1"/>
  </cols>
  <sheetData>
    <row r="1" spans="1:13" ht="12.75">
      <c r="A1" s="342" t="s">
        <v>475</v>
      </c>
      <c r="B1" s="342"/>
      <c r="C1" s="342"/>
      <c r="D1" s="342"/>
      <c r="E1" s="342"/>
      <c r="F1" s="342"/>
      <c r="G1" s="342"/>
      <c r="H1" s="342"/>
      <c r="I1" s="342"/>
      <c r="J1" s="342"/>
      <c r="K1" s="342"/>
      <c r="L1" s="15"/>
      <c r="M1" s="15"/>
    </row>
    <row r="2" spans="1:13" ht="15" customHeight="1">
      <c r="A2" s="342" t="s">
        <v>364</v>
      </c>
      <c r="B2" s="342"/>
      <c r="C2" s="342"/>
      <c r="D2" s="342"/>
      <c r="E2" s="342"/>
      <c r="F2" s="342"/>
      <c r="G2" s="342"/>
      <c r="H2" s="342"/>
      <c r="I2" s="342"/>
      <c r="J2" s="342"/>
      <c r="K2" s="342"/>
      <c r="L2" s="15"/>
      <c r="M2" s="15"/>
    </row>
    <row r="3" spans="1:13" ht="12.75">
      <c r="A3" s="126"/>
      <c r="B3" s="126"/>
      <c r="C3" s="126"/>
      <c r="D3" s="126"/>
      <c r="E3" s="126"/>
      <c r="F3" s="126"/>
      <c r="G3" s="126"/>
      <c r="H3" s="126"/>
      <c r="I3" s="126"/>
      <c r="J3" s="126"/>
      <c r="K3" s="126"/>
      <c r="L3" s="15"/>
      <c r="M3" s="15"/>
    </row>
    <row r="4" spans="1:13" ht="12.75" customHeight="1">
      <c r="A4" s="343" t="s">
        <v>25</v>
      </c>
      <c r="B4" s="345" t="s">
        <v>116</v>
      </c>
      <c r="C4" s="345"/>
      <c r="D4" s="345"/>
      <c r="E4" s="345"/>
      <c r="F4" s="345" t="s">
        <v>198</v>
      </c>
      <c r="G4" s="346" t="s">
        <v>26</v>
      </c>
      <c r="H4" s="346" t="s">
        <v>26</v>
      </c>
      <c r="I4" s="347" t="s">
        <v>310</v>
      </c>
      <c r="J4" s="347"/>
      <c r="K4" s="347"/>
      <c r="L4" s="15"/>
      <c r="M4" s="15"/>
    </row>
    <row r="5" spans="1:13" ht="24">
      <c r="A5" s="344" t="s">
        <v>26</v>
      </c>
      <c r="B5" s="127">
        <v>2011</v>
      </c>
      <c r="C5" s="128" t="s">
        <v>411</v>
      </c>
      <c r="D5" s="128" t="s">
        <v>412</v>
      </c>
      <c r="E5" s="260" t="s">
        <v>234</v>
      </c>
      <c r="F5" s="127">
        <v>2011</v>
      </c>
      <c r="G5" s="128" t="s">
        <v>411</v>
      </c>
      <c r="H5" s="128" t="s">
        <v>412</v>
      </c>
      <c r="I5" s="129">
        <v>2011</v>
      </c>
      <c r="J5" s="130" t="s">
        <v>411</v>
      </c>
      <c r="K5" s="130" t="s">
        <v>412</v>
      </c>
      <c r="L5" s="15"/>
      <c r="M5" s="15"/>
    </row>
    <row r="6" spans="1:13" ht="15" customHeight="1">
      <c r="A6" s="131" t="s">
        <v>132</v>
      </c>
      <c r="B6" s="261">
        <v>198585.5</v>
      </c>
      <c r="C6" s="261">
        <v>196649.8</v>
      </c>
      <c r="D6" s="261"/>
      <c r="E6" s="134"/>
      <c r="F6" s="261">
        <v>348608.4</v>
      </c>
      <c r="G6" s="261">
        <v>344320</v>
      </c>
      <c r="H6" s="261"/>
      <c r="I6" s="259">
        <f aca="true" t="shared" si="0" ref="I6:J9">SUM(F6/B6)</f>
        <v>1.7554574729776344</v>
      </c>
      <c r="J6" s="135">
        <f t="shared" si="0"/>
        <v>1.750929825507069</v>
      </c>
      <c r="K6" s="135" t="s">
        <v>16</v>
      </c>
      <c r="L6" s="15"/>
      <c r="M6" s="15"/>
    </row>
    <row r="7" spans="1:13" ht="12.75" customHeight="1">
      <c r="A7" s="131" t="s">
        <v>270</v>
      </c>
      <c r="B7" s="261"/>
      <c r="C7" s="261"/>
      <c r="D7" s="261">
        <v>117.6</v>
      </c>
      <c r="E7" s="134"/>
      <c r="F7" s="261"/>
      <c r="G7" s="261"/>
      <c r="H7" s="261">
        <v>117.9</v>
      </c>
      <c r="I7" s="259"/>
      <c r="J7" s="135"/>
      <c r="K7" s="135"/>
      <c r="L7" s="15"/>
      <c r="M7" s="15"/>
    </row>
    <row r="8" spans="1:11" s="15" customFormat="1" ht="12.75" customHeight="1">
      <c r="A8" s="131" t="s">
        <v>365</v>
      </c>
      <c r="B8" s="261"/>
      <c r="C8" s="261"/>
      <c r="D8" s="261">
        <v>175249.2</v>
      </c>
      <c r="E8" s="134">
        <f>SUM((D7+D8)-(C6))/C6*100</f>
        <v>-10.822792598822868</v>
      </c>
      <c r="F8" s="261"/>
      <c r="G8" s="261"/>
      <c r="H8" s="261">
        <v>230914.8</v>
      </c>
      <c r="I8" s="259"/>
      <c r="J8" s="135"/>
      <c r="K8" s="135"/>
    </row>
    <row r="9" spans="1:13" ht="12.75">
      <c r="A9" s="131" t="s">
        <v>133</v>
      </c>
      <c r="B9" s="261">
        <v>217828.8</v>
      </c>
      <c r="C9" s="261">
        <v>201993.5</v>
      </c>
      <c r="D9" s="261"/>
      <c r="E9" s="134"/>
      <c r="F9" s="261">
        <v>342412.8</v>
      </c>
      <c r="G9" s="261">
        <v>316121.1</v>
      </c>
      <c r="H9" s="261"/>
      <c r="I9" s="259">
        <f t="shared" si="0"/>
        <v>1.5719353914633878</v>
      </c>
      <c r="J9" s="135">
        <f t="shared" si="0"/>
        <v>1.5650062997076637</v>
      </c>
      <c r="K9" s="135"/>
      <c r="L9" s="15"/>
      <c r="M9" s="15"/>
    </row>
    <row r="10" spans="1:11" s="15" customFormat="1" ht="12.75">
      <c r="A10" s="131" t="s">
        <v>271</v>
      </c>
      <c r="B10" s="261"/>
      <c r="C10" s="261"/>
      <c r="D10" s="261">
        <v>20.7</v>
      </c>
      <c r="E10" s="134"/>
      <c r="F10" s="261"/>
      <c r="G10" s="261"/>
      <c r="H10" s="261">
        <v>10.2</v>
      </c>
      <c r="I10" s="259"/>
      <c r="J10" s="135"/>
      <c r="K10" s="135"/>
    </row>
    <row r="11" spans="1:11" s="15" customFormat="1" ht="12.75">
      <c r="A11" s="131" t="s">
        <v>366</v>
      </c>
      <c r="B11" s="261"/>
      <c r="C11" s="261"/>
      <c r="D11" s="261">
        <v>212149.7</v>
      </c>
      <c r="E11" s="134">
        <f>SUM((D10+D11)-(C9))/C9*100</f>
        <v>5.0382314282390395</v>
      </c>
      <c r="F11" s="261"/>
      <c r="G11" s="261"/>
      <c r="H11" s="261">
        <v>283768.1</v>
      </c>
      <c r="I11" s="259"/>
      <c r="J11" s="135"/>
      <c r="K11" s="135"/>
    </row>
    <row r="12" spans="1:11" s="15" customFormat="1" ht="12.75">
      <c r="A12" s="131" t="s">
        <v>226</v>
      </c>
      <c r="B12" s="261">
        <v>163486.2</v>
      </c>
      <c r="C12" s="261">
        <v>158852.3</v>
      </c>
      <c r="D12" s="261"/>
      <c r="E12" s="134"/>
      <c r="F12" s="261">
        <v>259316.7</v>
      </c>
      <c r="G12" s="261">
        <v>252005</v>
      </c>
      <c r="H12" s="261"/>
      <c r="I12" s="259">
        <f>SUM(F12/B12)</f>
        <v>1.5861687408478513</v>
      </c>
      <c r="J12" s="135">
        <f>SUM(G12/C12)</f>
        <v>1.5864107727744579</v>
      </c>
      <c r="K12" s="135"/>
    </row>
    <row r="13" spans="1:13" ht="12.75" customHeight="1">
      <c r="A13" s="131" t="s">
        <v>367</v>
      </c>
      <c r="B13" s="261"/>
      <c r="C13" s="261"/>
      <c r="D13" s="261">
        <v>123.4</v>
      </c>
      <c r="E13" s="134"/>
      <c r="F13" s="261"/>
      <c r="G13" s="261"/>
      <c r="H13" s="261">
        <v>242.6</v>
      </c>
      <c r="I13" s="259"/>
      <c r="J13" s="135"/>
      <c r="K13" s="135"/>
      <c r="L13" s="15"/>
      <c r="M13" s="15"/>
    </row>
    <row r="14" spans="1:11" s="15" customFormat="1" ht="12.75" customHeight="1">
      <c r="A14" s="131" t="s">
        <v>368</v>
      </c>
      <c r="B14" s="261"/>
      <c r="C14" s="261"/>
      <c r="D14" s="261">
        <v>160680.8</v>
      </c>
      <c r="E14" s="134">
        <f>SUM((D13+D14)-(C12))/C12*100</f>
        <v>1.2287514880174817</v>
      </c>
      <c r="F14" s="261"/>
      <c r="G14" s="261"/>
      <c r="H14" s="261">
        <v>192091.1</v>
      </c>
      <c r="I14" s="259"/>
      <c r="J14" s="135"/>
      <c r="K14" s="135"/>
    </row>
    <row r="15" spans="1:11" s="15" customFormat="1" ht="12.75" customHeight="1">
      <c r="A15" s="131" t="s">
        <v>134</v>
      </c>
      <c r="B15" s="261">
        <v>129813.3</v>
      </c>
      <c r="C15" s="261">
        <v>117495.1</v>
      </c>
      <c r="D15" s="261"/>
      <c r="E15" s="134"/>
      <c r="F15" s="261">
        <v>216064</v>
      </c>
      <c r="G15" s="261">
        <v>191549.9</v>
      </c>
      <c r="H15" s="261"/>
      <c r="I15" s="259">
        <f>SUM(F15/B15)</f>
        <v>1.6644211340440462</v>
      </c>
      <c r="J15" s="135">
        <f>SUM(G15/C15)</f>
        <v>1.6302799010341706</v>
      </c>
      <c r="K15" s="135"/>
    </row>
    <row r="16" spans="1:13" ht="12.75">
      <c r="A16" s="131" t="s">
        <v>369</v>
      </c>
      <c r="B16" s="261"/>
      <c r="C16" s="261"/>
      <c r="D16" s="261">
        <v>131.2</v>
      </c>
      <c r="E16" s="134"/>
      <c r="F16" s="261"/>
      <c r="G16" s="261"/>
      <c r="H16" s="261">
        <v>226.6</v>
      </c>
      <c r="I16" s="259"/>
      <c r="J16" s="135"/>
      <c r="K16" s="135"/>
      <c r="L16" s="15"/>
      <c r="M16" s="15"/>
    </row>
    <row r="17" spans="1:11" s="15" customFormat="1" ht="12.75">
      <c r="A17" s="131" t="s">
        <v>370</v>
      </c>
      <c r="B17" s="261"/>
      <c r="C17" s="261"/>
      <c r="D17" s="261">
        <v>102644.8</v>
      </c>
      <c r="E17" s="134">
        <f>SUM((D16+D17)-(C15))/C15*100</f>
        <v>-12.527416036924096</v>
      </c>
      <c r="F17" s="261"/>
      <c r="G17" s="261"/>
      <c r="H17" s="261">
        <v>127824.7</v>
      </c>
      <c r="I17" s="259"/>
      <c r="J17" s="135"/>
      <c r="K17" s="135"/>
    </row>
    <row r="18" spans="1:11" s="15" customFormat="1" ht="12.75">
      <c r="A18" s="131" t="s">
        <v>135</v>
      </c>
      <c r="B18" s="261">
        <v>70031.5</v>
      </c>
      <c r="C18" s="261">
        <v>62656.1</v>
      </c>
      <c r="D18" s="261"/>
      <c r="E18" s="134"/>
      <c r="F18" s="261">
        <v>131683.9</v>
      </c>
      <c r="G18" s="261">
        <v>114175.1</v>
      </c>
      <c r="H18" s="261"/>
      <c r="I18" s="259">
        <f>SUM(F18/B18)</f>
        <v>1.8803524128427922</v>
      </c>
      <c r="J18" s="135">
        <f>SUM(G18/C18)</f>
        <v>1.8222503475320042</v>
      </c>
      <c r="K18" s="135"/>
    </row>
    <row r="19" spans="1:13" ht="12.75">
      <c r="A19" s="131" t="s">
        <v>273</v>
      </c>
      <c r="B19" s="261"/>
      <c r="C19" s="261"/>
      <c r="D19" s="261">
        <v>31.7</v>
      </c>
      <c r="E19" s="134"/>
      <c r="F19" s="261"/>
      <c r="G19" s="261"/>
      <c r="H19" s="261">
        <v>24</v>
      </c>
      <c r="I19" s="259"/>
      <c r="J19" s="135"/>
      <c r="K19" s="135"/>
      <c r="L19" s="15"/>
      <c r="M19" s="15"/>
    </row>
    <row r="20" spans="1:11" s="15" customFormat="1" ht="12.75">
      <c r="A20" s="131" t="s">
        <v>371</v>
      </c>
      <c r="B20" s="261"/>
      <c r="C20" s="261"/>
      <c r="D20" s="261">
        <v>61603.6</v>
      </c>
      <c r="E20" s="134">
        <f>SUM((D19+D20)-(C18))/C18*100</f>
        <v>-1.6292108828988767</v>
      </c>
      <c r="F20" s="261"/>
      <c r="G20" s="261"/>
      <c r="H20" s="261">
        <v>84278.8</v>
      </c>
      <c r="I20" s="259"/>
      <c r="J20" s="135"/>
      <c r="K20" s="135"/>
    </row>
    <row r="21" spans="1:11" s="15" customFormat="1" ht="12.75">
      <c r="A21" s="131" t="s">
        <v>227</v>
      </c>
      <c r="B21" s="261">
        <v>59388.8</v>
      </c>
      <c r="C21" s="261">
        <v>54517.8</v>
      </c>
      <c r="D21" s="261"/>
      <c r="E21" s="134"/>
      <c r="F21" s="261">
        <v>105658.3</v>
      </c>
      <c r="G21" s="261">
        <v>96035</v>
      </c>
      <c r="H21" s="261"/>
      <c r="I21" s="259">
        <f>SUM(F21/B21)</f>
        <v>1.7790947114607467</v>
      </c>
      <c r="J21" s="135">
        <f>SUM(G21/C21)</f>
        <v>1.7615347647924162</v>
      </c>
      <c r="K21" s="135"/>
    </row>
    <row r="22" spans="1:13" ht="12.75">
      <c r="A22" s="131" t="s">
        <v>372</v>
      </c>
      <c r="B22" s="261"/>
      <c r="C22" s="261"/>
      <c r="D22" s="261">
        <v>61.2</v>
      </c>
      <c r="E22" s="134"/>
      <c r="F22" s="261"/>
      <c r="G22" s="261"/>
      <c r="H22" s="261">
        <v>71</v>
      </c>
      <c r="I22" s="259"/>
      <c r="J22" s="135"/>
      <c r="K22" s="135"/>
      <c r="L22" s="15"/>
      <c r="M22" s="15"/>
    </row>
    <row r="23" spans="1:11" s="15" customFormat="1" ht="12.75">
      <c r="A23" s="131" t="s">
        <v>373</v>
      </c>
      <c r="B23" s="261"/>
      <c r="C23" s="261"/>
      <c r="D23" s="261">
        <v>45716.5</v>
      </c>
      <c r="E23" s="134">
        <f>SUM((D22+D23)-(C21))/C21*100</f>
        <v>-16.031644710534916</v>
      </c>
      <c r="F23" s="261"/>
      <c r="G23" s="261"/>
      <c r="H23" s="261">
        <v>60803.5</v>
      </c>
      <c r="I23" s="259"/>
      <c r="J23" s="135"/>
      <c r="K23" s="135"/>
    </row>
    <row r="24" spans="1:11" s="15" customFormat="1" ht="12.75">
      <c r="A24" s="131" t="s">
        <v>228</v>
      </c>
      <c r="B24" s="261">
        <v>9567.9</v>
      </c>
      <c r="C24" s="261">
        <v>9464.8</v>
      </c>
      <c r="D24" s="261"/>
      <c r="E24" s="134"/>
      <c r="F24" s="261">
        <v>16379.5</v>
      </c>
      <c r="G24" s="261">
        <v>16156.6</v>
      </c>
      <c r="H24" s="261"/>
      <c r="I24" s="259">
        <f>SUM(F24/B24)</f>
        <v>1.7119221563770526</v>
      </c>
      <c r="J24" s="135">
        <f>SUM(G24/C24)</f>
        <v>1.707019694024174</v>
      </c>
      <c r="K24" s="135"/>
    </row>
    <row r="25" spans="1:13" ht="12.75">
      <c r="A25" s="131" t="s">
        <v>374</v>
      </c>
      <c r="B25" s="261"/>
      <c r="C25" s="261"/>
      <c r="D25" s="261">
        <v>9195.4</v>
      </c>
      <c r="E25" s="134">
        <f>SUM(D25-C24)/C24*100</f>
        <v>-2.8463358972191664</v>
      </c>
      <c r="F25" s="261"/>
      <c r="G25" s="261"/>
      <c r="H25" s="261">
        <v>12159.8</v>
      </c>
      <c r="I25" s="259"/>
      <c r="J25" s="135"/>
      <c r="K25" s="135"/>
      <c r="L25" s="15"/>
      <c r="M25" s="15"/>
    </row>
    <row r="26" spans="1:11" s="15" customFormat="1" ht="12.75">
      <c r="A26" s="131" t="s">
        <v>385</v>
      </c>
      <c r="B26" s="261">
        <v>2518.2</v>
      </c>
      <c r="C26" s="261">
        <v>2492.8</v>
      </c>
      <c r="D26" s="261"/>
      <c r="E26" s="134"/>
      <c r="F26" s="261">
        <v>3474</v>
      </c>
      <c r="G26" s="261">
        <v>3441.5</v>
      </c>
      <c r="H26" s="261"/>
      <c r="I26" s="259">
        <f>SUM(F26/B26)</f>
        <v>1.3795568263045033</v>
      </c>
      <c r="J26" s="135">
        <f>SUM(G26/C26)</f>
        <v>1.380576059050064</v>
      </c>
      <c r="K26" s="135"/>
    </row>
    <row r="27" spans="1:11" s="15" customFormat="1" ht="12.75">
      <c r="A27" s="131" t="s">
        <v>413</v>
      </c>
      <c r="B27" s="261"/>
      <c r="C27" s="261"/>
      <c r="D27" s="261">
        <v>35.4</v>
      </c>
      <c r="E27" s="134"/>
      <c r="F27" s="261"/>
      <c r="G27" s="261"/>
      <c r="H27" s="261">
        <v>21.6</v>
      </c>
      <c r="I27" s="259"/>
      <c r="J27" s="135"/>
      <c r="K27" s="135"/>
    </row>
    <row r="28" spans="1:13" ht="12.75">
      <c r="A28" s="131" t="s">
        <v>386</v>
      </c>
      <c r="B28" s="261"/>
      <c r="C28" s="261"/>
      <c r="D28" s="261">
        <v>1803</v>
      </c>
      <c r="E28" s="134">
        <f>SUM(D28-C26)/C26*100</f>
        <v>-27.671694480102698</v>
      </c>
      <c r="F28" s="261"/>
      <c r="G28" s="261"/>
      <c r="H28" s="261">
        <v>1798.8</v>
      </c>
      <c r="I28" s="259"/>
      <c r="J28" s="135"/>
      <c r="K28" s="135"/>
      <c r="L28" s="15"/>
      <c r="M28" s="15"/>
    </row>
    <row r="29" spans="1:11" s="15" customFormat="1" ht="12.75">
      <c r="A29" s="131" t="s">
        <v>136</v>
      </c>
      <c r="B29" s="261">
        <v>2300</v>
      </c>
      <c r="C29" s="261">
        <v>2291.8</v>
      </c>
      <c r="D29" s="261"/>
      <c r="E29" s="134"/>
      <c r="F29" s="261">
        <v>3526.2</v>
      </c>
      <c r="G29" s="261">
        <v>3519.8</v>
      </c>
      <c r="H29" s="261"/>
      <c r="I29" s="259">
        <f>SUM(F29/B29)</f>
        <v>1.5331304347826087</v>
      </c>
      <c r="J29" s="135">
        <f>SUM(G29/C29)</f>
        <v>1.5358233702766384</v>
      </c>
      <c r="K29" s="135"/>
    </row>
    <row r="30" spans="1:13" ht="12.75">
      <c r="A30" s="131" t="s">
        <v>272</v>
      </c>
      <c r="B30" s="261"/>
      <c r="C30" s="261"/>
      <c r="D30" s="261">
        <v>22.7</v>
      </c>
      <c r="E30" s="134"/>
      <c r="F30" s="261"/>
      <c r="G30" s="261"/>
      <c r="H30" s="261">
        <v>26.5</v>
      </c>
      <c r="I30" s="259"/>
      <c r="J30" s="135"/>
      <c r="K30" s="135"/>
      <c r="L30" s="15"/>
      <c r="M30" s="15"/>
    </row>
    <row r="31" spans="1:11" s="15" customFormat="1" ht="12.75">
      <c r="A31" s="131" t="s">
        <v>313</v>
      </c>
      <c r="B31" s="261"/>
      <c r="C31" s="261"/>
      <c r="D31" s="261">
        <v>1855.9</v>
      </c>
      <c r="E31" s="134">
        <f>SUM((D30+D31)-(C29))/C29*100</f>
        <v>-18.02949646566018</v>
      </c>
      <c r="F31" s="261"/>
      <c r="G31" s="261"/>
      <c r="H31" s="261">
        <v>2212</v>
      </c>
      <c r="I31" s="259"/>
      <c r="J31" s="135"/>
      <c r="K31" s="135"/>
    </row>
    <row r="32" spans="1:11" s="15" customFormat="1" ht="12.75">
      <c r="A32" s="136" t="s">
        <v>27</v>
      </c>
      <c r="B32" s="137">
        <f>SUM(B6:B29)</f>
        <v>853520.2000000001</v>
      </c>
      <c r="C32" s="137">
        <f>SUM(C6:C29)</f>
        <v>806414.0000000001</v>
      </c>
      <c r="D32" s="137">
        <f>SUM(D7:D31)</f>
        <v>771442.8</v>
      </c>
      <c r="E32" s="138">
        <f>SUM(D32-C32)/C32*100</f>
        <v>-4.336631060472668</v>
      </c>
      <c r="F32" s="262">
        <f>SUM(F6:F29)</f>
        <v>1427123.7999999998</v>
      </c>
      <c r="G32" s="262">
        <f>SUM(G6:G29)</f>
        <v>1337324.0000000002</v>
      </c>
      <c r="H32" s="262">
        <f>SUM(H7:H31)</f>
        <v>996592</v>
      </c>
      <c r="I32" s="145"/>
      <c r="J32" s="139"/>
      <c r="K32" s="139"/>
    </row>
    <row r="33" spans="1:13" ht="12.75">
      <c r="A33" s="140"/>
      <c r="B33" s="141"/>
      <c r="C33" s="141"/>
      <c r="D33" s="141"/>
      <c r="E33" s="142"/>
      <c r="F33" s="143"/>
      <c r="G33" s="143"/>
      <c r="H33" s="143"/>
      <c r="I33" s="144"/>
      <c r="J33" s="144"/>
      <c r="K33" s="145"/>
      <c r="L33" s="15"/>
      <c r="M33" s="15"/>
    </row>
    <row r="34" spans="1:11" s="15" customFormat="1" ht="12.75">
      <c r="A34" s="336" t="s">
        <v>4</v>
      </c>
      <c r="B34" s="337"/>
      <c r="C34" s="337"/>
      <c r="D34" s="337"/>
      <c r="E34" s="337"/>
      <c r="F34" s="337"/>
      <c r="G34" s="337"/>
      <c r="H34" s="337"/>
      <c r="I34" s="337"/>
      <c r="J34" s="337"/>
      <c r="K34" s="338"/>
    </row>
    <row r="35" spans="1:13" ht="12.75" customHeight="1">
      <c r="A35" s="131" t="s">
        <v>375</v>
      </c>
      <c r="B35" s="261">
        <v>99891.1</v>
      </c>
      <c r="C35" s="261">
        <v>49249.7</v>
      </c>
      <c r="D35" s="261">
        <v>41486.5</v>
      </c>
      <c r="E35" s="258">
        <f>SUM(D35-C35)/C35*100</f>
        <v>-15.762938657494354</v>
      </c>
      <c r="F35" s="261">
        <v>72562.1</v>
      </c>
      <c r="G35" s="261">
        <v>33794.8</v>
      </c>
      <c r="H35" s="261">
        <v>31438</v>
      </c>
      <c r="I35" s="255">
        <f>SUM(F35/B35)</f>
        <v>0.7264120627363199</v>
      </c>
      <c r="J35" s="247">
        <f>SUM(G35/C35)</f>
        <v>0.6861930123432225</v>
      </c>
      <c r="K35" s="135" t="s">
        <v>16</v>
      </c>
      <c r="L35" s="15"/>
      <c r="M35" s="15"/>
    </row>
    <row r="36" spans="1:13" ht="12.75" customHeight="1">
      <c r="A36" s="131" t="s">
        <v>376</v>
      </c>
      <c r="B36" s="261">
        <v>367318.7</v>
      </c>
      <c r="C36" s="261">
        <v>212230.1</v>
      </c>
      <c r="D36" s="261"/>
      <c r="E36" s="248"/>
      <c r="F36" s="261">
        <v>300695.5</v>
      </c>
      <c r="G36" s="261">
        <v>164763.5</v>
      </c>
      <c r="H36" s="261"/>
      <c r="I36" s="255">
        <f>SUM(F36/B36)</f>
        <v>0.818622901583829</v>
      </c>
      <c r="J36" s="247">
        <f>SUM(G36/C36)</f>
        <v>0.776343694885881</v>
      </c>
      <c r="K36" s="249"/>
      <c r="L36" s="15"/>
      <c r="M36" s="15"/>
    </row>
    <row r="37" spans="1:13" ht="12.75" customHeight="1">
      <c r="A37" s="131" t="s">
        <v>392</v>
      </c>
      <c r="B37" s="261"/>
      <c r="C37" s="261"/>
      <c r="D37" s="261">
        <v>5251.9</v>
      </c>
      <c r="E37" s="258"/>
      <c r="F37" s="261"/>
      <c r="G37" s="261"/>
      <c r="H37" s="261">
        <v>4611.6</v>
      </c>
      <c r="I37" s="255"/>
      <c r="J37" s="247"/>
      <c r="K37" s="249"/>
      <c r="L37" s="15"/>
      <c r="M37" s="15"/>
    </row>
    <row r="38" spans="1:13" ht="12.75" customHeight="1">
      <c r="A38" s="131" t="s">
        <v>377</v>
      </c>
      <c r="B38" s="261"/>
      <c r="C38" s="261"/>
      <c r="D38" s="261">
        <v>181273.3</v>
      </c>
      <c r="E38" s="258">
        <f>SUM((D37+D38)-C36)/C36*100</f>
        <v>-12.111806949155667</v>
      </c>
      <c r="F38" s="261"/>
      <c r="G38" s="261"/>
      <c r="H38" s="261">
        <v>135365.3</v>
      </c>
      <c r="I38" s="255"/>
      <c r="J38" s="247"/>
      <c r="K38" s="249"/>
      <c r="L38" s="15"/>
      <c r="M38" s="15"/>
    </row>
    <row r="39" spans="1:13" ht="12.75" customHeight="1">
      <c r="A39" s="131" t="s">
        <v>378</v>
      </c>
      <c r="B39" s="261">
        <v>7230.8</v>
      </c>
      <c r="C39" s="261">
        <v>5315.8</v>
      </c>
      <c r="D39" s="261">
        <v>2255.2</v>
      </c>
      <c r="E39" s="258">
        <f>(D39/C39-1)*100</f>
        <v>-57.57552955340684</v>
      </c>
      <c r="F39" s="261">
        <v>5466.8</v>
      </c>
      <c r="G39" s="261">
        <v>3964.9</v>
      </c>
      <c r="H39" s="261">
        <v>1890.7</v>
      </c>
      <c r="I39" s="255">
        <f>SUM(F39/B39)</f>
        <v>0.7560435913038668</v>
      </c>
      <c r="J39" s="247">
        <f>SUM(G39/C39)</f>
        <v>0.7458708002558411</v>
      </c>
      <c r="K39" s="249"/>
      <c r="L39" s="15"/>
      <c r="M39" s="15"/>
    </row>
    <row r="40" spans="1:13" ht="12.75" customHeight="1">
      <c r="A40" s="131" t="s">
        <v>379</v>
      </c>
      <c r="B40" s="261">
        <v>63218.5</v>
      </c>
      <c r="C40" s="261">
        <v>21123.3</v>
      </c>
      <c r="D40" s="261"/>
      <c r="E40" s="248"/>
      <c r="F40" s="261">
        <v>68281.1</v>
      </c>
      <c r="G40" s="261">
        <v>23236.4</v>
      </c>
      <c r="H40" s="261"/>
      <c r="I40" s="255">
        <f>SUM(F40/B40)</f>
        <v>1.0800809889510192</v>
      </c>
      <c r="J40" s="247">
        <f>SUM(G40/C40)</f>
        <v>1.1000364526376087</v>
      </c>
      <c r="K40" s="249"/>
      <c r="L40" s="15"/>
      <c r="M40" s="15"/>
    </row>
    <row r="41" spans="1:13" ht="12.75" customHeight="1">
      <c r="A41" s="131" t="s">
        <v>480</v>
      </c>
      <c r="B41" s="261"/>
      <c r="C41" s="261"/>
      <c r="D41" s="261">
        <v>925.7</v>
      </c>
      <c r="E41" s="258"/>
      <c r="F41" s="261"/>
      <c r="G41" s="261"/>
      <c r="H41" s="261">
        <v>745.3</v>
      </c>
      <c r="I41" s="255"/>
      <c r="J41" s="247"/>
      <c r="K41" s="249"/>
      <c r="L41" s="15"/>
      <c r="M41" s="15"/>
    </row>
    <row r="42" spans="1:11" s="15" customFormat="1" ht="12.75" customHeight="1">
      <c r="A42" s="131" t="s">
        <v>295</v>
      </c>
      <c r="B42" s="261"/>
      <c r="C42" s="261"/>
      <c r="D42" s="261">
        <v>20409.5</v>
      </c>
      <c r="E42" s="258">
        <f>SUM((D41+D42)-C40)/C40*100</f>
        <v>1.0031576505565014</v>
      </c>
      <c r="F42" s="261"/>
      <c r="G42" s="261"/>
      <c r="H42" s="261">
        <v>20393.5</v>
      </c>
      <c r="I42" s="255"/>
      <c r="J42" s="247"/>
      <c r="K42" s="249"/>
    </row>
    <row r="43" spans="1:13" ht="12.75" customHeight="1">
      <c r="A43" s="131" t="s">
        <v>380</v>
      </c>
      <c r="B43" s="261">
        <v>14612</v>
      </c>
      <c r="C43" s="261">
        <v>4856.3</v>
      </c>
      <c r="D43" s="261"/>
      <c r="E43" s="248"/>
      <c r="F43" s="261">
        <v>12788.5</v>
      </c>
      <c r="G43" s="261">
        <v>4226.5</v>
      </c>
      <c r="H43" s="261"/>
      <c r="I43" s="255">
        <f>SUM(F43/B43)</f>
        <v>0.8752053107035314</v>
      </c>
      <c r="J43" s="247">
        <f>SUM(G43/C43)</f>
        <v>0.8703127895723081</v>
      </c>
      <c r="K43" s="249"/>
      <c r="L43" s="15"/>
      <c r="M43" s="15"/>
    </row>
    <row r="44" spans="1:11" s="15" customFormat="1" ht="12.75" customHeight="1">
      <c r="A44" s="131" t="s">
        <v>414</v>
      </c>
      <c r="B44" s="261"/>
      <c r="C44" s="261"/>
      <c r="D44" s="261">
        <v>128.4</v>
      </c>
      <c r="E44" s="248"/>
      <c r="F44" s="261"/>
      <c r="G44" s="261"/>
      <c r="H44" s="261">
        <v>82.5</v>
      </c>
      <c r="I44" s="255"/>
      <c r="J44" s="247"/>
      <c r="K44" s="249"/>
    </row>
    <row r="45" spans="1:13" ht="12.75" customHeight="1">
      <c r="A45" s="131" t="s">
        <v>296</v>
      </c>
      <c r="B45" s="261"/>
      <c r="C45" s="261"/>
      <c r="D45" s="261">
        <v>6155.5</v>
      </c>
      <c r="E45" s="258">
        <f>SUM(D45-C43)/C43*100</f>
        <v>26.752877705248846</v>
      </c>
      <c r="F45" s="261"/>
      <c r="G45" s="261"/>
      <c r="H45" s="261">
        <v>3875.7</v>
      </c>
      <c r="I45" s="255"/>
      <c r="J45" s="247"/>
      <c r="K45" s="249"/>
      <c r="L45" s="15"/>
      <c r="M45" s="15"/>
    </row>
    <row r="46" spans="1:13" ht="12.75" customHeight="1">
      <c r="A46" s="131" t="s">
        <v>381</v>
      </c>
      <c r="B46" s="261">
        <v>105990.1</v>
      </c>
      <c r="C46" s="261">
        <v>66155.4</v>
      </c>
      <c r="D46" s="261"/>
      <c r="E46" s="248"/>
      <c r="F46" s="261">
        <v>80320.7</v>
      </c>
      <c r="G46" s="261">
        <v>49276.7</v>
      </c>
      <c r="H46" s="261"/>
      <c r="I46" s="255">
        <f>SUM(F46/B46)</f>
        <v>0.7578132297261725</v>
      </c>
      <c r="J46" s="247">
        <f>SUM(G46/C46)</f>
        <v>0.7448628532213546</v>
      </c>
      <c r="K46" s="249"/>
      <c r="L46" s="15"/>
      <c r="M46" s="15"/>
    </row>
    <row r="47" spans="1:11" s="15" customFormat="1" ht="12.75" customHeight="1">
      <c r="A47" s="131" t="s">
        <v>382</v>
      </c>
      <c r="B47" s="261"/>
      <c r="C47" s="261"/>
      <c r="D47" s="261">
        <v>1160</v>
      </c>
      <c r="E47" s="258"/>
      <c r="F47" s="261"/>
      <c r="G47" s="261"/>
      <c r="H47" s="261">
        <v>835.8</v>
      </c>
      <c r="I47" s="255"/>
      <c r="J47" s="247"/>
      <c r="K47" s="249"/>
    </row>
    <row r="48" spans="1:11" s="15" customFormat="1" ht="12.75" customHeight="1">
      <c r="A48" s="131" t="s">
        <v>383</v>
      </c>
      <c r="B48" s="261"/>
      <c r="C48" s="261"/>
      <c r="D48" s="261">
        <v>67441.5</v>
      </c>
      <c r="E48" s="258">
        <f>SUM((D47+D48)-C46)/C46*100</f>
        <v>3.697506174854972</v>
      </c>
      <c r="F48" s="261"/>
      <c r="G48" s="261"/>
      <c r="H48" s="261">
        <v>45765</v>
      </c>
      <c r="I48" s="255"/>
      <c r="J48" s="247"/>
      <c r="K48" s="249"/>
    </row>
    <row r="49" spans="1:11" s="15" customFormat="1" ht="12.75" customHeight="1">
      <c r="A49" s="131" t="s">
        <v>384</v>
      </c>
      <c r="B49" s="261">
        <v>34826.7</v>
      </c>
      <c r="C49" s="261">
        <v>18240.9</v>
      </c>
      <c r="D49" s="261">
        <v>13504.8</v>
      </c>
      <c r="E49" s="258">
        <f>SUM(D49-C49)/C49*100</f>
        <v>-25.96417939904282</v>
      </c>
      <c r="F49" s="261">
        <v>24701.5</v>
      </c>
      <c r="G49" s="261">
        <v>12742</v>
      </c>
      <c r="H49" s="261">
        <v>9511.4</v>
      </c>
      <c r="I49" s="255">
        <f>SUM(F49/B49)</f>
        <v>0.7092690378359133</v>
      </c>
      <c r="J49" s="247">
        <f>SUM(G49/C49)</f>
        <v>0.6985400939646618</v>
      </c>
      <c r="K49" s="249"/>
    </row>
    <row r="50" spans="1:11" s="15" customFormat="1" ht="12.75" customHeight="1">
      <c r="A50" s="131" t="s">
        <v>297</v>
      </c>
      <c r="B50" s="261">
        <v>107745.6</v>
      </c>
      <c r="C50" s="261">
        <v>33397.8</v>
      </c>
      <c r="D50" s="261"/>
      <c r="E50" s="258"/>
      <c r="F50" s="261">
        <v>95452.2</v>
      </c>
      <c r="G50" s="261">
        <v>27770.2</v>
      </c>
      <c r="H50" s="261"/>
      <c r="I50" s="255">
        <f>SUM(F50/B50)</f>
        <v>0.8859034614870583</v>
      </c>
      <c r="J50" s="247">
        <f>SUM(G50/C50)</f>
        <v>0.831497883094096</v>
      </c>
      <c r="K50" s="249"/>
    </row>
    <row r="51" spans="1:11" s="15" customFormat="1" ht="12.75" customHeight="1">
      <c r="A51" s="131" t="s">
        <v>298</v>
      </c>
      <c r="B51" s="261"/>
      <c r="C51" s="261"/>
      <c r="D51" s="261">
        <v>563.6</v>
      </c>
      <c r="E51" s="258"/>
      <c r="F51" s="261"/>
      <c r="G51" s="261"/>
      <c r="H51" s="261">
        <v>281.3</v>
      </c>
      <c r="I51" s="256"/>
      <c r="J51" s="247"/>
      <c r="K51" s="249"/>
    </row>
    <row r="52" spans="1:13" ht="12.75" customHeight="1">
      <c r="A52" s="131" t="s">
        <v>299</v>
      </c>
      <c r="B52" s="261"/>
      <c r="C52" s="261"/>
      <c r="D52" s="261">
        <v>35667.9</v>
      </c>
      <c r="E52" s="258">
        <f>SUM((D51+D52)-C50)/C50*100</f>
        <v>8.484690608363415</v>
      </c>
      <c r="F52" s="261"/>
      <c r="G52" s="261"/>
      <c r="H52" s="261">
        <v>27145.4</v>
      </c>
      <c r="I52" s="256"/>
      <c r="J52" s="247"/>
      <c r="K52" s="249"/>
      <c r="L52" s="15"/>
      <c r="M52" s="15"/>
    </row>
    <row r="53" spans="1:13" ht="12.75">
      <c r="A53" s="136" t="s">
        <v>27</v>
      </c>
      <c r="B53" s="137">
        <f>SUM(B35:B52)</f>
        <v>800833.5</v>
      </c>
      <c r="C53" s="137">
        <f>SUM(C35:C52)</f>
        <v>410569.3</v>
      </c>
      <c r="D53" s="137">
        <f>SUM(D35:D52)</f>
        <v>376223.8</v>
      </c>
      <c r="E53" s="258">
        <f>SUM(D53-C53)/C53*100</f>
        <v>-8.365335644920359</v>
      </c>
      <c r="F53" s="137">
        <f>SUM(F35:F52)</f>
        <v>660268.3999999999</v>
      </c>
      <c r="G53" s="137">
        <f>SUM(G35:G52)</f>
        <v>319775</v>
      </c>
      <c r="H53" s="137">
        <f>SUM(H35:H52)</f>
        <v>281941.5</v>
      </c>
      <c r="I53" s="149"/>
      <c r="J53" s="146"/>
      <c r="K53" s="146"/>
      <c r="L53" s="15"/>
      <c r="M53" s="15"/>
    </row>
    <row r="54" spans="1:11" s="15" customFormat="1" ht="12.75">
      <c r="A54" s="140"/>
      <c r="B54" s="293"/>
      <c r="C54" s="293"/>
      <c r="D54" s="293"/>
      <c r="E54" s="258"/>
      <c r="F54" s="293"/>
      <c r="G54" s="293"/>
      <c r="H54" s="293"/>
      <c r="I54" s="294"/>
      <c r="J54" s="294"/>
      <c r="K54" s="149"/>
    </row>
    <row r="55" spans="1:11" s="15" customFormat="1" ht="12.75">
      <c r="A55" s="140"/>
      <c r="B55" s="293"/>
      <c r="C55" s="293"/>
      <c r="D55" s="293"/>
      <c r="E55" s="258"/>
      <c r="F55" s="293"/>
      <c r="G55" s="293"/>
      <c r="H55" s="293"/>
      <c r="I55" s="294"/>
      <c r="J55" s="294"/>
      <c r="K55" s="149"/>
    </row>
    <row r="56" spans="1:13" ht="12.75">
      <c r="A56" s="140"/>
      <c r="B56" s="147"/>
      <c r="C56" s="147"/>
      <c r="D56" s="147"/>
      <c r="E56" s="148"/>
      <c r="F56" s="147"/>
      <c r="G56" s="147"/>
      <c r="H56" s="147"/>
      <c r="I56" s="147"/>
      <c r="J56" s="147"/>
      <c r="K56" s="149"/>
      <c r="L56" s="15"/>
      <c r="M56" s="15"/>
    </row>
    <row r="57" spans="1:13" ht="12.75">
      <c r="A57" s="339" t="s">
        <v>300</v>
      </c>
      <c r="B57" s="340"/>
      <c r="C57" s="340"/>
      <c r="D57" s="340"/>
      <c r="E57" s="340"/>
      <c r="F57" s="340"/>
      <c r="G57" s="340"/>
      <c r="H57" s="340"/>
      <c r="I57" s="340"/>
      <c r="J57" s="340"/>
      <c r="K57" s="341"/>
      <c r="L57" s="15"/>
      <c r="M57" s="15"/>
    </row>
    <row r="58" spans="1:13" ht="12.75" customHeight="1">
      <c r="A58" s="131" t="s">
        <v>387</v>
      </c>
      <c r="B58" s="257">
        <v>60845.6</v>
      </c>
      <c r="C58" s="257">
        <v>33700.1</v>
      </c>
      <c r="D58" s="132"/>
      <c r="E58" s="132"/>
      <c r="F58" s="257">
        <v>52669.1</v>
      </c>
      <c r="G58" s="257">
        <v>26559.8</v>
      </c>
      <c r="H58" s="132"/>
      <c r="I58" s="247">
        <f>SUM(F58/B58)</f>
        <v>0.865618877946803</v>
      </c>
      <c r="J58" s="247">
        <f>SUM(G58/C58)</f>
        <v>0.7881222904383073</v>
      </c>
      <c r="K58" s="135" t="s">
        <v>16</v>
      </c>
      <c r="L58" s="15"/>
      <c r="M58" s="15"/>
    </row>
    <row r="59" spans="1:13" ht="12.75" customHeight="1">
      <c r="A59" s="131" t="s">
        <v>301</v>
      </c>
      <c r="B59" s="257">
        <v>2686.2</v>
      </c>
      <c r="C59" s="257">
        <v>2491.2</v>
      </c>
      <c r="D59" s="132"/>
      <c r="E59" s="132"/>
      <c r="F59" s="257">
        <v>3015.4</v>
      </c>
      <c r="G59" s="257">
        <v>2755.2</v>
      </c>
      <c r="H59" s="132"/>
      <c r="I59" s="247">
        <f aca="true" t="shared" si="1" ref="I59:J65">SUM(F59/B59)</f>
        <v>1.1225523043704864</v>
      </c>
      <c r="J59" s="247">
        <f t="shared" si="1"/>
        <v>1.1059730250481696</v>
      </c>
      <c r="K59" s="249"/>
      <c r="L59" s="15"/>
      <c r="M59" s="15"/>
    </row>
    <row r="60" spans="1:13" ht="12.75" customHeight="1">
      <c r="A60" s="131" t="s">
        <v>481</v>
      </c>
      <c r="B60" s="257">
        <v>21694.4</v>
      </c>
      <c r="C60" s="257">
        <v>20501.1</v>
      </c>
      <c r="D60" s="132"/>
      <c r="E60" s="132"/>
      <c r="F60" s="257">
        <v>26764.9</v>
      </c>
      <c r="G60" s="257">
        <v>25026.2</v>
      </c>
      <c r="H60" s="132"/>
      <c r="I60" s="247">
        <f t="shared" si="1"/>
        <v>1.23372391031787</v>
      </c>
      <c r="J60" s="247">
        <f t="shared" si="1"/>
        <v>1.2207247415992313</v>
      </c>
      <c r="K60" s="249"/>
      <c r="L60" s="15"/>
      <c r="M60" s="15"/>
    </row>
    <row r="61" spans="1:13" ht="12.75" customHeight="1">
      <c r="A61" s="131" t="s">
        <v>314</v>
      </c>
      <c r="B61" s="257">
        <v>6785.5</v>
      </c>
      <c r="C61" s="257">
        <v>6785.5</v>
      </c>
      <c r="D61" s="132"/>
      <c r="E61" s="132"/>
      <c r="F61" s="257">
        <v>5633.5</v>
      </c>
      <c r="G61" s="257">
        <v>5633.5</v>
      </c>
      <c r="H61" s="132"/>
      <c r="I61" s="247">
        <f t="shared" si="1"/>
        <v>0.8302262176700317</v>
      </c>
      <c r="J61" s="247">
        <f t="shared" si="1"/>
        <v>0.8302262176700317</v>
      </c>
      <c r="K61" s="249"/>
      <c r="L61" s="15"/>
      <c r="M61" s="15"/>
    </row>
    <row r="62" spans="1:13" ht="12.75" customHeight="1">
      <c r="A62" s="131" t="s">
        <v>302</v>
      </c>
      <c r="B62" s="257">
        <v>14112</v>
      </c>
      <c r="C62" s="257">
        <v>9460.6</v>
      </c>
      <c r="D62" s="132"/>
      <c r="E62" s="132"/>
      <c r="F62" s="257">
        <v>10570.5</v>
      </c>
      <c r="G62" s="257">
        <v>7109.7</v>
      </c>
      <c r="H62" s="132"/>
      <c r="I62" s="247">
        <f t="shared" si="1"/>
        <v>0.7490433673469388</v>
      </c>
      <c r="J62" s="247">
        <f t="shared" si="1"/>
        <v>0.7515062469610806</v>
      </c>
      <c r="K62" s="249"/>
      <c r="L62" s="15"/>
      <c r="M62" s="15"/>
    </row>
    <row r="63" spans="1:13" ht="12.75" customHeight="1">
      <c r="A63" s="131" t="s">
        <v>303</v>
      </c>
      <c r="B63" s="257">
        <v>9606.3</v>
      </c>
      <c r="C63" s="257">
        <v>9558.3</v>
      </c>
      <c r="D63" s="132"/>
      <c r="E63" s="132"/>
      <c r="F63" s="257">
        <v>13116.9</v>
      </c>
      <c r="G63" s="257">
        <v>13046.9</v>
      </c>
      <c r="H63" s="132"/>
      <c r="I63" s="247">
        <f t="shared" si="1"/>
        <v>1.3654476749633053</v>
      </c>
      <c r="J63" s="247">
        <f t="shared" si="1"/>
        <v>1.3649812205099234</v>
      </c>
      <c r="K63" s="249"/>
      <c r="L63" s="15"/>
      <c r="M63" s="15"/>
    </row>
    <row r="64" spans="1:13" ht="12.75" customHeight="1">
      <c r="A64" s="131" t="s">
        <v>304</v>
      </c>
      <c r="B64" s="257">
        <v>2833.9</v>
      </c>
      <c r="C64" s="257">
        <v>2769</v>
      </c>
      <c r="D64" s="132"/>
      <c r="E64" s="132"/>
      <c r="F64" s="257">
        <v>2230.3</v>
      </c>
      <c r="G64" s="257">
        <v>2179.4</v>
      </c>
      <c r="H64" s="132"/>
      <c r="I64" s="247">
        <f t="shared" si="1"/>
        <v>0.7870073044214687</v>
      </c>
      <c r="J64" s="247">
        <f t="shared" si="1"/>
        <v>0.7870711448176237</v>
      </c>
      <c r="K64" s="249"/>
      <c r="L64" s="15"/>
      <c r="M64" s="15"/>
    </row>
    <row r="65" spans="1:13" s="14" customFormat="1" ht="12.75" customHeight="1">
      <c r="A65" s="131" t="s">
        <v>305</v>
      </c>
      <c r="B65" s="257">
        <v>14987.1</v>
      </c>
      <c r="C65" s="257">
        <v>13949.9</v>
      </c>
      <c r="D65" s="132"/>
      <c r="E65" s="132"/>
      <c r="F65" s="257">
        <v>18712.5</v>
      </c>
      <c r="G65" s="257">
        <v>17807.4</v>
      </c>
      <c r="H65" s="132"/>
      <c r="I65" s="247">
        <f t="shared" si="1"/>
        <v>1.2485737734451627</v>
      </c>
      <c r="J65" s="247">
        <f t="shared" si="1"/>
        <v>1.2765252797511095</v>
      </c>
      <c r="K65" s="249"/>
      <c r="L65" s="234"/>
      <c r="M65" s="234"/>
    </row>
    <row r="66" spans="1:13" ht="12.75" customHeight="1">
      <c r="A66" s="131" t="s">
        <v>388</v>
      </c>
      <c r="B66" s="263"/>
      <c r="C66" s="263"/>
      <c r="D66" s="257">
        <v>29632.9</v>
      </c>
      <c r="E66" s="250">
        <f aca="true" t="shared" si="2" ref="E66:E73">+(D66-C58)/C58*100</f>
        <v>-12.068806917486883</v>
      </c>
      <c r="F66" s="133"/>
      <c r="G66" s="133"/>
      <c r="H66" s="257">
        <v>22933</v>
      </c>
      <c r="I66" s="249"/>
      <c r="J66" s="249"/>
      <c r="K66" s="249"/>
      <c r="L66" s="15"/>
      <c r="M66" s="15"/>
    </row>
    <row r="67" spans="1:13" ht="12.75" customHeight="1">
      <c r="A67" s="131" t="s">
        <v>389</v>
      </c>
      <c r="B67" s="133"/>
      <c r="C67" s="133"/>
      <c r="D67" s="257">
        <v>1755.5</v>
      </c>
      <c r="E67" s="250">
        <f t="shared" si="2"/>
        <v>-29.531952472703914</v>
      </c>
      <c r="F67" s="133"/>
      <c r="G67" s="133"/>
      <c r="H67" s="257">
        <v>1654.7</v>
      </c>
      <c r="I67" s="249"/>
      <c r="J67" s="249"/>
      <c r="K67" s="249"/>
      <c r="L67" s="15"/>
      <c r="M67" s="15"/>
    </row>
    <row r="68" spans="1:13" ht="12.75" customHeight="1">
      <c r="A68" s="131" t="s">
        <v>390</v>
      </c>
      <c r="B68" s="133"/>
      <c r="C68" s="133"/>
      <c r="D68" s="257">
        <v>22936.8</v>
      </c>
      <c r="E68" s="250">
        <f t="shared" si="2"/>
        <v>11.88082590690256</v>
      </c>
      <c r="F68" s="133"/>
      <c r="G68" s="133"/>
      <c r="H68" s="257">
        <v>19666.1</v>
      </c>
      <c r="I68" s="249"/>
      <c r="J68" s="249"/>
      <c r="K68" s="249"/>
      <c r="L68" s="15"/>
      <c r="M68" s="15"/>
    </row>
    <row r="69" spans="1:13" ht="12.75" customHeight="1">
      <c r="A69" s="131" t="s">
        <v>306</v>
      </c>
      <c r="B69" s="133"/>
      <c r="C69" s="133"/>
      <c r="D69" s="257">
        <v>6821.4</v>
      </c>
      <c r="E69" s="250">
        <f t="shared" si="2"/>
        <v>0.5290693390317536</v>
      </c>
      <c r="F69" s="133"/>
      <c r="G69" s="133"/>
      <c r="H69" s="257">
        <v>5028</v>
      </c>
      <c r="I69" s="249"/>
      <c r="J69" s="249"/>
      <c r="K69" s="249"/>
      <c r="L69" s="15"/>
      <c r="M69" s="15"/>
    </row>
    <row r="70" spans="1:13" ht="12.75" customHeight="1">
      <c r="A70" s="131" t="s">
        <v>391</v>
      </c>
      <c r="B70" s="133"/>
      <c r="C70" s="133"/>
      <c r="D70" s="257">
        <v>6827</v>
      </c>
      <c r="E70" s="250">
        <f t="shared" si="2"/>
        <v>-27.83755787159377</v>
      </c>
      <c r="F70" s="133"/>
      <c r="G70" s="133"/>
      <c r="H70" s="257">
        <v>4178.7</v>
      </c>
      <c r="I70" s="249"/>
      <c r="J70" s="249"/>
      <c r="K70" s="249"/>
      <c r="L70" s="15"/>
      <c r="M70" s="15"/>
    </row>
    <row r="71" spans="1:13" ht="12.75" customHeight="1">
      <c r="A71" s="131" t="s">
        <v>307</v>
      </c>
      <c r="B71" s="133"/>
      <c r="C71" s="133"/>
      <c r="D71" s="257">
        <v>10157.3</v>
      </c>
      <c r="E71" s="250">
        <f t="shared" si="2"/>
        <v>6.266804766537983</v>
      </c>
      <c r="F71" s="133"/>
      <c r="G71" s="133"/>
      <c r="H71" s="257">
        <v>11664.9</v>
      </c>
      <c r="I71" s="249"/>
      <c r="J71" s="249"/>
      <c r="K71" s="249"/>
      <c r="L71" s="15"/>
      <c r="M71" s="15"/>
    </row>
    <row r="72" spans="1:13" ht="12.75" customHeight="1">
      <c r="A72" s="131" t="s">
        <v>308</v>
      </c>
      <c r="B72" s="133"/>
      <c r="C72" s="133"/>
      <c r="D72" s="257">
        <v>3737.8</v>
      </c>
      <c r="E72" s="250">
        <f t="shared" si="2"/>
        <v>34.9873600577826</v>
      </c>
      <c r="F72" s="133"/>
      <c r="G72" s="133"/>
      <c r="H72" s="257">
        <v>2939.4</v>
      </c>
      <c r="I72" s="249"/>
      <c r="J72" s="249"/>
      <c r="K72" s="249"/>
      <c r="L72" s="15"/>
      <c r="M72" s="15"/>
    </row>
    <row r="73" spans="1:13" ht="12.75" customHeight="1">
      <c r="A73" s="131" t="s">
        <v>309</v>
      </c>
      <c r="B73" s="133"/>
      <c r="C73" s="133"/>
      <c r="D73" s="257">
        <v>16154.1</v>
      </c>
      <c r="E73" s="250">
        <f t="shared" si="2"/>
        <v>15.80083011347752</v>
      </c>
      <c r="F73" s="133"/>
      <c r="G73" s="133"/>
      <c r="H73" s="257">
        <v>14557.4</v>
      </c>
      <c r="I73" s="249"/>
      <c r="J73" s="249"/>
      <c r="K73" s="249"/>
      <c r="L73" s="15"/>
      <c r="M73" s="15"/>
    </row>
    <row r="74" spans="1:13" ht="12.75" customHeight="1">
      <c r="A74" s="251" t="s">
        <v>27</v>
      </c>
      <c r="B74" s="252">
        <v>133551</v>
      </c>
      <c r="C74" s="252">
        <f>SUM(C58:C73)</f>
        <v>99215.7</v>
      </c>
      <c r="D74" s="252">
        <f>SUM(D66:D73)</f>
        <v>98022.80000000002</v>
      </c>
      <c r="E74" s="253">
        <f>SUM(D74-C74)/C74*100</f>
        <v>-1.2023298731954517</v>
      </c>
      <c r="F74" s="252">
        <f>SUM(F58:F73)</f>
        <v>132713.09999999998</v>
      </c>
      <c r="G74" s="252">
        <f>SUM(G58:G73)</f>
        <v>100118.09999999998</v>
      </c>
      <c r="H74" s="252">
        <f>SUM(H58:H73)</f>
        <v>82622.2</v>
      </c>
      <c r="I74" s="254"/>
      <c r="J74" s="251"/>
      <c r="K74" s="251"/>
      <c r="L74" s="15"/>
      <c r="M74" s="15"/>
    </row>
    <row r="75" spans="1:13" ht="12.75">
      <c r="A75" s="317" t="s">
        <v>126</v>
      </c>
      <c r="B75" s="317"/>
      <c r="C75" s="317"/>
      <c r="D75" s="317"/>
      <c r="E75" s="317"/>
      <c r="F75" s="317"/>
      <c r="G75" s="317"/>
      <c r="H75" s="317"/>
      <c r="I75" s="317"/>
      <c r="J75" s="317"/>
      <c r="K75" s="317"/>
      <c r="L75" s="317"/>
      <c r="M75" s="317"/>
    </row>
    <row r="76" spans="1:13" ht="12.75">
      <c r="A76" s="317" t="s">
        <v>128</v>
      </c>
      <c r="B76" s="317"/>
      <c r="C76" s="317"/>
      <c r="D76" s="317"/>
      <c r="E76" s="317"/>
      <c r="F76" s="317"/>
      <c r="G76" s="317"/>
      <c r="H76" s="317"/>
      <c r="I76" s="317"/>
      <c r="J76" s="317"/>
      <c r="K76" s="317"/>
      <c r="L76" s="317"/>
      <c r="M76" s="317"/>
    </row>
    <row r="77" spans="1:13" ht="15">
      <c r="A77" s="159"/>
      <c r="B77" s="159"/>
      <c r="C77" s="159"/>
      <c r="D77" s="159"/>
      <c r="E77" s="159"/>
      <c r="F77" s="159"/>
      <c r="G77" s="159"/>
      <c r="H77" s="159"/>
      <c r="I77" s="159"/>
      <c r="J77" s="159"/>
      <c r="K77" s="159"/>
      <c r="L77" s="155"/>
      <c r="M77" s="155"/>
    </row>
    <row r="78" spans="1:13" ht="15">
      <c r="A78" s="159"/>
      <c r="B78" s="159"/>
      <c r="C78" s="159"/>
      <c r="D78" s="159"/>
      <c r="E78" s="159"/>
      <c r="F78" s="159"/>
      <c r="G78" s="159"/>
      <c r="H78" s="159"/>
      <c r="I78" s="159"/>
      <c r="J78" s="159"/>
      <c r="K78" s="159"/>
      <c r="L78" s="155"/>
      <c r="M78" s="155"/>
    </row>
    <row r="79" spans="1:13" ht="15">
      <c r="A79" s="159"/>
      <c r="B79" s="159"/>
      <c r="C79" s="159"/>
      <c r="D79" s="159"/>
      <c r="E79" s="159"/>
      <c r="F79" s="159"/>
      <c r="G79" s="159"/>
      <c r="H79" s="159"/>
      <c r="I79" s="159"/>
      <c r="J79" s="159"/>
      <c r="K79" s="159"/>
      <c r="L79" s="155"/>
      <c r="M79" s="155"/>
    </row>
    <row r="80" spans="1:13" ht="15">
      <c r="A80" s="159"/>
      <c r="B80" s="159"/>
      <c r="C80" s="159"/>
      <c r="D80" s="159"/>
      <c r="E80" s="159"/>
      <c r="F80" s="159"/>
      <c r="G80" s="159"/>
      <c r="H80" s="159"/>
      <c r="I80" s="159"/>
      <c r="J80" s="159"/>
      <c r="K80" s="159"/>
      <c r="L80" s="155"/>
      <c r="M80" s="155"/>
    </row>
    <row r="81" spans="1:13" ht="15">
      <c r="A81" s="159"/>
      <c r="B81" s="159"/>
      <c r="C81" s="159"/>
      <c r="D81" s="159"/>
      <c r="E81" s="159"/>
      <c r="F81" s="159"/>
      <c r="G81" s="159"/>
      <c r="H81" s="159"/>
      <c r="I81" s="159"/>
      <c r="J81" s="159"/>
      <c r="K81" s="159"/>
      <c r="L81" s="155"/>
      <c r="M81" s="155"/>
    </row>
    <row r="82" spans="1:13" ht="15">
      <c r="A82" s="159"/>
      <c r="B82" s="159"/>
      <c r="C82" s="159"/>
      <c r="D82" s="159"/>
      <c r="E82" s="159"/>
      <c r="F82" s="159"/>
      <c r="G82" s="159"/>
      <c r="H82" s="159"/>
      <c r="I82" s="159"/>
      <c r="J82" s="159"/>
      <c r="K82" s="159"/>
      <c r="L82" s="155"/>
      <c r="M82" s="155"/>
    </row>
    <row r="83" spans="1:13" ht="15">
      <c r="A83" s="159"/>
      <c r="B83" s="159"/>
      <c r="C83" s="159"/>
      <c r="D83" s="159"/>
      <c r="E83" s="159"/>
      <c r="F83" s="159"/>
      <c r="G83" s="159"/>
      <c r="H83" s="159"/>
      <c r="I83" s="159"/>
      <c r="J83" s="159"/>
      <c r="K83" s="159"/>
      <c r="L83" s="155"/>
      <c r="M83" s="155"/>
    </row>
    <row r="84" spans="1:13" ht="15">
      <c r="A84" s="159"/>
      <c r="B84" s="159"/>
      <c r="C84" s="159"/>
      <c r="D84" s="159"/>
      <c r="E84" s="159"/>
      <c r="F84" s="159"/>
      <c r="G84" s="159"/>
      <c r="H84" s="159"/>
      <c r="I84" s="159"/>
      <c r="J84" s="159"/>
      <c r="K84" s="159"/>
      <c r="L84" s="155"/>
      <c r="M84" s="155"/>
    </row>
    <row r="85" spans="1:13" ht="15">
      <c r="A85" s="159"/>
      <c r="B85" s="159"/>
      <c r="C85" s="159"/>
      <c r="D85" s="159"/>
      <c r="E85" s="159"/>
      <c r="F85" s="159"/>
      <c r="G85" s="159"/>
      <c r="H85" s="159"/>
      <c r="I85" s="159"/>
      <c r="J85" s="159"/>
      <c r="K85" s="159"/>
      <c r="L85" s="155"/>
      <c r="M85" s="155"/>
    </row>
    <row r="86" spans="1:13" ht="15">
      <c r="A86" s="159"/>
      <c r="B86" s="159"/>
      <c r="C86" s="159"/>
      <c r="D86" s="159"/>
      <c r="E86" s="159"/>
      <c r="F86" s="159"/>
      <c r="G86" s="159"/>
      <c r="H86" s="159"/>
      <c r="I86" s="159"/>
      <c r="J86" s="159"/>
      <c r="K86" s="159"/>
      <c r="L86" s="155"/>
      <c r="M86" s="155"/>
    </row>
    <row r="87" spans="1:13" ht="15">
      <c r="A87" s="159"/>
      <c r="B87" s="159"/>
      <c r="C87" s="159"/>
      <c r="D87" s="159"/>
      <c r="E87" s="159"/>
      <c r="F87" s="159"/>
      <c r="G87" s="159"/>
      <c r="H87" s="159"/>
      <c r="I87" s="159"/>
      <c r="J87" s="159"/>
      <c r="K87" s="159"/>
      <c r="L87" s="155"/>
      <c r="M87" s="155"/>
    </row>
    <row r="88" spans="1:13" ht="15">
      <c r="A88" s="159"/>
      <c r="B88" s="159"/>
      <c r="C88" s="159"/>
      <c r="D88" s="159"/>
      <c r="E88" s="159"/>
      <c r="F88" s="159"/>
      <c r="G88" s="159"/>
      <c r="H88" s="159"/>
      <c r="I88" s="159"/>
      <c r="J88" s="159"/>
      <c r="K88" s="159"/>
      <c r="L88" s="155"/>
      <c r="M88" s="155"/>
    </row>
    <row r="89" spans="1:13" ht="15">
      <c r="A89" s="159"/>
      <c r="B89" s="159"/>
      <c r="C89" s="159"/>
      <c r="D89" s="159"/>
      <c r="E89" s="159"/>
      <c r="F89" s="159"/>
      <c r="G89" s="159"/>
      <c r="H89" s="159"/>
      <c r="I89" s="159"/>
      <c r="J89" s="159"/>
      <c r="K89" s="159"/>
      <c r="L89" s="155"/>
      <c r="M89" s="155"/>
    </row>
    <row r="90" spans="1:13" ht="15">
      <c r="A90" s="159"/>
      <c r="B90" s="159"/>
      <c r="C90" s="159"/>
      <c r="D90" s="159"/>
      <c r="E90" s="159"/>
      <c r="F90" s="159"/>
      <c r="G90" s="159"/>
      <c r="H90" s="159"/>
      <c r="I90" s="159"/>
      <c r="J90" s="159"/>
      <c r="K90" s="159"/>
      <c r="L90" s="155"/>
      <c r="M90" s="155"/>
    </row>
    <row r="91" spans="1:11" ht="15">
      <c r="A91" s="150"/>
      <c r="B91" s="150"/>
      <c r="C91" s="150"/>
      <c r="D91" s="150"/>
      <c r="E91" s="150"/>
      <c r="F91" s="150"/>
      <c r="G91" s="150"/>
      <c r="H91" s="150"/>
      <c r="I91" s="150"/>
      <c r="J91" s="150"/>
      <c r="K91" s="150"/>
    </row>
  </sheetData>
  <sheetProtection/>
  <mergeCells count="10">
    <mergeCell ref="A75:M75"/>
    <mergeCell ref="A76:M76"/>
    <mergeCell ref="A34:K34"/>
    <mergeCell ref="A57:K57"/>
    <mergeCell ref="A1:K1"/>
    <mergeCell ref="A4:A5"/>
    <mergeCell ref="F4:H4"/>
    <mergeCell ref="I4:K4"/>
    <mergeCell ref="B4:E4"/>
    <mergeCell ref="A2:K2"/>
  </mergeCells>
  <printOptions horizontalCentered="1" verticalCentered="1"/>
  <pageMargins left="0.17" right="0.2" top="0.2362204724409449" bottom="0.3937007874015748" header="0.17" footer="0.31496062992125984"/>
  <pageSetup fitToHeight="2" fitToWidth="1" horizontalDpi="600" verticalDpi="600" orientation="landscape" scale="80" r:id="rId2"/>
  <headerFooter>
    <oddFooter>&amp;C&amp;"Arial,Normal"&amp;10 10</oddFooter>
  </headerFooter>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1:X164"/>
  <sheetViews>
    <sheetView view="pageBreakPreview" zoomScaleSheetLayoutView="100" zoomScalePageLayoutView="0" workbookViewId="0" topLeftCell="A58">
      <selection activeCell="A5" sqref="A5"/>
    </sheetView>
  </sheetViews>
  <sheetFormatPr defaultColWidth="11.421875" defaultRowHeight="15"/>
  <cols>
    <col min="1" max="1" width="20.7109375" style="6" customWidth="1"/>
    <col min="2" max="2" width="9.140625" style="6" bestFit="1" customWidth="1"/>
    <col min="3" max="3" width="18.00390625" style="6" bestFit="1" customWidth="1"/>
    <col min="4" max="4" width="13.140625" style="6" customWidth="1"/>
    <col min="5" max="5" width="10.8515625" style="6" customWidth="1"/>
    <col min="6" max="6" width="13.28125" style="6" bestFit="1" customWidth="1"/>
    <col min="7" max="7" width="11.28125" style="6" bestFit="1" customWidth="1"/>
    <col min="8" max="8" width="11.7109375" style="6" bestFit="1" customWidth="1"/>
    <col min="9" max="9" width="9.28125" style="8" customWidth="1"/>
    <col min="10" max="10" width="7.8515625" style="6" bestFit="1" customWidth="1"/>
    <col min="11" max="11" width="8.421875" style="6" bestFit="1" customWidth="1"/>
    <col min="12" max="16384" width="11.421875" style="6" customWidth="1"/>
  </cols>
  <sheetData>
    <row r="1" spans="1:24" ht="20.25">
      <c r="A1" s="326" t="s">
        <v>131</v>
      </c>
      <c r="B1" s="326"/>
      <c r="C1" s="326"/>
      <c r="D1" s="326"/>
      <c r="E1" s="326"/>
      <c r="F1" s="326"/>
      <c r="G1" s="326"/>
      <c r="H1" s="326"/>
      <c r="I1" s="326"/>
      <c r="J1" s="326"/>
      <c r="K1" s="326"/>
      <c r="L1" s="5"/>
      <c r="N1" s="350"/>
      <c r="O1" s="350"/>
      <c r="P1" s="350"/>
      <c r="Q1" s="350"/>
      <c r="R1" s="350"/>
      <c r="S1" s="350"/>
      <c r="T1" s="350"/>
      <c r="U1" s="350"/>
      <c r="V1" s="350"/>
      <c r="W1" s="350"/>
      <c r="X1" s="350"/>
    </row>
    <row r="2" spans="1:24" ht="14.25">
      <c r="A2" s="326" t="s">
        <v>106</v>
      </c>
      <c r="B2" s="326"/>
      <c r="C2" s="326"/>
      <c r="D2" s="326"/>
      <c r="E2" s="326"/>
      <c r="F2" s="326"/>
      <c r="G2" s="326"/>
      <c r="H2" s="326"/>
      <c r="I2" s="326"/>
      <c r="J2" s="326"/>
      <c r="K2" s="326"/>
      <c r="L2" s="14"/>
      <c r="N2" s="98"/>
      <c r="O2" s="98"/>
      <c r="P2" s="98"/>
      <c r="Q2" s="98"/>
      <c r="R2" s="98"/>
      <c r="S2" s="98"/>
      <c r="T2" s="98"/>
      <c r="U2" s="98"/>
      <c r="V2" s="98"/>
      <c r="W2" s="98"/>
      <c r="X2" s="98"/>
    </row>
    <row r="3" spans="1:24" ht="14.25">
      <c r="A3" s="349" t="s">
        <v>393</v>
      </c>
      <c r="B3" s="349"/>
      <c r="C3" s="349"/>
      <c r="D3" s="349"/>
      <c r="E3" s="349"/>
      <c r="F3" s="349"/>
      <c r="G3" s="349"/>
      <c r="H3" s="349"/>
      <c r="I3" s="349"/>
      <c r="J3" s="349"/>
      <c r="K3" s="349"/>
      <c r="L3" s="5"/>
      <c r="N3" s="351"/>
      <c r="O3" s="351"/>
      <c r="P3" s="351"/>
      <c r="Q3" s="351"/>
      <c r="R3" s="351"/>
      <c r="S3" s="351"/>
      <c r="T3" s="351"/>
      <c r="U3" s="351"/>
      <c r="V3" s="351"/>
      <c r="W3" s="351"/>
      <c r="X3" s="351"/>
    </row>
    <row r="4" spans="1:24" ht="14.25">
      <c r="A4" s="349" t="s">
        <v>495</v>
      </c>
      <c r="B4" s="349"/>
      <c r="C4" s="349"/>
      <c r="D4" s="349"/>
      <c r="E4" s="349"/>
      <c r="F4" s="349"/>
      <c r="G4" s="349"/>
      <c r="H4" s="349"/>
      <c r="I4" s="349"/>
      <c r="J4" s="349"/>
      <c r="K4" s="349"/>
      <c r="L4" s="5"/>
      <c r="N4" s="351"/>
      <c r="O4" s="351"/>
      <c r="P4" s="351"/>
      <c r="Q4" s="351"/>
      <c r="R4" s="351"/>
      <c r="S4" s="351"/>
      <c r="T4" s="351"/>
      <c r="U4" s="351"/>
      <c r="V4" s="351"/>
      <c r="W4" s="351"/>
      <c r="X4" s="351"/>
    </row>
    <row r="5" spans="1:24" ht="12.75">
      <c r="A5" s="160"/>
      <c r="B5" s="160"/>
      <c r="C5" s="160"/>
      <c r="D5" s="160"/>
      <c r="E5" s="160"/>
      <c r="F5" s="160"/>
      <c r="G5" s="160"/>
      <c r="H5" s="160"/>
      <c r="I5" s="160"/>
      <c r="J5" s="352" t="s">
        <v>235</v>
      </c>
      <c r="K5" s="353"/>
      <c r="L5" s="14"/>
      <c r="N5" s="99"/>
      <c r="O5" s="99"/>
      <c r="P5" s="99"/>
      <c r="Q5" s="99"/>
      <c r="R5" s="99"/>
      <c r="S5" s="99"/>
      <c r="T5" s="99"/>
      <c r="U5" s="99"/>
      <c r="V5" s="99"/>
      <c r="W5" s="348"/>
      <c r="X5" s="348"/>
    </row>
    <row r="6" spans="1:24" ht="12.75">
      <c r="A6" s="161" t="s">
        <v>236</v>
      </c>
      <c r="B6" s="161" t="s">
        <v>237</v>
      </c>
      <c r="C6" s="161" t="s">
        <v>238</v>
      </c>
      <c r="D6" s="161" t="s">
        <v>239</v>
      </c>
      <c r="E6" s="161" t="s">
        <v>240</v>
      </c>
      <c r="F6" s="161" t="s">
        <v>241</v>
      </c>
      <c r="G6" s="161" t="s">
        <v>242</v>
      </c>
      <c r="H6" s="161" t="s">
        <v>243</v>
      </c>
      <c r="I6" s="161" t="s">
        <v>244</v>
      </c>
      <c r="J6" s="161" t="s">
        <v>245</v>
      </c>
      <c r="K6" s="161" t="s">
        <v>246</v>
      </c>
      <c r="L6" s="5"/>
      <c r="N6" s="100"/>
      <c r="O6" s="100"/>
      <c r="P6" s="100"/>
      <c r="Q6" s="100"/>
      <c r="R6" s="100"/>
      <c r="S6" s="100"/>
      <c r="T6" s="100"/>
      <c r="U6" s="100"/>
      <c r="V6" s="100"/>
      <c r="W6" s="100"/>
      <c r="X6" s="100"/>
    </row>
    <row r="7" spans="1:24" ht="12.75">
      <c r="A7" s="237" t="s">
        <v>315</v>
      </c>
      <c r="B7" s="162">
        <v>41051</v>
      </c>
      <c r="C7" s="237" t="s">
        <v>316</v>
      </c>
      <c r="D7" s="237" t="s">
        <v>29</v>
      </c>
      <c r="E7" s="268" t="s">
        <v>484</v>
      </c>
      <c r="F7" s="268" t="s">
        <v>317</v>
      </c>
      <c r="G7" s="237" t="s">
        <v>206</v>
      </c>
      <c r="H7" s="269" t="s">
        <v>490</v>
      </c>
      <c r="I7" s="54" t="s">
        <v>34</v>
      </c>
      <c r="J7" s="163">
        <v>22</v>
      </c>
      <c r="K7" s="163">
        <v>24</v>
      </c>
      <c r="N7" s="101"/>
      <c r="O7" s="101"/>
      <c r="P7" s="101"/>
      <c r="Q7" s="101"/>
      <c r="R7" s="101"/>
      <c r="S7" s="101"/>
      <c r="T7" s="101"/>
      <c r="U7" s="101"/>
      <c r="V7" s="101"/>
      <c r="W7" s="101"/>
      <c r="X7" s="101"/>
    </row>
    <row r="8" spans="1:11" ht="12.75">
      <c r="A8" s="237" t="s">
        <v>315</v>
      </c>
      <c r="B8" s="162">
        <v>41053</v>
      </c>
      <c r="C8" s="237" t="s">
        <v>316</v>
      </c>
      <c r="D8" s="237" t="s">
        <v>29</v>
      </c>
      <c r="E8" s="268" t="s">
        <v>484</v>
      </c>
      <c r="F8" s="268" t="s">
        <v>415</v>
      </c>
      <c r="G8" s="237" t="s">
        <v>30</v>
      </c>
      <c r="H8" s="237" t="s">
        <v>31</v>
      </c>
      <c r="I8" s="54" t="s">
        <v>34</v>
      </c>
      <c r="J8" s="163">
        <v>18</v>
      </c>
      <c r="K8" s="163">
        <v>19</v>
      </c>
    </row>
    <row r="9" spans="1:11" ht="12.75">
      <c r="A9" s="237" t="s">
        <v>315</v>
      </c>
      <c r="B9" s="162">
        <v>41053</v>
      </c>
      <c r="C9" s="237" t="s">
        <v>316</v>
      </c>
      <c r="D9" s="237" t="s">
        <v>29</v>
      </c>
      <c r="E9" s="268" t="s">
        <v>484</v>
      </c>
      <c r="F9" s="268" t="s">
        <v>416</v>
      </c>
      <c r="G9" s="237" t="s">
        <v>30</v>
      </c>
      <c r="H9" s="237" t="s">
        <v>31</v>
      </c>
      <c r="I9" s="54" t="s">
        <v>34</v>
      </c>
      <c r="J9" s="163">
        <v>14</v>
      </c>
      <c r="K9" s="163">
        <v>15</v>
      </c>
    </row>
    <row r="10" spans="1:11" ht="12.75">
      <c r="A10" s="237" t="s">
        <v>315</v>
      </c>
      <c r="B10" s="162">
        <v>41053</v>
      </c>
      <c r="C10" s="237" t="s">
        <v>316</v>
      </c>
      <c r="D10" s="237" t="s">
        <v>29</v>
      </c>
      <c r="E10" s="268" t="s">
        <v>484</v>
      </c>
      <c r="F10" s="268" t="s">
        <v>317</v>
      </c>
      <c r="G10" s="237" t="s">
        <v>206</v>
      </c>
      <c r="H10" s="269" t="s">
        <v>490</v>
      </c>
      <c r="I10" s="54" t="s">
        <v>34</v>
      </c>
      <c r="J10" s="163">
        <v>22</v>
      </c>
      <c r="K10" s="163">
        <v>24</v>
      </c>
    </row>
    <row r="11" spans="1:11" ht="12.75">
      <c r="A11" s="237" t="s">
        <v>28</v>
      </c>
      <c r="B11" s="162">
        <v>41053</v>
      </c>
      <c r="C11" s="237" t="s">
        <v>274</v>
      </c>
      <c r="D11" s="237" t="s">
        <v>29</v>
      </c>
      <c r="E11" s="268" t="s">
        <v>484</v>
      </c>
      <c r="F11" s="268" t="s">
        <v>417</v>
      </c>
      <c r="G11" s="237" t="s">
        <v>30</v>
      </c>
      <c r="H11" s="237" t="s">
        <v>418</v>
      </c>
      <c r="I11" s="54" t="s">
        <v>32</v>
      </c>
      <c r="J11" s="163">
        <v>34</v>
      </c>
      <c r="K11" s="163">
        <v>36</v>
      </c>
    </row>
    <row r="12" spans="1:11" ht="12.75">
      <c r="A12" s="237" t="s">
        <v>318</v>
      </c>
      <c r="B12" s="162">
        <v>41051</v>
      </c>
      <c r="C12" s="269" t="s">
        <v>484</v>
      </c>
      <c r="D12" s="269" t="s">
        <v>489</v>
      </c>
      <c r="E12" s="268" t="s">
        <v>484</v>
      </c>
      <c r="F12" s="268" t="s">
        <v>280</v>
      </c>
      <c r="G12" s="237" t="s">
        <v>206</v>
      </c>
      <c r="H12" s="269" t="s">
        <v>490</v>
      </c>
      <c r="I12" s="54" t="s">
        <v>34</v>
      </c>
      <c r="J12" s="163">
        <v>32</v>
      </c>
      <c r="K12" s="163">
        <v>32</v>
      </c>
    </row>
    <row r="13" spans="1:11" ht="12.75">
      <c r="A13" s="237" t="s">
        <v>318</v>
      </c>
      <c r="B13" s="162">
        <v>41053</v>
      </c>
      <c r="C13" s="269" t="s">
        <v>484</v>
      </c>
      <c r="D13" s="269" t="s">
        <v>489</v>
      </c>
      <c r="E13" s="268" t="s">
        <v>484</v>
      </c>
      <c r="F13" s="268" t="s">
        <v>280</v>
      </c>
      <c r="G13" s="237" t="s">
        <v>206</v>
      </c>
      <c r="H13" s="269" t="s">
        <v>490</v>
      </c>
      <c r="I13" s="54" t="s">
        <v>34</v>
      </c>
      <c r="J13" s="163">
        <v>32</v>
      </c>
      <c r="K13" s="163">
        <v>32</v>
      </c>
    </row>
    <row r="14" spans="1:11" ht="12.75">
      <c r="A14" s="237" t="s">
        <v>289</v>
      </c>
      <c r="B14" s="162">
        <v>41051</v>
      </c>
      <c r="C14" s="237" t="s">
        <v>335</v>
      </c>
      <c r="D14" s="237" t="s">
        <v>29</v>
      </c>
      <c r="E14" s="268" t="s">
        <v>484</v>
      </c>
      <c r="F14" s="268" t="s">
        <v>484</v>
      </c>
      <c r="G14" s="237" t="s">
        <v>30</v>
      </c>
      <c r="H14" s="237" t="s">
        <v>31</v>
      </c>
      <c r="I14" s="54" t="s">
        <v>51</v>
      </c>
      <c r="J14" s="163">
        <v>16</v>
      </c>
      <c r="K14" s="163">
        <v>16</v>
      </c>
    </row>
    <row r="15" spans="1:11" ht="12.75">
      <c r="A15" s="237" t="s">
        <v>289</v>
      </c>
      <c r="B15" s="162">
        <v>41051</v>
      </c>
      <c r="C15" s="237" t="s">
        <v>335</v>
      </c>
      <c r="D15" s="237" t="s">
        <v>29</v>
      </c>
      <c r="E15" s="268" t="s">
        <v>484</v>
      </c>
      <c r="F15" s="268" t="s">
        <v>484</v>
      </c>
      <c r="G15" s="237" t="s">
        <v>206</v>
      </c>
      <c r="H15" s="269" t="s">
        <v>490</v>
      </c>
      <c r="I15" s="54" t="s">
        <v>51</v>
      </c>
      <c r="J15" s="163">
        <v>24</v>
      </c>
      <c r="K15" s="163">
        <v>24</v>
      </c>
    </row>
    <row r="16" spans="1:11" ht="12.75">
      <c r="A16" s="237" t="s">
        <v>289</v>
      </c>
      <c r="B16" s="162">
        <v>41053</v>
      </c>
      <c r="C16" s="237" t="s">
        <v>335</v>
      </c>
      <c r="D16" s="237" t="s">
        <v>29</v>
      </c>
      <c r="E16" s="268" t="s">
        <v>484</v>
      </c>
      <c r="F16" s="268" t="s">
        <v>484</v>
      </c>
      <c r="G16" s="237" t="s">
        <v>30</v>
      </c>
      <c r="H16" s="237" t="s">
        <v>31</v>
      </c>
      <c r="I16" s="54" t="s">
        <v>51</v>
      </c>
      <c r="J16" s="163">
        <v>16</v>
      </c>
      <c r="K16" s="163">
        <v>16</v>
      </c>
    </row>
    <row r="17" spans="1:11" ht="12.75">
      <c r="A17" s="237" t="s">
        <v>289</v>
      </c>
      <c r="B17" s="162">
        <v>41053</v>
      </c>
      <c r="C17" s="237" t="s">
        <v>335</v>
      </c>
      <c r="D17" s="237" t="s">
        <v>29</v>
      </c>
      <c r="E17" s="268" t="s">
        <v>484</v>
      </c>
      <c r="F17" s="268" t="s">
        <v>484</v>
      </c>
      <c r="G17" s="237" t="s">
        <v>206</v>
      </c>
      <c r="H17" s="269" t="s">
        <v>490</v>
      </c>
      <c r="I17" s="54" t="s">
        <v>51</v>
      </c>
      <c r="J17" s="163">
        <v>22</v>
      </c>
      <c r="K17" s="163">
        <v>24</v>
      </c>
    </row>
    <row r="18" spans="1:11" ht="12.75">
      <c r="A18" s="237" t="s">
        <v>275</v>
      </c>
      <c r="B18" s="162">
        <v>41051</v>
      </c>
      <c r="C18" s="269" t="s">
        <v>484</v>
      </c>
      <c r="D18" s="269" t="s">
        <v>489</v>
      </c>
      <c r="E18" s="268" t="s">
        <v>484</v>
      </c>
      <c r="F18" s="292" t="s">
        <v>319</v>
      </c>
      <c r="G18" s="237" t="s">
        <v>206</v>
      </c>
      <c r="H18" s="269" t="s">
        <v>490</v>
      </c>
      <c r="I18" s="54" t="s">
        <v>34</v>
      </c>
      <c r="J18" s="163">
        <v>34</v>
      </c>
      <c r="K18" s="163">
        <v>34</v>
      </c>
    </row>
    <row r="19" spans="1:11" ht="12.75">
      <c r="A19" s="237" t="s">
        <v>275</v>
      </c>
      <c r="B19" s="162">
        <v>41053</v>
      </c>
      <c r="C19" s="269" t="s">
        <v>484</v>
      </c>
      <c r="D19" s="269" t="s">
        <v>489</v>
      </c>
      <c r="E19" s="268" t="s">
        <v>484</v>
      </c>
      <c r="F19" s="292" t="s">
        <v>319</v>
      </c>
      <c r="G19" s="237" t="s">
        <v>206</v>
      </c>
      <c r="H19" s="269" t="s">
        <v>490</v>
      </c>
      <c r="I19" s="54" t="s">
        <v>34</v>
      </c>
      <c r="J19" s="163">
        <v>34</v>
      </c>
      <c r="K19" s="163">
        <v>34</v>
      </c>
    </row>
    <row r="20" spans="1:11" ht="12.75">
      <c r="A20" s="237" t="s">
        <v>35</v>
      </c>
      <c r="B20" s="162">
        <v>41051</v>
      </c>
      <c r="C20" s="237" t="s">
        <v>320</v>
      </c>
      <c r="D20" s="237" t="s">
        <v>29</v>
      </c>
      <c r="E20" s="268" t="s">
        <v>484</v>
      </c>
      <c r="F20" s="268" t="s">
        <v>247</v>
      </c>
      <c r="G20" s="237" t="s">
        <v>206</v>
      </c>
      <c r="H20" s="237" t="s">
        <v>323</v>
      </c>
      <c r="I20" s="54" t="s">
        <v>323</v>
      </c>
      <c r="J20" s="163">
        <v>109.5</v>
      </c>
      <c r="K20" s="163">
        <v>109.5</v>
      </c>
    </row>
    <row r="21" spans="1:11" ht="12.75">
      <c r="A21" s="237" t="s">
        <v>35</v>
      </c>
      <c r="B21" s="162">
        <v>41051</v>
      </c>
      <c r="C21" s="237" t="s">
        <v>320</v>
      </c>
      <c r="D21" s="237" t="s">
        <v>29</v>
      </c>
      <c r="E21" s="268" t="s">
        <v>484</v>
      </c>
      <c r="F21" s="268" t="s">
        <v>324</v>
      </c>
      <c r="G21" s="237" t="s">
        <v>206</v>
      </c>
      <c r="H21" s="237" t="s">
        <v>418</v>
      </c>
      <c r="I21" s="54" t="s">
        <v>32</v>
      </c>
      <c r="J21" s="163">
        <v>18</v>
      </c>
      <c r="K21" s="163">
        <v>19.5</v>
      </c>
    </row>
    <row r="22" spans="1:11" ht="12.75">
      <c r="A22" s="237" t="s">
        <v>35</v>
      </c>
      <c r="B22" s="162">
        <v>41051</v>
      </c>
      <c r="C22" s="237" t="s">
        <v>320</v>
      </c>
      <c r="D22" s="237" t="s">
        <v>29</v>
      </c>
      <c r="E22" s="268" t="s">
        <v>484</v>
      </c>
      <c r="F22" s="268" t="s">
        <v>325</v>
      </c>
      <c r="G22" s="237" t="s">
        <v>206</v>
      </c>
      <c r="H22" s="237" t="s">
        <v>418</v>
      </c>
      <c r="I22" s="54" t="s">
        <v>32</v>
      </c>
      <c r="J22" s="163">
        <v>17</v>
      </c>
      <c r="K22" s="163">
        <v>18</v>
      </c>
    </row>
    <row r="23" spans="1:11" ht="12.75">
      <c r="A23" s="237" t="s">
        <v>35</v>
      </c>
      <c r="B23" s="162">
        <v>41051</v>
      </c>
      <c r="C23" s="237" t="s">
        <v>320</v>
      </c>
      <c r="D23" s="237" t="s">
        <v>29</v>
      </c>
      <c r="E23" s="268" t="s">
        <v>484</v>
      </c>
      <c r="F23" s="268" t="s">
        <v>336</v>
      </c>
      <c r="G23" s="237" t="s">
        <v>206</v>
      </c>
      <c r="H23" s="237" t="s">
        <v>418</v>
      </c>
      <c r="I23" s="54" t="s">
        <v>32</v>
      </c>
      <c r="J23" s="163">
        <v>15</v>
      </c>
      <c r="K23" s="163">
        <v>16</v>
      </c>
    </row>
    <row r="24" spans="1:11" ht="12.75">
      <c r="A24" s="237" t="s">
        <v>35</v>
      </c>
      <c r="B24" s="162">
        <v>41051</v>
      </c>
      <c r="C24" s="269" t="s">
        <v>486</v>
      </c>
      <c r="D24" s="269" t="s">
        <v>489</v>
      </c>
      <c r="E24" s="268" t="s">
        <v>484</v>
      </c>
      <c r="F24" s="268" t="s">
        <v>484</v>
      </c>
      <c r="G24" s="237" t="s">
        <v>206</v>
      </c>
      <c r="H24" s="269" t="s">
        <v>490</v>
      </c>
      <c r="I24" s="54" t="s">
        <v>185</v>
      </c>
      <c r="J24" s="163">
        <v>36</v>
      </c>
      <c r="K24" s="163">
        <v>36</v>
      </c>
    </row>
    <row r="25" spans="1:11" ht="12.75">
      <c r="A25" s="237" t="s">
        <v>35</v>
      </c>
      <c r="B25" s="162">
        <v>41053</v>
      </c>
      <c r="C25" s="237" t="s">
        <v>320</v>
      </c>
      <c r="D25" s="237" t="s">
        <v>29</v>
      </c>
      <c r="E25" s="268" t="s">
        <v>484</v>
      </c>
      <c r="F25" s="268" t="s">
        <v>322</v>
      </c>
      <c r="G25" s="237" t="s">
        <v>30</v>
      </c>
      <c r="H25" s="237" t="s">
        <v>418</v>
      </c>
      <c r="I25" s="54" t="s">
        <v>32</v>
      </c>
      <c r="J25" s="163">
        <v>17</v>
      </c>
      <c r="K25" s="163">
        <v>17</v>
      </c>
    </row>
    <row r="26" spans="1:11" ht="12.75">
      <c r="A26" s="237" t="s">
        <v>35</v>
      </c>
      <c r="B26" s="162">
        <v>41053</v>
      </c>
      <c r="C26" s="237" t="s">
        <v>320</v>
      </c>
      <c r="D26" s="237" t="s">
        <v>29</v>
      </c>
      <c r="E26" s="268" t="s">
        <v>484</v>
      </c>
      <c r="F26" s="268" t="s">
        <v>247</v>
      </c>
      <c r="G26" s="237" t="s">
        <v>206</v>
      </c>
      <c r="H26" s="237" t="s">
        <v>323</v>
      </c>
      <c r="I26" s="54" t="s">
        <v>323</v>
      </c>
      <c r="J26" s="163">
        <v>109.5</v>
      </c>
      <c r="K26" s="163">
        <v>109.5</v>
      </c>
    </row>
    <row r="27" spans="1:11" ht="12.75">
      <c r="A27" s="237" t="s">
        <v>35</v>
      </c>
      <c r="B27" s="162">
        <v>41053</v>
      </c>
      <c r="C27" s="237" t="s">
        <v>320</v>
      </c>
      <c r="D27" s="237" t="s">
        <v>29</v>
      </c>
      <c r="E27" s="268" t="s">
        <v>484</v>
      </c>
      <c r="F27" s="268" t="s">
        <v>420</v>
      </c>
      <c r="G27" s="237" t="s">
        <v>206</v>
      </c>
      <c r="H27" s="237" t="s">
        <v>418</v>
      </c>
      <c r="I27" s="54" t="s">
        <v>32</v>
      </c>
      <c r="J27" s="163">
        <v>19</v>
      </c>
      <c r="K27" s="163">
        <v>19.5</v>
      </c>
    </row>
    <row r="28" spans="1:11" ht="12.75">
      <c r="A28" s="237" t="s">
        <v>35</v>
      </c>
      <c r="B28" s="162">
        <v>41053</v>
      </c>
      <c r="C28" s="237" t="s">
        <v>320</v>
      </c>
      <c r="D28" s="237" t="s">
        <v>29</v>
      </c>
      <c r="E28" s="268" t="s">
        <v>484</v>
      </c>
      <c r="F28" s="268" t="s">
        <v>321</v>
      </c>
      <c r="G28" s="237" t="s">
        <v>206</v>
      </c>
      <c r="H28" s="237" t="s">
        <v>418</v>
      </c>
      <c r="I28" s="54" t="s">
        <v>32</v>
      </c>
      <c r="J28" s="163">
        <v>18</v>
      </c>
      <c r="K28" s="163">
        <v>19.5</v>
      </c>
    </row>
    <row r="29" spans="1:11" ht="12.75">
      <c r="A29" s="237" t="s">
        <v>35</v>
      </c>
      <c r="B29" s="162">
        <v>41053</v>
      </c>
      <c r="C29" s="237" t="s">
        <v>320</v>
      </c>
      <c r="D29" s="237" t="s">
        <v>29</v>
      </c>
      <c r="E29" s="268" t="s">
        <v>484</v>
      </c>
      <c r="F29" s="268" t="s">
        <v>325</v>
      </c>
      <c r="G29" s="237" t="s">
        <v>206</v>
      </c>
      <c r="H29" s="237" t="s">
        <v>418</v>
      </c>
      <c r="I29" s="54" t="s">
        <v>32</v>
      </c>
      <c r="J29" s="163">
        <v>17</v>
      </c>
      <c r="K29" s="163">
        <v>18</v>
      </c>
    </row>
    <row r="30" spans="1:11" ht="12.75">
      <c r="A30" s="237" t="s">
        <v>35</v>
      </c>
      <c r="B30" s="162">
        <v>41053</v>
      </c>
      <c r="C30" s="237" t="s">
        <v>320</v>
      </c>
      <c r="D30" s="237" t="s">
        <v>29</v>
      </c>
      <c r="E30" s="268" t="s">
        <v>484</v>
      </c>
      <c r="F30" s="268" t="s">
        <v>336</v>
      </c>
      <c r="G30" s="237" t="s">
        <v>206</v>
      </c>
      <c r="H30" s="237" t="s">
        <v>418</v>
      </c>
      <c r="I30" s="54" t="s">
        <v>32</v>
      </c>
      <c r="J30" s="163">
        <v>15</v>
      </c>
      <c r="K30" s="163">
        <v>16</v>
      </c>
    </row>
    <row r="31" spans="1:11" ht="12.75">
      <c r="A31" s="237" t="s">
        <v>35</v>
      </c>
      <c r="B31" s="162">
        <v>41053</v>
      </c>
      <c r="C31" s="237" t="s">
        <v>320</v>
      </c>
      <c r="D31" s="269" t="s">
        <v>489</v>
      </c>
      <c r="E31" s="268" t="s">
        <v>484</v>
      </c>
      <c r="F31" s="268" t="s">
        <v>247</v>
      </c>
      <c r="G31" s="237" t="s">
        <v>206</v>
      </c>
      <c r="H31" s="237" t="s">
        <v>33</v>
      </c>
      <c r="I31" s="54" t="s">
        <v>32</v>
      </c>
      <c r="J31" s="163">
        <v>24</v>
      </c>
      <c r="K31" s="163">
        <v>24.5</v>
      </c>
    </row>
    <row r="32" spans="1:11" ht="12.75">
      <c r="A32" s="237" t="s">
        <v>36</v>
      </c>
      <c r="B32" s="162">
        <v>41051</v>
      </c>
      <c r="C32" s="237" t="s">
        <v>278</v>
      </c>
      <c r="D32" s="237" t="s">
        <v>29</v>
      </c>
      <c r="E32" s="268" t="s">
        <v>484</v>
      </c>
      <c r="F32" s="268" t="s">
        <v>260</v>
      </c>
      <c r="G32" s="237" t="s">
        <v>30</v>
      </c>
      <c r="H32" s="237" t="s">
        <v>31</v>
      </c>
      <c r="I32" s="54" t="s">
        <v>249</v>
      </c>
      <c r="J32" s="163">
        <v>28</v>
      </c>
      <c r="K32" s="163">
        <v>30</v>
      </c>
    </row>
    <row r="33" spans="1:11" ht="12.75">
      <c r="A33" s="237" t="s">
        <v>36</v>
      </c>
      <c r="B33" s="162">
        <v>41051</v>
      </c>
      <c r="C33" s="237" t="s">
        <v>278</v>
      </c>
      <c r="D33" s="237" t="s">
        <v>29</v>
      </c>
      <c r="E33" s="268" t="s">
        <v>484</v>
      </c>
      <c r="F33" s="268" t="s">
        <v>262</v>
      </c>
      <c r="G33" s="237" t="s">
        <v>30</v>
      </c>
      <c r="H33" s="237" t="s">
        <v>31</v>
      </c>
      <c r="I33" s="54" t="s">
        <v>249</v>
      </c>
      <c r="J33" s="163">
        <v>32</v>
      </c>
      <c r="K33" s="163">
        <v>34</v>
      </c>
    </row>
    <row r="34" spans="1:11" ht="12.75">
      <c r="A34" s="237" t="s">
        <v>36</v>
      </c>
      <c r="B34" s="162">
        <v>41051</v>
      </c>
      <c r="C34" s="237" t="s">
        <v>278</v>
      </c>
      <c r="D34" s="237" t="s">
        <v>29</v>
      </c>
      <c r="E34" s="268" t="s">
        <v>484</v>
      </c>
      <c r="F34" s="268" t="s">
        <v>326</v>
      </c>
      <c r="G34" s="237" t="s">
        <v>30</v>
      </c>
      <c r="H34" s="237" t="s">
        <v>31</v>
      </c>
      <c r="I34" s="54" t="s">
        <v>249</v>
      </c>
      <c r="J34" s="163">
        <v>30</v>
      </c>
      <c r="K34" s="163">
        <v>35</v>
      </c>
    </row>
    <row r="35" spans="1:11" ht="12.75">
      <c r="A35" s="237" t="s">
        <v>36</v>
      </c>
      <c r="B35" s="162">
        <v>41051</v>
      </c>
      <c r="C35" s="237" t="s">
        <v>278</v>
      </c>
      <c r="D35" s="237" t="s">
        <v>29</v>
      </c>
      <c r="E35" s="237" t="s">
        <v>248</v>
      </c>
      <c r="F35" s="268" t="s">
        <v>327</v>
      </c>
      <c r="G35" s="237" t="s">
        <v>206</v>
      </c>
      <c r="H35" s="237" t="s">
        <v>31</v>
      </c>
      <c r="I35" s="54" t="s">
        <v>249</v>
      </c>
      <c r="J35" s="163">
        <v>25</v>
      </c>
      <c r="K35" s="163">
        <v>25</v>
      </c>
    </row>
    <row r="36" spans="1:11" ht="12.75">
      <c r="A36" s="237" t="s">
        <v>36</v>
      </c>
      <c r="B36" s="162">
        <v>41053</v>
      </c>
      <c r="C36" s="237" t="s">
        <v>278</v>
      </c>
      <c r="D36" s="237" t="s">
        <v>29</v>
      </c>
      <c r="E36" s="268" t="s">
        <v>484</v>
      </c>
      <c r="F36" s="268" t="s">
        <v>260</v>
      </c>
      <c r="G36" s="237" t="s">
        <v>30</v>
      </c>
      <c r="H36" s="237" t="s">
        <v>31</v>
      </c>
      <c r="I36" s="54" t="s">
        <v>249</v>
      </c>
      <c r="J36" s="163">
        <v>28</v>
      </c>
      <c r="K36" s="163">
        <v>30</v>
      </c>
    </row>
    <row r="37" spans="1:11" ht="12.75">
      <c r="A37" s="237" t="s">
        <v>36</v>
      </c>
      <c r="B37" s="162">
        <v>41053</v>
      </c>
      <c r="C37" s="237" t="s">
        <v>278</v>
      </c>
      <c r="D37" s="237" t="s">
        <v>29</v>
      </c>
      <c r="E37" s="268" t="s">
        <v>484</v>
      </c>
      <c r="F37" s="268" t="s">
        <v>262</v>
      </c>
      <c r="G37" s="237" t="s">
        <v>30</v>
      </c>
      <c r="H37" s="237" t="s">
        <v>31</v>
      </c>
      <c r="I37" s="54" t="s">
        <v>249</v>
      </c>
      <c r="J37" s="163">
        <v>32</v>
      </c>
      <c r="K37" s="163">
        <v>34</v>
      </c>
    </row>
    <row r="38" spans="1:11" ht="12.75">
      <c r="A38" s="237" t="s">
        <v>36</v>
      </c>
      <c r="B38" s="162">
        <v>41053</v>
      </c>
      <c r="C38" s="237" t="s">
        <v>278</v>
      </c>
      <c r="D38" s="237" t="s">
        <v>29</v>
      </c>
      <c r="E38" s="268" t="s">
        <v>484</v>
      </c>
      <c r="F38" s="268" t="s">
        <v>326</v>
      </c>
      <c r="G38" s="237" t="s">
        <v>30</v>
      </c>
      <c r="H38" s="237" t="s">
        <v>31</v>
      </c>
      <c r="I38" s="54" t="s">
        <v>249</v>
      </c>
      <c r="J38" s="163">
        <v>30</v>
      </c>
      <c r="K38" s="163">
        <v>36</v>
      </c>
    </row>
    <row r="39" spans="1:11" ht="12.75">
      <c r="A39" s="237" t="s">
        <v>36</v>
      </c>
      <c r="B39" s="162">
        <v>41053</v>
      </c>
      <c r="C39" s="237" t="s">
        <v>278</v>
      </c>
      <c r="D39" s="237" t="s">
        <v>29</v>
      </c>
      <c r="E39" s="237" t="s">
        <v>248</v>
      </c>
      <c r="F39" s="268" t="s">
        <v>327</v>
      </c>
      <c r="G39" s="237" t="s">
        <v>206</v>
      </c>
      <c r="H39" s="237" t="s">
        <v>31</v>
      </c>
      <c r="I39" s="54" t="s">
        <v>249</v>
      </c>
      <c r="J39" s="163">
        <v>25</v>
      </c>
      <c r="K39" s="163">
        <v>25</v>
      </c>
    </row>
    <row r="40" spans="1:11" ht="12.75">
      <c r="A40" s="269" t="s">
        <v>482</v>
      </c>
      <c r="B40" s="162">
        <v>41051</v>
      </c>
      <c r="C40" s="269" t="s">
        <v>484</v>
      </c>
      <c r="D40" s="269" t="s">
        <v>489</v>
      </c>
      <c r="E40" s="268" t="s">
        <v>484</v>
      </c>
      <c r="F40" s="268" t="s">
        <v>280</v>
      </c>
      <c r="G40" s="237" t="s">
        <v>206</v>
      </c>
      <c r="H40" s="269" t="s">
        <v>490</v>
      </c>
      <c r="I40" s="54" t="s">
        <v>34</v>
      </c>
      <c r="J40" s="163">
        <v>45</v>
      </c>
      <c r="K40" s="163">
        <v>48</v>
      </c>
    </row>
    <row r="41" spans="1:11" ht="12.75">
      <c r="A41" s="269" t="s">
        <v>482</v>
      </c>
      <c r="B41" s="162">
        <v>41053</v>
      </c>
      <c r="C41" s="269" t="s">
        <v>484</v>
      </c>
      <c r="D41" s="269" t="s">
        <v>489</v>
      </c>
      <c r="E41" s="268" t="s">
        <v>484</v>
      </c>
      <c r="F41" s="268" t="s">
        <v>280</v>
      </c>
      <c r="G41" s="237" t="s">
        <v>206</v>
      </c>
      <c r="H41" s="269" t="s">
        <v>490</v>
      </c>
      <c r="I41" s="54" t="s">
        <v>34</v>
      </c>
      <c r="J41" s="163">
        <v>45</v>
      </c>
      <c r="K41" s="163">
        <v>48</v>
      </c>
    </row>
    <row r="42" spans="1:11" ht="12.75">
      <c r="A42" s="237" t="s">
        <v>328</v>
      </c>
      <c r="B42" s="162">
        <v>41051</v>
      </c>
      <c r="C42" s="237" t="s">
        <v>329</v>
      </c>
      <c r="D42" s="237" t="s">
        <v>29</v>
      </c>
      <c r="E42" s="268" t="s">
        <v>484</v>
      </c>
      <c r="F42" s="268" t="s">
        <v>421</v>
      </c>
      <c r="G42" s="237" t="s">
        <v>30</v>
      </c>
      <c r="H42" s="237" t="s">
        <v>31</v>
      </c>
      <c r="I42" s="54" t="s">
        <v>41</v>
      </c>
      <c r="J42" s="163">
        <v>28</v>
      </c>
      <c r="K42" s="163">
        <v>32</v>
      </c>
    </row>
    <row r="43" spans="1:11" ht="12.75">
      <c r="A43" s="237" t="s">
        <v>328</v>
      </c>
      <c r="B43" s="162">
        <v>41051</v>
      </c>
      <c r="C43" s="237" t="s">
        <v>329</v>
      </c>
      <c r="D43" s="237" t="s">
        <v>29</v>
      </c>
      <c r="E43" s="268" t="s">
        <v>484</v>
      </c>
      <c r="F43" s="268" t="s">
        <v>331</v>
      </c>
      <c r="G43" s="237" t="s">
        <v>206</v>
      </c>
      <c r="H43" s="237" t="s">
        <v>33</v>
      </c>
      <c r="I43" s="54" t="s">
        <v>34</v>
      </c>
      <c r="J43" s="163">
        <v>18</v>
      </c>
      <c r="K43" s="163">
        <v>18</v>
      </c>
    </row>
    <row r="44" spans="1:11" ht="12.75">
      <c r="A44" s="237" t="s">
        <v>328</v>
      </c>
      <c r="B44" s="162">
        <v>41051</v>
      </c>
      <c r="C44" s="237" t="s">
        <v>329</v>
      </c>
      <c r="D44" s="237" t="s">
        <v>29</v>
      </c>
      <c r="E44" s="268" t="s">
        <v>484</v>
      </c>
      <c r="F44" s="268" t="s">
        <v>422</v>
      </c>
      <c r="G44" s="237" t="s">
        <v>206</v>
      </c>
      <c r="H44" s="237" t="s">
        <v>33</v>
      </c>
      <c r="I44" s="54" t="s">
        <v>41</v>
      </c>
      <c r="J44" s="163">
        <v>30</v>
      </c>
      <c r="K44" s="163">
        <v>30</v>
      </c>
    </row>
    <row r="45" spans="1:11" ht="12.75">
      <c r="A45" s="237" t="s">
        <v>328</v>
      </c>
      <c r="B45" s="162">
        <v>41053</v>
      </c>
      <c r="C45" s="237" t="s">
        <v>329</v>
      </c>
      <c r="D45" s="237" t="s">
        <v>29</v>
      </c>
      <c r="E45" s="268" t="s">
        <v>484</v>
      </c>
      <c r="F45" s="268" t="s">
        <v>421</v>
      </c>
      <c r="G45" s="237" t="s">
        <v>30</v>
      </c>
      <c r="H45" s="237" t="s">
        <v>31</v>
      </c>
      <c r="I45" s="54" t="s">
        <v>41</v>
      </c>
      <c r="J45" s="163">
        <v>28</v>
      </c>
      <c r="K45" s="163">
        <v>32</v>
      </c>
    </row>
    <row r="46" spans="1:11" ht="12.75">
      <c r="A46" s="237" t="s">
        <v>328</v>
      </c>
      <c r="B46" s="162">
        <v>41053</v>
      </c>
      <c r="C46" s="237" t="s">
        <v>329</v>
      </c>
      <c r="D46" s="237" t="s">
        <v>29</v>
      </c>
      <c r="E46" s="268" t="s">
        <v>484</v>
      </c>
      <c r="F46" s="268" t="s">
        <v>331</v>
      </c>
      <c r="G46" s="237" t="s">
        <v>206</v>
      </c>
      <c r="H46" s="237" t="s">
        <v>33</v>
      </c>
      <c r="I46" s="54" t="s">
        <v>34</v>
      </c>
      <c r="J46" s="163">
        <v>18</v>
      </c>
      <c r="K46" s="163">
        <v>18</v>
      </c>
    </row>
    <row r="47" spans="1:11" ht="12.75">
      <c r="A47" s="237" t="s">
        <v>328</v>
      </c>
      <c r="B47" s="162">
        <v>41053</v>
      </c>
      <c r="C47" s="237" t="s">
        <v>329</v>
      </c>
      <c r="D47" s="237" t="s">
        <v>29</v>
      </c>
      <c r="E47" s="268" t="s">
        <v>484</v>
      </c>
      <c r="F47" s="268" t="s">
        <v>423</v>
      </c>
      <c r="G47" s="237" t="s">
        <v>206</v>
      </c>
      <c r="H47" s="237" t="s">
        <v>33</v>
      </c>
      <c r="I47" s="54" t="s">
        <v>41</v>
      </c>
      <c r="J47" s="163">
        <v>30</v>
      </c>
      <c r="K47" s="163">
        <v>30</v>
      </c>
    </row>
    <row r="48" spans="1:11" ht="12.75">
      <c r="A48" s="237" t="s">
        <v>258</v>
      </c>
      <c r="B48" s="162">
        <v>41051</v>
      </c>
      <c r="C48" s="267" t="s">
        <v>484</v>
      </c>
      <c r="D48" s="237" t="s">
        <v>424</v>
      </c>
      <c r="E48" s="268" t="s">
        <v>484</v>
      </c>
      <c r="F48" s="268" t="s">
        <v>425</v>
      </c>
      <c r="G48" s="237" t="s">
        <v>206</v>
      </c>
      <c r="H48" s="269" t="s">
        <v>490</v>
      </c>
      <c r="I48" s="54" t="s">
        <v>259</v>
      </c>
      <c r="J48" s="163">
        <v>13.5</v>
      </c>
      <c r="K48" s="163">
        <v>14</v>
      </c>
    </row>
    <row r="49" spans="1:11" ht="12.75">
      <c r="A49" s="237" t="s">
        <v>258</v>
      </c>
      <c r="B49" s="162">
        <v>41053</v>
      </c>
      <c r="C49" s="267" t="s">
        <v>484</v>
      </c>
      <c r="D49" s="237" t="s">
        <v>424</v>
      </c>
      <c r="E49" s="268" t="s">
        <v>484</v>
      </c>
      <c r="F49" s="268" t="s">
        <v>425</v>
      </c>
      <c r="G49" s="237" t="s">
        <v>206</v>
      </c>
      <c r="H49" s="237" t="s">
        <v>31</v>
      </c>
      <c r="I49" s="54" t="s">
        <v>259</v>
      </c>
      <c r="J49" s="163">
        <v>13.5</v>
      </c>
      <c r="K49" s="163">
        <v>14</v>
      </c>
    </row>
    <row r="50" spans="1:11" ht="12.75">
      <c r="A50" s="237" t="s">
        <v>37</v>
      </c>
      <c r="B50" s="162">
        <v>41051</v>
      </c>
      <c r="C50" s="269" t="s">
        <v>487</v>
      </c>
      <c r="D50" s="237" t="s">
        <v>38</v>
      </c>
      <c r="E50" s="268" t="s">
        <v>484</v>
      </c>
      <c r="F50" s="268" t="s">
        <v>348</v>
      </c>
      <c r="G50" s="237" t="s">
        <v>30</v>
      </c>
      <c r="H50" s="237" t="s">
        <v>31</v>
      </c>
      <c r="I50" s="54" t="s">
        <v>249</v>
      </c>
      <c r="J50" s="163">
        <v>28</v>
      </c>
      <c r="K50" s="163">
        <v>32</v>
      </c>
    </row>
    <row r="51" spans="1:11" ht="12.75">
      <c r="A51" s="237" t="s">
        <v>37</v>
      </c>
      <c r="B51" s="162">
        <v>41051</v>
      </c>
      <c r="C51" s="237" t="s">
        <v>332</v>
      </c>
      <c r="D51" s="237" t="s">
        <v>29</v>
      </c>
      <c r="E51" s="268" t="s">
        <v>484</v>
      </c>
      <c r="F51" s="268" t="s">
        <v>279</v>
      </c>
      <c r="G51" s="237" t="s">
        <v>30</v>
      </c>
      <c r="H51" s="237" t="s">
        <v>31</v>
      </c>
      <c r="I51" s="54" t="s">
        <v>249</v>
      </c>
      <c r="J51" s="163">
        <v>28</v>
      </c>
      <c r="K51" s="163">
        <v>28</v>
      </c>
    </row>
    <row r="52" spans="1:11" ht="12.75">
      <c r="A52" s="237" t="s">
        <v>37</v>
      </c>
      <c r="B52" s="162">
        <v>41051</v>
      </c>
      <c r="C52" s="237" t="s">
        <v>293</v>
      </c>
      <c r="D52" s="237" t="s">
        <v>29</v>
      </c>
      <c r="E52" s="237" t="s">
        <v>248</v>
      </c>
      <c r="F52" s="268" t="s">
        <v>260</v>
      </c>
      <c r="G52" s="237" t="s">
        <v>206</v>
      </c>
      <c r="H52" s="237" t="s">
        <v>33</v>
      </c>
      <c r="I52" s="54" t="s">
        <v>249</v>
      </c>
      <c r="J52" s="163">
        <v>27</v>
      </c>
      <c r="K52" s="163">
        <v>29</v>
      </c>
    </row>
    <row r="53" spans="1:11" ht="12.75">
      <c r="A53" s="237" t="s">
        <v>37</v>
      </c>
      <c r="B53" s="162">
        <v>41051</v>
      </c>
      <c r="C53" s="237" t="s">
        <v>293</v>
      </c>
      <c r="D53" s="237" t="s">
        <v>29</v>
      </c>
      <c r="E53" s="237" t="s">
        <v>248</v>
      </c>
      <c r="F53" s="268" t="s">
        <v>283</v>
      </c>
      <c r="G53" s="237" t="s">
        <v>206</v>
      </c>
      <c r="H53" s="237" t="s">
        <v>33</v>
      </c>
      <c r="I53" s="54" t="s">
        <v>249</v>
      </c>
      <c r="J53" s="163">
        <v>34</v>
      </c>
      <c r="K53" s="163">
        <v>34</v>
      </c>
    </row>
    <row r="54" spans="1:11" ht="12.75">
      <c r="A54" s="237" t="s">
        <v>37</v>
      </c>
      <c r="B54" s="162">
        <v>41051</v>
      </c>
      <c r="C54" s="269" t="s">
        <v>487</v>
      </c>
      <c r="D54" s="237" t="s">
        <v>29</v>
      </c>
      <c r="E54" s="237" t="s">
        <v>248</v>
      </c>
      <c r="F54" s="268" t="s">
        <v>264</v>
      </c>
      <c r="G54" s="237" t="s">
        <v>206</v>
      </c>
      <c r="H54" s="237" t="s">
        <v>33</v>
      </c>
      <c r="I54" s="54" t="s">
        <v>249</v>
      </c>
      <c r="J54" s="163">
        <v>28</v>
      </c>
      <c r="K54" s="163">
        <v>30</v>
      </c>
    </row>
    <row r="55" spans="1:11" ht="12.75">
      <c r="A55" s="237" t="s">
        <v>37</v>
      </c>
      <c r="B55" s="162">
        <v>41051</v>
      </c>
      <c r="C55" s="269" t="s">
        <v>487</v>
      </c>
      <c r="D55" s="237" t="s">
        <v>29</v>
      </c>
      <c r="E55" s="237" t="s">
        <v>248</v>
      </c>
      <c r="F55" s="268" t="s">
        <v>283</v>
      </c>
      <c r="G55" s="237" t="s">
        <v>206</v>
      </c>
      <c r="H55" s="237" t="s">
        <v>33</v>
      </c>
      <c r="I55" s="54" t="s">
        <v>249</v>
      </c>
      <c r="J55" s="163">
        <v>30</v>
      </c>
      <c r="K55" s="163">
        <v>32</v>
      </c>
    </row>
    <row r="56" spans="1:11" ht="12.75">
      <c r="A56" s="237" t="s">
        <v>37</v>
      </c>
      <c r="B56" s="162">
        <v>41053</v>
      </c>
      <c r="C56" s="269" t="s">
        <v>487</v>
      </c>
      <c r="D56" s="237" t="s">
        <v>38</v>
      </c>
      <c r="E56" s="268" t="s">
        <v>484</v>
      </c>
      <c r="F56" s="268" t="s">
        <v>348</v>
      </c>
      <c r="G56" s="237" t="s">
        <v>30</v>
      </c>
      <c r="H56" s="237" t="s">
        <v>31</v>
      </c>
      <c r="I56" s="54" t="s">
        <v>249</v>
      </c>
      <c r="J56" s="163">
        <v>28</v>
      </c>
      <c r="K56" s="163">
        <v>32</v>
      </c>
    </row>
    <row r="57" spans="1:11" ht="12.75">
      <c r="A57" s="237" t="s">
        <v>37</v>
      </c>
      <c r="B57" s="162">
        <v>41053</v>
      </c>
      <c r="C57" s="237" t="s">
        <v>332</v>
      </c>
      <c r="D57" s="237" t="s">
        <v>29</v>
      </c>
      <c r="E57" s="268" t="s">
        <v>484</v>
      </c>
      <c r="F57" s="268" t="s">
        <v>279</v>
      </c>
      <c r="G57" s="237" t="s">
        <v>30</v>
      </c>
      <c r="H57" s="237" t="s">
        <v>31</v>
      </c>
      <c r="I57" s="54" t="s">
        <v>249</v>
      </c>
      <c r="J57" s="163">
        <v>28</v>
      </c>
      <c r="K57" s="163">
        <v>28</v>
      </c>
    </row>
    <row r="58" spans="1:11" ht="12.75">
      <c r="A58" s="237" t="s">
        <v>37</v>
      </c>
      <c r="B58" s="162">
        <v>41053</v>
      </c>
      <c r="C58" s="237" t="s">
        <v>293</v>
      </c>
      <c r="D58" s="237" t="s">
        <v>29</v>
      </c>
      <c r="E58" s="237" t="s">
        <v>248</v>
      </c>
      <c r="F58" s="268" t="s">
        <v>260</v>
      </c>
      <c r="G58" s="237" t="s">
        <v>206</v>
      </c>
      <c r="H58" s="237" t="s">
        <v>33</v>
      </c>
      <c r="I58" s="54" t="s">
        <v>249</v>
      </c>
      <c r="J58" s="163">
        <v>27</v>
      </c>
      <c r="K58" s="163">
        <v>29</v>
      </c>
    </row>
    <row r="59" spans="1:11" ht="12.75">
      <c r="A59" s="237" t="s">
        <v>37</v>
      </c>
      <c r="B59" s="162">
        <v>41053</v>
      </c>
      <c r="C59" s="237" t="s">
        <v>293</v>
      </c>
      <c r="D59" s="237" t="s">
        <v>29</v>
      </c>
      <c r="E59" s="237" t="s">
        <v>248</v>
      </c>
      <c r="F59" s="268" t="s">
        <v>283</v>
      </c>
      <c r="G59" s="237" t="s">
        <v>206</v>
      </c>
      <c r="H59" s="237" t="s">
        <v>33</v>
      </c>
      <c r="I59" s="54" t="s">
        <v>249</v>
      </c>
      <c r="J59" s="163">
        <v>34</v>
      </c>
      <c r="K59" s="163">
        <v>34</v>
      </c>
    </row>
    <row r="60" spans="1:11" ht="12.75">
      <c r="A60" s="237" t="s">
        <v>37</v>
      </c>
      <c r="B60" s="162">
        <v>41053</v>
      </c>
      <c r="C60" s="269" t="s">
        <v>487</v>
      </c>
      <c r="D60" s="237" t="s">
        <v>29</v>
      </c>
      <c r="E60" s="237" t="s">
        <v>248</v>
      </c>
      <c r="F60" s="268" t="s">
        <v>264</v>
      </c>
      <c r="G60" s="237" t="s">
        <v>206</v>
      </c>
      <c r="H60" s="237" t="s">
        <v>33</v>
      </c>
      <c r="I60" s="54" t="s">
        <v>249</v>
      </c>
      <c r="J60" s="163">
        <v>28</v>
      </c>
      <c r="K60" s="163">
        <v>30</v>
      </c>
    </row>
    <row r="61" spans="1:11" ht="12.75">
      <c r="A61" s="237" t="s">
        <v>37</v>
      </c>
      <c r="B61" s="162">
        <v>41053</v>
      </c>
      <c r="C61" s="269" t="s">
        <v>487</v>
      </c>
      <c r="D61" s="237" t="s">
        <v>29</v>
      </c>
      <c r="E61" s="237" t="s">
        <v>248</v>
      </c>
      <c r="F61" s="268" t="s">
        <v>283</v>
      </c>
      <c r="G61" s="237" t="s">
        <v>206</v>
      </c>
      <c r="H61" s="237" t="s">
        <v>33</v>
      </c>
      <c r="I61" s="54" t="s">
        <v>249</v>
      </c>
      <c r="J61" s="163">
        <v>32</v>
      </c>
      <c r="K61" s="163">
        <v>34</v>
      </c>
    </row>
    <row r="62" spans="1:11" ht="12.75">
      <c r="A62" s="269" t="s">
        <v>483</v>
      </c>
      <c r="B62" s="162">
        <v>41051</v>
      </c>
      <c r="C62" s="237" t="s">
        <v>333</v>
      </c>
      <c r="D62" s="237" t="s">
        <v>29</v>
      </c>
      <c r="E62" s="268" t="s">
        <v>484</v>
      </c>
      <c r="F62" s="292" t="s">
        <v>286</v>
      </c>
      <c r="G62" s="237" t="s">
        <v>30</v>
      </c>
      <c r="H62" s="237" t="s">
        <v>31</v>
      </c>
      <c r="I62" s="54" t="s">
        <v>334</v>
      </c>
      <c r="J62" s="163">
        <v>15</v>
      </c>
      <c r="K62" s="163">
        <v>15</v>
      </c>
    </row>
    <row r="63" spans="1:11" ht="12.75">
      <c r="A63" s="269" t="s">
        <v>483</v>
      </c>
      <c r="B63" s="162">
        <v>41051</v>
      </c>
      <c r="C63" s="237" t="s">
        <v>426</v>
      </c>
      <c r="D63" s="237" t="s">
        <v>29</v>
      </c>
      <c r="E63" s="268" t="s">
        <v>484</v>
      </c>
      <c r="F63" s="268" t="s">
        <v>331</v>
      </c>
      <c r="G63" s="237" t="s">
        <v>30</v>
      </c>
      <c r="H63" s="237" t="s">
        <v>31</v>
      </c>
      <c r="I63" s="54" t="s">
        <v>334</v>
      </c>
      <c r="J63" s="163">
        <v>14</v>
      </c>
      <c r="K63" s="163">
        <v>14</v>
      </c>
    </row>
    <row r="64" spans="1:11" ht="12.75">
      <c r="A64" s="269" t="s">
        <v>483</v>
      </c>
      <c r="B64" s="162">
        <v>41051</v>
      </c>
      <c r="C64" s="237" t="s">
        <v>333</v>
      </c>
      <c r="D64" s="237" t="s">
        <v>29</v>
      </c>
      <c r="E64" s="268" t="s">
        <v>484</v>
      </c>
      <c r="F64" s="292" t="s">
        <v>427</v>
      </c>
      <c r="G64" s="237" t="s">
        <v>206</v>
      </c>
      <c r="H64" s="237" t="s">
        <v>33</v>
      </c>
      <c r="I64" s="54" t="s">
        <v>334</v>
      </c>
      <c r="J64" s="163">
        <v>12</v>
      </c>
      <c r="K64" s="163">
        <v>12</v>
      </c>
    </row>
    <row r="65" spans="1:12" ht="12.75">
      <c r="A65" s="269" t="s">
        <v>483</v>
      </c>
      <c r="B65" s="162">
        <v>41051</v>
      </c>
      <c r="C65" s="237" t="s">
        <v>333</v>
      </c>
      <c r="D65" s="237" t="s">
        <v>29</v>
      </c>
      <c r="E65" s="268" t="s">
        <v>484</v>
      </c>
      <c r="F65" s="268" t="s">
        <v>330</v>
      </c>
      <c r="G65" s="237" t="s">
        <v>206</v>
      </c>
      <c r="H65" s="237" t="s">
        <v>33</v>
      </c>
      <c r="I65" s="54" t="s">
        <v>334</v>
      </c>
      <c r="J65" s="163">
        <v>10</v>
      </c>
      <c r="K65" s="163">
        <v>12</v>
      </c>
      <c r="L65" s="5"/>
    </row>
    <row r="66" spans="1:12" ht="12.75">
      <c r="A66" s="269" t="s">
        <v>483</v>
      </c>
      <c r="B66" s="162">
        <v>41053</v>
      </c>
      <c r="C66" s="237" t="s">
        <v>333</v>
      </c>
      <c r="D66" s="237" t="s">
        <v>29</v>
      </c>
      <c r="E66" s="268" t="s">
        <v>484</v>
      </c>
      <c r="F66" s="292" t="s">
        <v>286</v>
      </c>
      <c r="G66" s="237" t="s">
        <v>30</v>
      </c>
      <c r="H66" s="237" t="s">
        <v>31</v>
      </c>
      <c r="I66" s="54" t="s">
        <v>334</v>
      </c>
      <c r="J66" s="163">
        <v>15</v>
      </c>
      <c r="K66" s="163">
        <v>15</v>
      </c>
      <c r="L66" s="14"/>
    </row>
    <row r="67" spans="1:12" ht="11.25" customHeight="1">
      <c r="A67" s="269" t="s">
        <v>483</v>
      </c>
      <c r="B67" s="162">
        <v>41053</v>
      </c>
      <c r="C67" s="237" t="s">
        <v>426</v>
      </c>
      <c r="D67" s="237" t="s">
        <v>29</v>
      </c>
      <c r="E67" s="268" t="s">
        <v>484</v>
      </c>
      <c r="F67" s="268" t="s">
        <v>331</v>
      </c>
      <c r="G67" s="237" t="s">
        <v>30</v>
      </c>
      <c r="H67" s="237" t="s">
        <v>31</v>
      </c>
      <c r="I67" s="54" t="s">
        <v>334</v>
      </c>
      <c r="J67" s="163">
        <v>14</v>
      </c>
      <c r="K67" s="163">
        <v>14</v>
      </c>
      <c r="L67" s="5"/>
    </row>
    <row r="68" spans="1:12" ht="12.75" customHeight="1">
      <c r="A68" s="269" t="s">
        <v>483</v>
      </c>
      <c r="B68" s="162">
        <v>41053</v>
      </c>
      <c r="C68" s="237" t="s">
        <v>333</v>
      </c>
      <c r="D68" s="237" t="s">
        <v>29</v>
      </c>
      <c r="E68" s="268" t="s">
        <v>484</v>
      </c>
      <c r="F68" s="292" t="s">
        <v>427</v>
      </c>
      <c r="G68" s="237" t="s">
        <v>206</v>
      </c>
      <c r="H68" s="237" t="s">
        <v>33</v>
      </c>
      <c r="I68" s="54" t="s">
        <v>334</v>
      </c>
      <c r="J68" s="163">
        <v>12</v>
      </c>
      <c r="K68" s="163">
        <v>12</v>
      </c>
      <c r="L68" s="14"/>
    </row>
    <row r="69" spans="1:12" ht="12.75" customHeight="1">
      <c r="A69" s="269" t="s">
        <v>483</v>
      </c>
      <c r="B69" s="162">
        <v>41053</v>
      </c>
      <c r="C69" s="237" t="s">
        <v>333</v>
      </c>
      <c r="D69" s="237" t="s">
        <v>29</v>
      </c>
      <c r="E69" s="268" t="s">
        <v>484</v>
      </c>
      <c r="F69" s="268" t="s">
        <v>330</v>
      </c>
      <c r="G69" s="237" t="s">
        <v>206</v>
      </c>
      <c r="H69" s="237" t="s">
        <v>33</v>
      </c>
      <c r="I69" s="54" t="s">
        <v>334</v>
      </c>
      <c r="J69" s="163">
        <v>10</v>
      </c>
      <c r="K69" s="163">
        <v>12</v>
      </c>
      <c r="L69" s="14"/>
    </row>
    <row r="70" spans="1:12" ht="12.75" customHeight="1">
      <c r="A70" s="237" t="s">
        <v>39</v>
      </c>
      <c r="B70" s="162">
        <v>41051</v>
      </c>
      <c r="C70" s="237" t="s">
        <v>192</v>
      </c>
      <c r="D70" s="237" t="s">
        <v>29</v>
      </c>
      <c r="E70" s="268" t="s">
        <v>484</v>
      </c>
      <c r="F70" s="268" t="s">
        <v>285</v>
      </c>
      <c r="G70" s="237" t="s">
        <v>30</v>
      </c>
      <c r="H70" s="237" t="s">
        <v>207</v>
      </c>
      <c r="I70" s="54" t="s">
        <v>208</v>
      </c>
      <c r="J70" s="163">
        <v>24</v>
      </c>
      <c r="K70" s="163">
        <v>24</v>
      </c>
      <c r="L70" s="14"/>
    </row>
    <row r="71" spans="1:11" ht="12.75">
      <c r="A71" s="237" t="s">
        <v>39</v>
      </c>
      <c r="B71" s="162">
        <v>41051</v>
      </c>
      <c r="C71" s="269" t="s">
        <v>488</v>
      </c>
      <c r="D71" s="237" t="s">
        <v>29</v>
      </c>
      <c r="E71" s="268" t="s">
        <v>484</v>
      </c>
      <c r="F71" s="268" t="s">
        <v>205</v>
      </c>
      <c r="G71" s="237" t="s">
        <v>206</v>
      </c>
      <c r="H71" s="237" t="s">
        <v>33</v>
      </c>
      <c r="I71" s="54" t="s">
        <v>208</v>
      </c>
      <c r="J71" s="163">
        <v>25</v>
      </c>
      <c r="K71" s="163">
        <v>28</v>
      </c>
    </row>
    <row r="72" spans="1:11" ht="12.75">
      <c r="A72" s="237" t="s">
        <v>39</v>
      </c>
      <c r="B72" s="162">
        <v>41051</v>
      </c>
      <c r="C72" s="269" t="s">
        <v>488</v>
      </c>
      <c r="D72" s="237" t="s">
        <v>29</v>
      </c>
      <c r="E72" s="268" t="s">
        <v>484</v>
      </c>
      <c r="F72" s="268" t="s">
        <v>191</v>
      </c>
      <c r="G72" s="237" t="s">
        <v>206</v>
      </c>
      <c r="H72" s="237" t="s">
        <v>33</v>
      </c>
      <c r="I72" s="54" t="s">
        <v>208</v>
      </c>
      <c r="J72" s="163">
        <v>22</v>
      </c>
      <c r="K72" s="163">
        <v>26</v>
      </c>
    </row>
    <row r="73" spans="1:11" ht="12.75">
      <c r="A73" s="237" t="s">
        <v>39</v>
      </c>
      <c r="B73" s="162">
        <v>41051</v>
      </c>
      <c r="C73" s="269" t="s">
        <v>488</v>
      </c>
      <c r="D73" s="237" t="s">
        <v>29</v>
      </c>
      <c r="E73" s="268" t="s">
        <v>484</v>
      </c>
      <c r="F73" s="268" t="s">
        <v>285</v>
      </c>
      <c r="G73" s="237" t="s">
        <v>206</v>
      </c>
      <c r="H73" s="237" t="s">
        <v>33</v>
      </c>
      <c r="I73" s="54" t="s">
        <v>208</v>
      </c>
      <c r="J73" s="163">
        <v>28</v>
      </c>
      <c r="K73" s="163">
        <v>30</v>
      </c>
    </row>
    <row r="74" spans="1:11" ht="12.75">
      <c r="A74" s="237" t="s">
        <v>39</v>
      </c>
      <c r="B74" s="162">
        <v>41053</v>
      </c>
      <c r="C74" s="237" t="s">
        <v>192</v>
      </c>
      <c r="D74" s="237" t="s">
        <v>29</v>
      </c>
      <c r="E74" s="268" t="s">
        <v>484</v>
      </c>
      <c r="F74" s="268" t="s">
        <v>285</v>
      </c>
      <c r="G74" s="237" t="s">
        <v>30</v>
      </c>
      <c r="H74" s="237" t="s">
        <v>207</v>
      </c>
      <c r="I74" s="54" t="s">
        <v>208</v>
      </c>
      <c r="J74" s="163">
        <v>24</v>
      </c>
      <c r="K74" s="163">
        <v>24</v>
      </c>
    </row>
    <row r="75" spans="1:11" ht="12.75">
      <c r="A75" s="237"/>
      <c r="B75" s="237"/>
      <c r="C75" s="237"/>
      <c r="D75" s="237"/>
      <c r="E75" s="237"/>
      <c r="F75" s="237"/>
      <c r="G75" s="237"/>
      <c r="H75" s="237"/>
      <c r="I75" s="237"/>
      <c r="J75" s="237"/>
      <c r="K75" s="237"/>
    </row>
    <row r="76" spans="1:11" ht="12.75">
      <c r="A76" s="269" t="s">
        <v>485</v>
      </c>
      <c r="B76" s="237"/>
      <c r="C76" s="237"/>
      <c r="D76" s="237"/>
      <c r="E76" s="237"/>
      <c r="F76" s="237"/>
      <c r="G76" s="237"/>
      <c r="H76" s="237"/>
      <c r="I76" s="237"/>
      <c r="J76" s="237"/>
      <c r="K76" s="237"/>
    </row>
    <row r="77" spans="2:11" ht="12.75">
      <c r="B77" s="237"/>
      <c r="C77" s="237"/>
      <c r="D77" s="237"/>
      <c r="E77" s="237"/>
      <c r="F77" s="237"/>
      <c r="G77" s="237"/>
      <c r="H77" s="237"/>
      <c r="I77" s="237"/>
      <c r="J77" s="237"/>
      <c r="K77" s="237"/>
    </row>
    <row r="78" spans="1:11" ht="12.75">
      <c r="A78" s="15"/>
      <c r="B78" s="77"/>
      <c r="C78" s="15"/>
      <c r="D78" s="15"/>
      <c r="E78" s="15"/>
      <c r="F78" s="15"/>
      <c r="G78" s="15"/>
      <c r="H78" s="15"/>
      <c r="I78" s="15"/>
      <c r="J78" s="78"/>
      <c r="K78" s="78"/>
    </row>
    <row r="79" spans="1:11" ht="12.75">
      <c r="A79" s="15"/>
      <c r="B79" s="77"/>
      <c r="C79" s="15"/>
      <c r="D79" s="15"/>
      <c r="E79" s="15"/>
      <c r="F79" s="15"/>
      <c r="G79" s="15"/>
      <c r="H79" s="15"/>
      <c r="I79" s="15"/>
      <c r="J79" s="78"/>
      <c r="K79" s="78"/>
    </row>
    <row r="80" spans="1:11" ht="12.75">
      <c r="A80" s="15"/>
      <c r="B80" s="77"/>
      <c r="C80" s="15"/>
      <c r="D80" s="15"/>
      <c r="E80" s="15"/>
      <c r="F80" s="15"/>
      <c r="G80" s="15"/>
      <c r="H80" s="15"/>
      <c r="I80" s="15"/>
      <c r="J80" s="78"/>
      <c r="K80" s="78"/>
    </row>
    <row r="81" spans="1:11" ht="12.75">
      <c r="A81" s="15"/>
      <c r="B81" s="77"/>
      <c r="C81" s="15"/>
      <c r="D81" s="15"/>
      <c r="E81" s="15"/>
      <c r="F81" s="15"/>
      <c r="G81" s="15"/>
      <c r="H81" s="15"/>
      <c r="I81" s="15"/>
      <c r="J81" s="78"/>
      <c r="K81" s="78"/>
    </row>
    <row r="82" spans="1:11" ht="12.75">
      <c r="A82" s="15"/>
      <c r="B82" s="77"/>
      <c r="C82" s="15"/>
      <c r="D82" s="15"/>
      <c r="E82" s="15"/>
      <c r="F82" s="15"/>
      <c r="G82" s="15"/>
      <c r="H82" s="15"/>
      <c r="I82" s="15"/>
      <c r="J82" s="78"/>
      <c r="K82" s="78"/>
    </row>
    <row r="83" spans="1:11" ht="12.75">
      <c r="A83" s="15"/>
      <c r="B83" s="77"/>
      <c r="C83" s="15"/>
      <c r="D83" s="15"/>
      <c r="E83" s="15"/>
      <c r="F83" s="15"/>
      <c r="G83" s="15"/>
      <c r="H83" s="15"/>
      <c r="I83" s="15"/>
      <c r="J83" s="78"/>
      <c r="K83" s="78"/>
    </row>
    <row r="84" spans="1:11" ht="12.75">
      <c r="A84" s="15"/>
      <c r="B84" s="77"/>
      <c r="C84" s="15"/>
      <c r="D84" s="15"/>
      <c r="E84" s="15"/>
      <c r="F84" s="15"/>
      <c r="G84" s="15"/>
      <c r="H84" s="15"/>
      <c r="I84" s="15"/>
      <c r="J84" s="78"/>
      <c r="K84" s="78"/>
    </row>
    <row r="85" spans="1:11" ht="12.75">
      <c r="A85" s="15"/>
      <c r="B85" s="77"/>
      <c r="C85" s="15"/>
      <c r="D85" s="15"/>
      <c r="E85" s="15"/>
      <c r="F85" s="15"/>
      <c r="G85" s="15"/>
      <c r="H85" s="15"/>
      <c r="I85" s="15"/>
      <c r="J85" s="78"/>
      <c r="K85" s="78"/>
    </row>
    <row r="86" spans="1:12" ht="12.75">
      <c r="A86" s="15"/>
      <c r="B86" s="77"/>
      <c r="C86" s="15"/>
      <c r="D86" s="15"/>
      <c r="E86" s="15"/>
      <c r="F86" s="15"/>
      <c r="G86" s="15"/>
      <c r="H86" s="15"/>
      <c r="I86" s="15"/>
      <c r="J86" s="78"/>
      <c r="K86" s="78"/>
      <c r="L86" s="5"/>
    </row>
    <row r="87" spans="1:11" ht="12.75">
      <c r="A87" s="15"/>
      <c r="B87" s="77"/>
      <c r="C87" s="15"/>
      <c r="D87" s="15"/>
      <c r="E87" s="15"/>
      <c r="F87" s="15"/>
      <c r="G87" s="15"/>
      <c r="H87" s="15"/>
      <c r="I87" s="15"/>
      <c r="J87" s="78"/>
      <c r="K87" s="78"/>
    </row>
    <row r="88" spans="1:11" ht="12.75">
      <c r="A88" s="15"/>
      <c r="B88" s="77"/>
      <c r="C88" s="15"/>
      <c r="D88" s="15"/>
      <c r="E88" s="15"/>
      <c r="F88" s="15"/>
      <c r="G88" s="15"/>
      <c r="H88" s="15"/>
      <c r="I88" s="15"/>
      <c r="J88" s="78"/>
      <c r="K88" s="78"/>
    </row>
    <row r="89" spans="1:11" ht="12.75">
      <c r="A89" s="15"/>
      <c r="B89" s="77"/>
      <c r="C89" s="15"/>
      <c r="D89" s="15"/>
      <c r="E89" s="15"/>
      <c r="F89" s="15"/>
      <c r="G89" s="15"/>
      <c r="H89" s="15"/>
      <c r="I89" s="15"/>
      <c r="J89" s="78"/>
      <c r="K89" s="78"/>
    </row>
    <row r="90" spans="1:11" ht="12.75">
      <c r="A90" s="15"/>
      <c r="B90" s="77"/>
      <c r="C90" s="15"/>
      <c r="D90" s="15"/>
      <c r="E90" s="15"/>
      <c r="F90" s="124"/>
      <c r="G90" s="15"/>
      <c r="H90" s="15"/>
      <c r="I90" s="15"/>
      <c r="J90" s="78"/>
      <c r="K90" s="78"/>
    </row>
    <row r="91" spans="1:11" ht="12.75">
      <c r="A91" s="15"/>
      <c r="B91" s="77"/>
      <c r="C91" s="15"/>
      <c r="D91" s="15"/>
      <c r="E91" s="15"/>
      <c r="F91" s="124"/>
      <c r="G91" s="15"/>
      <c r="H91" s="15"/>
      <c r="I91" s="15"/>
      <c r="J91" s="78"/>
      <c r="K91" s="78"/>
    </row>
    <row r="92" spans="1:11" ht="12.75">
      <c r="A92" s="15"/>
      <c r="B92" s="77"/>
      <c r="C92" s="15"/>
      <c r="D92" s="15"/>
      <c r="E92" s="15"/>
      <c r="F92" s="15"/>
      <c r="G92" s="15"/>
      <c r="H92" s="15"/>
      <c r="I92" s="15"/>
      <c r="J92" s="78"/>
      <c r="K92" s="78"/>
    </row>
    <row r="93" spans="1:11" ht="12.75">
      <c r="A93" s="15"/>
      <c r="B93" s="77"/>
      <c r="C93" s="15"/>
      <c r="D93" s="15"/>
      <c r="E93" s="15"/>
      <c r="F93" s="15"/>
      <c r="G93" s="15"/>
      <c r="H93" s="15"/>
      <c r="I93" s="15"/>
      <c r="J93" s="78"/>
      <c r="K93" s="78"/>
    </row>
    <row r="94" spans="1:11" ht="12.75">
      <c r="A94" s="15"/>
      <c r="B94" s="77"/>
      <c r="C94" s="15"/>
      <c r="D94" s="15"/>
      <c r="E94" s="15"/>
      <c r="F94" s="15"/>
      <c r="G94" s="15"/>
      <c r="H94" s="15"/>
      <c r="I94" s="15"/>
      <c r="J94" s="78"/>
      <c r="K94" s="78"/>
    </row>
    <row r="95" spans="1:11" ht="12.75">
      <c r="A95" s="15"/>
      <c r="B95" s="77"/>
      <c r="C95" s="15"/>
      <c r="D95" s="15"/>
      <c r="E95" s="15"/>
      <c r="F95" s="15"/>
      <c r="G95" s="15"/>
      <c r="H95" s="15"/>
      <c r="I95" s="15"/>
      <c r="J95" s="78"/>
      <c r="K95" s="78"/>
    </row>
    <row r="96" spans="1:11" ht="12.75">
      <c r="A96" s="15"/>
      <c r="B96" s="77"/>
      <c r="C96" s="15"/>
      <c r="D96" s="15"/>
      <c r="E96" s="15"/>
      <c r="F96" s="15"/>
      <c r="G96" s="15"/>
      <c r="H96" s="15"/>
      <c r="I96" s="15"/>
      <c r="J96" s="78"/>
      <c r="K96" s="78"/>
    </row>
    <row r="97" spans="1:11" ht="12.75">
      <c r="A97" s="15"/>
      <c r="B97" s="77"/>
      <c r="C97" s="15"/>
      <c r="D97" s="15"/>
      <c r="E97" s="15"/>
      <c r="F97" s="15"/>
      <c r="G97" s="15"/>
      <c r="H97" s="15"/>
      <c r="I97" s="15"/>
      <c r="J97" s="78"/>
      <c r="K97" s="78"/>
    </row>
    <row r="98" spans="1:11" ht="12.75">
      <c r="A98" s="15"/>
      <c r="B98" s="77"/>
      <c r="C98" s="15"/>
      <c r="D98" s="15"/>
      <c r="E98" s="15"/>
      <c r="F98" s="15"/>
      <c r="G98" s="15"/>
      <c r="H98" s="15"/>
      <c r="I98" s="15"/>
      <c r="J98" s="78"/>
      <c r="K98" s="78"/>
    </row>
    <row r="99" spans="1:11" ht="12.75">
      <c r="A99" s="15"/>
      <c r="B99" s="77"/>
      <c r="C99" s="15"/>
      <c r="D99" s="15"/>
      <c r="E99" s="15"/>
      <c r="F99" s="15"/>
      <c r="G99" s="15"/>
      <c r="H99" s="15"/>
      <c r="I99" s="15"/>
      <c r="J99" s="78"/>
      <c r="K99" s="78"/>
    </row>
    <row r="100" spans="1:11" ht="12.75">
      <c r="A100" s="15"/>
      <c r="B100" s="77"/>
      <c r="C100" s="15"/>
      <c r="D100" s="15"/>
      <c r="E100" s="15"/>
      <c r="F100" s="15"/>
      <c r="G100" s="15"/>
      <c r="H100" s="15"/>
      <c r="I100" s="15"/>
      <c r="J100" s="78"/>
      <c r="K100" s="78"/>
    </row>
    <row r="101" spans="1:11" ht="12.75">
      <c r="A101" s="15"/>
      <c r="B101" s="77"/>
      <c r="C101" s="15"/>
      <c r="D101" s="15"/>
      <c r="E101" s="15"/>
      <c r="F101" s="15"/>
      <c r="G101" s="15"/>
      <c r="H101" s="15"/>
      <c r="I101" s="15"/>
      <c r="J101" s="78"/>
      <c r="K101" s="78"/>
    </row>
    <row r="102" spans="1:11" ht="12.75">
      <c r="A102" s="15"/>
      <c r="B102" s="77"/>
      <c r="C102" s="15"/>
      <c r="D102" s="15"/>
      <c r="E102" s="15"/>
      <c r="F102" s="15"/>
      <c r="G102" s="15"/>
      <c r="H102" s="15"/>
      <c r="I102" s="15"/>
      <c r="J102" s="78"/>
      <c r="K102" s="78"/>
    </row>
    <row r="103" spans="1:11" ht="12.75">
      <c r="A103" s="15"/>
      <c r="B103" s="77"/>
      <c r="C103" s="15"/>
      <c r="D103" s="15"/>
      <c r="E103" s="15"/>
      <c r="F103" s="15"/>
      <c r="G103" s="15"/>
      <c r="H103" s="15"/>
      <c r="I103" s="15"/>
      <c r="J103" s="78"/>
      <c r="K103" s="78"/>
    </row>
    <row r="104" spans="1:11" ht="12.75">
      <c r="A104" s="15"/>
      <c r="B104" s="77"/>
      <c r="C104" s="15"/>
      <c r="D104" s="15"/>
      <c r="E104" s="15"/>
      <c r="F104" s="15"/>
      <c r="G104" s="15"/>
      <c r="H104" s="15"/>
      <c r="I104" s="15"/>
      <c r="J104" s="78"/>
      <c r="K104" s="78"/>
    </row>
    <row r="105" spans="1:11" ht="12.75">
      <c r="A105" s="15"/>
      <c r="B105" s="77"/>
      <c r="C105" s="15"/>
      <c r="D105" s="15"/>
      <c r="E105" s="15"/>
      <c r="F105" s="15"/>
      <c r="G105" s="15"/>
      <c r="H105" s="15"/>
      <c r="I105" s="15"/>
      <c r="J105" s="78"/>
      <c r="K105" s="78"/>
    </row>
    <row r="106" spans="1:11" ht="12.75">
      <c r="A106" s="15"/>
      <c r="B106" s="77"/>
      <c r="C106" s="15"/>
      <c r="D106" s="15"/>
      <c r="E106" s="15"/>
      <c r="F106" s="15"/>
      <c r="G106" s="15"/>
      <c r="H106" s="15"/>
      <c r="I106" s="15"/>
      <c r="J106" s="78"/>
      <c r="K106" s="78"/>
    </row>
    <row r="107" spans="1:11" ht="12.75">
      <c r="A107" s="15"/>
      <c r="B107" s="77"/>
      <c r="C107" s="15"/>
      <c r="D107" s="15"/>
      <c r="E107" s="15"/>
      <c r="F107" s="15"/>
      <c r="G107" s="15"/>
      <c r="H107" s="15"/>
      <c r="I107" s="15"/>
      <c r="J107" s="78"/>
      <c r="K107" s="78"/>
    </row>
    <row r="108" spans="1:11" ht="12.75">
      <c r="A108" s="15"/>
      <c r="B108" s="77"/>
      <c r="C108" s="15"/>
      <c r="D108" s="15"/>
      <c r="E108" s="15"/>
      <c r="F108" s="15"/>
      <c r="G108" s="15"/>
      <c r="H108" s="15"/>
      <c r="I108" s="15"/>
      <c r="J108" s="78"/>
      <c r="K108" s="78"/>
    </row>
    <row r="109" spans="1:11" ht="12.75">
      <c r="A109" s="15"/>
      <c r="B109" s="77"/>
      <c r="C109" s="15"/>
      <c r="D109" s="15"/>
      <c r="E109" s="15"/>
      <c r="F109" s="15"/>
      <c r="G109" s="15"/>
      <c r="H109" s="15"/>
      <c r="I109" s="15"/>
      <c r="J109" s="78"/>
      <c r="K109" s="78"/>
    </row>
    <row r="110" spans="1:11" ht="12.75">
      <c r="A110" s="15"/>
      <c r="B110" s="77"/>
      <c r="C110" s="15"/>
      <c r="D110" s="15"/>
      <c r="E110" s="15"/>
      <c r="F110" s="15"/>
      <c r="G110" s="15"/>
      <c r="H110" s="15"/>
      <c r="I110" s="15"/>
      <c r="J110" s="78"/>
      <c r="K110" s="78"/>
    </row>
    <row r="111" spans="1:11" ht="12.75">
      <c r="A111" s="15"/>
      <c r="B111" s="77"/>
      <c r="C111" s="15"/>
      <c r="D111" s="15"/>
      <c r="E111" s="15"/>
      <c r="F111" s="15"/>
      <c r="G111" s="15"/>
      <c r="H111" s="15"/>
      <c r="I111" s="15"/>
      <c r="J111" s="78"/>
      <c r="K111" s="78"/>
    </row>
    <row r="112" spans="1:11" ht="12.75">
      <c r="A112" s="15"/>
      <c r="B112" s="77"/>
      <c r="C112" s="15"/>
      <c r="D112" s="15"/>
      <c r="E112" s="15"/>
      <c r="F112" s="15"/>
      <c r="G112" s="15"/>
      <c r="H112" s="15"/>
      <c r="I112" s="15"/>
      <c r="J112" s="78"/>
      <c r="K112" s="78"/>
    </row>
    <row r="113" spans="1:11" ht="12.75">
      <c r="A113" s="15"/>
      <c r="B113" s="77"/>
      <c r="C113" s="15"/>
      <c r="D113" s="15"/>
      <c r="E113" s="15"/>
      <c r="F113" s="15"/>
      <c r="G113" s="15"/>
      <c r="H113" s="15"/>
      <c r="I113" s="15"/>
      <c r="J113" s="78"/>
      <c r="K113" s="78"/>
    </row>
    <row r="114" spans="1:11" ht="12.75">
      <c r="A114" s="15"/>
      <c r="B114" s="77"/>
      <c r="C114" s="15"/>
      <c r="D114" s="15"/>
      <c r="E114" s="15"/>
      <c r="F114" s="15"/>
      <c r="G114" s="15"/>
      <c r="H114" s="15"/>
      <c r="I114" s="15"/>
      <c r="J114" s="78"/>
      <c r="K114" s="78"/>
    </row>
    <row r="115" spans="1:11" ht="12.75">
      <c r="A115" s="15"/>
      <c r="B115" s="77"/>
      <c r="C115" s="15"/>
      <c r="D115" s="15"/>
      <c r="E115" s="15"/>
      <c r="F115" s="15"/>
      <c r="G115" s="15"/>
      <c r="H115" s="15"/>
      <c r="I115" s="15"/>
      <c r="J115" s="78"/>
      <c r="K115" s="78"/>
    </row>
    <row r="116" spans="1:11" ht="12.75">
      <c r="A116" s="15"/>
      <c r="B116" s="77"/>
      <c r="C116" s="15"/>
      <c r="D116" s="15"/>
      <c r="E116" s="15"/>
      <c r="F116" s="15"/>
      <c r="G116" s="15"/>
      <c r="H116" s="15"/>
      <c r="I116" s="15"/>
      <c r="J116" s="78"/>
      <c r="K116" s="78"/>
    </row>
    <row r="117" spans="1:11" ht="12.75">
      <c r="A117" s="15"/>
      <c r="B117" s="77"/>
      <c r="C117" s="15"/>
      <c r="D117" s="15"/>
      <c r="E117" s="15"/>
      <c r="F117" s="15"/>
      <c r="G117" s="15"/>
      <c r="H117" s="15"/>
      <c r="I117" s="15"/>
      <c r="J117" s="78"/>
      <c r="K117" s="78"/>
    </row>
    <row r="118" spans="1:11" ht="12.75">
      <c r="A118" s="15"/>
      <c r="B118" s="77"/>
      <c r="C118" s="15"/>
      <c r="D118" s="15"/>
      <c r="E118" s="15"/>
      <c r="F118" s="15"/>
      <c r="G118" s="15"/>
      <c r="H118" s="15"/>
      <c r="I118" s="15"/>
      <c r="J118" s="78"/>
      <c r="K118" s="78"/>
    </row>
    <row r="119" spans="1:11" ht="12.75">
      <c r="A119" s="15"/>
      <c r="B119" s="77"/>
      <c r="C119" s="15"/>
      <c r="D119" s="15"/>
      <c r="E119" s="15"/>
      <c r="F119" s="15"/>
      <c r="G119" s="15"/>
      <c r="H119" s="15"/>
      <c r="I119" s="15"/>
      <c r="J119" s="78"/>
      <c r="K119" s="78"/>
    </row>
    <row r="120" spans="1:11" ht="12.75">
      <c r="A120" s="15"/>
      <c r="B120" s="77"/>
      <c r="C120" s="15"/>
      <c r="D120" s="15"/>
      <c r="E120" s="15"/>
      <c r="F120" s="15"/>
      <c r="G120" s="15"/>
      <c r="H120" s="15"/>
      <c r="I120" s="15"/>
      <c r="J120" s="78"/>
      <c r="K120" s="78"/>
    </row>
    <row r="121" spans="1:11" ht="12.75">
      <c r="A121" s="15"/>
      <c r="B121" s="77"/>
      <c r="C121" s="15"/>
      <c r="D121" s="15"/>
      <c r="E121" s="15"/>
      <c r="F121" s="15"/>
      <c r="G121" s="15"/>
      <c r="H121" s="15"/>
      <c r="I121" s="15"/>
      <c r="J121" s="78"/>
      <c r="K121" s="78"/>
    </row>
    <row r="122" spans="1:11" ht="12.75">
      <c r="A122" s="15"/>
      <c r="B122" s="77"/>
      <c r="C122" s="15"/>
      <c r="D122" s="15"/>
      <c r="E122" s="15"/>
      <c r="F122" s="15"/>
      <c r="G122" s="15"/>
      <c r="H122" s="15"/>
      <c r="I122" s="15"/>
      <c r="J122" s="78"/>
      <c r="K122" s="78"/>
    </row>
    <row r="123" spans="1:11" ht="12.75">
      <c r="A123" s="15"/>
      <c r="B123" s="77"/>
      <c r="C123" s="15"/>
      <c r="D123" s="15"/>
      <c r="E123" s="15"/>
      <c r="F123" s="15"/>
      <c r="G123" s="15"/>
      <c r="H123" s="15"/>
      <c r="I123" s="15"/>
      <c r="J123" s="78"/>
      <c r="K123" s="78"/>
    </row>
    <row r="124" spans="1:11" ht="12.75">
      <c r="A124" s="15"/>
      <c r="B124" s="77"/>
      <c r="C124" s="15"/>
      <c r="D124" s="15"/>
      <c r="E124" s="15"/>
      <c r="F124" s="15"/>
      <c r="G124" s="15"/>
      <c r="H124" s="15"/>
      <c r="I124" s="15"/>
      <c r="J124" s="78"/>
      <c r="K124" s="78"/>
    </row>
    <row r="125" spans="1:11" ht="12.75">
      <c r="A125" s="15"/>
      <c r="B125" s="77"/>
      <c r="C125" s="15"/>
      <c r="D125" s="15"/>
      <c r="E125" s="15"/>
      <c r="F125" s="15"/>
      <c r="G125" s="15"/>
      <c r="H125" s="15"/>
      <c r="I125" s="15"/>
      <c r="J125" s="78"/>
      <c r="K125" s="78"/>
    </row>
    <row r="126" spans="1:11" ht="12.75">
      <c r="A126" s="15"/>
      <c r="B126" s="77"/>
      <c r="C126" s="15"/>
      <c r="D126" s="15"/>
      <c r="E126" s="15"/>
      <c r="F126" s="15"/>
      <c r="G126" s="15"/>
      <c r="H126" s="15"/>
      <c r="I126" s="15"/>
      <c r="J126" s="78"/>
      <c r="K126" s="78"/>
    </row>
    <row r="127" spans="1:11" ht="12.75">
      <c r="A127" s="15"/>
      <c r="B127" s="77"/>
      <c r="C127" s="15"/>
      <c r="D127" s="15"/>
      <c r="E127" s="15"/>
      <c r="F127" s="15"/>
      <c r="G127" s="15"/>
      <c r="H127" s="15"/>
      <c r="I127" s="15"/>
      <c r="J127" s="78"/>
      <c r="K127" s="78"/>
    </row>
    <row r="128" spans="1:11" ht="12.75">
      <c r="A128" s="15"/>
      <c r="B128" s="77"/>
      <c r="C128" s="15"/>
      <c r="D128" s="15"/>
      <c r="E128" s="15"/>
      <c r="F128" s="15"/>
      <c r="G128" s="15"/>
      <c r="H128" s="15"/>
      <c r="I128" s="15"/>
      <c r="J128" s="78"/>
      <c r="K128" s="78"/>
    </row>
    <row r="129" spans="1:11" ht="12.75">
      <c r="A129" s="15"/>
      <c r="B129" s="77"/>
      <c r="C129" s="15"/>
      <c r="D129" s="15"/>
      <c r="E129" s="15"/>
      <c r="F129" s="15"/>
      <c r="G129" s="15"/>
      <c r="H129" s="15"/>
      <c r="I129" s="15"/>
      <c r="J129" s="78"/>
      <c r="K129" s="78"/>
    </row>
    <row r="130" spans="1:11" ht="12.75">
      <c r="A130" s="15"/>
      <c r="B130" s="77"/>
      <c r="C130" s="15"/>
      <c r="D130" s="15"/>
      <c r="E130" s="15"/>
      <c r="F130" s="15"/>
      <c r="G130" s="15"/>
      <c r="H130" s="15"/>
      <c r="I130" s="15"/>
      <c r="J130" s="78"/>
      <c r="K130" s="78"/>
    </row>
    <row r="131" spans="1:11" ht="12.75">
      <c r="A131" s="15"/>
      <c r="B131" s="15"/>
      <c r="C131" s="15"/>
      <c r="D131" s="15"/>
      <c r="E131" s="15"/>
      <c r="F131" s="15"/>
      <c r="G131" s="15"/>
      <c r="H131" s="15"/>
      <c r="I131" s="15"/>
      <c r="J131" s="15"/>
      <c r="K131" s="15"/>
    </row>
    <row r="132" spans="1:11" ht="12.75">
      <c r="A132" s="15"/>
      <c r="B132" s="15"/>
      <c r="C132" s="15"/>
      <c r="D132" s="15"/>
      <c r="E132" s="15"/>
      <c r="F132" s="15"/>
      <c r="G132" s="15"/>
      <c r="H132" s="15"/>
      <c r="I132" s="15"/>
      <c r="J132" s="15"/>
      <c r="K132" s="15"/>
    </row>
    <row r="133" spans="1:11" ht="12.75">
      <c r="A133" s="15"/>
      <c r="B133" s="15"/>
      <c r="C133" s="15"/>
      <c r="D133" s="15"/>
      <c r="E133" s="15"/>
      <c r="F133" s="15"/>
      <c r="G133" s="15"/>
      <c r="H133" s="15"/>
      <c r="I133" s="15"/>
      <c r="J133" s="15"/>
      <c r="K133" s="15"/>
    </row>
    <row r="134" spans="1:11" ht="12.75">
      <c r="A134" s="15"/>
      <c r="B134" s="15"/>
      <c r="C134" s="15"/>
      <c r="D134" s="15"/>
      <c r="E134" s="15"/>
      <c r="F134" s="15"/>
      <c r="G134" s="15"/>
      <c r="H134" s="15"/>
      <c r="I134" s="15"/>
      <c r="J134" s="15"/>
      <c r="K134" s="15"/>
    </row>
    <row r="135" spans="1:11" ht="12.75">
      <c r="A135" s="15"/>
      <c r="B135" s="77"/>
      <c r="C135" s="15"/>
      <c r="D135" s="15"/>
      <c r="E135" s="15"/>
      <c r="F135" s="15"/>
      <c r="G135" s="15"/>
      <c r="H135" s="15"/>
      <c r="I135" s="15"/>
      <c r="J135" s="78"/>
      <c r="K135" s="15"/>
    </row>
    <row r="136" spans="1:11" ht="12.75">
      <c r="A136" s="15"/>
      <c r="B136" s="77"/>
      <c r="C136" s="15"/>
      <c r="D136" s="15"/>
      <c r="E136" s="15"/>
      <c r="F136" s="15"/>
      <c r="G136" s="15"/>
      <c r="H136" s="15"/>
      <c r="I136" s="15"/>
      <c r="J136" s="78"/>
      <c r="K136" s="15"/>
    </row>
    <row r="137" spans="1:11" ht="12.75">
      <c r="A137" s="15"/>
      <c r="B137" s="77"/>
      <c r="C137" s="15"/>
      <c r="D137" s="15"/>
      <c r="E137" s="15"/>
      <c r="F137" s="15"/>
      <c r="G137" s="15"/>
      <c r="H137" s="15"/>
      <c r="I137" s="15"/>
      <c r="J137" s="78"/>
      <c r="K137" s="15"/>
    </row>
    <row r="138" spans="1:11" ht="12.75">
      <c r="A138" s="15"/>
      <c r="B138" s="77"/>
      <c r="C138" s="15"/>
      <c r="D138" s="15"/>
      <c r="E138" s="15"/>
      <c r="F138" s="15"/>
      <c r="G138" s="15"/>
      <c r="H138" s="15"/>
      <c r="I138" s="15"/>
      <c r="J138" s="78"/>
      <c r="K138" s="15"/>
    </row>
    <row r="139" spans="1:11" ht="12.75">
      <c r="A139" s="15"/>
      <c r="B139" s="77"/>
      <c r="C139" s="15"/>
      <c r="D139" s="15"/>
      <c r="E139" s="15"/>
      <c r="F139" s="15"/>
      <c r="G139" s="15"/>
      <c r="H139" s="15"/>
      <c r="I139" s="15"/>
      <c r="J139" s="78"/>
      <c r="K139" s="15"/>
    </row>
    <row r="140" spans="1:11" ht="12.75">
      <c r="A140" s="15"/>
      <c r="B140" s="77"/>
      <c r="C140" s="15"/>
      <c r="D140" s="15"/>
      <c r="E140" s="15"/>
      <c r="F140" s="15"/>
      <c r="G140" s="15"/>
      <c r="H140" s="15"/>
      <c r="I140" s="15"/>
      <c r="J140" s="78"/>
      <c r="K140" s="15"/>
    </row>
    <row r="141" spans="1:11" ht="12.75">
      <c r="A141" s="15"/>
      <c r="B141" s="77"/>
      <c r="C141" s="15"/>
      <c r="D141" s="15"/>
      <c r="E141" s="15"/>
      <c r="F141" s="15"/>
      <c r="G141" s="15"/>
      <c r="H141" s="15"/>
      <c r="I141" s="15"/>
      <c r="J141" s="78"/>
      <c r="K141" s="15"/>
    </row>
    <row r="142" spans="1:11" ht="12.75">
      <c r="A142" s="15"/>
      <c r="B142" s="77"/>
      <c r="C142" s="15"/>
      <c r="D142" s="15"/>
      <c r="E142" s="15"/>
      <c r="F142" s="15"/>
      <c r="G142" s="15"/>
      <c r="H142" s="15"/>
      <c r="I142" s="15"/>
      <c r="J142" s="78"/>
      <c r="K142" s="15"/>
    </row>
    <row r="143" spans="1:11" ht="12.75">
      <c r="A143" s="15"/>
      <c r="B143" s="77"/>
      <c r="C143" s="15"/>
      <c r="D143" s="15"/>
      <c r="E143" s="15"/>
      <c r="F143" s="15"/>
      <c r="G143" s="15"/>
      <c r="H143" s="15"/>
      <c r="I143" s="15"/>
      <c r="J143" s="78"/>
      <c r="K143" s="15"/>
    </row>
    <row r="144" spans="1:11" ht="12.75">
      <c r="A144" s="15"/>
      <c r="B144" s="77"/>
      <c r="C144" s="15"/>
      <c r="D144" s="15"/>
      <c r="E144" s="15"/>
      <c r="F144" s="15"/>
      <c r="G144" s="15"/>
      <c r="H144" s="15"/>
      <c r="I144" s="15"/>
      <c r="J144" s="78"/>
      <c r="K144" s="15"/>
    </row>
    <row r="145" spans="1:11" ht="12.75">
      <c r="A145" s="15"/>
      <c r="B145" s="77"/>
      <c r="C145" s="15"/>
      <c r="D145" s="15"/>
      <c r="E145" s="15"/>
      <c r="F145" s="15"/>
      <c r="G145" s="15"/>
      <c r="H145" s="15"/>
      <c r="I145" s="15"/>
      <c r="J145" s="78"/>
      <c r="K145" s="15"/>
    </row>
    <row r="146" spans="1:11" ht="12.75">
      <c r="A146" s="15"/>
      <c r="B146" s="77"/>
      <c r="C146" s="15"/>
      <c r="D146" s="15"/>
      <c r="E146" s="15"/>
      <c r="F146" s="15"/>
      <c r="G146" s="15"/>
      <c r="H146" s="15"/>
      <c r="I146" s="15"/>
      <c r="J146" s="78"/>
      <c r="K146" s="15"/>
    </row>
    <row r="147" spans="1:11" ht="12.75">
      <c r="A147" s="15"/>
      <c r="B147" s="77"/>
      <c r="C147" s="15"/>
      <c r="D147" s="15"/>
      <c r="E147" s="15"/>
      <c r="F147" s="15"/>
      <c r="G147" s="15"/>
      <c r="H147" s="15"/>
      <c r="I147" s="15"/>
      <c r="J147" s="78"/>
      <c r="K147" s="15"/>
    </row>
    <row r="148" spans="1:11" ht="12.75">
      <c r="A148" s="15"/>
      <c r="B148" s="77"/>
      <c r="C148" s="15"/>
      <c r="D148" s="15"/>
      <c r="E148" s="15"/>
      <c r="F148" s="15"/>
      <c r="G148" s="15"/>
      <c r="H148" s="15"/>
      <c r="I148" s="15"/>
      <c r="J148" s="78"/>
      <c r="K148" s="15"/>
    </row>
    <row r="149" spans="1:11" ht="12.75">
      <c r="A149" s="15"/>
      <c r="B149" s="77"/>
      <c r="C149" s="15"/>
      <c r="D149" s="15"/>
      <c r="E149" s="15"/>
      <c r="F149" s="15"/>
      <c r="G149" s="15"/>
      <c r="H149" s="15"/>
      <c r="I149" s="15"/>
      <c r="J149" s="78"/>
      <c r="K149" s="15"/>
    </row>
    <row r="150" spans="1:11" ht="12.75">
      <c r="A150" s="15"/>
      <c r="B150" s="77"/>
      <c r="C150" s="15"/>
      <c r="D150" s="15"/>
      <c r="E150" s="15"/>
      <c r="F150" s="15"/>
      <c r="G150" s="15"/>
      <c r="H150" s="15"/>
      <c r="I150" s="15"/>
      <c r="J150" s="78"/>
      <c r="K150" s="15"/>
    </row>
    <row r="151" spans="1:11" ht="12.75">
      <c r="A151" s="15"/>
      <c r="B151" s="77"/>
      <c r="C151" s="15"/>
      <c r="D151" s="15"/>
      <c r="E151" s="15"/>
      <c r="F151" s="15"/>
      <c r="G151" s="15"/>
      <c r="H151" s="15"/>
      <c r="I151" s="15"/>
      <c r="J151" s="78"/>
      <c r="K151" s="15"/>
    </row>
    <row r="152" spans="1:11" ht="12.75">
      <c r="A152" s="15"/>
      <c r="B152" s="77"/>
      <c r="C152" s="15"/>
      <c r="D152" s="15"/>
      <c r="E152" s="15"/>
      <c r="F152" s="15"/>
      <c r="G152" s="15"/>
      <c r="H152" s="15"/>
      <c r="I152" s="15"/>
      <c r="J152" s="78"/>
      <c r="K152" s="15"/>
    </row>
    <row r="153" spans="1:11" ht="12.75">
      <c r="A153" s="15"/>
      <c r="B153" s="77"/>
      <c r="C153" s="15"/>
      <c r="D153" s="15"/>
      <c r="E153" s="15"/>
      <c r="F153" s="15"/>
      <c r="G153" s="15"/>
      <c r="H153" s="15"/>
      <c r="I153" s="15"/>
      <c r="J153" s="78"/>
      <c r="K153" s="15"/>
    </row>
    <row r="154" spans="1:11" ht="12.75">
      <c r="A154" s="15"/>
      <c r="B154" s="77"/>
      <c r="C154" s="15"/>
      <c r="D154" s="15"/>
      <c r="E154" s="15"/>
      <c r="F154" s="15"/>
      <c r="G154" s="15"/>
      <c r="H154" s="15"/>
      <c r="I154" s="15"/>
      <c r="J154" s="78"/>
      <c r="K154" s="15"/>
    </row>
    <row r="155" spans="1:11" ht="12.75">
      <c r="A155" s="15"/>
      <c r="B155" s="77"/>
      <c r="C155" s="15"/>
      <c r="D155" s="15"/>
      <c r="E155" s="15"/>
      <c r="F155" s="15"/>
      <c r="G155" s="15"/>
      <c r="H155" s="15"/>
      <c r="I155" s="15"/>
      <c r="J155" s="74"/>
      <c r="K155" s="15"/>
    </row>
    <row r="156" spans="1:11" ht="12.75">
      <c r="A156" s="15"/>
      <c r="B156" s="77"/>
      <c r="C156" s="15"/>
      <c r="D156" s="15"/>
      <c r="E156" s="15"/>
      <c r="F156" s="15"/>
      <c r="G156" s="15"/>
      <c r="H156" s="15"/>
      <c r="I156" s="15"/>
      <c r="J156" s="74"/>
      <c r="K156" s="15"/>
    </row>
    <row r="157" spans="1:11" ht="12.75">
      <c r="A157" s="15"/>
      <c r="B157" s="77"/>
      <c r="C157" s="15"/>
      <c r="D157" s="15"/>
      <c r="E157" s="15"/>
      <c r="F157" s="15"/>
      <c r="G157" s="15"/>
      <c r="H157" s="15"/>
      <c r="I157" s="15"/>
      <c r="J157" s="74"/>
      <c r="K157" s="15"/>
    </row>
    <row r="158" spans="1:11" ht="12.75">
      <c r="A158" s="15"/>
      <c r="B158" s="77"/>
      <c r="C158" s="15"/>
      <c r="D158" s="15"/>
      <c r="E158" s="15"/>
      <c r="F158" s="15"/>
      <c r="G158" s="15"/>
      <c r="H158" s="15"/>
      <c r="I158" s="15"/>
      <c r="J158" s="74"/>
      <c r="K158" s="15"/>
    </row>
    <row r="159" spans="1:11" ht="12.75">
      <c r="A159" s="15"/>
      <c r="B159" s="77"/>
      <c r="C159" s="15"/>
      <c r="D159" s="15"/>
      <c r="E159" s="15"/>
      <c r="F159" s="15"/>
      <c r="G159" s="15"/>
      <c r="H159" s="15"/>
      <c r="I159" s="15"/>
      <c r="J159" s="74"/>
      <c r="K159" s="15"/>
    </row>
    <row r="160" spans="1:11" ht="12.75">
      <c r="A160" s="15"/>
      <c r="B160" s="77"/>
      <c r="C160" s="15"/>
      <c r="D160" s="15"/>
      <c r="E160" s="15"/>
      <c r="F160" s="15"/>
      <c r="G160" s="15"/>
      <c r="H160" s="15"/>
      <c r="I160" s="15"/>
      <c r="J160" s="74"/>
      <c r="K160" s="15"/>
    </row>
    <row r="161" spans="1:11" ht="12.75">
      <c r="A161" s="15"/>
      <c r="B161" s="15"/>
      <c r="C161" s="15"/>
      <c r="D161" s="15"/>
      <c r="E161" s="15"/>
      <c r="F161" s="15"/>
      <c r="G161" s="15"/>
      <c r="H161" s="15"/>
      <c r="I161" s="15"/>
      <c r="J161" s="15"/>
      <c r="K161" s="15"/>
    </row>
    <row r="162" spans="1:11" ht="12.75">
      <c r="A162" s="15"/>
      <c r="B162" s="15"/>
      <c r="C162" s="15"/>
      <c r="D162" s="15"/>
      <c r="E162" s="15"/>
      <c r="F162" s="15"/>
      <c r="G162" s="15"/>
      <c r="H162" s="15"/>
      <c r="I162" s="15"/>
      <c r="J162" s="15"/>
      <c r="K162" s="15"/>
    </row>
    <row r="163" spans="1:11" ht="12.75">
      <c r="A163" s="15"/>
      <c r="B163" s="15"/>
      <c r="C163" s="15"/>
      <c r="D163" s="15"/>
      <c r="E163" s="15"/>
      <c r="F163" s="15"/>
      <c r="G163" s="15"/>
      <c r="H163" s="15"/>
      <c r="I163" s="15"/>
      <c r="J163" s="15"/>
      <c r="K163" s="15"/>
    </row>
    <row r="164" spans="1:11" ht="12.75">
      <c r="A164" s="15"/>
      <c r="B164" s="15"/>
      <c r="C164" s="15"/>
      <c r="D164" s="15"/>
      <c r="E164" s="15"/>
      <c r="F164" s="15"/>
      <c r="G164" s="15"/>
      <c r="H164" s="15"/>
      <c r="I164" s="15"/>
      <c r="J164" s="15"/>
      <c r="K164" s="15"/>
    </row>
  </sheetData>
  <sheetProtection/>
  <mergeCells count="9">
    <mergeCell ref="W5:X5"/>
    <mergeCell ref="A4:K4"/>
    <mergeCell ref="A1:K1"/>
    <mergeCell ref="A3:K3"/>
    <mergeCell ref="A2:K2"/>
    <mergeCell ref="N1:X1"/>
    <mergeCell ref="N3:X3"/>
    <mergeCell ref="N4:X4"/>
    <mergeCell ref="J5:K5"/>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67" r:id="rId1"/>
  <headerFooter>
    <oddFooter>&amp;C&amp;"Arial,Normal"&amp;10 11</oddFooter>
  </headerFooter>
</worksheet>
</file>

<file path=xl/worksheets/sheet8.xml><?xml version="1.0" encoding="utf-8"?>
<worksheet xmlns="http://schemas.openxmlformats.org/spreadsheetml/2006/main" xmlns:r="http://schemas.openxmlformats.org/officeDocument/2006/relationships">
  <dimension ref="A1:K83"/>
  <sheetViews>
    <sheetView view="pageBreakPreview" zoomScaleSheetLayoutView="100" zoomScalePageLayoutView="0" workbookViewId="0" topLeftCell="A64">
      <selection activeCell="L10" sqref="L10"/>
    </sheetView>
  </sheetViews>
  <sheetFormatPr defaultColWidth="11.421875" defaultRowHeight="15"/>
  <cols>
    <col min="1" max="1" width="18.7109375" style="5" customWidth="1"/>
    <col min="2" max="2" width="11.421875" style="5" customWidth="1"/>
    <col min="3" max="3" width="18.00390625" style="5" bestFit="1" customWidth="1"/>
    <col min="4" max="4" width="11.421875" style="5" customWidth="1"/>
    <col min="5" max="5" width="13.421875" style="5" bestFit="1" customWidth="1"/>
    <col min="6" max="6" width="9.57421875" style="5" customWidth="1"/>
    <col min="7" max="7" width="12.00390625" style="5" customWidth="1"/>
    <col min="8" max="8" width="11.00390625" style="5" customWidth="1"/>
    <col min="9" max="9" width="7.7109375" style="5" bestFit="1" customWidth="1"/>
    <col min="10" max="10" width="8.28125" style="5" bestFit="1" customWidth="1"/>
    <col min="11" max="16384" width="11.421875" style="5" customWidth="1"/>
  </cols>
  <sheetData>
    <row r="1" spans="1:11" ht="12.75">
      <c r="A1" s="326" t="s">
        <v>137</v>
      </c>
      <c r="B1" s="326"/>
      <c r="C1" s="326"/>
      <c r="D1" s="326"/>
      <c r="E1" s="326"/>
      <c r="F1" s="326"/>
      <c r="G1" s="326"/>
      <c r="H1" s="326"/>
      <c r="I1" s="326"/>
      <c r="J1" s="326"/>
      <c r="K1" s="17"/>
    </row>
    <row r="2" spans="1:11" s="14" customFormat="1" ht="12.75">
      <c r="A2" s="326" t="s">
        <v>138</v>
      </c>
      <c r="B2" s="326"/>
      <c r="C2" s="326"/>
      <c r="D2" s="326"/>
      <c r="E2" s="326"/>
      <c r="F2" s="326"/>
      <c r="G2" s="326"/>
      <c r="H2" s="326"/>
      <c r="I2" s="326"/>
      <c r="J2" s="326"/>
      <c r="K2" s="13"/>
    </row>
    <row r="3" spans="1:11" ht="12.75">
      <c r="A3" s="349" t="s">
        <v>394</v>
      </c>
      <c r="B3" s="349"/>
      <c r="C3" s="349"/>
      <c r="D3" s="349"/>
      <c r="E3" s="349"/>
      <c r="F3" s="349"/>
      <c r="G3" s="349"/>
      <c r="H3" s="349"/>
      <c r="I3" s="349"/>
      <c r="J3" s="349"/>
      <c r="K3" s="15"/>
    </row>
    <row r="4" spans="1:11" ht="12.75">
      <c r="A4" s="349" t="s">
        <v>496</v>
      </c>
      <c r="B4" s="349"/>
      <c r="C4" s="349"/>
      <c r="D4" s="349"/>
      <c r="E4" s="349"/>
      <c r="F4" s="349"/>
      <c r="G4" s="349"/>
      <c r="H4" s="349"/>
      <c r="I4" s="349"/>
      <c r="J4" s="349"/>
      <c r="K4" s="113"/>
    </row>
    <row r="5" spans="1:11" s="14" customFormat="1" ht="6.75" customHeight="1">
      <c r="A5" s="115"/>
      <c r="B5" s="115"/>
      <c r="C5" s="115"/>
      <c r="D5" s="115"/>
      <c r="E5" s="115"/>
      <c r="F5" s="115"/>
      <c r="G5" s="115"/>
      <c r="H5" s="115"/>
      <c r="I5" s="115"/>
      <c r="J5" s="115"/>
      <c r="K5" s="15"/>
    </row>
    <row r="6" spans="1:10" ht="12.75">
      <c r="A6" s="160"/>
      <c r="B6" s="160"/>
      <c r="C6" s="160"/>
      <c r="D6" s="160"/>
      <c r="E6" s="160"/>
      <c r="F6" s="160"/>
      <c r="G6" s="160"/>
      <c r="H6" s="160"/>
      <c r="I6" s="352" t="s">
        <v>235</v>
      </c>
      <c r="J6" s="353"/>
    </row>
    <row r="7" spans="1:10" ht="12.75">
      <c r="A7" s="161" t="s">
        <v>236</v>
      </c>
      <c r="B7" s="161" t="s">
        <v>237</v>
      </c>
      <c r="C7" s="161" t="s">
        <v>238</v>
      </c>
      <c r="D7" s="161" t="s">
        <v>239</v>
      </c>
      <c r="E7" s="161" t="s">
        <v>240</v>
      </c>
      <c r="F7" s="161" t="s">
        <v>241</v>
      </c>
      <c r="G7" s="161" t="s">
        <v>243</v>
      </c>
      <c r="H7" s="161" t="s">
        <v>244</v>
      </c>
      <c r="I7" s="161" t="s">
        <v>245</v>
      </c>
      <c r="J7" s="161" t="s">
        <v>246</v>
      </c>
    </row>
    <row r="8" spans="1:10" ht="12" customHeight="1">
      <c r="A8" s="246" t="s">
        <v>35</v>
      </c>
      <c r="B8" s="162">
        <v>41054</v>
      </c>
      <c r="C8" s="246" t="s">
        <v>320</v>
      </c>
      <c r="D8" s="246" t="s">
        <v>29</v>
      </c>
      <c r="E8" s="268" t="s">
        <v>484</v>
      </c>
      <c r="F8" s="268" t="s">
        <v>428</v>
      </c>
      <c r="G8" s="268" t="s">
        <v>484</v>
      </c>
      <c r="H8" s="54" t="s">
        <v>41</v>
      </c>
      <c r="I8" s="163">
        <v>12.5</v>
      </c>
      <c r="J8" s="163">
        <v>14</v>
      </c>
    </row>
    <row r="9" spans="1:10" ht="12" customHeight="1">
      <c r="A9" s="246" t="s">
        <v>35</v>
      </c>
      <c r="B9" s="162">
        <v>41054</v>
      </c>
      <c r="C9" s="246" t="s">
        <v>320</v>
      </c>
      <c r="D9" s="246" t="s">
        <v>29</v>
      </c>
      <c r="E9" s="268" t="s">
        <v>484</v>
      </c>
      <c r="F9" s="268" t="s">
        <v>429</v>
      </c>
      <c r="G9" s="268" t="s">
        <v>484</v>
      </c>
      <c r="H9" s="54" t="s">
        <v>41</v>
      </c>
      <c r="I9" s="163">
        <v>10.5</v>
      </c>
      <c r="J9" s="163">
        <v>13</v>
      </c>
    </row>
    <row r="10" spans="1:10" ht="12" customHeight="1">
      <c r="A10" s="246" t="s">
        <v>35</v>
      </c>
      <c r="B10" s="162">
        <v>41054</v>
      </c>
      <c r="C10" s="246" t="s">
        <v>320</v>
      </c>
      <c r="D10" s="246" t="s">
        <v>29</v>
      </c>
      <c r="E10" s="268" t="s">
        <v>484</v>
      </c>
      <c r="F10" s="268" t="s">
        <v>430</v>
      </c>
      <c r="G10" s="268" t="s">
        <v>484</v>
      </c>
      <c r="H10" s="54" t="s">
        <v>41</v>
      </c>
      <c r="I10" s="163">
        <v>10</v>
      </c>
      <c r="J10" s="163">
        <v>12.5</v>
      </c>
    </row>
    <row r="11" spans="1:10" ht="12" customHeight="1">
      <c r="A11" s="246" t="s">
        <v>35</v>
      </c>
      <c r="B11" s="162">
        <v>41054</v>
      </c>
      <c r="C11" s="246" t="s">
        <v>320</v>
      </c>
      <c r="D11" s="246" t="s">
        <v>29</v>
      </c>
      <c r="E11" s="268" t="s">
        <v>484</v>
      </c>
      <c r="F11" s="268" t="s">
        <v>431</v>
      </c>
      <c r="G11" s="268" t="s">
        <v>484</v>
      </c>
      <c r="H11" s="54" t="s">
        <v>41</v>
      </c>
      <c r="I11" s="163">
        <v>9.5</v>
      </c>
      <c r="J11" s="163">
        <v>11</v>
      </c>
    </row>
    <row r="12" spans="1:10" ht="12" customHeight="1">
      <c r="A12" s="269" t="s">
        <v>142</v>
      </c>
      <c r="B12" s="162">
        <v>41054</v>
      </c>
      <c r="C12" s="246" t="s">
        <v>337</v>
      </c>
      <c r="D12" s="269" t="s">
        <v>493</v>
      </c>
      <c r="E12" s="268" t="s">
        <v>484</v>
      </c>
      <c r="F12" s="268" t="s">
        <v>433</v>
      </c>
      <c r="G12" s="268" t="s">
        <v>484</v>
      </c>
      <c r="H12" s="54" t="s">
        <v>43</v>
      </c>
      <c r="I12" s="163">
        <v>16.5</v>
      </c>
      <c r="J12" s="163">
        <v>16.5</v>
      </c>
    </row>
    <row r="13" spans="1:10" ht="12" customHeight="1">
      <c r="A13" s="246" t="s">
        <v>42</v>
      </c>
      <c r="B13" s="162">
        <v>41054</v>
      </c>
      <c r="C13" s="246" t="s">
        <v>434</v>
      </c>
      <c r="D13" s="246" t="s">
        <v>38</v>
      </c>
      <c r="E13" s="268" t="s">
        <v>484</v>
      </c>
      <c r="F13" s="268" t="s">
        <v>435</v>
      </c>
      <c r="G13" s="268" t="s">
        <v>484</v>
      </c>
      <c r="H13" s="54" t="s">
        <v>41</v>
      </c>
      <c r="I13" s="163">
        <v>13</v>
      </c>
      <c r="J13" s="163">
        <v>13.5</v>
      </c>
    </row>
    <row r="14" spans="1:10" ht="12" customHeight="1">
      <c r="A14" s="246" t="s">
        <v>42</v>
      </c>
      <c r="B14" s="162">
        <v>41054</v>
      </c>
      <c r="C14" s="246" t="s">
        <v>434</v>
      </c>
      <c r="D14" s="246" t="s">
        <v>38</v>
      </c>
      <c r="E14" s="268" t="s">
        <v>484</v>
      </c>
      <c r="F14" s="268" t="s">
        <v>436</v>
      </c>
      <c r="G14" s="268" t="s">
        <v>484</v>
      </c>
      <c r="H14" s="54" t="s">
        <v>41</v>
      </c>
      <c r="I14" s="163">
        <v>12.5</v>
      </c>
      <c r="J14" s="163">
        <v>13.5</v>
      </c>
    </row>
    <row r="15" spans="1:10" ht="12" customHeight="1">
      <c r="A15" s="246" t="s">
        <v>42</v>
      </c>
      <c r="B15" s="162">
        <v>41054</v>
      </c>
      <c r="C15" s="246" t="s">
        <v>338</v>
      </c>
      <c r="D15" s="246" t="s">
        <v>38</v>
      </c>
      <c r="E15" s="268" t="s">
        <v>484</v>
      </c>
      <c r="F15" s="268" t="s">
        <v>267</v>
      </c>
      <c r="G15" s="268" t="s">
        <v>484</v>
      </c>
      <c r="H15" s="54" t="s">
        <v>41</v>
      </c>
      <c r="I15" s="163">
        <v>9.5</v>
      </c>
      <c r="J15" s="163">
        <v>10.15</v>
      </c>
    </row>
    <row r="16" spans="1:10" ht="12" customHeight="1">
      <c r="A16" s="246" t="s">
        <v>42</v>
      </c>
      <c r="B16" s="162">
        <v>41054</v>
      </c>
      <c r="C16" s="246" t="s">
        <v>338</v>
      </c>
      <c r="D16" s="246" t="s">
        <v>38</v>
      </c>
      <c r="E16" s="268" t="s">
        <v>484</v>
      </c>
      <c r="F16" s="268" t="s">
        <v>437</v>
      </c>
      <c r="G16" s="268" t="s">
        <v>484</v>
      </c>
      <c r="H16" s="54" t="s">
        <v>41</v>
      </c>
      <c r="I16" s="163">
        <v>8.15</v>
      </c>
      <c r="J16" s="163">
        <v>9</v>
      </c>
    </row>
    <row r="17" spans="1:10" ht="12" customHeight="1">
      <c r="A17" s="246" t="s">
        <v>42</v>
      </c>
      <c r="B17" s="162">
        <v>41054</v>
      </c>
      <c r="C17" s="246" t="s">
        <v>338</v>
      </c>
      <c r="D17" s="246" t="s">
        <v>38</v>
      </c>
      <c r="E17" s="268" t="s">
        <v>484</v>
      </c>
      <c r="F17" s="268" t="s">
        <v>438</v>
      </c>
      <c r="G17" s="268" t="s">
        <v>484</v>
      </c>
      <c r="H17" s="54" t="s">
        <v>41</v>
      </c>
      <c r="I17" s="163">
        <v>10.15</v>
      </c>
      <c r="J17" s="163">
        <v>10.15</v>
      </c>
    </row>
    <row r="18" spans="1:10" ht="12" customHeight="1">
      <c r="A18" s="246" t="s">
        <v>276</v>
      </c>
      <c r="B18" s="162">
        <v>41054</v>
      </c>
      <c r="C18" s="246" t="s">
        <v>340</v>
      </c>
      <c r="D18" s="246" t="s">
        <v>23</v>
      </c>
      <c r="E18" s="268" t="s">
        <v>484</v>
      </c>
      <c r="F18" s="292" t="s">
        <v>427</v>
      </c>
      <c r="G18" s="268" t="s">
        <v>484</v>
      </c>
      <c r="H18" s="54" t="s">
        <v>51</v>
      </c>
      <c r="I18" s="163">
        <v>3.5</v>
      </c>
      <c r="J18" s="163">
        <v>4.25</v>
      </c>
    </row>
    <row r="19" spans="1:10" ht="12" customHeight="1">
      <c r="A19" s="246" t="s">
        <v>276</v>
      </c>
      <c r="B19" s="162">
        <v>41054</v>
      </c>
      <c r="C19" s="246" t="s">
        <v>340</v>
      </c>
      <c r="D19" s="246" t="s">
        <v>23</v>
      </c>
      <c r="E19" s="268" t="s">
        <v>484</v>
      </c>
      <c r="F19" s="268" t="s">
        <v>484</v>
      </c>
      <c r="G19" s="268" t="s">
        <v>484</v>
      </c>
      <c r="H19" s="54" t="s">
        <v>51</v>
      </c>
      <c r="I19" s="163">
        <v>3.5</v>
      </c>
      <c r="J19" s="163">
        <v>4.25</v>
      </c>
    </row>
    <row r="20" spans="1:10" ht="12" customHeight="1">
      <c r="A20" s="246" t="s">
        <v>276</v>
      </c>
      <c r="B20" s="162">
        <v>41054</v>
      </c>
      <c r="C20" s="246" t="s">
        <v>341</v>
      </c>
      <c r="D20" s="246" t="s">
        <v>23</v>
      </c>
      <c r="E20" s="268" t="s">
        <v>484</v>
      </c>
      <c r="F20" s="292" t="s">
        <v>286</v>
      </c>
      <c r="G20" s="268" t="s">
        <v>484</v>
      </c>
      <c r="H20" s="54" t="s">
        <v>51</v>
      </c>
      <c r="I20" s="163">
        <v>4</v>
      </c>
      <c r="J20" s="163">
        <v>4.25</v>
      </c>
    </row>
    <row r="21" spans="1:10" ht="12" customHeight="1">
      <c r="A21" s="246" t="s">
        <v>276</v>
      </c>
      <c r="B21" s="162">
        <v>41054</v>
      </c>
      <c r="C21" s="246" t="s">
        <v>341</v>
      </c>
      <c r="D21" s="246" t="s">
        <v>23</v>
      </c>
      <c r="E21" s="268" t="s">
        <v>484</v>
      </c>
      <c r="F21" s="268" t="s">
        <v>484</v>
      </c>
      <c r="G21" s="268" t="s">
        <v>484</v>
      </c>
      <c r="H21" s="54" t="s">
        <v>51</v>
      </c>
      <c r="I21" s="163">
        <v>3.75</v>
      </c>
      <c r="J21" s="163">
        <v>4.25</v>
      </c>
    </row>
    <row r="22" spans="1:10" ht="12" customHeight="1">
      <c r="A22" s="246" t="s">
        <v>276</v>
      </c>
      <c r="B22" s="162">
        <v>41054</v>
      </c>
      <c r="C22" s="246" t="s">
        <v>277</v>
      </c>
      <c r="D22" s="246" t="s">
        <v>23</v>
      </c>
      <c r="E22" s="268" t="s">
        <v>484</v>
      </c>
      <c r="F22" s="292" t="s">
        <v>286</v>
      </c>
      <c r="G22" s="268" t="s">
        <v>484</v>
      </c>
      <c r="H22" s="54" t="s">
        <v>51</v>
      </c>
      <c r="I22" s="163">
        <v>4</v>
      </c>
      <c r="J22" s="163">
        <v>5.25</v>
      </c>
    </row>
    <row r="23" spans="1:10" ht="12" customHeight="1">
      <c r="A23" s="246" t="s">
        <v>276</v>
      </c>
      <c r="B23" s="162">
        <v>41054</v>
      </c>
      <c r="C23" s="246" t="s">
        <v>277</v>
      </c>
      <c r="D23" s="246" t="s">
        <v>23</v>
      </c>
      <c r="E23" s="268" t="s">
        <v>484</v>
      </c>
      <c r="F23" s="268" t="s">
        <v>484</v>
      </c>
      <c r="G23" s="268" t="s">
        <v>484</v>
      </c>
      <c r="H23" s="54" t="s">
        <v>51</v>
      </c>
      <c r="I23" s="163">
        <v>4.25</v>
      </c>
      <c r="J23" s="163">
        <v>5</v>
      </c>
    </row>
    <row r="24" spans="1:10" ht="12" customHeight="1">
      <c r="A24" s="246" t="s">
        <v>36</v>
      </c>
      <c r="B24" s="162">
        <v>41054</v>
      </c>
      <c r="C24" s="246" t="s">
        <v>287</v>
      </c>
      <c r="D24" s="246" t="s">
        <v>38</v>
      </c>
      <c r="E24" s="268" t="s">
        <v>484</v>
      </c>
      <c r="F24" s="268" t="s">
        <v>344</v>
      </c>
      <c r="G24" s="268" t="s">
        <v>484</v>
      </c>
      <c r="H24" s="54" t="s">
        <v>249</v>
      </c>
      <c r="I24" s="163">
        <v>21.5</v>
      </c>
      <c r="J24" s="163">
        <v>23.5</v>
      </c>
    </row>
    <row r="25" spans="1:10" ht="12" customHeight="1">
      <c r="A25" s="246" t="s">
        <v>36</v>
      </c>
      <c r="B25" s="162">
        <v>41054</v>
      </c>
      <c r="C25" s="246" t="s">
        <v>287</v>
      </c>
      <c r="D25" s="246" t="s">
        <v>38</v>
      </c>
      <c r="E25" s="268" t="s">
        <v>484</v>
      </c>
      <c r="F25" s="268" t="s">
        <v>283</v>
      </c>
      <c r="G25" s="268" t="s">
        <v>484</v>
      </c>
      <c r="H25" s="54" t="s">
        <v>249</v>
      </c>
      <c r="I25" s="163">
        <v>22.5</v>
      </c>
      <c r="J25" s="163">
        <v>22.5</v>
      </c>
    </row>
    <row r="26" spans="1:10" ht="12" customHeight="1">
      <c r="A26" s="246" t="s">
        <v>36</v>
      </c>
      <c r="B26" s="162">
        <v>41054</v>
      </c>
      <c r="C26" s="246" t="s">
        <v>355</v>
      </c>
      <c r="D26" s="246" t="s">
        <v>23</v>
      </c>
      <c r="E26" s="268" t="s">
        <v>484</v>
      </c>
      <c r="F26" s="268" t="s">
        <v>261</v>
      </c>
      <c r="G26" s="268" t="s">
        <v>484</v>
      </c>
      <c r="H26" s="54" t="s">
        <v>249</v>
      </c>
      <c r="I26" s="163">
        <v>17</v>
      </c>
      <c r="J26" s="163">
        <v>18</v>
      </c>
    </row>
    <row r="27" spans="1:10" ht="12" customHeight="1">
      <c r="A27" s="246" t="s">
        <v>36</v>
      </c>
      <c r="B27" s="162">
        <v>41054</v>
      </c>
      <c r="C27" s="246" t="s">
        <v>355</v>
      </c>
      <c r="D27" s="246" t="s">
        <v>23</v>
      </c>
      <c r="E27" s="268" t="s">
        <v>484</v>
      </c>
      <c r="F27" s="268" t="s">
        <v>339</v>
      </c>
      <c r="G27" s="268" t="s">
        <v>484</v>
      </c>
      <c r="H27" s="54" t="s">
        <v>249</v>
      </c>
      <c r="I27" s="163">
        <v>19</v>
      </c>
      <c r="J27" s="163">
        <v>19</v>
      </c>
    </row>
    <row r="28" spans="1:10" ht="12" customHeight="1">
      <c r="A28" s="246" t="s">
        <v>36</v>
      </c>
      <c r="B28" s="162">
        <v>41054</v>
      </c>
      <c r="C28" s="246" t="s">
        <v>342</v>
      </c>
      <c r="D28" s="246" t="s">
        <v>23</v>
      </c>
      <c r="E28" s="268" t="s">
        <v>484</v>
      </c>
      <c r="F28" s="268" t="s">
        <v>343</v>
      </c>
      <c r="G28" s="268" t="s">
        <v>484</v>
      </c>
      <c r="H28" s="54" t="s">
        <v>249</v>
      </c>
      <c r="I28" s="163">
        <v>17</v>
      </c>
      <c r="J28" s="163">
        <v>19</v>
      </c>
    </row>
    <row r="29" spans="1:10" ht="12" customHeight="1">
      <c r="A29" s="246" t="s">
        <v>36</v>
      </c>
      <c r="B29" s="162">
        <v>41054</v>
      </c>
      <c r="C29" s="246" t="s">
        <v>342</v>
      </c>
      <c r="D29" s="246" t="s">
        <v>23</v>
      </c>
      <c r="E29" s="268" t="s">
        <v>484</v>
      </c>
      <c r="F29" s="268" t="s">
        <v>339</v>
      </c>
      <c r="G29" s="268" t="s">
        <v>484</v>
      </c>
      <c r="H29" s="54" t="s">
        <v>249</v>
      </c>
      <c r="I29" s="163">
        <v>18.5</v>
      </c>
      <c r="J29" s="163">
        <v>19</v>
      </c>
    </row>
    <row r="30" spans="1:10" ht="12" customHeight="1">
      <c r="A30" s="246" t="s">
        <v>36</v>
      </c>
      <c r="B30" s="162">
        <v>41054</v>
      </c>
      <c r="C30" s="246" t="s">
        <v>278</v>
      </c>
      <c r="D30" s="246" t="s">
        <v>23</v>
      </c>
      <c r="E30" s="268" t="s">
        <v>484</v>
      </c>
      <c r="F30" s="268" t="s">
        <v>264</v>
      </c>
      <c r="G30" s="268" t="s">
        <v>484</v>
      </c>
      <c r="H30" s="54" t="s">
        <v>249</v>
      </c>
      <c r="I30" s="163">
        <v>19.5</v>
      </c>
      <c r="J30" s="163">
        <v>19.5</v>
      </c>
    </row>
    <row r="31" spans="1:10" ht="12" customHeight="1">
      <c r="A31" s="246" t="s">
        <v>36</v>
      </c>
      <c r="B31" s="162">
        <v>41054</v>
      </c>
      <c r="C31" s="246" t="s">
        <v>278</v>
      </c>
      <c r="D31" s="246" t="s">
        <v>23</v>
      </c>
      <c r="E31" s="268" t="s">
        <v>484</v>
      </c>
      <c r="F31" s="268" t="s">
        <v>343</v>
      </c>
      <c r="G31" s="268" t="s">
        <v>484</v>
      </c>
      <c r="H31" s="54" t="s">
        <v>249</v>
      </c>
      <c r="I31" s="163">
        <v>17</v>
      </c>
      <c r="J31" s="163">
        <v>18.5</v>
      </c>
    </row>
    <row r="32" spans="1:10" ht="12" customHeight="1">
      <c r="A32" s="246" t="s">
        <v>36</v>
      </c>
      <c r="B32" s="162">
        <v>41054</v>
      </c>
      <c r="C32" s="246" t="s">
        <v>287</v>
      </c>
      <c r="D32" s="246" t="s">
        <v>29</v>
      </c>
      <c r="E32" s="268" t="s">
        <v>484</v>
      </c>
      <c r="F32" s="268" t="s">
        <v>264</v>
      </c>
      <c r="G32" s="268" t="s">
        <v>484</v>
      </c>
      <c r="H32" s="54" t="s">
        <v>249</v>
      </c>
      <c r="I32" s="163">
        <v>14.5</v>
      </c>
      <c r="J32" s="163">
        <v>18</v>
      </c>
    </row>
    <row r="33" spans="1:10" ht="12" customHeight="1">
      <c r="A33" s="246" t="s">
        <v>36</v>
      </c>
      <c r="B33" s="162">
        <v>41054</v>
      </c>
      <c r="C33" s="246" t="s">
        <v>287</v>
      </c>
      <c r="D33" s="246" t="s">
        <v>29</v>
      </c>
      <c r="E33" s="268" t="s">
        <v>484</v>
      </c>
      <c r="F33" s="268" t="s">
        <v>284</v>
      </c>
      <c r="G33" s="268" t="s">
        <v>484</v>
      </c>
      <c r="H33" s="54" t="s">
        <v>249</v>
      </c>
      <c r="I33" s="163">
        <v>13.75</v>
      </c>
      <c r="J33" s="163">
        <v>16.5</v>
      </c>
    </row>
    <row r="34" spans="1:10" ht="12" customHeight="1">
      <c r="A34" s="246" t="s">
        <v>36</v>
      </c>
      <c r="B34" s="162">
        <v>41054</v>
      </c>
      <c r="C34" s="246" t="s">
        <v>287</v>
      </c>
      <c r="D34" s="246" t="s">
        <v>29</v>
      </c>
      <c r="E34" s="268" t="s">
        <v>484</v>
      </c>
      <c r="F34" s="268" t="s">
        <v>345</v>
      </c>
      <c r="G34" s="268" t="s">
        <v>484</v>
      </c>
      <c r="H34" s="54" t="s">
        <v>249</v>
      </c>
      <c r="I34" s="163">
        <v>14.5</v>
      </c>
      <c r="J34" s="163">
        <v>15.5</v>
      </c>
    </row>
    <row r="35" spans="1:10" ht="12" customHeight="1">
      <c r="A35" s="246" t="s">
        <v>36</v>
      </c>
      <c r="B35" s="162">
        <v>41054</v>
      </c>
      <c r="C35" s="246" t="s">
        <v>287</v>
      </c>
      <c r="D35" s="246" t="s">
        <v>29</v>
      </c>
      <c r="E35" s="268" t="s">
        <v>484</v>
      </c>
      <c r="F35" s="268" t="s">
        <v>439</v>
      </c>
      <c r="G35" s="268" t="s">
        <v>484</v>
      </c>
      <c r="H35" s="54" t="s">
        <v>249</v>
      </c>
      <c r="I35" s="163">
        <v>16.3</v>
      </c>
      <c r="J35" s="163">
        <v>16.3</v>
      </c>
    </row>
    <row r="36" spans="1:10" ht="12" customHeight="1">
      <c r="A36" s="246" t="s">
        <v>36</v>
      </c>
      <c r="B36" s="162">
        <v>41054</v>
      </c>
      <c r="C36" s="246" t="s">
        <v>287</v>
      </c>
      <c r="D36" s="246" t="s">
        <v>29</v>
      </c>
      <c r="E36" s="268" t="s">
        <v>484</v>
      </c>
      <c r="F36" s="268" t="s">
        <v>262</v>
      </c>
      <c r="G36" s="268" t="s">
        <v>484</v>
      </c>
      <c r="H36" s="54" t="s">
        <v>249</v>
      </c>
      <c r="I36" s="163">
        <v>16.8</v>
      </c>
      <c r="J36" s="163">
        <v>19</v>
      </c>
    </row>
    <row r="37" spans="1:10" ht="12" customHeight="1">
      <c r="A37" s="246" t="s">
        <v>36</v>
      </c>
      <c r="B37" s="162">
        <v>41054</v>
      </c>
      <c r="C37" s="246" t="s">
        <v>287</v>
      </c>
      <c r="D37" s="246" t="s">
        <v>29</v>
      </c>
      <c r="E37" s="268" t="s">
        <v>484</v>
      </c>
      <c r="F37" s="268" t="s">
        <v>326</v>
      </c>
      <c r="G37" s="268" t="s">
        <v>484</v>
      </c>
      <c r="H37" s="54" t="s">
        <v>249</v>
      </c>
      <c r="I37" s="163">
        <v>16</v>
      </c>
      <c r="J37" s="163">
        <v>19</v>
      </c>
    </row>
    <row r="38" spans="1:10" ht="12" customHeight="1">
      <c r="A38" s="246" t="s">
        <v>36</v>
      </c>
      <c r="B38" s="162">
        <v>41054</v>
      </c>
      <c r="C38" s="246" t="s">
        <v>346</v>
      </c>
      <c r="D38" s="246" t="s">
        <v>29</v>
      </c>
      <c r="E38" s="268" t="s">
        <v>484</v>
      </c>
      <c r="F38" s="268" t="s">
        <v>262</v>
      </c>
      <c r="G38" s="268" t="s">
        <v>484</v>
      </c>
      <c r="H38" s="54" t="s">
        <v>288</v>
      </c>
      <c r="I38" s="163">
        <v>20</v>
      </c>
      <c r="J38" s="163">
        <v>21.3</v>
      </c>
    </row>
    <row r="39" spans="1:10" ht="12" customHeight="1">
      <c r="A39" s="246" t="s">
        <v>36</v>
      </c>
      <c r="B39" s="162">
        <v>41054</v>
      </c>
      <c r="C39" s="246" t="s">
        <v>346</v>
      </c>
      <c r="D39" s="246" t="s">
        <v>29</v>
      </c>
      <c r="E39" s="268" t="s">
        <v>484</v>
      </c>
      <c r="F39" s="268" t="s">
        <v>440</v>
      </c>
      <c r="G39" s="268" t="s">
        <v>484</v>
      </c>
      <c r="H39" s="54" t="s">
        <v>288</v>
      </c>
      <c r="I39" s="163">
        <v>20</v>
      </c>
      <c r="J39" s="163">
        <v>21.3</v>
      </c>
    </row>
    <row r="40" spans="1:10" ht="12" customHeight="1">
      <c r="A40" s="246" t="s">
        <v>36</v>
      </c>
      <c r="B40" s="162">
        <v>41054</v>
      </c>
      <c r="C40" s="246" t="s">
        <v>347</v>
      </c>
      <c r="D40" s="246" t="s">
        <v>29</v>
      </c>
      <c r="E40" s="268" t="s">
        <v>484</v>
      </c>
      <c r="F40" s="268" t="s">
        <v>441</v>
      </c>
      <c r="G40" s="268" t="s">
        <v>484</v>
      </c>
      <c r="H40" s="54" t="s">
        <v>249</v>
      </c>
      <c r="I40" s="163">
        <v>22.3</v>
      </c>
      <c r="J40" s="163">
        <v>22.3</v>
      </c>
    </row>
    <row r="41" spans="1:10" ht="12" customHeight="1">
      <c r="A41" s="246" t="s">
        <v>36</v>
      </c>
      <c r="B41" s="162">
        <v>41054</v>
      </c>
      <c r="C41" s="246" t="s">
        <v>278</v>
      </c>
      <c r="D41" s="246" t="s">
        <v>29</v>
      </c>
      <c r="E41" s="268" t="s">
        <v>484</v>
      </c>
      <c r="F41" s="268" t="s">
        <v>267</v>
      </c>
      <c r="G41" s="268" t="s">
        <v>484</v>
      </c>
      <c r="H41" s="54" t="s">
        <v>288</v>
      </c>
      <c r="I41" s="163">
        <v>18</v>
      </c>
      <c r="J41" s="163">
        <v>18.8</v>
      </c>
    </row>
    <row r="42" spans="1:10" ht="12" customHeight="1">
      <c r="A42" s="246" t="s">
        <v>36</v>
      </c>
      <c r="B42" s="162">
        <v>41054</v>
      </c>
      <c r="C42" s="246" t="s">
        <v>278</v>
      </c>
      <c r="D42" s="246" t="s">
        <v>29</v>
      </c>
      <c r="E42" s="268" t="s">
        <v>484</v>
      </c>
      <c r="F42" s="268" t="s">
        <v>442</v>
      </c>
      <c r="G42" s="268" t="s">
        <v>484</v>
      </c>
      <c r="H42" s="54" t="s">
        <v>288</v>
      </c>
      <c r="I42" s="163">
        <v>17</v>
      </c>
      <c r="J42" s="163">
        <v>17.8</v>
      </c>
    </row>
    <row r="43" spans="1:10" ht="12" customHeight="1">
      <c r="A43" s="246" t="s">
        <v>36</v>
      </c>
      <c r="B43" s="162">
        <v>41054</v>
      </c>
      <c r="C43" s="246" t="s">
        <v>278</v>
      </c>
      <c r="D43" s="246" t="s">
        <v>29</v>
      </c>
      <c r="E43" s="268" t="s">
        <v>484</v>
      </c>
      <c r="F43" s="268" t="s">
        <v>327</v>
      </c>
      <c r="G43" s="268" t="s">
        <v>484</v>
      </c>
      <c r="H43" s="54" t="s">
        <v>288</v>
      </c>
      <c r="I43" s="163">
        <v>16</v>
      </c>
      <c r="J43" s="163">
        <v>16</v>
      </c>
    </row>
    <row r="44" spans="1:10" ht="12" customHeight="1">
      <c r="A44" s="246" t="s">
        <v>36</v>
      </c>
      <c r="B44" s="162">
        <v>41054</v>
      </c>
      <c r="C44" s="246" t="s">
        <v>278</v>
      </c>
      <c r="D44" s="246" t="s">
        <v>29</v>
      </c>
      <c r="E44" s="268" t="s">
        <v>484</v>
      </c>
      <c r="F44" s="268" t="s">
        <v>262</v>
      </c>
      <c r="G44" s="268" t="s">
        <v>484</v>
      </c>
      <c r="H44" s="54" t="s">
        <v>288</v>
      </c>
      <c r="I44" s="163">
        <v>17</v>
      </c>
      <c r="J44" s="163">
        <v>19.8</v>
      </c>
    </row>
    <row r="45" spans="1:10" ht="12" customHeight="1">
      <c r="A45" s="246" t="s">
        <v>36</v>
      </c>
      <c r="B45" s="162">
        <v>41054</v>
      </c>
      <c r="C45" s="246" t="s">
        <v>278</v>
      </c>
      <c r="D45" s="246" t="s">
        <v>29</v>
      </c>
      <c r="E45" s="268" t="s">
        <v>484</v>
      </c>
      <c r="F45" s="268" t="s">
        <v>443</v>
      </c>
      <c r="G45" s="268" t="s">
        <v>484</v>
      </c>
      <c r="H45" s="54" t="s">
        <v>288</v>
      </c>
      <c r="I45" s="163">
        <v>17.8</v>
      </c>
      <c r="J45" s="163">
        <v>20</v>
      </c>
    </row>
    <row r="46" spans="1:10" ht="12" customHeight="1">
      <c r="A46" s="246" t="s">
        <v>36</v>
      </c>
      <c r="B46" s="162">
        <v>41054</v>
      </c>
      <c r="C46" s="246" t="s">
        <v>355</v>
      </c>
      <c r="D46" s="269" t="s">
        <v>493</v>
      </c>
      <c r="E46" s="268" t="s">
        <v>484</v>
      </c>
      <c r="F46" s="268" t="s">
        <v>283</v>
      </c>
      <c r="G46" s="268" t="s">
        <v>484</v>
      </c>
      <c r="H46" s="54" t="s">
        <v>249</v>
      </c>
      <c r="I46" s="163">
        <v>17.75</v>
      </c>
      <c r="J46" s="163">
        <v>17.75</v>
      </c>
    </row>
    <row r="47" spans="1:10" ht="12" customHeight="1">
      <c r="A47" s="246" t="s">
        <v>36</v>
      </c>
      <c r="B47" s="162">
        <v>41054</v>
      </c>
      <c r="C47" s="246" t="s">
        <v>266</v>
      </c>
      <c r="D47" s="269" t="s">
        <v>493</v>
      </c>
      <c r="E47" s="268" t="s">
        <v>484</v>
      </c>
      <c r="F47" s="268" t="s">
        <v>444</v>
      </c>
      <c r="G47" s="268" t="s">
        <v>484</v>
      </c>
      <c r="H47" s="54" t="s">
        <v>249</v>
      </c>
      <c r="I47" s="163">
        <v>13.3</v>
      </c>
      <c r="J47" s="163">
        <v>17.5</v>
      </c>
    </row>
    <row r="48" spans="1:10" ht="12" customHeight="1">
      <c r="A48" s="246" t="s">
        <v>36</v>
      </c>
      <c r="B48" s="162">
        <v>41054</v>
      </c>
      <c r="C48" s="246" t="s">
        <v>266</v>
      </c>
      <c r="D48" s="269" t="s">
        <v>493</v>
      </c>
      <c r="E48" s="268" t="s">
        <v>484</v>
      </c>
      <c r="F48" s="268" t="s">
        <v>445</v>
      </c>
      <c r="G48" s="268" t="s">
        <v>484</v>
      </c>
      <c r="H48" s="54" t="s">
        <v>249</v>
      </c>
      <c r="I48" s="163">
        <v>13.5</v>
      </c>
      <c r="J48" s="163">
        <v>16</v>
      </c>
    </row>
    <row r="49" spans="1:10" ht="12" customHeight="1">
      <c r="A49" s="246" t="s">
        <v>36</v>
      </c>
      <c r="B49" s="162">
        <v>41054</v>
      </c>
      <c r="C49" s="246" t="s">
        <v>266</v>
      </c>
      <c r="D49" s="269" t="s">
        <v>493</v>
      </c>
      <c r="E49" s="268" t="s">
        <v>484</v>
      </c>
      <c r="F49" s="268" t="s">
        <v>446</v>
      </c>
      <c r="G49" s="268" t="s">
        <v>484</v>
      </c>
      <c r="H49" s="54" t="s">
        <v>249</v>
      </c>
      <c r="I49" s="163">
        <v>16</v>
      </c>
      <c r="J49" s="163">
        <v>16.75</v>
      </c>
    </row>
    <row r="50" spans="1:10" ht="12" customHeight="1">
      <c r="A50" s="246" t="s">
        <v>36</v>
      </c>
      <c r="B50" s="162">
        <v>41054</v>
      </c>
      <c r="C50" s="246" t="s">
        <v>266</v>
      </c>
      <c r="D50" s="269" t="s">
        <v>493</v>
      </c>
      <c r="E50" s="268" t="s">
        <v>484</v>
      </c>
      <c r="F50" s="268" t="s">
        <v>263</v>
      </c>
      <c r="G50" s="268" t="s">
        <v>484</v>
      </c>
      <c r="H50" s="54" t="s">
        <v>249</v>
      </c>
      <c r="I50" s="163">
        <v>15.3</v>
      </c>
      <c r="J50" s="163">
        <v>18</v>
      </c>
    </row>
    <row r="51" spans="1:10" ht="12" customHeight="1">
      <c r="A51" s="246" t="s">
        <v>36</v>
      </c>
      <c r="B51" s="162">
        <v>41054</v>
      </c>
      <c r="C51" s="246" t="s">
        <v>266</v>
      </c>
      <c r="D51" s="269" t="s">
        <v>493</v>
      </c>
      <c r="E51" s="268" t="s">
        <v>484</v>
      </c>
      <c r="F51" s="268" t="s">
        <v>339</v>
      </c>
      <c r="G51" s="268" t="s">
        <v>484</v>
      </c>
      <c r="H51" s="54" t="s">
        <v>249</v>
      </c>
      <c r="I51" s="163">
        <v>14.3</v>
      </c>
      <c r="J51" s="163">
        <v>20</v>
      </c>
    </row>
    <row r="52" spans="1:10" ht="12" customHeight="1">
      <c r="A52" s="246" t="s">
        <v>36</v>
      </c>
      <c r="B52" s="162">
        <v>41054</v>
      </c>
      <c r="C52" s="246" t="s">
        <v>287</v>
      </c>
      <c r="D52" s="269" t="s">
        <v>493</v>
      </c>
      <c r="E52" s="268" t="s">
        <v>484</v>
      </c>
      <c r="F52" s="268" t="s">
        <v>284</v>
      </c>
      <c r="G52" s="268" t="s">
        <v>484</v>
      </c>
      <c r="H52" s="54" t="s">
        <v>249</v>
      </c>
      <c r="I52" s="163">
        <v>17</v>
      </c>
      <c r="J52" s="163">
        <v>17.5</v>
      </c>
    </row>
    <row r="53" spans="1:10" ht="12" customHeight="1">
      <c r="A53" s="246" t="s">
        <v>36</v>
      </c>
      <c r="B53" s="162">
        <v>41054</v>
      </c>
      <c r="C53" s="246" t="s">
        <v>287</v>
      </c>
      <c r="D53" s="269" t="s">
        <v>493</v>
      </c>
      <c r="E53" s="268" t="s">
        <v>484</v>
      </c>
      <c r="F53" s="268" t="s">
        <v>445</v>
      </c>
      <c r="G53" s="268" t="s">
        <v>484</v>
      </c>
      <c r="H53" s="54" t="s">
        <v>249</v>
      </c>
      <c r="I53" s="163">
        <v>15.8</v>
      </c>
      <c r="J53" s="163">
        <v>17</v>
      </c>
    </row>
    <row r="54" spans="1:10" ht="12" customHeight="1">
      <c r="A54" s="246" t="s">
        <v>36</v>
      </c>
      <c r="B54" s="162">
        <v>41054</v>
      </c>
      <c r="C54" s="246" t="s">
        <v>287</v>
      </c>
      <c r="D54" s="269" t="s">
        <v>493</v>
      </c>
      <c r="E54" s="268" t="s">
        <v>484</v>
      </c>
      <c r="F54" s="268" t="s">
        <v>447</v>
      </c>
      <c r="G54" s="268" t="s">
        <v>484</v>
      </c>
      <c r="H54" s="54" t="s">
        <v>249</v>
      </c>
      <c r="I54" s="163">
        <v>18</v>
      </c>
      <c r="J54" s="163">
        <v>19</v>
      </c>
    </row>
    <row r="55" spans="1:10" ht="12" customHeight="1">
      <c r="A55" s="246" t="s">
        <v>89</v>
      </c>
      <c r="B55" s="162">
        <v>41054</v>
      </c>
      <c r="C55" s="246" t="s">
        <v>448</v>
      </c>
      <c r="D55" s="269" t="s">
        <v>493</v>
      </c>
      <c r="E55" s="268" t="s">
        <v>484</v>
      </c>
      <c r="F55" s="268" t="s">
        <v>449</v>
      </c>
      <c r="G55" s="268" t="s">
        <v>484</v>
      </c>
      <c r="H55" s="54" t="s">
        <v>43</v>
      </c>
      <c r="I55" s="163">
        <v>11.5</v>
      </c>
      <c r="J55" s="163">
        <v>12.5</v>
      </c>
    </row>
    <row r="56" spans="1:10" ht="12" customHeight="1">
      <c r="A56" s="246" t="s">
        <v>89</v>
      </c>
      <c r="B56" s="162">
        <v>41054</v>
      </c>
      <c r="C56" s="246" t="s">
        <v>448</v>
      </c>
      <c r="D56" s="269" t="s">
        <v>493</v>
      </c>
      <c r="E56" s="268" t="s">
        <v>484</v>
      </c>
      <c r="F56" s="268" t="s">
        <v>450</v>
      </c>
      <c r="G56" s="268" t="s">
        <v>484</v>
      </c>
      <c r="H56" s="54" t="s">
        <v>43</v>
      </c>
      <c r="I56" s="163">
        <v>11.5</v>
      </c>
      <c r="J56" s="163">
        <v>14</v>
      </c>
    </row>
    <row r="57" spans="1:10" ht="12" customHeight="1">
      <c r="A57" s="246" t="s">
        <v>89</v>
      </c>
      <c r="B57" s="162">
        <v>41054</v>
      </c>
      <c r="C57" s="246" t="s">
        <v>448</v>
      </c>
      <c r="D57" s="269" t="s">
        <v>493</v>
      </c>
      <c r="E57" s="268" t="s">
        <v>484</v>
      </c>
      <c r="F57" s="268" t="s">
        <v>451</v>
      </c>
      <c r="G57" s="268" t="s">
        <v>484</v>
      </c>
      <c r="H57" s="54" t="s">
        <v>43</v>
      </c>
      <c r="I57" s="163">
        <v>12.5</v>
      </c>
      <c r="J57" s="163">
        <v>14</v>
      </c>
    </row>
    <row r="58" spans="1:10" ht="12" customHeight="1">
      <c r="A58" s="246" t="s">
        <v>37</v>
      </c>
      <c r="B58" s="162">
        <v>41054</v>
      </c>
      <c r="C58" s="269" t="s">
        <v>491</v>
      </c>
      <c r="D58" s="246" t="s">
        <v>38</v>
      </c>
      <c r="E58" s="268" t="s">
        <v>484</v>
      </c>
      <c r="F58" s="268" t="s">
        <v>344</v>
      </c>
      <c r="G58" s="268" t="s">
        <v>484</v>
      </c>
      <c r="H58" s="54" t="s">
        <v>249</v>
      </c>
      <c r="I58" s="163">
        <v>17</v>
      </c>
      <c r="J58" s="163">
        <v>17.5</v>
      </c>
    </row>
    <row r="59" spans="1:10" ht="12" customHeight="1">
      <c r="A59" s="246" t="s">
        <v>37</v>
      </c>
      <c r="B59" s="162">
        <v>41054</v>
      </c>
      <c r="C59" s="269" t="s">
        <v>491</v>
      </c>
      <c r="D59" s="246" t="s">
        <v>38</v>
      </c>
      <c r="E59" s="268" t="s">
        <v>484</v>
      </c>
      <c r="F59" s="268" t="s">
        <v>283</v>
      </c>
      <c r="G59" s="268" t="s">
        <v>484</v>
      </c>
      <c r="H59" s="54" t="s">
        <v>249</v>
      </c>
      <c r="I59" s="163">
        <v>18</v>
      </c>
      <c r="J59" s="163">
        <v>18</v>
      </c>
    </row>
    <row r="60" spans="1:10" ht="12" customHeight="1">
      <c r="A60" s="246" t="s">
        <v>37</v>
      </c>
      <c r="B60" s="162">
        <v>41054</v>
      </c>
      <c r="C60" s="246" t="s">
        <v>452</v>
      </c>
      <c r="D60" s="246" t="s">
        <v>38</v>
      </c>
      <c r="E60" s="268" t="s">
        <v>484</v>
      </c>
      <c r="F60" s="268" t="s">
        <v>251</v>
      </c>
      <c r="G60" s="268" t="s">
        <v>484</v>
      </c>
      <c r="H60" s="54" t="s">
        <v>43</v>
      </c>
      <c r="I60" s="163">
        <v>16.2</v>
      </c>
      <c r="J60" s="163">
        <v>16.2</v>
      </c>
    </row>
    <row r="61" spans="1:10" ht="12" customHeight="1">
      <c r="A61" s="246" t="s">
        <v>37</v>
      </c>
      <c r="B61" s="162">
        <v>41054</v>
      </c>
      <c r="C61" s="246" t="s">
        <v>349</v>
      </c>
      <c r="D61" s="246" t="s">
        <v>29</v>
      </c>
      <c r="E61" s="268" t="s">
        <v>484</v>
      </c>
      <c r="F61" s="268" t="s">
        <v>283</v>
      </c>
      <c r="G61" s="268" t="s">
        <v>484</v>
      </c>
      <c r="H61" s="54" t="s">
        <v>43</v>
      </c>
      <c r="I61" s="163">
        <v>15.25</v>
      </c>
      <c r="J61" s="163">
        <v>15.25</v>
      </c>
    </row>
    <row r="62" spans="1:10" ht="12" customHeight="1">
      <c r="A62" s="246" t="s">
        <v>37</v>
      </c>
      <c r="B62" s="162">
        <v>41054</v>
      </c>
      <c r="C62" s="269" t="s">
        <v>492</v>
      </c>
      <c r="D62" s="246" t="s">
        <v>29</v>
      </c>
      <c r="E62" s="268" t="s">
        <v>484</v>
      </c>
      <c r="F62" s="268" t="s">
        <v>453</v>
      </c>
      <c r="G62" s="268" t="s">
        <v>484</v>
      </c>
      <c r="H62" s="54" t="s">
        <v>43</v>
      </c>
      <c r="I62" s="163">
        <v>15.5</v>
      </c>
      <c r="J62" s="163">
        <v>15.5</v>
      </c>
    </row>
    <row r="63" spans="1:10" ht="12" customHeight="1">
      <c r="A63" s="246" t="s">
        <v>37</v>
      </c>
      <c r="B63" s="162">
        <v>41054</v>
      </c>
      <c r="C63" s="269" t="s">
        <v>492</v>
      </c>
      <c r="D63" s="269" t="s">
        <v>493</v>
      </c>
      <c r="E63" s="268" t="s">
        <v>484</v>
      </c>
      <c r="F63" s="268" t="s">
        <v>454</v>
      </c>
      <c r="G63" s="268" t="s">
        <v>484</v>
      </c>
      <c r="H63" s="54" t="s">
        <v>250</v>
      </c>
      <c r="I63" s="163">
        <v>14</v>
      </c>
      <c r="J63" s="163">
        <v>14</v>
      </c>
    </row>
    <row r="64" spans="1:10" ht="12" customHeight="1">
      <c r="A64" s="246" t="s">
        <v>350</v>
      </c>
      <c r="B64" s="162">
        <v>41054</v>
      </c>
      <c r="C64" s="246" t="s">
        <v>351</v>
      </c>
      <c r="D64" s="269" t="s">
        <v>493</v>
      </c>
      <c r="E64" s="268" t="s">
        <v>484</v>
      </c>
      <c r="F64" s="268" t="s">
        <v>321</v>
      </c>
      <c r="G64" s="268" t="s">
        <v>484</v>
      </c>
      <c r="H64" s="54" t="s">
        <v>455</v>
      </c>
      <c r="I64" s="163">
        <v>18.5</v>
      </c>
      <c r="J64" s="163">
        <v>18.5</v>
      </c>
    </row>
    <row r="65" spans="1:10" ht="12" customHeight="1">
      <c r="A65" s="246" t="s">
        <v>350</v>
      </c>
      <c r="B65" s="162">
        <v>41054</v>
      </c>
      <c r="C65" s="246" t="s">
        <v>351</v>
      </c>
      <c r="D65" s="269" t="s">
        <v>493</v>
      </c>
      <c r="E65" s="268" t="s">
        <v>484</v>
      </c>
      <c r="F65" s="268" t="s">
        <v>456</v>
      </c>
      <c r="G65" s="268" t="s">
        <v>484</v>
      </c>
      <c r="H65" s="54" t="s">
        <v>455</v>
      </c>
      <c r="I65" s="163">
        <v>18.5</v>
      </c>
      <c r="J65" s="163">
        <v>18.5</v>
      </c>
    </row>
    <row r="66" spans="1:10" ht="12" customHeight="1">
      <c r="A66" s="246" t="s">
        <v>350</v>
      </c>
      <c r="B66" s="162">
        <v>41054</v>
      </c>
      <c r="C66" s="246" t="s">
        <v>351</v>
      </c>
      <c r="D66" s="269" t="s">
        <v>493</v>
      </c>
      <c r="E66" s="268" t="s">
        <v>484</v>
      </c>
      <c r="F66" s="268" t="s">
        <v>457</v>
      </c>
      <c r="G66" s="268" t="s">
        <v>484</v>
      </c>
      <c r="H66" s="54" t="s">
        <v>455</v>
      </c>
      <c r="I66" s="163">
        <v>13.5</v>
      </c>
      <c r="J66" s="163">
        <v>18.5</v>
      </c>
    </row>
    <row r="67" spans="1:10" ht="12" customHeight="1">
      <c r="A67" s="246" t="s">
        <v>350</v>
      </c>
      <c r="B67" s="162">
        <v>41054</v>
      </c>
      <c r="C67" s="246" t="s">
        <v>351</v>
      </c>
      <c r="D67" s="269" t="s">
        <v>493</v>
      </c>
      <c r="E67" s="268" t="s">
        <v>484</v>
      </c>
      <c r="F67" s="268" t="s">
        <v>458</v>
      </c>
      <c r="G67" s="268" t="s">
        <v>484</v>
      </c>
      <c r="H67" s="54" t="s">
        <v>455</v>
      </c>
      <c r="I67" s="163">
        <v>12</v>
      </c>
      <c r="J67" s="163">
        <v>15</v>
      </c>
    </row>
    <row r="68" spans="1:10" ht="12" customHeight="1">
      <c r="A68" s="246" t="s">
        <v>350</v>
      </c>
      <c r="B68" s="162">
        <v>41054</v>
      </c>
      <c r="C68" s="246" t="s">
        <v>351</v>
      </c>
      <c r="D68" s="269" t="s">
        <v>493</v>
      </c>
      <c r="E68" s="268" t="s">
        <v>484</v>
      </c>
      <c r="F68" s="268" t="s">
        <v>459</v>
      </c>
      <c r="G68" s="268" t="s">
        <v>484</v>
      </c>
      <c r="H68" s="54" t="s">
        <v>455</v>
      </c>
      <c r="I68" s="163">
        <v>11</v>
      </c>
      <c r="J68" s="163">
        <v>13.3</v>
      </c>
    </row>
    <row r="69" spans="1:10" ht="12" customHeight="1">
      <c r="A69" s="246" t="s">
        <v>350</v>
      </c>
      <c r="B69" s="162">
        <v>41054</v>
      </c>
      <c r="C69" s="246" t="s">
        <v>460</v>
      </c>
      <c r="D69" s="269" t="s">
        <v>493</v>
      </c>
      <c r="E69" s="268" t="s">
        <v>484</v>
      </c>
      <c r="F69" s="268" t="s">
        <v>461</v>
      </c>
      <c r="G69" s="268" t="s">
        <v>484</v>
      </c>
      <c r="H69" s="54" t="s">
        <v>455</v>
      </c>
      <c r="I69" s="163">
        <v>14.5</v>
      </c>
      <c r="J69" s="163">
        <v>16.5</v>
      </c>
    </row>
    <row r="70" spans="1:10" ht="12" customHeight="1">
      <c r="A70" s="246" t="s">
        <v>39</v>
      </c>
      <c r="B70" s="162">
        <v>41054</v>
      </c>
      <c r="C70" s="269" t="s">
        <v>488</v>
      </c>
      <c r="D70" s="246" t="s">
        <v>29</v>
      </c>
      <c r="E70" s="268" t="s">
        <v>484</v>
      </c>
      <c r="F70" s="268" t="s">
        <v>182</v>
      </c>
      <c r="G70" s="268" t="s">
        <v>484</v>
      </c>
      <c r="H70" s="54" t="s">
        <v>44</v>
      </c>
      <c r="I70" s="163">
        <v>11</v>
      </c>
      <c r="J70" s="163">
        <v>14.5</v>
      </c>
    </row>
    <row r="71" spans="1:10" ht="12" customHeight="1">
      <c r="A71" s="246" t="s">
        <v>39</v>
      </c>
      <c r="B71" s="162">
        <v>41054</v>
      </c>
      <c r="C71" s="246" t="s">
        <v>192</v>
      </c>
      <c r="D71" s="246" t="s">
        <v>29</v>
      </c>
      <c r="E71" s="268" t="s">
        <v>484</v>
      </c>
      <c r="F71" s="268" t="s">
        <v>182</v>
      </c>
      <c r="G71" s="268" t="s">
        <v>484</v>
      </c>
      <c r="H71" s="54" t="s">
        <v>44</v>
      </c>
      <c r="I71" s="163">
        <v>9.25</v>
      </c>
      <c r="J71" s="163">
        <v>10</v>
      </c>
    </row>
    <row r="72" spans="1:10" ht="12" customHeight="1">
      <c r="A72" s="246" t="s">
        <v>39</v>
      </c>
      <c r="B72" s="162">
        <v>41054</v>
      </c>
      <c r="C72" s="246" t="s">
        <v>192</v>
      </c>
      <c r="D72" s="246" t="s">
        <v>29</v>
      </c>
      <c r="E72" s="268" t="s">
        <v>484</v>
      </c>
      <c r="F72" s="268" t="s">
        <v>182</v>
      </c>
      <c r="G72" s="268" t="s">
        <v>484</v>
      </c>
      <c r="H72" s="54" t="s">
        <v>194</v>
      </c>
      <c r="I72" s="163">
        <v>14.65</v>
      </c>
      <c r="J72" s="163">
        <v>18.15</v>
      </c>
    </row>
    <row r="73" spans="1:10" ht="12" customHeight="1">
      <c r="A73" s="246" t="s">
        <v>39</v>
      </c>
      <c r="B73" s="162">
        <v>41054</v>
      </c>
      <c r="C73" s="246" t="s">
        <v>352</v>
      </c>
      <c r="D73" s="246" t="s">
        <v>29</v>
      </c>
      <c r="E73" s="268" t="s">
        <v>484</v>
      </c>
      <c r="F73" s="268" t="s">
        <v>182</v>
      </c>
      <c r="G73" s="268" t="s">
        <v>484</v>
      </c>
      <c r="H73" s="54" t="s">
        <v>44</v>
      </c>
      <c r="I73" s="163">
        <v>11</v>
      </c>
      <c r="J73" s="163">
        <v>13</v>
      </c>
    </row>
    <row r="74" spans="1:10" ht="12" customHeight="1">
      <c r="A74" s="246" t="s">
        <v>39</v>
      </c>
      <c r="B74" s="162">
        <v>41054</v>
      </c>
      <c r="C74" s="246" t="s">
        <v>353</v>
      </c>
      <c r="D74" s="269" t="s">
        <v>493</v>
      </c>
      <c r="E74" s="268" t="s">
        <v>484</v>
      </c>
      <c r="F74" s="268" t="s">
        <v>182</v>
      </c>
      <c r="G74" s="268" t="s">
        <v>484</v>
      </c>
      <c r="H74" s="54" t="s">
        <v>44</v>
      </c>
      <c r="I74" s="163">
        <v>8</v>
      </c>
      <c r="J74" s="163">
        <v>8.5</v>
      </c>
    </row>
    <row r="75" spans="1:10" ht="12" customHeight="1">
      <c r="A75" s="246" t="s">
        <v>39</v>
      </c>
      <c r="B75" s="162">
        <v>41054</v>
      </c>
      <c r="C75" s="246" t="s">
        <v>268</v>
      </c>
      <c r="D75" s="269" t="s">
        <v>493</v>
      </c>
      <c r="E75" s="268" t="s">
        <v>484</v>
      </c>
      <c r="F75" s="268" t="s">
        <v>182</v>
      </c>
      <c r="G75" s="268" t="s">
        <v>484</v>
      </c>
      <c r="H75" s="54" t="s">
        <v>44</v>
      </c>
      <c r="I75" s="163">
        <v>12</v>
      </c>
      <c r="J75" s="163">
        <v>12</v>
      </c>
    </row>
    <row r="76" spans="1:10" ht="12" customHeight="1">
      <c r="A76" s="246"/>
      <c r="B76" s="246"/>
      <c r="C76" s="246"/>
      <c r="D76" s="246"/>
      <c r="E76" s="246"/>
      <c r="F76" s="246"/>
      <c r="G76" s="246"/>
      <c r="H76" s="246"/>
      <c r="I76" s="246"/>
      <c r="J76" s="246"/>
    </row>
    <row r="77" spans="1:10" ht="12" customHeight="1">
      <c r="A77" s="269" t="s">
        <v>494</v>
      </c>
      <c r="B77" s="246"/>
      <c r="C77" s="246"/>
      <c r="D77" s="246"/>
      <c r="E77" s="246"/>
      <c r="F77" s="246"/>
      <c r="G77" s="246"/>
      <c r="H77" s="246"/>
      <c r="I77" s="246"/>
      <c r="J77" s="246"/>
    </row>
    <row r="78" spans="2:10" ht="12" customHeight="1">
      <c r="B78" s="246"/>
      <c r="C78" s="246"/>
      <c r="D78" s="246"/>
      <c r="E78" s="246"/>
      <c r="F78" s="246"/>
      <c r="G78" s="246"/>
      <c r="H78" s="246"/>
      <c r="I78" s="246"/>
      <c r="J78" s="246"/>
    </row>
    <row r="79" spans="1:10" ht="12" customHeight="1">
      <c r="A79" s="155"/>
      <c r="B79" s="162"/>
      <c r="C79" s="155"/>
      <c r="D79" s="155"/>
      <c r="E79" s="156"/>
      <c r="F79" s="154"/>
      <c r="G79" s="155"/>
      <c r="H79" s="155"/>
      <c r="I79" s="163"/>
      <c r="J79" s="163"/>
    </row>
    <row r="80" spans="1:10" ht="12" customHeight="1">
      <c r="A80" s="155"/>
      <c r="B80" s="162"/>
      <c r="C80" s="155"/>
      <c r="D80" s="155"/>
      <c r="E80" s="156"/>
      <c r="F80" s="154"/>
      <c r="G80" s="155"/>
      <c r="H80" s="155"/>
      <c r="I80" s="163"/>
      <c r="J80" s="163"/>
    </row>
    <row r="81" spans="1:10" ht="12.75">
      <c r="A81" s="155"/>
      <c r="B81" s="155"/>
      <c r="C81" s="155"/>
      <c r="D81" s="155"/>
      <c r="E81" s="155"/>
      <c r="F81" s="155"/>
      <c r="G81" s="155"/>
      <c r="H81" s="155"/>
      <c r="I81" s="155"/>
      <c r="J81" s="155"/>
    </row>
    <row r="82" spans="1:10" ht="12.75">
      <c r="A82" s="155"/>
      <c r="B82" s="155"/>
      <c r="C82" s="155"/>
      <c r="D82" s="155"/>
      <c r="E82" s="155"/>
      <c r="F82" s="155"/>
      <c r="G82" s="155"/>
      <c r="H82" s="155"/>
      <c r="I82" s="155"/>
      <c r="J82" s="155"/>
    </row>
    <row r="83" spans="1:10" ht="12.75">
      <c r="A83" s="155"/>
      <c r="B83" s="155"/>
      <c r="C83" s="155"/>
      <c r="D83" s="155"/>
      <c r="E83" s="155"/>
      <c r="F83" s="155"/>
      <c r="G83" s="155"/>
      <c r="H83" s="155"/>
      <c r="I83" s="155"/>
      <c r="J83" s="155"/>
    </row>
  </sheetData>
  <sheetProtection/>
  <mergeCells count="5">
    <mergeCell ref="A3:J3"/>
    <mergeCell ref="A2:J2"/>
    <mergeCell ref="A1:J1"/>
    <mergeCell ref="A4:J4"/>
    <mergeCell ref="I6:J6"/>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71" r:id="rId1"/>
  <headerFooter>
    <oddFooter>&amp;C&amp;"Arial,Normal"&amp;10 13</oddFooter>
  </headerFooter>
</worksheet>
</file>

<file path=xl/worksheets/sheet9.xml><?xml version="1.0" encoding="utf-8"?>
<worksheet xmlns="http://schemas.openxmlformats.org/spreadsheetml/2006/main" xmlns:r="http://schemas.openxmlformats.org/officeDocument/2006/relationships">
  <dimension ref="A1:K103"/>
  <sheetViews>
    <sheetView view="pageBreakPreview" zoomScaleSheetLayoutView="100" zoomScalePageLayoutView="0" workbookViewId="0" topLeftCell="A79">
      <selection activeCell="M10" sqref="M10"/>
    </sheetView>
  </sheetViews>
  <sheetFormatPr defaultColWidth="11.421875" defaultRowHeight="15"/>
  <cols>
    <col min="1" max="1" width="20.28125" style="5" customWidth="1"/>
    <col min="2" max="2" width="9.8515625" style="5" customWidth="1"/>
    <col min="3" max="3" width="17.57421875" style="5" customWidth="1"/>
    <col min="4" max="4" width="13.00390625" style="5" customWidth="1"/>
    <col min="5" max="5" width="9.57421875" style="5" customWidth="1"/>
    <col min="6" max="6" width="9.7109375" style="5" customWidth="1"/>
    <col min="7" max="7" width="19.7109375" style="5" customWidth="1"/>
    <col min="8" max="8" width="9.140625" style="5" customWidth="1"/>
    <col min="9" max="9" width="11.7109375" style="5" customWidth="1"/>
    <col min="10" max="10" width="9.140625" style="5" customWidth="1"/>
    <col min="11" max="11" width="10.57421875" style="11" customWidth="1"/>
    <col min="12" max="16384" width="11.421875" style="5" customWidth="1"/>
  </cols>
  <sheetData>
    <row r="1" spans="1:11" ht="12.75">
      <c r="A1" s="326" t="s">
        <v>137</v>
      </c>
      <c r="B1" s="326"/>
      <c r="C1" s="326"/>
      <c r="D1" s="326"/>
      <c r="E1" s="326"/>
      <c r="F1" s="326"/>
      <c r="G1" s="326"/>
      <c r="H1" s="326"/>
      <c r="I1" s="326"/>
      <c r="J1" s="326"/>
      <c r="K1" s="326"/>
    </row>
    <row r="2" spans="1:11" s="14" customFormat="1" ht="12.75">
      <c r="A2" s="326" t="s">
        <v>107</v>
      </c>
      <c r="B2" s="326"/>
      <c r="C2" s="326"/>
      <c r="D2" s="326"/>
      <c r="E2" s="326"/>
      <c r="F2" s="326"/>
      <c r="G2" s="326"/>
      <c r="H2" s="326"/>
      <c r="I2" s="326"/>
      <c r="J2" s="326"/>
      <c r="K2" s="326"/>
    </row>
    <row r="3" spans="1:11" ht="15" customHeight="1">
      <c r="A3" s="356" t="s">
        <v>395</v>
      </c>
      <c r="B3" s="356"/>
      <c r="C3" s="356"/>
      <c r="D3" s="356"/>
      <c r="E3" s="356"/>
      <c r="F3" s="356"/>
      <c r="G3" s="356"/>
      <c r="H3" s="356"/>
      <c r="I3" s="356"/>
      <c r="J3" s="356"/>
      <c r="K3" s="356"/>
    </row>
    <row r="4" spans="1:11" ht="12.75">
      <c r="A4" s="349" t="s">
        <v>497</v>
      </c>
      <c r="B4" s="349"/>
      <c r="C4" s="349"/>
      <c r="D4" s="349"/>
      <c r="E4" s="349"/>
      <c r="F4" s="349"/>
      <c r="G4" s="349"/>
      <c r="H4" s="349"/>
      <c r="I4" s="349"/>
      <c r="J4" s="349"/>
      <c r="K4" s="349"/>
    </row>
    <row r="5" spans="1:11" s="14" customFormat="1" ht="9.75" customHeight="1">
      <c r="A5" s="164"/>
      <c r="B5" s="164"/>
      <c r="C5" s="164"/>
      <c r="D5" s="164"/>
      <c r="E5" s="164"/>
      <c r="F5" s="164"/>
      <c r="G5" s="164"/>
      <c r="H5" s="164"/>
      <c r="I5" s="164"/>
      <c r="J5" s="164"/>
      <c r="K5" s="115"/>
    </row>
    <row r="6" spans="1:11" ht="12.75">
      <c r="A6" s="165"/>
      <c r="B6" s="165"/>
      <c r="C6" s="165"/>
      <c r="D6" s="165"/>
      <c r="E6" s="165"/>
      <c r="F6" s="165"/>
      <c r="G6" s="165"/>
      <c r="H6" s="165"/>
      <c r="I6" s="165"/>
      <c r="J6" s="354" t="s">
        <v>235</v>
      </c>
      <c r="K6" s="355"/>
    </row>
    <row r="7" spans="1:11" ht="12.75">
      <c r="A7" s="166" t="s">
        <v>236</v>
      </c>
      <c r="B7" s="166" t="s">
        <v>237</v>
      </c>
      <c r="C7" s="166" t="s">
        <v>238</v>
      </c>
      <c r="D7" s="166" t="s">
        <v>239</v>
      </c>
      <c r="E7" s="166" t="s">
        <v>240</v>
      </c>
      <c r="F7" s="166" t="s">
        <v>241</v>
      </c>
      <c r="G7" s="166" t="s">
        <v>242</v>
      </c>
      <c r="H7" s="166" t="s">
        <v>243</v>
      </c>
      <c r="I7" s="166" t="s">
        <v>244</v>
      </c>
      <c r="J7" s="166" t="s">
        <v>252</v>
      </c>
      <c r="K7" s="166" t="s">
        <v>253</v>
      </c>
    </row>
    <row r="8" spans="1:11" ht="12.75">
      <c r="A8" s="269" t="s">
        <v>498</v>
      </c>
      <c r="B8" s="162">
        <v>41054</v>
      </c>
      <c r="C8" s="268" t="s">
        <v>484</v>
      </c>
      <c r="D8" s="246" t="s">
        <v>29</v>
      </c>
      <c r="E8" s="268" t="s">
        <v>484</v>
      </c>
      <c r="F8" s="268" t="s">
        <v>484</v>
      </c>
      <c r="G8" s="246" t="s">
        <v>46</v>
      </c>
      <c r="H8" s="268" t="s">
        <v>484</v>
      </c>
      <c r="I8" s="54" t="s">
        <v>184</v>
      </c>
      <c r="J8" s="163">
        <v>105</v>
      </c>
      <c r="K8" s="163" t="s">
        <v>193</v>
      </c>
    </row>
    <row r="9" spans="1:11" ht="12.75">
      <c r="A9" s="269" t="s">
        <v>498</v>
      </c>
      <c r="B9" s="162">
        <v>41054</v>
      </c>
      <c r="C9" s="268" t="s">
        <v>484</v>
      </c>
      <c r="D9" s="246" t="s">
        <v>432</v>
      </c>
      <c r="E9" s="268" t="s">
        <v>484</v>
      </c>
      <c r="F9" s="268" t="s">
        <v>484</v>
      </c>
      <c r="G9" s="246" t="s">
        <v>209</v>
      </c>
      <c r="H9" s="268" t="s">
        <v>484</v>
      </c>
      <c r="I9" s="54" t="s">
        <v>184</v>
      </c>
      <c r="J9" s="163">
        <v>80</v>
      </c>
      <c r="K9" s="163" t="s">
        <v>193</v>
      </c>
    </row>
    <row r="10" spans="1:11" ht="12.75">
      <c r="A10" s="246" t="s">
        <v>315</v>
      </c>
      <c r="B10" s="162">
        <v>41054</v>
      </c>
      <c r="C10" s="246" t="s">
        <v>354</v>
      </c>
      <c r="D10" s="246" t="s">
        <v>23</v>
      </c>
      <c r="E10" s="268" t="s">
        <v>484</v>
      </c>
      <c r="F10" s="268" t="s">
        <v>484</v>
      </c>
      <c r="G10" s="246" t="s">
        <v>48</v>
      </c>
      <c r="H10" s="268" t="s">
        <v>484</v>
      </c>
      <c r="I10" s="54" t="s">
        <v>282</v>
      </c>
      <c r="J10" s="163">
        <v>450</v>
      </c>
      <c r="K10" s="163" t="s">
        <v>193</v>
      </c>
    </row>
    <row r="11" spans="1:11" ht="12.75">
      <c r="A11" s="246" t="s">
        <v>315</v>
      </c>
      <c r="B11" s="162">
        <v>41054</v>
      </c>
      <c r="C11" s="246" t="s">
        <v>354</v>
      </c>
      <c r="D11" s="246" t="s">
        <v>432</v>
      </c>
      <c r="E11" s="268" t="s">
        <v>484</v>
      </c>
      <c r="F11" s="268" t="s">
        <v>484</v>
      </c>
      <c r="G11" s="246" t="s">
        <v>48</v>
      </c>
      <c r="H11" s="268" t="s">
        <v>484</v>
      </c>
      <c r="I11" s="54" t="s">
        <v>462</v>
      </c>
      <c r="J11" s="163">
        <v>480</v>
      </c>
      <c r="K11" s="163" t="s">
        <v>193</v>
      </c>
    </row>
    <row r="12" spans="1:11" ht="12.75">
      <c r="A12" s="246" t="s">
        <v>28</v>
      </c>
      <c r="B12" s="162">
        <v>41054</v>
      </c>
      <c r="C12" s="246" t="s">
        <v>274</v>
      </c>
      <c r="D12" s="246" t="s">
        <v>29</v>
      </c>
      <c r="E12" s="268" t="s">
        <v>484</v>
      </c>
      <c r="F12" s="268" t="s">
        <v>484</v>
      </c>
      <c r="G12" s="246" t="s">
        <v>45</v>
      </c>
      <c r="H12" s="268" t="s">
        <v>484</v>
      </c>
      <c r="I12" s="54" t="s">
        <v>34</v>
      </c>
      <c r="J12" s="163">
        <v>950</v>
      </c>
      <c r="K12" s="163" t="s">
        <v>193</v>
      </c>
    </row>
    <row r="13" spans="1:11" ht="12.75">
      <c r="A13" s="246" t="s">
        <v>28</v>
      </c>
      <c r="B13" s="162">
        <v>41054</v>
      </c>
      <c r="C13" s="246" t="s">
        <v>274</v>
      </c>
      <c r="D13" s="246" t="s">
        <v>29</v>
      </c>
      <c r="E13" s="268" t="s">
        <v>484</v>
      </c>
      <c r="F13" s="268" t="s">
        <v>484</v>
      </c>
      <c r="G13" s="246" t="s">
        <v>49</v>
      </c>
      <c r="H13" s="268" t="s">
        <v>484</v>
      </c>
      <c r="I13" s="54" t="s">
        <v>34</v>
      </c>
      <c r="J13" s="163">
        <v>1300</v>
      </c>
      <c r="K13" s="163" t="s">
        <v>193</v>
      </c>
    </row>
    <row r="14" spans="1:11" ht="12.75">
      <c r="A14" s="246" t="s">
        <v>28</v>
      </c>
      <c r="B14" s="162">
        <v>41054</v>
      </c>
      <c r="C14" s="246" t="s">
        <v>274</v>
      </c>
      <c r="D14" s="246" t="s">
        <v>29</v>
      </c>
      <c r="E14" s="268" t="s">
        <v>484</v>
      </c>
      <c r="F14" s="268" t="s">
        <v>484</v>
      </c>
      <c r="G14" s="246" t="s">
        <v>46</v>
      </c>
      <c r="H14" s="268" t="s">
        <v>484</v>
      </c>
      <c r="I14" s="54" t="s">
        <v>34</v>
      </c>
      <c r="J14" s="163">
        <v>1225</v>
      </c>
      <c r="K14" s="163" t="s">
        <v>193</v>
      </c>
    </row>
    <row r="15" spans="1:11" ht="12.75">
      <c r="A15" s="246" t="s">
        <v>289</v>
      </c>
      <c r="B15" s="162">
        <v>41054</v>
      </c>
      <c r="C15" s="268" t="s">
        <v>484</v>
      </c>
      <c r="D15" s="246" t="s">
        <v>40</v>
      </c>
      <c r="E15" s="268" t="s">
        <v>484</v>
      </c>
      <c r="F15" s="268" t="s">
        <v>484</v>
      </c>
      <c r="G15" s="246" t="s">
        <v>47</v>
      </c>
      <c r="H15" s="268" t="s">
        <v>484</v>
      </c>
      <c r="I15" s="54" t="s">
        <v>51</v>
      </c>
      <c r="J15" s="163">
        <v>775</v>
      </c>
      <c r="K15" s="163" t="s">
        <v>193</v>
      </c>
    </row>
    <row r="16" spans="1:11" ht="12.75">
      <c r="A16" s="246" t="s">
        <v>289</v>
      </c>
      <c r="B16" s="162">
        <v>41054</v>
      </c>
      <c r="C16" s="268" t="s">
        <v>484</v>
      </c>
      <c r="D16" s="246" t="s">
        <v>40</v>
      </c>
      <c r="E16" s="268" t="s">
        <v>484</v>
      </c>
      <c r="F16" s="268" t="s">
        <v>484</v>
      </c>
      <c r="G16" s="246" t="s">
        <v>48</v>
      </c>
      <c r="H16" s="268" t="s">
        <v>484</v>
      </c>
      <c r="I16" s="54" t="s">
        <v>51</v>
      </c>
      <c r="J16" s="163">
        <v>925</v>
      </c>
      <c r="K16" s="163" t="s">
        <v>193</v>
      </c>
    </row>
    <row r="17" spans="1:11" ht="12.75">
      <c r="A17" s="269" t="s">
        <v>499</v>
      </c>
      <c r="B17" s="162">
        <v>41054</v>
      </c>
      <c r="C17" s="268" t="s">
        <v>484</v>
      </c>
      <c r="D17" s="246" t="s">
        <v>23</v>
      </c>
      <c r="E17" s="268" t="s">
        <v>484</v>
      </c>
      <c r="F17" s="268" t="s">
        <v>484</v>
      </c>
      <c r="G17" s="246" t="s">
        <v>45</v>
      </c>
      <c r="H17" s="268" t="s">
        <v>484</v>
      </c>
      <c r="I17" s="54" t="s">
        <v>185</v>
      </c>
      <c r="J17" s="163">
        <v>800</v>
      </c>
      <c r="K17" s="163" t="s">
        <v>193</v>
      </c>
    </row>
    <row r="18" spans="1:11" ht="12.75">
      <c r="A18" s="269" t="s">
        <v>499</v>
      </c>
      <c r="B18" s="162">
        <v>41054</v>
      </c>
      <c r="C18" s="268" t="s">
        <v>484</v>
      </c>
      <c r="D18" s="246" t="s">
        <v>23</v>
      </c>
      <c r="E18" s="268" t="s">
        <v>484</v>
      </c>
      <c r="F18" s="268" t="s">
        <v>484</v>
      </c>
      <c r="G18" s="246" t="s">
        <v>46</v>
      </c>
      <c r="H18" s="268" t="s">
        <v>484</v>
      </c>
      <c r="I18" s="54" t="s">
        <v>185</v>
      </c>
      <c r="J18" s="163">
        <v>775</v>
      </c>
      <c r="K18" s="163" t="s">
        <v>193</v>
      </c>
    </row>
    <row r="19" spans="1:11" ht="12.75">
      <c r="A19" s="269" t="s">
        <v>499</v>
      </c>
      <c r="B19" s="162">
        <v>41054</v>
      </c>
      <c r="C19" s="268" t="s">
        <v>484</v>
      </c>
      <c r="D19" s="246" t="s">
        <v>23</v>
      </c>
      <c r="E19" s="268" t="s">
        <v>484</v>
      </c>
      <c r="F19" s="268" t="s">
        <v>484</v>
      </c>
      <c r="G19" s="246" t="s">
        <v>47</v>
      </c>
      <c r="H19" s="268" t="s">
        <v>484</v>
      </c>
      <c r="I19" s="54" t="s">
        <v>185</v>
      </c>
      <c r="J19" s="163">
        <v>800</v>
      </c>
      <c r="K19" s="163" t="s">
        <v>193</v>
      </c>
    </row>
    <row r="20" spans="1:11" ht="12.75">
      <c r="A20" s="269" t="s">
        <v>499</v>
      </c>
      <c r="B20" s="162">
        <v>41054</v>
      </c>
      <c r="C20" s="268" t="s">
        <v>484</v>
      </c>
      <c r="D20" s="246" t="s">
        <v>23</v>
      </c>
      <c r="E20" s="268" t="s">
        <v>484</v>
      </c>
      <c r="F20" s="268" t="s">
        <v>484</v>
      </c>
      <c r="G20" s="246" t="s">
        <v>209</v>
      </c>
      <c r="H20" s="268" t="s">
        <v>484</v>
      </c>
      <c r="I20" s="54" t="s">
        <v>185</v>
      </c>
      <c r="J20" s="163">
        <v>600</v>
      </c>
      <c r="K20" s="163" t="s">
        <v>193</v>
      </c>
    </row>
    <row r="21" spans="1:11" ht="12.75">
      <c r="A21" s="246" t="s">
        <v>35</v>
      </c>
      <c r="B21" s="162">
        <v>41054</v>
      </c>
      <c r="C21" s="268" t="s">
        <v>484</v>
      </c>
      <c r="D21" s="246" t="s">
        <v>29</v>
      </c>
      <c r="E21" s="268" t="s">
        <v>484</v>
      </c>
      <c r="F21" s="268" t="s">
        <v>484</v>
      </c>
      <c r="G21" s="246" t="s">
        <v>48</v>
      </c>
      <c r="H21" s="268" t="s">
        <v>484</v>
      </c>
      <c r="I21" s="54" t="s">
        <v>41</v>
      </c>
      <c r="J21" s="163">
        <v>1060</v>
      </c>
      <c r="K21" s="163" t="s">
        <v>193</v>
      </c>
    </row>
    <row r="22" spans="1:11" ht="12.75">
      <c r="A22" s="246" t="s">
        <v>35</v>
      </c>
      <c r="B22" s="162">
        <v>41054</v>
      </c>
      <c r="C22" s="268" t="s">
        <v>484</v>
      </c>
      <c r="D22" s="246" t="s">
        <v>419</v>
      </c>
      <c r="E22" s="268" t="s">
        <v>484</v>
      </c>
      <c r="F22" s="268" t="s">
        <v>484</v>
      </c>
      <c r="G22" s="246" t="s">
        <v>48</v>
      </c>
      <c r="H22" s="268" t="s">
        <v>484</v>
      </c>
      <c r="I22" s="54" t="s">
        <v>34</v>
      </c>
      <c r="J22" s="163">
        <v>1050</v>
      </c>
      <c r="K22" s="163" t="s">
        <v>193</v>
      </c>
    </row>
    <row r="23" spans="1:11" ht="12.75">
      <c r="A23" s="246" t="s">
        <v>42</v>
      </c>
      <c r="B23" s="162">
        <v>41054</v>
      </c>
      <c r="C23" s="246" t="s">
        <v>338</v>
      </c>
      <c r="D23" s="246" t="s">
        <v>40</v>
      </c>
      <c r="E23" s="268" t="s">
        <v>484</v>
      </c>
      <c r="F23" s="268" t="s">
        <v>484</v>
      </c>
      <c r="G23" s="246" t="s">
        <v>48</v>
      </c>
      <c r="H23" s="268" t="s">
        <v>484</v>
      </c>
      <c r="I23" s="54" t="s">
        <v>41</v>
      </c>
      <c r="J23" s="163">
        <v>988</v>
      </c>
      <c r="K23" s="163" t="s">
        <v>193</v>
      </c>
    </row>
    <row r="24" spans="1:11" ht="12.75">
      <c r="A24" s="246" t="s">
        <v>42</v>
      </c>
      <c r="B24" s="162">
        <v>41054</v>
      </c>
      <c r="C24" s="246" t="s">
        <v>338</v>
      </c>
      <c r="D24" s="246" t="s">
        <v>432</v>
      </c>
      <c r="E24" s="268" t="s">
        <v>484</v>
      </c>
      <c r="F24" s="268" t="s">
        <v>484</v>
      </c>
      <c r="G24" s="246" t="s">
        <v>45</v>
      </c>
      <c r="H24" s="268" t="s">
        <v>484</v>
      </c>
      <c r="I24" s="54" t="s">
        <v>41</v>
      </c>
      <c r="J24" s="163">
        <v>900</v>
      </c>
      <c r="K24" s="163" t="s">
        <v>193</v>
      </c>
    </row>
    <row r="25" spans="1:11" ht="12.75">
      <c r="A25" s="246" t="s">
        <v>42</v>
      </c>
      <c r="B25" s="162">
        <v>41054</v>
      </c>
      <c r="C25" s="246" t="s">
        <v>434</v>
      </c>
      <c r="D25" s="246" t="s">
        <v>432</v>
      </c>
      <c r="E25" s="268" t="s">
        <v>484</v>
      </c>
      <c r="F25" s="268" t="s">
        <v>484</v>
      </c>
      <c r="G25" s="246" t="s">
        <v>49</v>
      </c>
      <c r="H25" s="268" t="s">
        <v>484</v>
      </c>
      <c r="I25" s="54" t="s">
        <v>41</v>
      </c>
      <c r="J25" s="163">
        <v>900</v>
      </c>
      <c r="K25" s="163" t="s">
        <v>193</v>
      </c>
    </row>
    <row r="26" spans="1:11" ht="12.75">
      <c r="A26" s="246" t="s">
        <v>42</v>
      </c>
      <c r="B26" s="162">
        <v>41054</v>
      </c>
      <c r="C26" s="246" t="s">
        <v>338</v>
      </c>
      <c r="D26" s="246" t="s">
        <v>432</v>
      </c>
      <c r="E26" s="268" t="s">
        <v>484</v>
      </c>
      <c r="F26" s="268" t="s">
        <v>484</v>
      </c>
      <c r="G26" s="246" t="s">
        <v>46</v>
      </c>
      <c r="H26" s="268" t="s">
        <v>484</v>
      </c>
      <c r="I26" s="54" t="s">
        <v>41</v>
      </c>
      <c r="J26" s="163">
        <v>950</v>
      </c>
      <c r="K26" s="163" t="s">
        <v>193</v>
      </c>
    </row>
    <row r="27" spans="1:11" ht="12.75">
      <c r="A27" s="246" t="s">
        <v>42</v>
      </c>
      <c r="B27" s="162">
        <v>41054</v>
      </c>
      <c r="C27" s="246" t="s">
        <v>338</v>
      </c>
      <c r="D27" s="246" t="s">
        <v>432</v>
      </c>
      <c r="E27" s="268" t="s">
        <v>484</v>
      </c>
      <c r="F27" s="268" t="s">
        <v>484</v>
      </c>
      <c r="G27" s="246" t="s">
        <v>47</v>
      </c>
      <c r="H27" s="268" t="s">
        <v>484</v>
      </c>
      <c r="I27" s="54" t="s">
        <v>41</v>
      </c>
      <c r="J27" s="163">
        <v>750</v>
      </c>
      <c r="K27" s="163" t="s">
        <v>193</v>
      </c>
    </row>
    <row r="28" spans="1:11" ht="12.75">
      <c r="A28" s="246" t="s">
        <v>42</v>
      </c>
      <c r="B28" s="162">
        <v>41054</v>
      </c>
      <c r="C28" s="246" t="s">
        <v>338</v>
      </c>
      <c r="D28" s="246" t="s">
        <v>432</v>
      </c>
      <c r="E28" s="268" t="s">
        <v>484</v>
      </c>
      <c r="F28" s="268" t="s">
        <v>484</v>
      </c>
      <c r="G28" s="246" t="s">
        <v>48</v>
      </c>
      <c r="H28" s="268" t="s">
        <v>484</v>
      </c>
      <c r="I28" s="54" t="s">
        <v>463</v>
      </c>
      <c r="J28" s="163">
        <v>750</v>
      </c>
      <c r="K28" s="163" t="s">
        <v>193</v>
      </c>
    </row>
    <row r="29" spans="1:11" ht="12.75">
      <c r="A29" s="246" t="s">
        <v>276</v>
      </c>
      <c r="B29" s="162">
        <v>41054</v>
      </c>
      <c r="C29" s="268" t="s">
        <v>484</v>
      </c>
      <c r="D29" s="246" t="s">
        <v>23</v>
      </c>
      <c r="E29" s="268" t="s">
        <v>484</v>
      </c>
      <c r="F29" s="268" t="s">
        <v>484</v>
      </c>
      <c r="G29" s="246" t="s">
        <v>45</v>
      </c>
      <c r="H29" s="268" t="s">
        <v>484</v>
      </c>
      <c r="I29" s="54" t="s">
        <v>51</v>
      </c>
      <c r="J29" s="163">
        <v>600</v>
      </c>
      <c r="K29" s="163" t="s">
        <v>193</v>
      </c>
    </row>
    <row r="30" spans="1:11" ht="12.75">
      <c r="A30" s="246" t="s">
        <v>276</v>
      </c>
      <c r="B30" s="162">
        <v>41054</v>
      </c>
      <c r="C30" s="268" t="s">
        <v>484</v>
      </c>
      <c r="D30" s="246" t="s">
        <v>23</v>
      </c>
      <c r="E30" s="268" t="s">
        <v>484</v>
      </c>
      <c r="F30" s="268" t="s">
        <v>484</v>
      </c>
      <c r="G30" s="246" t="s">
        <v>49</v>
      </c>
      <c r="H30" s="268" t="s">
        <v>484</v>
      </c>
      <c r="I30" s="54" t="s">
        <v>44</v>
      </c>
      <c r="J30" s="163">
        <v>300</v>
      </c>
      <c r="K30" s="163" t="s">
        <v>193</v>
      </c>
    </row>
    <row r="31" spans="1:11" ht="12.75">
      <c r="A31" s="246" t="s">
        <v>276</v>
      </c>
      <c r="B31" s="162">
        <v>41054</v>
      </c>
      <c r="C31" s="268" t="s">
        <v>484</v>
      </c>
      <c r="D31" s="246" t="s">
        <v>23</v>
      </c>
      <c r="E31" s="268" t="s">
        <v>484</v>
      </c>
      <c r="F31" s="268" t="s">
        <v>484</v>
      </c>
      <c r="G31" s="246" t="s">
        <v>46</v>
      </c>
      <c r="H31" s="268" t="s">
        <v>484</v>
      </c>
      <c r="I31" s="54" t="s">
        <v>44</v>
      </c>
      <c r="J31" s="163">
        <v>690</v>
      </c>
      <c r="K31" s="163" t="s">
        <v>193</v>
      </c>
    </row>
    <row r="32" spans="1:11" ht="12.75">
      <c r="A32" s="246" t="s">
        <v>276</v>
      </c>
      <c r="B32" s="162">
        <v>41054</v>
      </c>
      <c r="C32" s="268" t="s">
        <v>484</v>
      </c>
      <c r="D32" s="246" t="s">
        <v>23</v>
      </c>
      <c r="E32" s="268" t="s">
        <v>484</v>
      </c>
      <c r="F32" s="268" t="s">
        <v>484</v>
      </c>
      <c r="G32" s="246" t="s">
        <v>47</v>
      </c>
      <c r="H32" s="268" t="s">
        <v>484</v>
      </c>
      <c r="I32" s="54" t="s">
        <v>44</v>
      </c>
      <c r="J32" s="163">
        <v>250</v>
      </c>
      <c r="K32" s="163" t="s">
        <v>193</v>
      </c>
    </row>
    <row r="33" spans="1:11" ht="12.75">
      <c r="A33" s="246" t="s">
        <v>276</v>
      </c>
      <c r="B33" s="162">
        <v>41054</v>
      </c>
      <c r="C33" s="246" t="s">
        <v>277</v>
      </c>
      <c r="D33" s="246" t="s">
        <v>23</v>
      </c>
      <c r="E33" s="268" t="s">
        <v>484</v>
      </c>
      <c r="F33" s="268" t="s">
        <v>484</v>
      </c>
      <c r="G33" s="246" t="s">
        <v>48</v>
      </c>
      <c r="H33" s="268" t="s">
        <v>484</v>
      </c>
      <c r="I33" s="54" t="s">
        <v>44</v>
      </c>
      <c r="J33" s="163">
        <v>450</v>
      </c>
      <c r="K33" s="163" t="s">
        <v>193</v>
      </c>
    </row>
    <row r="34" spans="1:11" ht="12.75">
      <c r="A34" s="246" t="s">
        <v>276</v>
      </c>
      <c r="B34" s="162">
        <v>41054</v>
      </c>
      <c r="C34" s="268" t="s">
        <v>484</v>
      </c>
      <c r="D34" s="246" t="s">
        <v>23</v>
      </c>
      <c r="E34" s="268" t="s">
        <v>484</v>
      </c>
      <c r="F34" s="268" t="s">
        <v>484</v>
      </c>
      <c r="G34" s="246" t="s">
        <v>209</v>
      </c>
      <c r="H34" s="268" t="s">
        <v>484</v>
      </c>
      <c r="I34" s="54" t="s">
        <v>44</v>
      </c>
      <c r="J34" s="163">
        <v>480</v>
      </c>
      <c r="K34" s="163" t="s">
        <v>193</v>
      </c>
    </row>
    <row r="35" spans="1:11" ht="12.75">
      <c r="A35" s="246" t="s">
        <v>36</v>
      </c>
      <c r="B35" s="162">
        <v>41054</v>
      </c>
      <c r="C35" s="246" t="s">
        <v>278</v>
      </c>
      <c r="D35" s="246" t="s">
        <v>38</v>
      </c>
      <c r="E35" s="268" t="s">
        <v>484</v>
      </c>
      <c r="F35" s="268" t="s">
        <v>484</v>
      </c>
      <c r="G35" s="246" t="s">
        <v>46</v>
      </c>
      <c r="H35" s="268" t="s">
        <v>484</v>
      </c>
      <c r="I35" s="54" t="s">
        <v>249</v>
      </c>
      <c r="J35" s="163">
        <v>1550</v>
      </c>
      <c r="K35" s="163" t="s">
        <v>193</v>
      </c>
    </row>
    <row r="36" spans="1:11" ht="12.75">
      <c r="A36" s="246" t="s">
        <v>36</v>
      </c>
      <c r="B36" s="162">
        <v>41054</v>
      </c>
      <c r="C36" s="246" t="s">
        <v>346</v>
      </c>
      <c r="D36" s="246" t="s">
        <v>38</v>
      </c>
      <c r="E36" s="268" t="s">
        <v>484</v>
      </c>
      <c r="F36" s="268" t="s">
        <v>484</v>
      </c>
      <c r="G36" s="246" t="s">
        <v>48</v>
      </c>
      <c r="H36" s="268" t="s">
        <v>484</v>
      </c>
      <c r="I36" s="54" t="s">
        <v>249</v>
      </c>
      <c r="J36" s="163">
        <v>1700</v>
      </c>
      <c r="K36" s="163" t="s">
        <v>193</v>
      </c>
    </row>
    <row r="37" spans="1:11" ht="12.75">
      <c r="A37" s="246" t="s">
        <v>36</v>
      </c>
      <c r="B37" s="162">
        <v>41054</v>
      </c>
      <c r="C37" s="246" t="s">
        <v>278</v>
      </c>
      <c r="D37" s="246" t="s">
        <v>23</v>
      </c>
      <c r="E37" s="268" t="s">
        <v>484</v>
      </c>
      <c r="F37" s="268" t="s">
        <v>484</v>
      </c>
      <c r="G37" s="246" t="s">
        <v>45</v>
      </c>
      <c r="H37" s="268" t="s">
        <v>484</v>
      </c>
      <c r="I37" s="54" t="s">
        <v>249</v>
      </c>
      <c r="J37" s="163">
        <v>1500</v>
      </c>
      <c r="K37" s="163" t="s">
        <v>193</v>
      </c>
    </row>
    <row r="38" spans="1:11" ht="12.75">
      <c r="A38" s="246" t="s">
        <v>36</v>
      </c>
      <c r="B38" s="162">
        <v>41054</v>
      </c>
      <c r="C38" s="246" t="s">
        <v>278</v>
      </c>
      <c r="D38" s="246" t="s">
        <v>23</v>
      </c>
      <c r="E38" s="268" t="s">
        <v>484</v>
      </c>
      <c r="F38" s="268" t="s">
        <v>484</v>
      </c>
      <c r="G38" s="246" t="s">
        <v>47</v>
      </c>
      <c r="H38" s="268" t="s">
        <v>484</v>
      </c>
      <c r="I38" s="54" t="s">
        <v>249</v>
      </c>
      <c r="J38" s="163">
        <v>1450</v>
      </c>
      <c r="K38" s="163" t="s">
        <v>193</v>
      </c>
    </row>
    <row r="39" spans="1:11" ht="12.75">
      <c r="A39" s="246" t="s">
        <v>36</v>
      </c>
      <c r="B39" s="162">
        <v>41054</v>
      </c>
      <c r="C39" s="246" t="s">
        <v>278</v>
      </c>
      <c r="D39" s="246" t="s">
        <v>23</v>
      </c>
      <c r="E39" s="268" t="s">
        <v>484</v>
      </c>
      <c r="F39" s="268" t="s">
        <v>484</v>
      </c>
      <c r="G39" s="246" t="s">
        <v>48</v>
      </c>
      <c r="H39" s="268" t="s">
        <v>484</v>
      </c>
      <c r="I39" s="54" t="s">
        <v>249</v>
      </c>
      <c r="J39" s="163">
        <v>1650</v>
      </c>
      <c r="K39" s="163" t="s">
        <v>193</v>
      </c>
    </row>
    <row r="40" spans="1:11" ht="12.75">
      <c r="A40" s="246" t="s">
        <v>36</v>
      </c>
      <c r="B40" s="162">
        <v>41054</v>
      </c>
      <c r="C40" s="246" t="s">
        <v>287</v>
      </c>
      <c r="D40" s="246" t="s">
        <v>29</v>
      </c>
      <c r="E40" s="268" t="s">
        <v>484</v>
      </c>
      <c r="F40" s="268" t="s">
        <v>484</v>
      </c>
      <c r="G40" s="246" t="s">
        <v>45</v>
      </c>
      <c r="H40" s="268" t="s">
        <v>484</v>
      </c>
      <c r="I40" s="54" t="s">
        <v>250</v>
      </c>
      <c r="J40" s="163">
        <v>1400</v>
      </c>
      <c r="K40" s="163" t="s">
        <v>193</v>
      </c>
    </row>
    <row r="41" spans="1:11" ht="12.75">
      <c r="A41" s="246" t="s">
        <v>36</v>
      </c>
      <c r="B41" s="162">
        <v>41054</v>
      </c>
      <c r="C41" s="246" t="s">
        <v>287</v>
      </c>
      <c r="D41" s="246" t="s">
        <v>29</v>
      </c>
      <c r="E41" s="268" t="s">
        <v>484</v>
      </c>
      <c r="F41" s="268" t="s">
        <v>484</v>
      </c>
      <c r="G41" s="246" t="s">
        <v>49</v>
      </c>
      <c r="H41" s="268" t="s">
        <v>484</v>
      </c>
      <c r="I41" s="54" t="s">
        <v>250</v>
      </c>
      <c r="J41" s="163">
        <v>1300</v>
      </c>
      <c r="K41" s="163" t="s">
        <v>193</v>
      </c>
    </row>
    <row r="42" spans="1:11" ht="12.75">
      <c r="A42" s="246" t="s">
        <v>36</v>
      </c>
      <c r="B42" s="162">
        <v>41054</v>
      </c>
      <c r="C42" s="246" t="s">
        <v>287</v>
      </c>
      <c r="D42" s="246" t="s">
        <v>29</v>
      </c>
      <c r="E42" s="268" t="s">
        <v>484</v>
      </c>
      <c r="F42" s="268" t="s">
        <v>484</v>
      </c>
      <c r="G42" s="246" t="s">
        <v>47</v>
      </c>
      <c r="H42" s="268" t="s">
        <v>484</v>
      </c>
      <c r="I42" s="54" t="s">
        <v>250</v>
      </c>
      <c r="J42" s="163">
        <v>1200</v>
      </c>
      <c r="K42" s="163" t="s">
        <v>193</v>
      </c>
    </row>
    <row r="43" spans="1:11" ht="12.75">
      <c r="A43" s="246" t="s">
        <v>36</v>
      </c>
      <c r="B43" s="162">
        <v>41054</v>
      </c>
      <c r="C43" s="246" t="s">
        <v>287</v>
      </c>
      <c r="D43" s="246" t="s">
        <v>29</v>
      </c>
      <c r="E43" s="268" t="s">
        <v>484</v>
      </c>
      <c r="F43" s="268" t="s">
        <v>484</v>
      </c>
      <c r="G43" s="246" t="s">
        <v>48</v>
      </c>
      <c r="H43" s="268" t="s">
        <v>484</v>
      </c>
      <c r="I43" s="54" t="s">
        <v>250</v>
      </c>
      <c r="J43" s="163">
        <v>1200</v>
      </c>
      <c r="K43" s="163" t="s">
        <v>193</v>
      </c>
    </row>
    <row r="44" spans="1:11" ht="12.75">
      <c r="A44" s="246" t="s">
        <v>36</v>
      </c>
      <c r="B44" s="162">
        <v>41054</v>
      </c>
      <c r="C44" s="246" t="s">
        <v>347</v>
      </c>
      <c r="D44" s="246" t="s">
        <v>29</v>
      </c>
      <c r="E44" s="268" t="s">
        <v>484</v>
      </c>
      <c r="F44" s="268" t="s">
        <v>484</v>
      </c>
      <c r="G44" s="246" t="s">
        <v>48</v>
      </c>
      <c r="H44" s="268" t="s">
        <v>484</v>
      </c>
      <c r="I44" s="54" t="s">
        <v>249</v>
      </c>
      <c r="J44" s="163">
        <v>1500</v>
      </c>
      <c r="K44" s="163" t="s">
        <v>193</v>
      </c>
    </row>
    <row r="45" spans="1:11" ht="12.75">
      <c r="A45" s="246" t="s">
        <v>36</v>
      </c>
      <c r="B45" s="162">
        <v>41054</v>
      </c>
      <c r="C45" s="246" t="s">
        <v>278</v>
      </c>
      <c r="D45" s="246" t="s">
        <v>29</v>
      </c>
      <c r="E45" s="268" t="s">
        <v>484</v>
      </c>
      <c r="F45" s="268" t="s">
        <v>484</v>
      </c>
      <c r="G45" s="246" t="s">
        <v>48</v>
      </c>
      <c r="H45" s="268" t="s">
        <v>484</v>
      </c>
      <c r="I45" s="54" t="s">
        <v>249</v>
      </c>
      <c r="J45" s="163">
        <v>1600</v>
      </c>
      <c r="K45" s="163" t="s">
        <v>193</v>
      </c>
    </row>
    <row r="46" spans="1:11" ht="12.75">
      <c r="A46" s="246" t="s">
        <v>36</v>
      </c>
      <c r="B46" s="162">
        <v>41054</v>
      </c>
      <c r="C46" s="246" t="s">
        <v>278</v>
      </c>
      <c r="D46" s="246" t="s">
        <v>29</v>
      </c>
      <c r="E46" s="268" t="s">
        <v>484</v>
      </c>
      <c r="F46" s="268" t="s">
        <v>484</v>
      </c>
      <c r="G46" s="246" t="s">
        <v>209</v>
      </c>
      <c r="H46" s="268" t="s">
        <v>484</v>
      </c>
      <c r="I46" s="54" t="s">
        <v>249</v>
      </c>
      <c r="J46" s="163">
        <v>1300</v>
      </c>
      <c r="K46" s="163" t="s">
        <v>193</v>
      </c>
    </row>
    <row r="47" spans="1:11" ht="12.75">
      <c r="A47" s="246" t="s">
        <v>36</v>
      </c>
      <c r="B47" s="162">
        <v>41054</v>
      </c>
      <c r="C47" s="246" t="s">
        <v>356</v>
      </c>
      <c r="D47" s="246" t="s">
        <v>419</v>
      </c>
      <c r="E47" s="268" t="s">
        <v>484</v>
      </c>
      <c r="F47" s="268" t="s">
        <v>484</v>
      </c>
      <c r="G47" s="246" t="s">
        <v>45</v>
      </c>
      <c r="H47" s="268" t="s">
        <v>484</v>
      </c>
      <c r="I47" s="54" t="s">
        <v>249</v>
      </c>
      <c r="J47" s="163">
        <v>1700</v>
      </c>
      <c r="K47" s="163" t="s">
        <v>193</v>
      </c>
    </row>
    <row r="48" spans="1:11" ht="12.75">
      <c r="A48" s="246" t="s">
        <v>36</v>
      </c>
      <c r="B48" s="162">
        <v>41054</v>
      </c>
      <c r="C48" s="246" t="s">
        <v>355</v>
      </c>
      <c r="D48" s="246" t="s">
        <v>419</v>
      </c>
      <c r="E48" s="268" t="s">
        <v>484</v>
      </c>
      <c r="F48" s="268" t="s">
        <v>484</v>
      </c>
      <c r="G48" s="246" t="s">
        <v>49</v>
      </c>
      <c r="H48" s="268" t="s">
        <v>484</v>
      </c>
      <c r="I48" s="54" t="s">
        <v>249</v>
      </c>
      <c r="J48" s="163">
        <v>1900</v>
      </c>
      <c r="K48" s="163" t="s">
        <v>193</v>
      </c>
    </row>
    <row r="49" spans="1:11" ht="12.75">
      <c r="A49" s="246" t="s">
        <v>36</v>
      </c>
      <c r="B49" s="162">
        <v>41054</v>
      </c>
      <c r="C49" s="246" t="s">
        <v>356</v>
      </c>
      <c r="D49" s="246" t="s">
        <v>419</v>
      </c>
      <c r="E49" s="268" t="s">
        <v>484</v>
      </c>
      <c r="F49" s="268" t="s">
        <v>484</v>
      </c>
      <c r="G49" s="246" t="s">
        <v>49</v>
      </c>
      <c r="H49" s="268" t="s">
        <v>484</v>
      </c>
      <c r="I49" s="54" t="s">
        <v>464</v>
      </c>
      <c r="J49" s="163">
        <v>1700</v>
      </c>
      <c r="K49" s="163" t="s">
        <v>193</v>
      </c>
    </row>
    <row r="50" spans="1:11" ht="12.75">
      <c r="A50" s="246" t="s">
        <v>36</v>
      </c>
      <c r="B50" s="162">
        <v>41054</v>
      </c>
      <c r="C50" s="246" t="s">
        <v>278</v>
      </c>
      <c r="D50" s="246" t="s">
        <v>419</v>
      </c>
      <c r="E50" s="268" t="s">
        <v>484</v>
      </c>
      <c r="F50" s="268" t="s">
        <v>484</v>
      </c>
      <c r="G50" s="246" t="s">
        <v>49</v>
      </c>
      <c r="H50" s="268" t="s">
        <v>484</v>
      </c>
      <c r="I50" s="54" t="s">
        <v>464</v>
      </c>
      <c r="J50" s="163">
        <v>1700</v>
      </c>
      <c r="K50" s="163" t="s">
        <v>193</v>
      </c>
    </row>
    <row r="51" spans="1:11" ht="12.75">
      <c r="A51" s="246" t="s">
        <v>36</v>
      </c>
      <c r="B51" s="162">
        <v>41054</v>
      </c>
      <c r="C51" s="246" t="s">
        <v>356</v>
      </c>
      <c r="D51" s="246" t="s">
        <v>419</v>
      </c>
      <c r="E51" s="268" t="s">
        <v>484</v>
      </c>
      <c r="F51" s="268" t="s">
        <v>484</v>
      </c>
      <c r="G51" s="246" t="s">
        <v>46</v>
      </c>
      <c r="H51" s="268" t="s">
        <v>484</v>
      </c>
      <c r="I51" s="54" t="s">
        <v>358</v>
      </c>
      <c r="J51" s="163">
        <v>1825</v>
      </c>
      <c r="K51" s="163" t="s">
        <v>193</v>
      </c>
    </row>
    <row r="52" spans="1:11" ht="12.75">
      <c r="A52" s="246" t="s">
        <v>36</v>
      </c>
      <c r="B52" s="162">
        <v>41054</v>
      </c>
      <c r="C52" s="246" t="s">
        <v>356</v>
      </c>
      <c r="D52" s="246" t="s">
        <v>419</v>
      </c>
      <c r="E52" s="268" t="s">
        <v>484</v>
      </c>
      <c r="F52" s="268" t="s">
        <v>484</v>
      </c>
      <c r="G52" s="246" t="s">
        <v>47</v>
      </c>
      <c r="H52" s="268" t="s">
        <v>484</v>
      </c>
      <c r="I52" s="54" t="s">
        <v>249</v>
      </c>
      <c r="J52" s="163">
        <v>1900</v>
      </c>
      <c r="K52" s="163" t="s">
        <v>193</v>
      </c>
    </row>
    <row r="53" spans="1:11" ht="12.75">
      <c r="A53" s="246" t="s">
        <v>36</v>
      </c>
      <c r="B53" s="162">
        <v>41054</v>
      </c>
      <c r="C53" s="246" t="s">
        <v>355</v>
      </c>
      <c r="D53" s="246" t="s">
        <v>419</v>
      </c>
      <c r="E53" s="268" t="s">
        <v>484</v>
      </c>
      <c r="F53" s="268" t="s">
        <v>484</v>
      </c>
      <c r="G53" s="246" t="s">
        <v>48</v>
      </c>
      <c r="H53" s="268" t="s">
        <v>484</v>
      </c>
      <c r="I53" s="54" t="s">
        <v>249</v>
      </c>
      <c r="J53" s="163">
        <v>1900</v>
      </c>
      <c r="K53" s="163" t="s">
        <v>193</v>
      </c>
    </row>
    <row r="54" spans="1:11" ht="12.75">
      <c r="A54" s="246" t="s">
        <v>36</v>
      </c>
      <c r="B54" s="162">
        <v>41054</v>
      </c>
      <c r="C54" s="246" t="s">
        <v>356</v>
      </c>
      <c r="D54" s="246" t="s">
        <v>419</v>
      </c>
      <c r="E54" s="268" t="s">
        <v>484</v>
      </c>
      <c r="F54" s="268" t="s">
        <v>484</v>
      </c>
      <c r="G54" s="246" t="s">
        <v>48</v>
      </c>
      <c r="H54" s="268" t="s">
        <v>484</v>
      </c>
      <c r="I54" s="54" t="s">
        <v>249</v>
      </c>
      <c r="J54" s="163">
        <v>2100</v>
      </c>
      <c r="K54" s="163" t="s">
        <v>193</v>
      </c>
    </row>
    <row r="55" spans="1:11" ht="12.75">
      <c r="A55" s="246" t="s">
        <v>36</v>
      </c>
      <c r="B55" s="162">
        <v>41054</v>
      </c>
      <c r="C55" s="246" t="s">
        <v>465</v>
      </c>
      <c r="D55" s="246" t="s">
        <v>419</v>
      </c>
      <c r="E55" s="268" t="s">
        <v>484</v>
      </c>
      <c r="F55" s="268" t="s">
        <v>484</v>
      </c>
      <c r="G55" s="246" t="s">
        <v>48</v>
      </c>
      <c r="H55" s="268" t="s">
        <v>484</v>
      </c>
      <c r="I55" s="54" t="s">
        <v>249</v>
      </c>
      <c r="J55" s="163">
        <v>2400</v>
      </c>
      <c r="K55" s="163" t="s">
        <v>193</v>
      </c>
    </row>
    <row r="56" spans="1:11" ht="12.75">
      <c r="A56" s="246" t="s">
        <v>36</v>
      </c>
      <c r="B56" s="162">
        <v>41054</v>
      </c>
      <c r="C56" s="246" t="s">
        <v>287</v>
      </c>
      <c r="D56" s="246" t="s">
        <v>432</v>
      </c>
      <c r="E56" s="268" t="s">
        <v>484</v>
      </c>
      <c r="F56" s="268" t="s">
        <v>484</v>
      </c>
      <c r="G56" s="246" t="s">
        <v>45</v>
      </c>
      <c r="H56" s="268" t="s">
        <v>484</v>
      </c>
      <c r="I56" s="54" t="s">
        <v>249</v>
      </c>
      <c r="J56" s="163">
        <v>1400</v>
      </c>
      <c r="K56" s="163" t="s">
        <v>193</v>
      </c>
    </row>
    <row r="57" spans="1:11" ht="12.75">
      <c r="A57" s="246" t="s">
        <v>36</v>
      </c>
      <c r="B57" s="162">
        <v>41054</v>
      </c>
      <c r="C57" s="246" t="s">
        <v>266</v>
      </c>
      <c r="D57" s="246" t="s">
        <v>432</v>
      </c>
      <c r="E57" s="268" t="s">
        <v>484</v>
      </c>
      <c r="F57" s="268" t="s">
        <v>484</v>
      </c>
      <c r="G57" s="246" t="s">
        <v>46</v>
      </c>
      <c r="H57" s="268" t="s">
        <v>484</v>
      </c>
      <c r="I57" s="54" t="s">
        <v>250</v>
      </c>
      <c r="J57" s="163">
        <v>1550</v>
      </c>
      <c r="K57" s="163" t="s">
        <v>193</v>
      </c>
    </row>
    <row r="58" spans="1:11" ht="12.75">
      <c r="A58" s="246" t="s">
        <v>36</v>
      </c>
      <c r="B58" s="162">
        <v>41054</v>
      </c>
      <c r="C58" s="246" t="s">
        <v>278</v>
      </c>
      <c r="D58" s="246" t="s">
        <v>432</v>
      </c>
      <c r="E58" s="268" t="s">
        <v>484</v>
      </c>
      <c r="F58" s="268" t="s">
        <v>484</v>
      </c>
      <c r="G58" s="246" t="s">
        <v>46</v>
      </c>
      <c r="H58" s="268" t="s">
        <v>484</v>
      </c>
      <c r="I58" s="54" t="s">
        <v>250</v>
      </c>
      <c r="J58" s="163">
        <v>1625</v>
      </c>
      <c r="K58" s="163" t="s">
        <v>193</v>
      </c>
    </row>
    <row r="59" spans="1:11" ht="12.75">
      <c r="A59" s="246" t="s">
        <v>36</v>
      </c>
      <c r="B59" s="162">
        <v>41054</v>
      </c>
      <c r="C59" s="246" t="s">
        <v>278</v>
      </c>
      <c r="D59" s="246" t="s">
        <v>432</v>
      </c>
      <c r="E59" s="268" t="s">
        <v>484</v>
      </c>
      <c r="F59" s="268" t="s">
        <v>484</v>
      </c>
      <c r="G59" s="246" t="s">
        <v>47</v>
      </c>
      <c r="H59" s="268" t="s">
        <v>484</v>
      </c>
      <c r="I59" s="54" t="s">
        <v>250</v>
      </c>
      <c r="J59" s="163">
        <v>1200</v>
      </c>
      <c r="K59" s="163" t="s">
        <v>193</v>
      </c>
    </row>
    <row r="60" spans="1:11" ht="12.75">
      <c r="A60" s="246" t="s">
        <v>36</v>
      </c>
      <c r="B60" s="162">
        <v>41054</v>
      </c>
      <c r="C60" s="246" t="s">
        <v>266</v>
      </c>
      <c r="D60" s="246" t="s">
        <v>432</v>
      </c>
      <c r="E60" s="268" t="s">
        <v>484</v>
      </c>
      <c r="F60" s="268" t="s">
        <v>484</v>
      </c>
      <c r="G60" s="246" t="s">
        <v>48</v>
      </c>
      <c r="H60" s="268" t="s">
        <v>484</v>
      </c>
      <c r="I60" s="54" t="s">
        <v>249</v>
      </c>
      <c r="J60" s="163">
        <v>1500</v>
      </c>
      <c r="K60" s="163" t="s">
        <v>193</v>
      </c>
    </row>
    <row r="61" spans="1:11" ht="12.75">
      <c r="A61" s="246" t="s">
        <v>36</v>
      </c>
      <c r="B61" s="162">
        <v>41054</v>
      </c>
      <c r="C61" s="246" t="s">
        <v>287</v>
      </c>
      <c r="D61" s="246" t="s">
        <v>432</v>
      </c>
      <c r="E61" s="268" t="s">
        <v>484</v>
      </c>
      <c r="F61" s="268" t="s">
        <v>484</v>
      </c>
      <c r="G61" s="246" t="s">
        <v>48</v>
      </c>
      <c r="H61" s="268" t="s">
        <v>484</v>
      </c>
      <c r="I61" s="54" t="s">
        <v>249</v>
      </c>
      <c r="J61" s="163">
        <v>1600</v>
      </c>
      <c r="K61" s="163" t="s">
        <v>193</v>
      </c>
    </row>
    <row r="62" spans="1:11" ht="12.75">
      <c r="A62" s="246" t="s">
        <v>36</v>
      </c>
      <c r="B62" s="162">
        <v>41054</v>
      </c>
      <c r="C62" s="246" t="s">
        <v>278</v>
      </c>
      <c r="D62" s="246" t="s">
        <v>432</v>
      </c>
      <c r="E62" s="268" t="s">
        <v>484</v>
      </c>
      <c r="F62" s="268" t="s">
        <v>484</v>
      </c>
      <c r="G62" s="246" t="s">
        <v>48</v>
      </c>
      <c r="H62" s="268" t="s">
        <v>484</v>
      </c>
      <c r="I62" s="54" t="s">
        <v>249</v>
      </c>
      <c r="J62" s="163">
        <v>1700</v>
      </c>
      <c r="K62" s="163" t="s">
        <v>193</v>
      </c>
    </row>
    <row r="63" spans="1:11" ht="12.75">
      <c r="A63" s="246" t="s">
        <v>36</v>
      </c>
      <c r="B63" s="162">
        <v>41054</v>
      </c>
      <c r="C63" s="246" t="s">
        <v>266</v>
      </c>
      <c r="D63" s="246" t="s">
        <v>432</v>
      </c>
      <c r="E63" s="268" t="s">
        <v>484</v>
      </c>
      <c r="F63" s="268" t="s">
        <v>484</v>
      </c>
      <c r="G63" s="246" t="s">
        <v>209</v>
      </c>
      <c r="H63" s="268" t="s">
        <v>484</v>
      </c>
      <c r="I63" s="54" t="s">
        <v>250</v>
      </c>
      <c r="J63" s="163">
        <v>1200</v>
      </c>
      <c r="K63" s="163" t="s">
        <v>193</v>
      </c>
    </row>
    <row r="64" spans="1:11" ht="12.75">
      <c r="A64" s="246" t="s">
        <v>36</v>
      </c>
      <c r="B64" s="162">
        <v>41054</v>
      </c>
      <c r="C64" s="246" t="s">
        <v>287</v>
      </c>
      <c r="D64" s="246" t="s">
        <v>432</v>
      </c>
      <c r="E64" s="268" t="s">
        <v>484</v>
      </c>
      <c r="F64" s="268" t="s">
        <v>484</v>
      </c>
      <c r="G64" s="246" t="s">
        <v>209</v>
      </c>
      <c r="H64" s="268" t="s">
        <v>484</v>
      </c>
      <c r="I64" s="54" t="s">
        <v>250</v>
      </c>
      <c r="J64" s="163">
        <v>1000</v>
      </c>
      <c r="K64" s="163" t="s">
        <v>193</v>
      </c>
    </row>
    <row r="65" spans="1:11" ht="12.75">
      <c r="A65" s="246" t="s">
        <v>36</v>
      </c>
      <c r="B65" s="162">
        <v>41054</v>
      </c>
      <c r="C65" s="246" t="s">
        <v>287</v>
      </c>
      <c r="D65" s="246" t="s">
        <v>290</v>
      </c>
      <c r="E65" s="268" t="s">
        <v>484</v>
      </c>
      <c r="F65" s="268" t="s">
        <v>484</v>
      </c>
      <c r="G65" s="246" t="s">
        <v>48</v>
      </c>
      <c r="H65" s="268" t="s">
        <v>484</v>
      </c>
      <c r="I65" s="54" t="s">
        <v>249</v>
      </c>
      <c r="J65" s="163">
        <v>1300</v>
      </c>
      <c r="K65" s="163" t="s">
        <v>193</v>
      </c>
    </row>
    <row r="66" spans="1:11" ht="12.75">
      <c r="A66" s="269" t="s">
        <v>482</v>
      </c>
      <c r="B66" s="162">
        <v>41054</v>
      </c>
      <c r="C66" s="268" t="s">
        <v>484</v>
      </c>
      <c r="D66" s="246" t="s">
        <v>23</v>
      </c>
      <c r="E66" s="268" t="s">
        <v>484</v>
      </c>
      <c r="F66" s="268" t="s">
        <v>484</v>
      </c>
      <c r="G66" s="246" t="s">
        <v>46</v>
      </c>
      <c r="H66" s="268" t="s">
        <v>484</v>
      </c>
      <c r="I66" s="54" t="s">
        <v>291</v>
      </c>
      <c r="J66" s="163">
        <v>775</v>
      </c>
      <c r="K66" s="163" t="s">
        <v>193</v>
      </c>
    </row>
    <row r="67" spans="1:11" ht="12.75">
      <c r="A67" s="246" t="s">
        <v>89</v>
      </c>
      <c r="B67" s="162">
        <v>41054</v>
      </c>
      <c r="C67" s="268" t="s">
        <v>484</v>
      </c>
      <c r="D67" s="246" t="s">
        <v>432</v>
      </c>
      <c r="E67" s="268" t="s">
        <v>484</v>
      </c>
      <c r="F67" s="268" t="s">
        <v>484</v>
      </c>
      <c r="G67" s="246" t="s">
        <v>48</v>
      </c>
      <c r="H67" s="268" t="s">
        <v>484</v>
      </c>
      <c r="I67" s="54" t="s">
        <v>43</v>
      </c>
      <c r="J67" s="163">
        <v>1200</v>
      </c>
      <c r="K67" s="163" t="s">
        <v>193</v>
      </c>
    </row>
    <row r="68" spans="1:11" ht="12.75">
      <c r="A68" s="246" t="s">
        <v>50</v>
      </c>
      <c r="B68" s="162">
        <v>41054</v>
      </c>
      <c r="C68" s="246" t="s">
        <v>292</v>
      </c>
      <c r="D68" s="246" t="s">
        <v>40</v>
      </c>
      <c r="E68" s="268" t="s">
        <v>484</v>
      </c>
      <c r="F68" s="268" t="s">
        <v>484</v>
      </c>
      <c r="G68" s="246" t="s">
        <v>48</v>
      </c>
      <c r="H68" s="268" t="s">
        <v>484</v>
      </c>
      <c r="I68" s="54" t="s">
        <v>51</v>
      </c>
      <c r="J68" s="163">
        <v>388</v>
      </c>
      <c r="K68" s="163" t="s">
        <v>193</v>
      </c>
    </row>
    <row r="69" spans="1:11" ht="12.75">
      <c r="A69" s="246" t="s">
        <v>50</v>
      </c>
      <c r="B69" s="162">
        <v>41054</v>
      </c>
      <c r="C69" s="268" t="s">
        <v>484</v>
      </c>
      <c r="D69" s="246" t="s">
        <v>432</v>
      </c>
      <c r="E69" s="268" t="s">
        <v>484</v>
      </c>
      <c r="F69" s="268" t="s">
        <v>484</v>
      </c>
      <c r="G69" s="246" t="s">
        <v>45</v>
      </c>
      <c r="H69" s="268" t="s">
        <v>484</v>
      </c>
      <c r="I69" s="54" t="s">
        <v>51</v>
      </c>
      <c r="J69" s="163">
        <v>650</v>
      </c>
      <c r="K69" s="163" t="s">
        <v>193</v>
      </c>
    </row>
    <row r="70" spans="1:11" ht="12.75">
      <c r="A70" s="246" t="s">
        <v>50</v>
      </c>
      <c r="B70" s="162">
        <v>41054</v>
      </c>
      <c r="C70" s="268" t="s">
        <v>484</v>
      </c>
      <c r="D70" s="246" t="s">
        <v>432</v>
      </c>
      <c r="E70" s="268" t="s">
        <v>484</v>
      </c>
      <c r="F70" s="268" t="s">
        <v>484</v>
      </c>
      <c r="G70" s="246" t="s">
        <v>46</v>
      </c>
      <c r="H70" s="268" t="s">
        <v>484</v>
      </c>
      <c r="I70" s="54" t="s">
        <v>51</v>
      </c>
      <c r="J70" s="163">
        <v>575</v>
      </c>
      <c r="K70" s="163" t="s">
        <v>193</v>
      </c>
    </row>
    <row r="71" spans="1:11" ht="12.75">
      <c r="A71" s="246" t="s">
        <v>50</v>
      </c>
      <c r="B71" s="162">
        <v>41054</v>
      </c>
      <c r="C71" s="268" t="s">
        <v>484</v>
      </c>
      <c r="D71" s="246" t="s">
        <v>432</v>
      </c>
      <c r="E71" s="268" t="s">
        <v>484</v>
      </c>
      <c r="F71" s="268" t="s">
        <v>484</v>
      </c>
      <c r="G71" s="246" t="s">
        <v>47</v>
      </c>
      <c r="H71" s="268" t="s">
        <v>484</v>
      </c>
      <c r="I71" s="54" t="s">
        <v>51</v>
      </c>
      <c r="J71" s="163">
        <v>550</v>
      </c>
      <c r="K71" s="163" t="s">
        <v>193</v>
      </c>
    </row>
    <row r="72" spans="1:11" ht="12.75">
      <c r="A72" s="246" t="s">
        <v>50</v>
      </c>
      <c r="B72" s="162">
        <v>41054</v>
      </c>
      <c r="C72" s="246" t="s">
        <v>292</v>
      </c>
      <c r="D72" s="246" t="s">
        <v>432</v>
      </c>
      <c r="E72" s="268" t="s">
        <v>484</v>
      </c>
      <c r="F72" s="268" t="s">
        <v>484</v>
      </c>
      <c r="G72" s="246" t="s">
        <v>48</v>
      </c>
      <c r="H72" s="268" t="s">
        <v>484</v>
      </c>
      <c r="I72" s="54" t="s">
        <v>51</v>
      </c>
      <c r="J72" s="163">
        <v>500</v>
      </c>
      <c r="K72" s="163" t="s">
        <v>193</v>
      </c>
    </row>
    <row r="73" spans="1:11" ht="12.75">
      <c r="A73" s="246" t="s">
        <v>281</v>
      </c>
      <c r="B73" s="162">
        <v>41054</v>
      </c>
      <c r="C73" s="268" t="s">
        <v>484</v>
      </c>
      <c r="D73" s="246" t="s">
        <v>23</v>
      </c>
      <c r="E73" s="268" t="s">
        <v>484</v>
      </c>
      <c r="F73" s="268" t="s">
        <v>484</v>
      </c>
      <c r="G73" s="246" t="s">
        <v>46</v>
      </c>
      <c r="H73" s="268" t="s">
        <v>484</v>
      </c>
      <c r="I73" s="54" t="s">
        <v>282</v>
      </c>
      <c r="J73" s="163">
        <v>1075</v>
      </c>
      <c r="K73" s="163" t="s">
        <v>193</v>
      </c>
    </row>
    <row r="74" spans="1:11" ht="12.75">
      <c r="A74" s="246" t="s">
        <v>281</v>
      </c>
      <c r="B74" s="162">
        <v>41054</v>
      </c>
      <c r="C74" s="268" t="s">
        <v>484</v>
      </c>
      <c r="D74" s="246" t="s">
        <v>23</v>
      </c>
      <c r="E74" s="268" t="s">
        <v>484</v>
      </c>
      <c r="F74" s="268" t="s">
        <v>484</v>
      </c>
      <c r="G74" s="246" t="s">
        <v>47</v>
      </c>
      <c r="H74" s="268" t="s">
        <v>484</v>
      </c>
      <c r="I74" s="54" t="s">
        <v>282</v>
      </c>
      <c r="J74" s="163">
        <v>1100</v>
      </c>
      <c r="K74" s="163" t="s">
        <v>193</v>
      </c>
    </row>
    <row r="75" spans="1:11" ht="12.75">
      <c r="A75" s="246" t="s">
        <v>281</v>
      </c>
      <c r="B75" s="162">
        <v>41054</v>
      </c>
      <c r="C75" s="268" t="s">
        <v>484</v>
      </c>
      <c r="D75" s="246" t="s">
        <v>23</v>
      </c>
      <c r="E75" s="268" t="s">
        <v>484</v>
      </c>
      <c r="F75" s="268" t="s">
        <v>484</v>
      </c>
      <c r="G75" s="246" t="s">
        <v>209</v>
      </c>
      <c r="H75" s="268" t="s">
        <v>484</v>
      </c>
      <c r="I75" s="54" t="s">
        <v>282</v>
      </c>
      <c r="J75" s="163">
        <v>1600</v>
      </c>
      <c r="K75" s="163" t="s">
        <v>193</v>
      </c>
    </row>
    <row r="76" spans="1:11" ht="12.75">
      <c r="A76" s="246" t="s">
        <v>37</v>
      </c>
      <c r="B76" s="162">
        <v>41054</v>
      </c>
      <c r="C76" s="269" t="s">
        <v>487</v>
      </c>
      <c r="D76" s="246" t="s">
        <v>29</v>
      </c>
      <c r="E76" s="268" t="s">
        <v>484</v>
      </c>
      <c r="F76" s="268" t="s">
        <v>484</v>
      </c>
      <c r="G76" s="246" t="s">
        <v>48</v>
      </c>
      <c r="H76" s="268" t="s">
        <v>484</v>
      </c>
      <c r="I76" s="54" t="s">
        <v>43</v>
      </c>
      <c r="J76" s="163">
        <v>1150</v>
      </c>
      <c r="K76" s="163" t="s">
        <v>193</v>
      </c>
    </row>
    <row r="77" spans="1:11" ht="12.75">
      <c r="A77" s="246" t="s">
        <v>37</v>
      </c>
      <c r="B77" s="162">
        <v>41054</v>
      </c>
      <c r="C77" s="246" t="s">
        <v>466</v>
      </c>
      <c r="D77" s="246" t="s">
        <v>419</v>
      </c>
      <c r="E77" s="268" t="s">
        <v>484</v>
      </c>
      <c r="F77" s="268" t="s">
        <v>484</v>
      </c>
      <c r="G77" s="246" t="s">
        <v>48</v>
      </c>
      <c r="H77" s="268" t="s">
        <v>484</v>
      </c>
      <c r="I77" s="54" t="s">
        <v>334</v>
      </c>
      <c r="J77" s="163">
        <v>960</v>
      </c>
      <c r="K77" s="163" t="s">
        <v>193</v>
      </c>
    </row>
    <row r="78" spans="1:11" ht="12.75">
      <c r="A78" s="246" t="s">
        <v>37</v>
      </c>
      <c r="B78" s="162">
        <v>41054</v>
      </c>
      <c r="C78" s="246" t="s">
        <v>467</v>
      </c>
      <c r="D78" s="246" t="s">
        <v>432</v>
      </c>
      <c r="E78" s="268" t="s">
        <v>484</v>
      </c>
      <c r="F78" s="268" t="s">
        <v>484</v>
      </c>
      <c r="G78" s="246" t="s">
        <v>45</v>
      </c>
      <c r="H78" s="268" t="s">
        <v>484</v>
      </c>
      <c r="I78" s="54" t="s">
        <v>41</v>
      </c>
      <c r="J78" s="163">
        <v>1000</v>
      </c>
      <c r="K78" s="163" t="s">
        <v>193</v>
      </c>
    </row>
    <row r="79" spans="1:11" ht="12.75">
      <c r="A79" s="246" t="s">
        <v>37</v>
      </c>
      <c r="B79" s="162">
        <v>41054</v>
      </c>
      <c r="C79" s="269" t="s">
        <v>487</v>
      </c>
      <c r="D79" s="246" t="s">
        <v>432</v>
      </c>
      <c r="E79" s="268" t="s">
        <v>484</v>
      </c>
      <c r="F79" s="268" t="s">
        <v>484</v>
      </c>
      <c r="G79" s="246" t="s">
        <v>45</v>
      </c>
      <c r="H79" s="268" t="s">
        <v>484</v>
      </c>
      <c r="I79" s="54" t="s">
        <v>358</v>
      </c>
      <c r="J79" s="163">
        <v>1100</v>
      </c>
      <c r="K79" s="163" t="s">
        <v>193</v>
      </c>
    </row>
    <row r="80" spans="1:11" ht="12.75">
      <c r="A80" s="246" t="s">
        <v>37</v>
      </c>
      <c r="B80" s="162">
        <v>41054</v>
      </c>
      <c r="C80" s="246" t="s">
        <v>357</v>
      </c>
      <c r="D80" s="246" t="s">
        <v>432</v>
      </c>
      <c r="E80" s="268" t="s">
        <v>484</v>
      </c>
      <c r="F80" s="268" t="s">
        <v>484</v>
      </c>
      <c r="G80" s="246" t="s">
        <v>49</v>
      </c>
      <c r="H80" s="268" t="s">
        <v>484</v>
      </c>
      <c r="I80" s="54" t="s">
        <v>250</v>
      </c>
      <c r="J80" s="163">
        <v>950</v>
      </c>
      <c r="K80" s="163" t="s">
        <v>193</v>
      </c>
    </row>
    <row r="81" spans="1:11" ht="12.75">
      <c r="A81" s="246" t="s">
        <v>37</v>
      </c>
      <c r="B81" s="162">
        <v>41054</v>
      </c>
      <c r="C81" s="246" t="s">
        <v>357</v>
      </c>
      <c r="D81" s="246" t="s">
        <v>432</v>
      </c>
      <c r="E81" s="268" t="s">
        <v>484</v>
      </c>
      <c r="F81" s="268" t="s">
        <v>484</v>
      </c>
      <c r="G81" s="246" t="s">
        <v>46</v>
      </c>
      <c r="H81" s="268" t="s">
        <v>484</v>
      </c>
      <c r="I81" s="54" t="s">
        <v>250</v>
      </c>
      <c r="J81" s="163">
        <v>1025</v>
      </c>
      <c r="K81" s="163" t="s">
        <v>193</v>
      </c>
    </row>
    <row r="82" spans="1:11" ht="12.75">
      <c r="A82" s="246" t="s">
        <v>37</v>
      </c>
      <c r="B82" s="162">
        <v>41054</v>
      </c>
      <c r="C82" s="269" t="s">
        <v>487</v>
      </c>
      <c r="D82" s="246" t="s">
        <v>432</v>
      </c>
      <c r="E82" s="268" t="s">
        <v>484</v>
      </c>
      <c r="F82" s="268" t="s">
        <v>484</v>
      </c>
      <c r="G82" s="246" t="s">
        <v>46</v>
      </c>
      <c r="H82" s="268" t="s">
        <v>484</v>
      </c>
      <c r="I82" s="54" t="s">
        <v>250</v>
      </c>
      <c r="J82" s="163">
        <v>1175</v>
      </c>
      <c r="K82" s="163" t="s">
        <v>193</v>
      </c>
    </row>
    <row r="83" spans="1:11" ht="12.75">
      <c r="A83" s="246" t="s">
        <v>37</v>
      </c>
      <c r="B83" s="162">
        <v>41054</v>
      </c>
      <c r="C83" s="269" t="s">
        <v>487</v>
      </c>
      <c r="D83" s="246" t="s">
        <v>432</v>
      </c>
      <c r="E83" s="268" t="s">
        <v>484</v>
      </c>
      <c r="F83" s="268" t="s">
        <v>484</v>
      </c>
      <c r="G83" s="246" t="s">
        <v>47</v>
      </c>
      <c r="H83" s="268" t="s">
        <v>484</v>
      </c>
      <c r="I83" s="54" t="s">
        <v>250</v>
      </c>
      <c r="J83" s="163">
        <v>1100</v>
      </c>
      <c r="K83" s="163" t="s">
        <v>193</v>
      </c>
    </row>
    <row r="84" spans="1:11" ht="12.75">
      <c r="A84" s="246" t="s">
        <v>37</v>
      </c>
      <c r="B84" s="162">
        <v>41054</v>
      </c>
      <c r="C84" s="246" t="s">
        <v>468</v>
      </c>
      <c r="D84" s="246" t="s">
        <v>432</v>
      </c>
      <c r="E84" s="268" t="s">
        <v>484</v>
      </c>
      <c r="F84" s="268" t="s">
        <v>484</v>
      </c>
      <c r="G84" s="246" t="s">
        <v>48</v>
      </c>
      <c r="H84" s="268" t="s">
        <v>484</v>
      </c>
      <c r="I84" s="54" t="s">
        <v>250</v>
      </c>
      <c r="J84" s="163">
        <v>1200</v>
      </c>
      <c r="K84" s="163" t="s">
        <v>193</v>
      </c>
    </row>
    <row r="85" spans="1:11" ht="12.75">
      <c r="A85" s="246" t="s">
        <v>37</v>
      </c>
      <c r="B85" s="162">
        <v>41054</v>
      </c>
      <c r="C85" s="269" t="s">
        <v>487</v>
      </c>
      <c r="D85" s="246" t="s">
        <v>432</v>
      </c>
      <c r="E85" s="268" t="s">
        <v>484</v>
      </c>
      <c r="F85" s="268" t="s">
        <v>484</v>
      </c>
      <c r="G85" s="246" t="s">
        <v>48</v>
      </c>
      <c r="H85" s="268" t="s">
        <v>484</v>
      </c>
      <c r="I85" s="54" t="s">
        <v>358</v>
      </c>
      <c r="J85" s="163">
        <v>1100</v>
      </c>
      <c r="K85" s="163" t="s">
        <v>193</v>
      </c>
    </row>
    <row r="86" spans="1:11" ht="12.75">
      <c r="A86" s="246" t="s">
        <v>350</v>
      </c>
      <c r="B86" s="162">
        <v>41054</v>
      </c>
      <c r="C86" s="246" t="s">
        <v>351</v>
      </c>
      <c r="D86" s="246" t="s">
        <v>432</v>
      </c>
      <c r="E86" s="268" t="s">
        <v>484</v>
      </c>
      <c r="F86" s="268" t="s">
        <v>484</v>
      </c>
      <c r="G86" s="246" t="s">
        <v>45</v>
      </c>
      <c r="H86" s="268" t="s">
        <v>484</v>
      </c>
      <c r="I86" s="54" t="s">
        <v>43</v>
      </c>
      <c r="J86" s="163">
        <v>1400</v>
      </c>
      <c r="K86" s="163" t="s">
        <v>193</v>
      </c>
    </row>
    <row r="87" spans="1:11" ht="12.75">
      <c r="A87" s="246" t="s">
        <v>350</v>
      </c>
      <c r="B87" s="162">
        <v>41054</v>
      </c>
      <c r="C87" s="246" t="s">
        <v>351</v>
      </c>
      <c r="D87" s="246" t="s">
        <v>432</v>
      </c>
      <c r="E87" s="268" t="s">
        <v>484</v>
      </c>
      <c r="F87" s="268" t="s">
        <v>484</v>
      </c>
      <c r="G87" s="246" t="s">
        <v>48</v>
      </c>
      <c r="H87" s="268" t="s">
        <v>484</v>
      </c>
      <c r="I87" s="54" t="s">
        <v>43</v>
      </c>
      <c r="J87" s="163">
        <v>1350</v>
      </c>
      <c r="K87" s="163" t="s">
        <v>193</v>
      </c>
    </row>
    <row r="88" spans="1:11" ht="12.75">
      <c r="A88" s="246" t="s">
        <v>350</v>
      </c>
      <c r="B88" s="162">
        <v>41054</v>
      </c>
      <c r="C88" s="246" t="s">
        <v>460</v>
      </c>
      <c r="D88" s="246" t="s">
        <v>432</v>
      </c>
      <c r="E88" s="268" t="s">
        <v>484</v>
      </c>
      <c r="F88" s="268" t="s">
        <v>484</v>
      </c>
      <c r="G88" s="246" t="s">
        <v>48</v>
      </c>
      <c r="H88" s="268" t="s">
        <v>484</v>
      </c>
      <c r="I88" s="54" t="s">
        <v>43</v>
      </c>
      <c r="J88" s="163">
        <v>1500</v>
      </c>
      <c r="K88" s="163" t="s">
        <v>193</v>
      </c>
    </row>
    <row r="89" spans="1:11" ht="12.75">
      <c r="A89" s="246" t="s">
        <v>39</v>
      </c>
      <c r="B89" s="162">
        <v>41054</v>
      </c>
      <c r="C89" s="246" t="s">
        <v>183</v>
      </c>
      <c r="D89" s="246" t="s">
        <v>29</v>
      </c>
      <c r="E89" s="268" t="s">
        <v>484</v>
      </c>
      <c r="F89" s="268" t="s">
        <v>484</v>
      </c>
      <c r="G89" s="246" t="s">
        <v>49</v>
      </c>
      <c r="H89" s="268" t="s">
        <v>484</v>
      </c>
      <c r="I89" s="54" t="s">
        <v>44</v>
      </c>
      <c r="J89" s="163">
        <v>1450</v>
      </c>
      <c r="K89" s="163" t="s">
        <v>193</v>
      </c>
    </row>
    <row r="90" spans="1:11" ht="12.75">
      <c r="A90" s="246" t="s">
        <v>39</v>
      </c>
      <c r="B90" s="162">
        <v>41054</v>
      </c>
      <c r="C90" s="246" t="s">
        <v>265</v>
      </c>
      <c r="D90" s="246" t="s">
        <v>29</v>
      </c>
      <c r="E90" s="268" t="s">
        <v>484</v>
      </c>
      <c r="F90" s="268" t="s">
        <v>484</v>
      </c>
      <c r="G90" s="246" t="s">
        <v>48</v>
      </c>
      <c r="H90" s="268" t="s">
        <v>484</v>
      </c>
      <c r="I90" s="54" t="s">
        <v>194</v>
      </c>
      <c r="J90" s="163">
        <v>1550</v>
      </c>
      <c r="K90" s="163" t="s">
        <v>193</v>
      </c>
    </row>
    <row r="91" spans="1:11" ht="12.75">
      <c r="A91" s="246" t="s">
        <v>39</v>
      </c>
      <c r="B91" s="162">
        <v>41054</v>
      </c>
      <c r="C91" s="246" t="s">
        <v>192</v>
      </c>
      <c r="D91" s="246" t="s">
        <v>29</v>
      </c>
      <c r="E91" s="268" t="s">
        <v>484</v>
      </c>
      <c r="F91" s="268" t="s">
        <v>484</v>
      </c>
      <c r="G91" s="246" t="s">
        <v>48</v>
      </c>
      <c r="H91" s="268" t="s">
        <v>484</v>
      </c>
      <c r="I91" s="54" t="s">
        <v>194</v>
      </c>
      <c r="J91" s="163">
        <v>1400</v>
      </c>
      <c r="K91" s="163" t="s">
        <v>193</v>
      </c>
    </row>
    <row r="92" spans="1:11" ht="12.75">
      <c r="A92" s="246" t="s">
        <v>39</v>
      </c>
      <c r="B92" s="162">
        <v>41054</v>
      </c>
      <c r="C92" s="246" t="s">
        <v>352</v>
      </c>
      <c r="D92" s="246" t="s">
        <v>29</v>
      </c>
      <c r="E92" s="268" t="s">
        <v>484</v>
      </c>
      <c r="F92" s="268" t="s">
        <v>484</v>
      </c>
      <c r="G92" s="246" t="s">
        <v>48</v>
      </c>
      <c r="H92" s="268" t="s">
        <v>484</v>
      </c>
      <c r="I92" s="54" t="s">
        <v>44</v>
      </c>
      <c r="J92" s="163">
        <v>850</v>
      </c>
      <c r="K92" s="163" t="s">
        <v>193</v>
      </c>
    </row>
    <row r="93" spans="1:11" ht="12.75">
      <c r="A93" s="246" t="s">
        <v>39</v>
      </c>
      <c r="B93" s="162">
        <v>41054</v>
      </c>
      <c r="C93" s="246" t="s">
        <v>183</v>
      </c>
      <c r="D93" s="246" t="s">
        <v>29</v>
      </c>
      <c r="E93" s="268" t="s">
        <v>484</v>
      </c>
      <c r="F93" s="268" t="s">
        <v>484</v>
      </c>
      <c r="G93" s="246" t="s">
        <v>48</v>
      </c>
      <c r="H93" s="268" t="s">
        <v>484</v>
      </c>
      <c r="I93" s="54" t="s">
        <v>194</v>
      </c>
      <c r="J93" s="163">
        <v>1500</v>
      </c>
      <c r="K93" s="163" t="s">
        <v>193</v>
      </c>
    </row>
    <row r="94" spans="1:11" ht="12.75">
      <c r="A94" s="246" t="s">
        <v>469</v>
      </c>
      <c r="B94" s="162">
        <v>41054</v>
      </c>
      <c r="C94" s="268" t="s">
        <v>484</v>
      </c>
      <c r="D94" s="246" t="s">
        <v>29</v>
      </c>
      <c r="E94" s="268" t="s">
        <v>484</v>
      </c>
      <c r="F94" s="268" t="s">
        <v>484</v>
      </c>
      <c r="G94" s="246" t="s">
        <v>49</v>
      </c>
      <c r="H94" s="268" t="s">
        <v>484</v>
      </c>
      <c r="I94" s="54" t="s">
        <v>470</v>
      </c>
      <c r="J94" s="163">
        <v>1200</v>
      </c>
      <c r="K94" s="163" t="s">
        <v>193</v>
      </c>
    </row>
    <row r="95" spans="1:11" ht="12.75">
      <c r="A95" s="246" t="s">
        <v>469</v>
      </c>
      <c r="B95" s="162">
        <v>41054</v>
      </c>
      <c r="C95" s="268" t="s">
        <v>484</v>
      </c>
      <c r="D95" s="246" t="s">
        <v>29</v>
      </c>
      <c r="E95" s="268" t="s">
        <v>484</v>
      </c>
      <c r="F95" s="268" t="s">
        <v>484</v>
      </c>
      <c r="G95" s="246" t="s">
        <v>46</v>
      </c>
      <c r="H95" s="268" t="s">
        <v>484</v>
      </c>
      <c r="I95" s="54" t="s">
        <v>470</v>
      </c>
      <c r="J95" s="163">
        <v>1250</v>
      </c>
      <c r="K95" s="163" t="s">
        <v>193</v>
      </c>
    </row>
    <row r="96" spans="1:11" ht="12.75">
      <c r="A96" s="246"/>
      <c r="B96" s="246"/>
      <c r="C96" s="246"/>
      <c r="D96" s="246"/>
      <c r="E96" s="246"/>
      <c r="F96" s="246"/>
      <c r="G96" s="246"/>
      <c r="H96" s="246"/>
      <c r="I96" s="246"/>
      <c r="J96" s="246"/>
      <c r="K96" s="246"/>
    </row>
    <row r="97" spans="1:11" ht="12.75">
      <c r="A97" s="269" t="s">
        <v>500</v>
      </c>
      <c r="B97" s="246"/>
      <c r="C97" s="246"/>
      <c r="D97" s="246"/>
      <c r="E97" s="246"/>
      <c r="F97" s="246"/>
      <c r="G97" s="246"/>
      <c r="H97" s="246"/>
      <c r="I97" s="246"/>
      <c r="J97" s="246"/>
      <c r="K97" s="246"/>
    </row>
    <row r="98" spans="1:11" ht="12.75">
      <c r="A98" s="269" t="s">
        <v>501</v>
      </c>
      <c r="B98" s="246"/>
      <c r="C98" s="246"/>
      <c r="D98" s="246"/>
      <c r="E98" s="246"/>
      <c r="F98" s="246"/>
      <c r="G98" s="246"/>
      <c r="H98" s="246"/>
      <c r="I98" s="246"/>
      <c r="J98" s="246"/>
      <c r="K98" s="246"/>
    </row>
    <row r="99" spans="1:11" ht="12.75">
      <c r="A99" s="155"/>
      <c r="B99" s="162"/>
      <c r="C99" s="155"/>
      <c r="D99" s="155"/>
      <c r="E99" s="156"/>
      <c r="F99" s="156"/>
      <c r="G99" s="155"/>
      <c r="H99" s="156"/>
      <c r="I99" s="155"/>
      <c r="J99" s="167"/>
      <c r="K99" s="163"/>
    </row>
    <row r="100" spans="1:11" ht="12.75">
      <c r="A100" s="155"/>
      <c r="B100" s="162"/>
      <c r="C100" s="155"/>
      <c r="D100" s="155"/>
      <c r="E100" s="156"/>
      <c r="F100" s="156"/>
      <c r="G100" s="155"/>
      <c r="H100" s="156"/>
      <c r="I100" s="155"/>
      <c r="J100" s="167"/>
      <c r="K100" s="163"/>
    </row>
    <row r="101" spans="1:11" ht="12.75">
      <c r="A101" s="155"/>
      <c r="B101" s="162"/>
      <c r="C101" s="155"/>
      <c r="D101" s="155"/>
      <c r="E101" s="155"/>
      <c r="F101" s="155"/>
      <c r="G101" s="155"/>
      <c r="H101" s="155"/>
      <c r="I101" s="155"/>
      <c r="J101" s="163"/>
      <c r="K101" s="163"/>
    </row>
    <row r="102" spans="1:11" ht="12.75">
      <c r="A102" s="155"/>
      <c r="B102" s="155"/>
      <c r="C102" s="155"/>
      <c r="D102" s="155"/>
      <c r="E102" s="155"/>
      <c r="F102" s="155"/>
      <c r="G102" s="155"/>
      <c r="H102" s="155"/>
      <c r="I102" s="155"/>
      <c r="J102" s="155"/>
      <c r="K102" s="155"/>
    </row>
    <row r="103" spans="1:11" ht="12.75">
      <c r="A103" s="155"/>
      <c r="B103" s="155"/>
      <c r="C103" s="155"/>
      <c r="D103" s="155"/>
      <c r="E103" s="155"/>
      <c r="F103" s="155"/>
      <c r="G103" s="155"/>
      <c r="H103" s="155"/>
      <c r="I103" s="155"/>
      <c r="J103" s="155"/>
      <c r="K103" s="155"/>
    </row>
  </sheetData>
  <sheetProtection/>
  <mergeCells count="5">
    <mergeCell ref="A1:K1"/>
    <mergeCell ref="A2:K2"/>
    <mergeCell ref="J6:K6"/>
    <mergeCell ref="A4:K4"/>
    <mergeCell ref="A3:K3"/>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2" r:id="rId1"/>
  <headerFooter>
    <oddFooter>&amp;C&amp;"Arial,Normal"&amp;10 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Alicia Canales Meza</cp:lastModifiedBy>
  <cp:lastPrinted>2012-06-28T22:26:51Z</cp:lastPrinted>
  <dcterms:created xsi:type="dcterms:W3CDTF">2011-06-01T19:03:54Z</dcterms:created>
  <dcterms:modified xsi:type="dcterms:W3CDTF">2012-07-04T20:15:50Z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