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 name="Hoja1" sheetId="20" r:id="rId20"/>
    <sheet name="Hoja2" sheetId="21" r:id="rId21"/>
  </sheets>
  <definedNames>
    <definedName name="_xlnm.Print_Area" localSheetId="12">'arándanos'!$A$1:$M$93</definedName>
    <definedName name="_xlnm.Print_Area" localSheetId="14">'ciruelas'!$A$1:$M$88</definedName>
    <definedName name="_xlnm.Print_Area" localSheetId="1">'Contenido'!$A$1:$F$34</definedName>
    <definedName name="_xlnm.Print_Area" localSheetId="7">'Pág 10 - C6'!$A$1:$J$65</definedName>
    <definedName name="_xlnm.Print_Area" localSheetId="11">'Pág 14'!$A$1:$J$16</definedName>
    <definedName name="_xlnm.Print_Area" localSheetId="8">'Pág.11 - C7'!$A$1:$K$83</definedName>
    <definedName name="_xlnm.Print_Area" localSheetId="9">'Pág.12 - C8'!$A$1:$M$58</definedName>
    <definedName name="_xlnm.Print_Area" localSheetId="10">'Pág.13 - C09'!$A$1:$Q$54</definedName>
    <definedName name="_xlnm.Print_Area" localSheetId="2">'Pág.4 - C1'!$A$1:$M$56</definedName>
    <definedName name="_xlnm.Print_Area" localSheetId="5">'Pág.7-8- C4'!$A$1:$K$90</definedName>
    <definedName name="_xlnm.Print_Area" localSheetId="6">'Pág.9- C5'!$A$1:$K$101</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<sst xmlns="http://schemas.openxmlformats.org/spreadsheetml/2006/main" count="2361" uniqueCount="492">
  <si>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</si>
  <si>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</si>
  <si>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</si>
  <si>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</si>
  <si>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</si>
  <si>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</si>
  <si>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</si>
  <si>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</si>
  <si>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</si>
  <si>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</si>
  <si>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</si>
  <si>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</si>
  <si>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</si>
  <si>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</si>
  <si>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</si>
  <si>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</si>
  <si>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</si>
  <si>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</si>
  <si>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</si>
  <si>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</si>
  <si>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</si>
  <si>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</si>
  <si>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</si>
  <si>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</si>
  <si>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Part. 2011</t>
  </si>
  <si>
    <t xml:space="preserve">Productos </t>
  </si>
  <si>
    <t/>
  </si>
  <si>
    <t>Total</t>
  </si>
  <si>
    <t>Ciruela</t>
  </si>
  <si>
    <t>Chile</t>
  </si>
  <si>
    <t>Filadelfia</t>
  </si>
  <si>
    <t>cartón</t>
  </si>
  <si>
    <t>9 kilos</t>
  </si>
  <si>
    <t>cont-barco</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</si>
  <si>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</si>
  <si>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</si>
  <si>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</si>
  <si>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</si>
  <si>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</si>
  <si>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</si>
  <si>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</si>
  <si>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</si>
  <si>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</si>
  <si>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</si>
  <si>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</si>
  <si>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</si>
  <si>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</si>
  <si>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</si>
  <si>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</si>
  <si>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</si>
  <si>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</si>
  <si>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</si>
  <si>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</si>
  <si>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</si>
  <si>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</si>
  <si>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</si>
  <si>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</si>
  <si>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</si>
  <si>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</si>
  <si>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</si>
  <si>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</si>
  <si>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</si>
  <si>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</si>
  <si>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</si>
  <si>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</si>
  <si>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</si>
  <si>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</si>
  <si>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</si>
  <si>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</si>
  <si>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</si>
  <si>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</si>
  <si>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</si>
  <si>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</si>
  <si>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</si>
  <si>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</si>
  <si>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</si>
  <si>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</si>
  <si>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</si>
  <si>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</si>
  <si>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</si>
  <si>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</si>
  <si>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</si>
  <si>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</si>
  <si>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</si>
  <si>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</si>
  <si>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</si>
  <si>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</si>
  <si>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</si>
  <si>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</si>
  <si>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</si>
  <si>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</si>
  <si>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</si>
  <si>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</si>
  <si>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</si>
  <si>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</si>
  <si>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</si>
  <si>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</si>
  <si>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</si>
  <si>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</si>
  <si>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</si>
  <si>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</si>
  <si>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</si>
  <si>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</si>
  <si>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</si>
  <si>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</si>
  <si>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</si>
  <si>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</si>
  <si>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</si>
  <si>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</si>
  <si>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</si>
  <si>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</si>
  <si>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</si>
  <si>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Pistachos, frescos o secos</t>
  </si>
  <si>
    <t>Otros frutos de cáscara</t>
  </si>
  <si>
    <t>País</t>
  </si>
  <si>
    <t xml:space="preserve">Volumen (toneladas) </t>
  </si>
  <si>
    <t>Especie</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</si>
  <si>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</si>
  <si>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</si>
  <si>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</si>
  <si>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</si>
  <si>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</si>
  <si>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</si>
  <si>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</si>
  <si>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</si>
  <si>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</si>
  <si>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</si>
  <si>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</si>
  <si>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</si>
  <si>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</si>
  <si>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</si>
  <si>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</si>
  <si>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</si>
  <si>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</si>
  <si>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</si>
  <si>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</si>
  <si>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</si>
  <si>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</si>
  <si>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</si>
  <si>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</si>
  <si>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</si>
  <si>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</si>
  <si>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</si>
  <si>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</si>
  <si>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</si>
  <si>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</si>
  <si>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</si>
  <si>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Valor (miles de US$ FOB)*</t>
  </si>
  <si>
    <t>Precios (por kilo en US$ )*</t>
  </si>
  <si>
    <t xml:space="preserve">Mandarinas, clementinas                                                                                                </t>
  </si>
  <si>
    <t>07/2011</t>
  </si>
  <si>
    <t>Arándanos</t>
  </si>
  <si>
    <t>Fuente: Odepa y Catastros Frutícolas de Ciren</t>
  </si>
  <si>
    <t>Toneladas</t>
  </si>
  <si>
    <t>Exportaciones</t>
  </si>
  <si>
    <t>Producción*</t>
  </si>
  <si>
    <t>Producción* y exportaciones de arándanos</t>
  </si>
  <si>
    <t>Nogales</t>
  </si>
  <si>
    <t>Paltas</t>
  </si>
  <si>
    <t>Otras cifras de interés</t>
  </si>
  <si>
    <t>Comentario</t>
  </si>
  <si>
    <t>Volumen (kilos)</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</si>
  <si>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</si>
  <si>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</si>
  <si>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</si>
  <si>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</si>
  <si>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</si>
  <si>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</si>
  <si>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</si>
  <si>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</si>
  <si>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</si>
  <si>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</si>
  <si>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</si>
  <si>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</si>
  <si>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</si>
  <si>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</si>
  <si>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</si>
  <si>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</si>
  <si>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Exportaciones frescos</t>
  </si>
  <si>
    <t>Exportaciones congelados</t>
  </si>
  <si>
    <t>Exportaciones de fruta fresca y frutos secos por país de destino</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</si>
  <si>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</si>
  <si>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</si>
  <si>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</si>
  <si>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10/2011</t>
  </si>
  <si>
    <t>G.B.</t>
  </si>
  <si>
    <t>Precios (por kilo en US$)</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</si>
  <si>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</si>
  <si>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</si>
  <si>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</si>
  <si>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</si>
  <si>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</si>
  <si>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</si>
  <si>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</si>
  <si>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</si>
  <si>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</si>
  <si>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Los Angeles</t>
  </si>
  <si>
    <t>contenedor</t>
  </si>
  <si>
    <t>New Spitalfields</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</si>
  <si>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</si>
  <si>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</si>
  <si>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</si>
  <si>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</si>
  <si>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</si>
  <si>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</si>
  <si>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</si>
  <si>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</si>
  <si>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</si>
  <si>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</si>
  <si>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</si>
  <si>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</si>
  <si>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</si>
  <si>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</si>
  <si>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 xml:space="preserve">Uva fresca, variedad Crimson Seedless  </t>
  </si>
  <si>
    <t xml:space="preserve">Uva fresca, variedad Sugraone  </t>
  </si>
  <si>
    <t xml:space="preserve">Uva fresca, variedad Black Seedless  </t>
  </si>
  <si>
    <t>Fuente: Odepa y Catastros e Intercatastros Frutícolas de Ciren</t>
  </si>
  <si>
    <t>Var. % 12/11</t>
  </si>
  <si>
    <t>Corea del Sur</t>
  </si>
  <si>
    <t>% Part. 2012</t>
  </si>
  <si>
    <t xml:space="preserve">% Part.2012 </t>
  </si>
  <si>
    <t xml:space="preserve">Variación 2012/2011 </t>
  </si>
  <si>
    <t>PRECIOS</t>
  </si>
  <si>
    <t>ESPECIE</t>
  </si>
  <si>
    <t>FECHA</t>
  </si>
  <si>
    <t>VARIEDAD</t>
  </si>
  <si>
    <t>ORIGEN</t>
  </si>
  <si>
    <t>CALIDAD</t>
  </si>
  <si>
    <t>CALIBRE</t>
  </si>
  <si>
    <t>MERCADO</t>
  </si>
  <si>
    <t>ENVASE</t>
  </si>
  <si>
    <t>UNIDAD</t>
  </si>
  <si>
    <t>MÍNIMO</t>
  </si>
  <si>
    <t>MÁXIMO</t>
  </si>
  <si>
    <t>30/30</t>
  </si>
  <si>
    <t>CAT1</t>
  </si>
  <si>
    <t>18 kilos</t>
  </si>
  <si>
    <t>12,5 kilos</t>
  </si>
  <si>
    <t>70/90</t>
  </si>
  <si>
    <t>MEDIO</t>
  </si>
  <si>
    <t>RANGO</t>
  </si>
  <si>
    <t>01/2012</t>
  </si>
  <si>
    <t xml:space="preserve">01/2012 </t>
  </si>
  <si>
    <t xml:space="preserve">12/2011 </t>
  </si>
  <si>
    <t>Colombia</t>
  </si>
  <si>
    <t>Pepino dulce</t>
  </si>
  <si>
    <t>11 libras</t>
  </si>
  <si>
    <t>100/100</t>
  </si>
  <si>
    <t>70/80</t>
  </si>
  <si>
    <t>80/80</t>
  </si>
  <si>
    <t>Golden Delicious</t>
  </si>
  <si>
    <t>02/2012</t>
  </si>
  <si>
    <t xml:space="preserve">Uva fresca, variedad Thompson Seedless orgánica </t>
  </si>
  <si>
    <t>Uva fresca, variedad Red Globe orgánica</t>
  </si>
  <si>
    <t>Uva fresca, variedad Ribier orgánica</t>
  </si>
  <si>
    <t>Uva fresca, las demás variedades orgánicas</t>
  </si>
  <si>
    <t>Mango</t>
  </si>
  <si>
    <t>Tommy Atkins</t>
  </si>
  <si>
    <t>Royal Gala</t>
  </si>
  <si>
    <t>Papaya</t>
  </si>
  <si>
    <t>3,5 kilos</t>
  </si>
  <si>
    <t>Granny Smith</t>
  </si>
  <si>
    <t>18-19kg</t>
  </si>
  <si>
    <t>Granada</t>
  </si>
  <si>
    <t>Uruguay</t>
  </si>
  <si>
    <t>Fuerte</t>
  </si>
  <si>
    <t>03/2012</t>
  </si>
  <si>
    <t>08081049 - las demás manzanas frescas, variedad Fuji (desde 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</si>
  <si>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</si>
  <si>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</si>
  <si>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</si>
  <si>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</si>
  <si>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</si>
  <si>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</si>
  <si>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</si>
  <si>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</si>
  <si>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</si>
  <si>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</si>
  <si>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</si>
  <si>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</si>
  <si>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</si>
  <si>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</si>
  <si>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</si>
  <si>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</si>
  <si>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</si>
  <si>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08082015 - Peras Bartlett, frescas (desde 2007)</t>
  </si>
  <si>
    <t>Hayward</t>
  </si>
  <si>
    <t>27/27</t>
  </si>
  <si>
    <t>33/33</t>
  </si>
  <si>
    <t>Bins</t>
  </si>
  <si>
    <t>30/33</t>
  </si>
  <si>
    <t>90/90</t>
  </si>
  <si>
    <t>Eureka</t>
  </si>
  <si>
    <t>Fuji</t>
  </si>
  <si>
    <t>Pomelo</t>
  </si>
  <si>
    <t>Star Ruby</t>
  </si>
  <si>
    <t>Braeburn</t>
  </si>
  <si>
    <t>Forelle</t>
  </si>
  <si>
    <t>13 kilos</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</si>
  <si>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</si>
  <si>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</si>
  <si>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</si>
  <si>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</si>
  <si>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</si>
  <si>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</si>
  <si>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</si>
  <si>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</si>
  <si>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</si>
  <si>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</si>
  <si>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</si>
  <si>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</si>
  <si>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</si>
  <si>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</si>
  <si>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</si>
  <si>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</si>
  <si>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</si>
  <si>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</si>
  <si>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</si>
  <si>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</si>
  <si>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</si>
  <si>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</si>
  <si>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</si>
  <si>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</si>
  <si>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</si>
  <si>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</si>
  <si>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</si>
  <si>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</si>
  <si>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</si>
  <si>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</si>
  <si>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</si>
  <si>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</si>
  <si>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</si>
  <si>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</si>
  <si>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Ciruelo japonés</t>
  </si>
  <si>
    <t xml:space="preserve">Ciruelas </t>
  </si>
  <si>
    <t>Producción* y exportaciones de ciruelas frescas</t>
  </si>
  <si>
    <t xml:space="preserve">Exportaciones </t>
  </si>
  <si>
    <t>Superm.</t>
  </si>
  <si>
    <t>Superficie y producción de ciruelas japonesas 2000-2011</t>
  </si>
  <si>
    <t>Taiwán</t>
  </si>
  <si>
    <t>Castañas, frescas o secas con cáscara</t>
  </si>
  <si>
    <t>Castañas, frescas o secas sin cáscara</t>
  </si>
  <si>
    <t xml:space="preserve">Uva fresca, variedad Ruby Seedless  orgánica </t>
  </si>
  <si>
    <t>08081050 - Manzanas frescas, variedad Braebum orgánica</t>
  </si>
  <si>
    <t>cont-a granel</t>
  </si>
  <si>
    <t>Ecuador</t>
  </si>
  <si>
    <t>15/20</t>
  </si>
  <si>
    <t>Clementina</t>
  </si>
  <si>
    <t>72/72</t>
  </si>
  <si>
    <t>60/60</t>
  </si>
  <si>
    <t>135/135</t>
  </si>
  <si>
    <t>70/70</t>
  </si>
  <si>
    <t>Navel</t>
  </si>
  <si>
    <t>15-17 kilos</t>
  </si>
  <si>
    <t>White</t>
  </si>
  <si>
    <t>Pink Lady</t>
  </si>
  <si>
    <t>05/2012</t>
  </si>
  <si>
    <t xml:space="preserve">Cuadro 4 </t>
  </si>
  <si>
    <t>08081041 - Manzanas frescas, variedad Fuji orgánicas</t>
  </si>
  <si>
    <t>08082014 - Peras Abate Fetel, frescas (desde 2007)</t>
  </si>
  <si>
    <t>Pistachos, frescos o secos sin cáscara</t>
  </si>
  <si>
    <r>
      <t>2012</t>
    </r>
    <r>
      <rPr>
        <b/>
        <sz val="10"/>
        <color indexed="10"/>
        <rFont val="Arial"/>
        <family val="2"/>
      </rPr>
      <t>**</t>
    </r>
  </si>
  <si>
    <t xml:space="preserve">**Ver nota explicativa en página de contenido </t>
  </si>
  <si>
    <t>Cripps Pink</t>
  </si>
  <si>
    <t>110/110</t>
  </si>
  <si>
    <t>Golden</t>
  </si>
  <si>
    <t xml:space="preserve">Fuente: FEDERAL STATE MARKET NEWS SERVICE                                               </t>
  </si>
  <si>
    <t>39/39</t>
  </si>
  <si>
    <t>48/64</t>
  </si>
  <si>
    <t xml:space="preserve">Fuente: DUTCH FRUIT MARKET,TRICOP SALES REPORTS.                                        </t>
  </si>
  <si>
    <t>5,6 kilos</t>
  </si>
  <si>
    <t xml:space="preserve">Fuente: FRESH PRODUCE JOURNAL                                                           </t>
  </si>
  <si>
    <t>06/2012</t>
  </si>
  <si>
    <t>Enero-julio</t>
  </si>
  <si>
    <t>07/2012</t>
  </si>
  <si>
    <t>Aguacates (paltas)</t>
  </si>
  <si>
    <t>Melocotones (duraznos)</t>
  </si>
  <si>
    <t>Nuez de macadamia</t>
  </si>
  <si>
    <t>10/12</t>
  </si>
  <si>
    <t>36/36</t>
  </si>
  <si>
    <t>23/25</t>
  </si>
  <si>
    <t>6 kilos</t>
  </si>
  <si>
    <t>3,4 kilos</t>
  </si>
  <si>
    <t>Australia</t>
  </si>
  <si>
    <t>30 libras</t>
  </si>
  <si>
    <t>Tangerina</t>
  </si>
  <si>
    <t>48/48</t>
  </si>
  <si>
    <t>16 kilos</t>
  </si>
  <si>
    <t>48/56</t>
  </si>
  <si>
    <t>Hass</t>
  </si>
  <si>
    <t>11 kilos</t>
  </si>
  <si>
    <t>20/25</t>
  </si>
  <si>
    <t>27/33</t>
  </si>
  <si>
    <t>36/42</t>
  </si>
  <si>
    <t>80/100</t>
  </si>
  <si>
    <t>80/88</t>
  </si>
  <si>
    <t>75/100</t>
  </si>
  <si>
    <t>Nadorcott</t>
  </si>
  <si>
    <t>53/60</t>
  </si>
  <si>
    <t>68/68</t>
  </si>
  <si>
    <t>Minneola</t>
  </si>
  <si>
    <t>40/48</t>
  </si>
  <si>
    <t>54/70</t>
  </si>
  <si>
    <t>100/120</t>
  </si>
  <si>
    <t>Navel Late</t>
  </si>
  <si>
    <t>64/72</t>
  </si>
  <si>
    <t>Salustiana</t>
  </si>
  <si>
    <t>Valencia</t>
  </si>
  <si>
    <t>56/64</t>
  </si>
  <si>
    <t>Delta seedless</t>
  </si>
  <si>
    <t>56/72</t>
  </si>
  <si>
    <t>72/88</t>
  </si>
  <si>
    <t>48/60</t>
  </si>
  <si>
    <t>35/45</t>
  </si>
  <si>
    <t>50/60</t>
  </si>
  <si>
    <t xml:space="preserve">Cuadro 6 </t>
  </si>
  <si>
    <t xml:space="preserve">Cuadro 9 </t>
  </si>
  <si>
    <t>Cuadro 8</t>
  </si>
  <si>
    <t xml:space="preserve">          Avance enero-agosto 2012</t>
  </si>
  <si>
    <t>Avance enero-agosto 2012</t>
  </si>
  <si>
    <t>Precios promedio a consumidor marzo 2009-agosto 2012</t>
  </si>
  <si>
    <t>Enero-agosto</t>
  </si>
  <si>
    <t>Enero-agosto **</t>
  </si>
  <si>
    <t>s/d ** Los precios FOB para los ocho meses de 2012 no pueden ser calculados aún, a la espera de los informes de variación de valor (IVV), los cuales pueden registrar importantes variaciones al alza.</t>
  </si>
  <si>
    <t xml:space="preserve">Enero-agosto </t>
  </si>
  <si>
    <t>08/2012</t>
  </si>
  <si>
    <t>Precios mayoristas para las principales especies frutícolas marzo 2009-agosto 2012</t>
  </si>
  <si>
    <t>enero-agosto 2011</t>
  </si>
  <si>
    <t>enero-agosto 2012</t>
  </si>
  <si>
    <t>Semana del 27/08/2012 al 02/09/2012</t>
  </si>
  <si>
    <t>16/18</t>
  </si>
  <si>
    <t>27/30</t>
  </si>
  <si>
    <t>23/23</t>
  </si>
  <si>
    <t>25/25</t>
  </si>
  <si>
    <t>140/165</t>
  </si>
  <si>
    <t>17 kilos</t>
  </si>
  <si>
    <t>95/115</t>
  </si>
  <si>
    <t>24/24</t>
  </si>
  <si>
    <t>5 libras</t>
  </si>
  <si>
    <t>30/36</t>
  </si>
  <si>
    <t>Cara Cara</t>
  </si>
  <si>
    <t>88/88</t>
  </si>
  <si>
    <t>10/10</t>
  </si>
  <si>
    <t>3 kilos</t>
  </si>
  <si>
    <t>100/138</t>
  </si>
  <si>
    <t>150/165</t>
  </si>
  <si>
    <t>64/88</t>
  </si>
  <si>
    <t>Clemenvilla</t>
  </si>
  <si>
    <t>Ellendale</t>
  </si>
  <si>
    <t>110/130</t>
  </si>
  <si>
    <t>54/60</t>
  </si>
  <si>
    <t>68/72</t>
  </si>
  <si>
    <t>75/125</t>
  </si>
  <si>
    <t>50/70</t>
  </si>
  <si>
    <t>80/120</t>
  </si>
  <si>
    <t>75/140</t>
  </si>
  <si>
    <t>135/150</t>
  </si>
  <si>
    <t>64/64</t>
  </si>
  <si>
    <t>80/113</t>
  </si>
  <si>
    <t>40/56</t>
  </si>
  <si>
    <t>60/72</t>
  </si>
  <si>
    <t>90/100</t>
  </si>
  <si>
    <t>Midknight</t>
  </si>
  <si>
    <t>72/100</t>
  </si>
  <si>
    <t>38/48</t>
  </si>
  <si>
    <t>125/125</t>
  </si>
  <si>
    <t>50/55</t>
  </si>
  <si>
    <t>(Al 31/08/2012 : 1 Centavo de Libra Esterlina = 0,02 Dólares USA = 7,60 Pesos Chilenos)</t>
  </si>
  <si>
    <t>Kumquat</t>
  </si>
  <si>
    <t>Galia</t>
  </si>
  <si>
    <t>Honey dew</t>
  </si>
  <si>
    <t>SEPTIEMBRE 2012</t>
  </si>
  <si>
    <t>Hong Kong</t>
  </si>
  <si>
    <t>SUBTOTAL</t>
  </si>
  <si>
    <t>Otros países</t>
  </si>
  <si>
    <t xml:space="preserve">Las demás, uva fresca, variedad Ribier </t>
  </si>
  <si>
    <t>(Al 31/08/2012 : 1 dólar EE.UU. = 481,17 pesos chilenos)</t>
  </si>
  <si>
    <t>Maracuyá (Passionfruit)</t>
  </si>
  <si>
    <t>s/e= sin especificar</t>
  </si>
  <si>
    <t>s/e</t>
  </si>
  <si>
    <t>cartón avión</t>
  </si>
  <si>
    <t>Nueva Zelanda</t>
  </si>
  <si>
    <t>s/e pulpa amarilla</t>
  </si>
  <si>
    <t>(Al 31/08/2012 : 1 euro = 1,25 dólares EE.UU. = 602,06 pesos chilenos)</t>
  </si>
  <si>
    <t>s/e = sin especificar</t>
  </si>
  <si>
    <t>Sudáfrica</t>
  </si>
  <si>
    <t>Higo, Breva</t>
  </si>
  <si>
    <t>Melón</t>
  </si>
  <si>
    <t>Sandía</t>
  </si>
  <si>
    <t>G.B. = sin información de precio</t>
  </si>
  <si>
    <t>Packham's Triumph</t>
  </si>
  <si>
    <t>(pesos nominales sin IVA, mercados mayoristas de Santiago)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</si>
</sst>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0.0##"/>
    <numFmt numFmtId="174" formatCode="0.0%"/>
  </numFmts>
  <fonts count="129">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Verdana"/>
      <family val="2"/>
    </font>
    <font>
      <sz val="10"/>
      <color indexed="8"/>
      <name val="Arial"/>
      <family val="2"/>
    </font>
    <font>
      <sz val="10"/>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30"/>
      <name val="Calibri"/>
      <family val="2"/>
    </font>
    <font>
      <sz val="11"/>
      <color indexed="57"/>
      <name val="Calibri"/>
      <family val="2"/>
    </font>
    <font>
      <sz val="16"/>
      <color indexed="10"/>
      <name val="Calibri"/>
      <family val="2"/>
    </font>
    <font>
      <sz val="10"/>
      <color indexed="19"/>
      <name val="Arial"/>
      <family val="2"/>
    </font>
    <font>
      <sz val="12"/>
      <color indexed="8"/>
      <name val="Calibri"/>
      <family val="2"/>
    </font>
    <font>
      <b/>
      <sz val="9"/>
      <color indexed="8"/>
      <name val="Arial"/>
      <family val="2"/>
    </font>
    <font>
      <b/>
      <sz val="16"/>
      <color indexed="8"/>
      <name val="Arial"/>
      <family val="2"/>
    </font>
    <font>
      <sz val="10.5"/>
      <color indexed="8"/>
      <name val="Arial"/>
      <family val="0"/>
    </font>
    <font>
      <b/>
      <sz val="10"/>
      <color indexed="57"/>
      <name val="Arial"/>
      <family val="0"/>
    </font>
    <font>
      <b/>
      <sz val="9.6"/>
      <color indexed="8"/>
      <name val="Arial"/>
      <family val="0"/>
    </font>
    <font>
      <sz val="10"/>
      <color indexed="57"/>
      <name val="Arial"/>
      <family val="0"/>
    </font>
    <font>
      <sz val="10.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sz val="10"/>
      <color rgb="FF6A5C1A"/>
      <name val="Arial"/>
      <family val="2"/>
    </font>
    <font>
      <sz val="12"/>
      <color theme="1"/>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border>
    <border>
      <left style="thin"/>
      <right/>
      <top/>
      <bottom/>
    </border>
    <border>
      <left/>
      <right style="thin"/>
      <top style="thin"/>
      <bottom style="thin"/>
    </border>
    <border>
      <left/>
      <right/>
      <top/>
      <bottom style="medium">
        <color rgb="FF594A00"/>
      </bottom>
    </border>
    <border>
      <left style="thin"/>
      <right/>
      <top style="thin"/>
      <bottom style="thin"/>
    </border>
    <border>
      <left style="thin"/>
      <right style="thin"/>
      <top/>
      <bottom style="thin"/>
    </border>
    <border>
      <left/>
      <right style="medium"/>
      <top/>
      <bottom style="medium">
        <color rgb="FF594A00"/>
      </bottom>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style="medium"/>
      <top style="thin"/>
      <bottom style="medium"/>
    </border>
    <border>
      <left/>
      <right style="medium"/>
      <top/>
      <bottom style="medium"/>
    </border>
    <border>
      <left style="medium"/>
      <right style="medium"/>
      <top style="medium"/>
      <bottom style="medium">
        <color rgb="FF594A00"/>
      </bottom>
    </border>
    <border>
      <left style="medium"/>
      <right style="medium"/>
      <top/>
      <bottom style="medium">
        <color rgb="FF594A00"/>
      </bottom>
    </border>
    <border>
      <left/>
      <right/>
      <top style="medium"/>
      <bottom style="medium">
        <color rgb="FF594A00"/>
      </bottom>
    </border>
    <border>
      <left/>
      <right style="medium"/>
      <top style="medium"/>
      <bottom style="thin"/>
    </border>
    <border>
      <left/>
      <right style="medium"/>
      <top style="thin"/>
      <bottom style="thin"/>
    </border>
    <border>
      <left style="medium"/>
      <right style="medium"/>
      <top/>
      <bottom style="medium"/>
    </border>
    <border>
      <left/>
      <right style="thin"/>
      <top style="thin"/>
      <bottom style="medium"/>
    </border>
    <border>
      <left/>
      <right style="thin"/>
      <top/>
      <bottom style="thin"/>
    </border>
    <border>
      <left/>
      <right style="medium"/>
      <top style="medium"/>
      <bottom style="medium">
        <color rgb="FF594A00"/>
      </bottom>
    </border>
    <border>
      <left style="thin"/>
      <right style="medium"/>
      <top style="thin"/>
      <bottom style="thin"/>
    </border>
    <border>
      <left style="thin"/>
      <right style="medium"/>
      <top/>
      <bottom style="medium"/>
    </border>
    <border>
      <left/>
      <right style="medium"/>
      <top style="thin"/>
      <bottom style="medium"/>
    </border>
    <border>
      <left style="medium"/>
      <right style="medium"/>
      <top style="thin"/>
      <bottom style="medium"/>
    </border>
    <border>
      <left/>
      <right/>
      <top style="medium"/>
      <bottom style="thin"/>
    </border>
    <border>
      <left style="thin"/>
      <right/>
      <top style="thin"/>
      <bottom style="medium"/>
    </border>
    <border>
      <left style="medium"/>
      <right style="medium">
        <color rgb="FF594A00"/>
      </right>
      <top style="medium"/>
      <bottom style="medium">
        <color rgb="FF594A00"/>
      </bottom>
    </border>
    <border>
      <left/>
      <right style="medium">
        <color rgb="FF594A00"/>
      </right>
      <top style="medium"/>
      <bottom style="medium">
        <color rgb="FF594A00"/>
      </bottom>
    </border>
    <border>
      <left style="medium"/>
      <right style="medium">
        <color rgb="FF594A00"/>
      </right>
      <top/>
      <bottom style="medium">
        <color rgb="FF594A00"/>
      </bottom>
    </border>
    <border>
      <left/>
      <right style="medium">
        <color rgb="FF594A00"/>
      </right>
      <top/>
      <bottom style="medium">
        <color rgb="FF594A00"/>
      </bottom>
    </border>
    <border>
      <left style="medium"/>
      <right style="medium"/>
      <top style="medium"/>
      <bottom style="thin"/>
    </border>
    <border>
      <left style="medium"/>
      <right style="medium"/>
      <top style="thin"/>
      <bottom style="thin"/>
    </border>
    <border>
      <left/>
      <right style="medium"/>
      <top/>
      <bottom/>
    </border>
    <border>
      <left style="medium"/>
      <right/>
      <top style="medium"/>
      <bottom style="medium">
        <color rgb="FF594A00"/>
      </bottom>
    </border>
    <border>
      <left style="medium"/>
      <right/>
      <top style="thin"/>
      <bottom style="thin"/>
    </border>
    <border>
      <left style="medium"/>
      <right style="medium"/>
      <top/>
      <bottom/>
    </border>
    <border>
      <left style="medium"/>
      <right style="medium"/>
      <top style="medium">
        <color rgb="FF594A00"/>
      </top>
      <bottom style="medium">
        <color rgb="FF594A00"/>
      </bottom>
    </border>
    <border>
      <left style="medium"/>
      <right/>
      <top style="medium">
        <color rgb="FF594A00"/>
      </top>
      <bottom style="medium">
        <color rgb="FF594A00"/>
      </bottom>
    </border>
    <border>
      <left style="medium"/>
      <right/>
      <top style="medium">
        <color rgb="FF594A00"/>
      </top>
      <bottom/>
    </border>
    <border>
      <left style="medium"/>
      <right style="medium"/>
      <top style="medium">
        <color rgb="FF594A00"/>
      </top>
      <bottom/>
    </border>
    <border>
      <left style="medium"/>
      <right/>
      <top style="medium"/>
      <bottom style="thin"/>
    </border>
    <border>
      <left style="medium"/>
      <right/>
      <top style="thin"/>
      <bottom style="medium"/>
    </border>
    <border>
      <left/>
      <right style="medium">
        <color rgb="FF594A00"/>
      </right>
      <top/>
      <bottom style="medium"/>
    </border>
    <border>
      <left/>
      <right/>
      <top/>
      <bottom style="thin">
        <color indexed="55"/>
      </bottom>
    </border>
    <border>
      <left/>
      <right style="thin"/>
      <top/>
      <bottom/>
    </border>
    <border>
      <left style="thin"/>
      <right style="thin"/>
      <top style="thin"/>
      <bottom/>
    </border>
    <border>
      <left/>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6" fillId="0" borderId="0" applyNumberFormat="0" applyFill="0" applyBorder="0" applyAlignment="0" applyProtection="0"/>
    <xf numFmtId="0" fontId="8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408">
    <xf numFmtId="0" fontId="0" fillId="0" borderId="0" xfId="0" applyFont="1" applyAlignment="1">
      <alignment/>
    </xf>
    <xf numFmtId="0" fontId="0" fillId="0" borderId="0" xfId="57">
      <alignment/>
      <protection/>
    </xf>
    <xf numFmtId="0" fontId="91" fillId="0" borderId="0" xfId="57" applyFont="1" applyAlignment="1">
      <alignment horizontal="center"/>
      <protection/>
    </xf>
    <xf numFmtId="0" fontId="2" fillId="0" borderId="0" xfId="57" applyFont="1">
      <alignment/>
      <protection/>
    </xf>
    <xf numFmtId="0" fontId="0" fillId="0" borderId="0" xfId="57" applyBorder="1">
      <alignment/>
      <protection/>
    </xf>
    <xf numFmtId="0" fontId="92" fillId="0" borderId="0" xfId="0" applyFont="1" applyAlignment="1">
      <alignment/>
    </xf>
    <xf numFmtId="0" fontId="93" fillId="0" borderId="0" xfId="0" applyFont="1" applyAlignment="1">
      <alignment/>
    </xf>
    <xf numFmtId="0" fontId="92" fillId="0" borderId="0" xfId="0" applyFont="1" applyAlignment="1">
      <alignment horizontal="right"/>
    </xf>
    <xf numFmtId="0" fontId="93" fillId="0" borderId="0" xfId="0" applyFont="1" applyAlignment="1">
      <alignment horizontal="right"/>
    </xf>
    <xf numFmtId="0" fontId="94" fillId="0" borderId="0" xfId="0" applyFont="1" applyBorder="1" applyAlignment="1">
      <alignment horizontal="center"/>
    </xf>
    <xf numFmtId="0" fontId="94" fillId="0" borderId="0" xfId="0" applyFont="1" applyBorder="1" applyAlignment="1">
      <alignment/>
    </xf>
    <xf numFmtId="0" fontId="92" fillId="0" borderId="0" xfId="0" applyFont="1" applyFill="1" applyAlignment="1">
      <alignment/>
    </xf>
    <xf numFmtId="0" fontId="4" fillId="0" borderId="0" xfId="57" applyFont="1" applyBorder="1" applyAlignment="1">
      <alignment vertical="center" wrapText="1"/>
      <protection/>
    </xf>
    <xf numFmtId="0" fontId="94" fillId="0" borderId="0" xfId="0" applyFont="1" applyAlignment="1">
      <alignment horizontal="center"/>
    </xf>
    <xf numFmtId="0" fontId="92" fillId="0" borderId="0" xfId="0" applyFont="1" applyAlignment="1">
      <alignment/>
    </xf>
    <xf numFmtId="0" fontId="92" fillId="0" borderId="0" xfId="0" applyFont="1" applyAlignment="1">
      <alignment/>
    </xf>
    <xf numFmtId="0" fontId="2" fillId="33" borderId="10" xfId="0" applyFont="1" applyFill="1" applyBorder="1" applyAlignment="1">
      <alignment horizontal="center" vertical="center" wrapText="1"/>
    </xf>
    <xf numFmtId="0" fontId="94" fillId="0" borderId="0" xfId="0" applyFont="1" applyAlignment="1">
      <alignment/>
    </xf>
    <xf numFmtId="0" fontId="94"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0" fontId="92"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7" fillId="33" borderId="0" xfId="0" applyFont="1" applyFill="1" applyAlignment="1">
      <alignment/>
    </xf>
    <xf numFmtId="2" fontId="92"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4" fillId="33" borderId="0" xfId="0" applyNumberFormat="1" applyFont="1" applyFill="1" applyAlignment="1">
      <alignment horizontal="center"/>
    </xf>
    <xf numFmtId="0" fontId="92" fillId="33" borderId="0" xfId="48" applyNumberFormat="1" applyFont="1" applyFill="1" applyAlignment="1">
      <alignment horizontal="center"/>
    </xf>
    <xf numFmtId="0" fontId="92"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92" fillId="33" borderId="0" xfId="0" applyFont="1" applyFill="1" applyBorder="1" applyAlignment="1">
      <alignment/>
    </xf>
    <xf numFmtId="0" fontId="94" fillId="33" borderId="0" xfId="0" applyFont="1" applyFill="1" applyAlignment="1">
      <alignment horizontal="center"/>
    </xf>
    <xf numFmtId="3" fontId="92" fillId="33" borderId="0" xfId="0" applyNumberFormat="1" applyFont="1" applyFill="1" applyBorder="1" applyAlignment="1">
      <alignment/>
    </xf>
    <xf numFmtId="0" fontId="94" fillId="33" borderId="11" xfId="0" applyFont="1" applyFill="1" applyBorder="1" applyAlignment="1">
      <alignment horizontal="center" vertical="top"/>
    </xf>
    <xf numFmtId="0" fontId="92" fillId="33" borderId="0" xfId="0" applyFont="1" applyFill="1" applyAlignment="1">
      <alignment horizontal="right"/>
    </xf>
    <xf numFmtId="0" fontId="92" fillId="33" borderId="0" xfId="0" applyFont="1" applyFill="1" applyBorder="1" applyAlignment="1">
      <alignment horizontal="center" vertical="center" wrapText="1"/>
    </xf>
    <xf numFmtId="168" fontId="92" fillId="33" borderId="0" xfId="48" applyNumberFormat="1" applyFont="1" applyFill="1" applyBorder="1" applyAlignment="1">
      <alignment horizontal="right" vertical="center" wrapText="1"/>
    </xf>
    <xf numFmtId="3" fontId="92" fillId="33" borderId="0" xfId="0" applyNumberFormat="1" applyFont="1" applyFill="1" applyBorder="1" applyAlignment="1">
      <alignment horizontal="center"/>
    </xf>
    <xf numFmtId="1" fontId="92" fillId="33" borderId="0" xfId="0" applyNumberFormat="1" applyFont="1" applyFill="1" applyBorder="1" applyAlignment="1">
      <alignment/>
    </xf>
    <xf numFmtId="0" fontId="0" fillId="33" borderId="0" xfId="57" applyFill="1">
      <alignment/>
      <protection/>
    </xf>
    <xf numFmtId="0" fontId="95" fillId="33" borderId="0" xfId="57" applyFont="1" applyFill="1">
      <alignment/>
      <protection/>
    </xf>
    <xf numFmtId="0" fontId="96" fillId="33" borderId="0" xfId="57" applyFont="1" applyFill="1">
      <alignment/>
      <protection/>
    </xf>
    <xf numFmtId="0" fontId="91" fillId="33" borderId="0" xfId="57" applyFont="1" applyFill="1" applyAlignment="1">
      <alignment horizontal="center"/>
      <protection/>
    </xf>
    <xf numFmtId="0" fontId="97"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8" fillId="33" borderId="0" xfId="57" applyFont="1" applyFill="1">
      <alignment/>
      <protection/>
    </xf>
    <xf numFmtId="0" fontId="95" fillId="33" borderId="0" xfId="57" applyFont="1" applyFill="1" quotePrefix="1">
      <alignment/>
      <protection/>
    </xf>
    <xf numFmtId="0" fontId="99" fillId="33" borderId="0" xfId="57" applyFont="1" applyFill="1">
      <alignment/>
      <protection/>
    </xf>
    <xf numFmtId="0" fontId="2" fillId="33" borderId="0" xfId="57" applyFont="1" applyFill="1">
      <alignment/>
      <protection/>
    </xf>
    <xf numFmtId="17" fontId="97" fillId="33" borderId="0" xfId="57" applyNumberFormat="1" applyFont="1" applyFill="1" applyAlignment="1" quotePrefix="1">
      <alignment horizontal="center"/>
      <protection/>
    </xf>
    <xf numFmtId="0" fontId="100" fillId="33" borderId="0" xfId="57" applyFont="1" applyFill="1" applyAlignment="1">
      <alignment horizontal="left" indent="15"/>
      <protection/>
    </xf>
    <xf numFmtId="0" fontId="3" fillId="0" borderId="0" xfId="57" applyFont="1" applyAlignment="1">
      <alignment wrapText="1"/>
      <protection/>
    </xf>
    <xf numFmtId="0" fontId="101" fillId="33" borderId="0" xfId="57" applyFont="1" applyFill="1" applyAlignment="1">
      <alignment/>
      <protection/>
    </xf>
    <xf numFmtId="2" fontId="92" fillId="0" borderId="0" xfId="0" applyNumberFormat="1" applyFont="1" applyAlignment="1">
      <alignment/>
    </xf>
    <xf numFmtId="0" fontId="92" fillId="33" borderId="0" xfId="0" applyFont="1" applyFill="1" applyBorder="1" applyAlignment="1">
      <alignment horizontal="right" vertical="center" wrapText="1"/>
    </xf>
    <xf numFmtId="3" fontId="92" fillId="33" borderId="0" xfId="0" applyNumberFormat="1" applyFont="1" applyFill="1" applyBorder="1" applyAlignment="1">
      <alignment horizontal="right" vertical="center" wrapText="1"/>
    </xf>
    <xf numFmtId="167" fontId="92" fillId="0" borderId="0" xfId="0" applyNumberFormat="1" applyFont="1" applyAlignment="1">
      <alignment/>
    </xf>
    <xf numFmtId="2" fontId="92" fillId="0" borderId="0" xfId="0" applyNumberFormat="1" applyFont="1" applyAlignment="1">
      <alignment horizontal="right"/>
    </xf>
    <xf numFmtId="17" fontId="92" fillId="0" borderId="0" xfId="0" applyNumberFormat="1" applyFont="1" applyAlignment="1">
      <alignment/>
    </xf>
    <xf numFmtId="17" fontId="92" fillId="33" borderId="0" xfId="0" applyNumberFormat="1" applyFont="1" applyFill="1" applyBorder="1" applyAlignment="1" quotePrefix="1">
      <alignment horizontal="center" vertical="center" wrapText="1"/>
    </xf>
    <xf numFmtId="0" fontId="92" fillId="33" borderId="0" xfId="0" applyFont="1" applyFill="1" applyBorder="1" applyAlignment="1">
      <alignment horizontal="center"/>
    </xf>
    <xf numFmtId="170" fontId="92" fillId="33" borderId="0" xfId="48" applyNumberFormat="1" applyFont="1" applyFill="1" applyBorder="1" applyAlignment="1">
      <alignment horizontal="right" vertical="center" wrapText="1"/>
    </xf>
    <xf numFmtId="0" fontId="92" fillId="33" borderId="0" xfId="0" applyFont="1" applyFill="1" applyBorder="1" applyAlignment="1" applyProtection="1">
      <alignment vertical="center" wrapText="1"/>
      <protection/>
    </xf>
    <xf numFmtId="3" fontId="92" fillId="33" borderId="0" xfId="0" applyNumberFormat="1" applyFont="1" applyFill="1" applyBorder="1" applyAlignment="1" applyProtection="1">
      <alignment vertical="center" wrapText="1"/>
      <protection/>
    </xf>
    <xf numFmtId="0" fontId="13" fillId="33" borderId="0" xfId="57" applyFont="1" applyFill="1" applyAlignment="1">
      <alignment horizontal="left" vertical="center"/>
      <protection/>
    </xf>
    <xf numFmtId="0" fontId="102" fillId="33" borderId="0" xfId="68" applyFont="1" applyFill="1" applyBorder="1" applyAlignment="1" applyProtection="1">
      <alignment horizontal="center" vertical="center"/>
      <protection/>
    </xf>
    <xf numFmtId="0" fontId="103" fillId="33" borderId="0" xfId="68" applyFont="1" applyFill="1" applyBorder="1" applyAlignment="1" applyProtection="1">
      <alignment horizontal="center"/>
      <protection/>
    </xf>
    <xf numFmtId="0" fontId="102" fillId="33" borderId="10" xfId="68" applyFont="1" applyFill="1" applyBorder="1" applyAlignment="1" applyProtection="1">
      <alignment horizontal="center"/>
      <protection/>
    </xf>
    <xf numFmtId="0" fontId="104" fillId="33" borderId="0" xfId="57" applyFont="1" applyFill="1" applyAlignment="1">
      <alignment horizontal="center"/>
      <protection/>
    </xf>
    <xf numFmtId="0" fontId="104" fillId="33" borderId="0" xfId="68" applyFont="1" applyFill="1" applyBorder="1" applyAlignment="1" applyProtection="1">
      <alignment horizontal="center"/>
      <protection/>
    </xf>
    <xf numFmtId="0" fontId="105" fillId="0" borderId="0" xfId="0" applyFont="1" applyAlignment="1">
      <alignment horizontal="center"/>
    </xf>
    <xf numFmtId="0" fontId="105" fillId="33" borderId="0" xfId="68" applyFont="1" applyFill="1" applyBorder="1" applyAlignment="1" applyProtection="1">
      <alignment horizontal="center"/>
      <protection/>
    </xf>
    <xf numFmtId="0" fontId="106" fillId="33" borderId="0" xfId="68" applyFont="1" applyFill="1" applyBorder="1" applyAlignment="1" applyProtection="1">
      <alignment horizontal="center"/>
      <protection/>
    </xf>
    <xf numFmtId="0" fontId="107" fillId="33" borderId="0" xfId="45" applyFont="1" applyFill="1" applyAlignment="1" applyProtection="1">
      <alignment horizontal="center" vertical="center"/>
      <protection/>
    </xf>
    <xf numFmtId="0" fontId="106" fillId="33" borderId="0" xfId="57" applyFont="1" applyFill="1" applyAlignment="1">
      <alignment horizontal="center" vertical="center"/>
      <protection/>
    </xf>
    <xf numFmtId="0" fontId="108" fillId="33" borderId="11" xfId="68" applyFont="1" applyFill="1" applyBorder="1" applyAlignment="1" applyProtection="1">
      <alignment horizontal="center"/>
      <protection/>
    </xf>
    <xf numFmtId="17" fontId="0" fillId="0" borderId="0" xfId="57" applyNumberFormat="1">
      <alignment/>
      <protection/>
    </xf>
    <xf numFmtId="0" fontId="109" fillId="0" borderId="0" xfId="0" applyFont="1" applyBorder="1" applyAlignment="1">
      <alignment horizontal="center"/>
    </xf>
    <xf numFmtId="0" fontId="110" fillId="0" borderId="0" xfId="0" applyFont="1" applyBorder="1" applyAlignment="1">
      <alignment/>
    </xf>
    <xf numFmtId="0" fontId="111" fillId="0" borderId="0" xfId="0" applyFont="1" applyBorder="1" applyAlignment="1">
      <alignment horizontal="center"/>
    </xf>
    <xf numFmtId="0" fontId="93" fillId="0" borderId="0" xfId="0" applyFont="1" applyBorder="1" applyAlignment="1">
      <alignment/>
    </xf>
    <xf numFmtId="3" fontId="92" fillId="33" borderId="0" xfId="0" applyNumberFormat="1" applyFont="1" applyFill="1" applyBorder="1" applyAlignment="1">
      <alignment horizontal="right"/>
    </xf>
    <xf numFmtId="3" fontId="92" fillId="0" borderId="0" xfId="0" applyNumberFormat="1" applyFont="1" applyBorder="1" applyAlignment="1">
      <alignment/>
    </xf>
    <xf numFmtId="166" fontId="92" fillId="0" borderId="0" xfId="0" applyNumberFormat="1" applyFont="1" applyAlignment="1">
      <alignment/>
    </xf>
    <xf numFmtId="0" fontId="92"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92" fillId="33" borderId="0" xfId="0" applyFont="1" applyFill="1" applyAlignment="1">
      <alignment vertical="center"/>
    </xf>
    <xf numFmtId="0" fontId="4" fillId="33" borderId="0" xfId="57" applyFont="1" applyFill="1" applyAlignment="1">
      <alignment horizontal="left"/>
      <protection/>
    </xf>
    <xf numFmtId="166"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2" fillId="0" borderId="0" xfId="0" applyFont="1" applyAlignment="1">
      <alignment wrapText="1"/>
    </xf>
    <xf numFmtId="3" fontId="92" fillId="33" borderId="0" xfId="0" applyNumberFormat="1" applyFont="1" applyFill="1" applyAlignment="1">
      <alignment/>
    </xf>
    <xf numFmtId="0" fontId="0" fillId="33" borderId="0" xfId="0" applyFill="1" applyAlignment="1">
      <alignment/>
    </xf>
    <xf numFmtId="3" fontId="112" fillId="33" borderId="11" xfId="0" applyNumberFormat="1" applyFont="1" applyFill="1" applyBorder="1" applyAlignment="1">
      <alignment/>
    </xf>
    <xf numFmtId="3" fontId="112" fillId="33" borderId="11" xfId="0" applyNumberFormat="1" applyFont="1" applyFill="1" applyBorder="1" applyAlignment="1">
      <alignment vertical="center" wrapText="1"/>
    </xf>
    <xf numFmtId="3" fontId="2" fillId="0" borderId="0" xfId="0" applyNumberFormat="1" applyFont="1" applyFill="1" applyBorder="1" applyAlignment="1">
      <alignment/>
    </xf>
    <xf numFmtId="165"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92" fillId="33" borderId="0" xfId="0" applyFont="1" applyFill="1" applyBorder="1" applyAlignment="1">
      <alignment horizontal="right"/>
    </xf>
    <xf numFmtId="0" fontId="92" fillId="33" borderId="0" xfId="0" applyFont="1" applyFill="1" applyBorder="1" applyAlignment="1">
      <alignment horizontal="right" vertical="center"/>
    </xf>
    <xf numFmtId="0" fontId="113" fillId="35" borderId="0" xfId="0" applyFont="1" applyFill="1" applyBorder="1" applyAlignment="1">
      <alignment/>
    </xf>
    <xf numFmtId="1" fontId="14" fillId="35" borderId="0" xfId="0" applyNumberFormat="1" applyFont="1" applyFill="1" applyBorder="1" applyAlignment="1">
      <alignment horizontal="center" vertical="center" wrapText="1"/>
    </xf>
    <xf numFmtId="17" fontId="14" fillId="35" borderId="0" xfId="0" applyNumberFormat="1" applyFont="1" applyFill="1" applyBorder="1" applyAlignment="1">
      <alignment horizontal="center" vertical="center" wrapText="1"/>
    </xf>
    <xf numFmtId="0" fontId="7" fillId="35" borderId="12" xfId="0" applyFont="1" applyFill="1" applyBorder="1" applyAlignment="1">
      <alignment horizontal="right" vertical="center" wrapText="1"/>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3" fontId="2" fillId="35" borderId="12" xfId="0" applyNumberFormat="1" applyFont="1" applyFill="1" applyBorder="1" applyAlignment="1">
      <alignment horizontal="right" vertical="center" wrapText="1"/>
    </xf>
    <xf numFmtId="2" fontId="2" fillId="35" borderId="12" xfId="0" applyNumberFormat="1" applyFont="1" applyFill="1" applyBorder="1" applyAlignment="1">
      <alignment horizontal="right" vertical="center"/>
    </xf>
    <xf numFmtId="4" fontId="2" fillId="35" borderId="12" xfId="0" applyNumberFormat="1" applyFont="1" applyFill="1" applyBorder="1" applyAlignment="1">
      <alignment horizontal="right" vertical="center" wrapText="1"/>
    </xf>
    <xf numFmtId="0" fontId="0" fillId="0" borderId="0" xfId="0" applyFont="1" applyFill="1" applyBorder="1" applyAlignment="1">
      <alignment/>
    </xf>
    <xf numFmtId="0" fontId="114" fillId="34" borderId="0" xfId="0" applyFont="1" applyFill="1" applyBorder="1" applyAlignment="1">
      <alignment horizontal="right" vertical="center" wrapText="1"/>
    </xf>
    <xf numFmtId="0" fontId="94" fillId="33" borderId="0" xfId="0" applyFont="1" applyFill="1" applyAlignment="1">
      <alignment horizontal="center"/>
    </xf>
    <xf numFmtId="0" fontId="92" fillId="33" borderId="0" xfId="0" applyFont="1" applyFill="1" applyAlignment="1">
      <alignment/>
    </xf>
    <xf numFmtId="0" fontId="115" fillId="33" borderId="0" xfId="0" applyFont="1" applyFill="1" applyBorder="1" applyAlignment="1">
      <alignment wrapText="1"/>
    </xf>
    <xf numFmtId="0" fontId="0" fillId="33" borderId="0" xfId="0" applyFont="1" applyFill="1" applyBorder="1" applyAlignment="1">
      <alignment/>
    </xf>
    <xf numFmtId="0" fontId="110" fillId="33" borderId="0" xfId="0" applyFont="1" applyFill="1" applyAlignment="1">
      <alignment/>
    </xf>
    <xf numFmtId="0" fontId="111" fillId="33" borderId="12" xfId="0" applyFont="1" applyFill="1" applyBorder="1" applyAlignment="1">
      <alignment horizontal="center"/>
    </xf>
    <xf numFmtId="0" fontId="116" fillId="33" borderId="0" xfId="0" applyFont="1" applyFill="1" applyAlignment="1">
      <alignment/>
    </xf>
    <xf numFmtId="0" fontId="117" fillId="33" borderId="12" xfId="0" applyFont="1" applyFill="1" applyBorder="1" applyAlignment="1">
      <alignment horizontal="center"/>
    </xf>
    <xf numFmtId="0" fontId="111" fillId="33" borderId="11" xfId="0" applyFont="1" applyFill="1" applyBorder="1" applyAlignment="1">
      <alignment horizontal="center" vertical="center" wrapText="1"/>
    </xf>
    <xf numFmtId="0" fontId="94" fillId="33" borderId="0" xfId="0" applyFont="1" applyFill="1" applyAlignment="1">
      <alignment/>
    </xf>
    <xf numFmtId="1" fontId="0" fillId="33" borderId="0" xfId="0" applyNumberFormat="1" applyFill="1" applyBorder="1" applyAlignment="1">
      <alignment horizontal="center"/>
    </xf>
    <xf numFmtId="1" fontId="92"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4" fillId="33" borderId="13" xfId="0" applyFont="1" applyFill="1" applyBorder="1" applyAlignment="1">
      <alignment horizontal="center"/>
    </xf>
    <xf numFmtId="0" fontId="111" fillId="33" borderId="10" xfId="0" applyFont="1" applyFill="1" applyBorder="1" applyAlignment="1">
      <alignment horizontal="center"/>
    </xf>
    <xf numFmtId="0" fontId="92" fillId="33" borderId="13" xfId="0" applyFont="1" applyFill="1" applyBorder="1" applyAlignment="1">
      <alignment/>
    </xf>
    <xf numFmtId="3" fontId="118" fillId="33" borderId="0" xfId="61" applyNumberFormat="1" applyFont="1" applyFill="1" applyAlignment="1">
      <alignment horizontal="right" wrapText="1" indent="1"/>
      <protection/>
    </xf>
    <xf numFmtId="168" fontId="118" fillId="33" borderId="0" xfId="52" applyNumberFormat="1" applyFont="1" applyFill="1" applyAlignment="1">
      <alignment horizontal="right" wrapText="1" indent="1"/>
    </xf>
    <xf numFmtId="168" fontId="118" fillId="33" borderId="0" xfId="52" applyNumberFormat="1" applyFont="1" applyFill="1" applyAlignment="1">
      <alignment/>
    </xf>
    <xf numFmtId="3" fontId="118" fillId="33" borderId="11" xfId="0" applyNumberFormat="1" applyFont="1" applyFill="1" applyBorder="1" applyAlignment="1">
      <alignment/>
    </xf>
    <xf numFmtId="0" fontId="92" fillId="33" borderId="10" xfId="0" applyFont="1" applyFill="1" applyBorder="1" applyAlignment="1">
      <alignment/>
    </xf>
    <xf numFmtId="0" fontId="110" fillId="33" borderId="10" xfId="0" applyFont="1" applyFill="1" applyBorder="1" applyAlignment="1">
      <alignment/>
    </xf>
    <xf numFmtId="0" fontId="110" fillId="33" borderId="11" xfId="0" applyFont="1" applyFill="1" applyBorder="1" applyAlignment="1">
      <alignment/>
    </xf>
    <xf numFmtId="0" fontId="94" fillId="33" borderId="10" xfId="0" applyFont="1" applyFill="1" applyBorder="1" applyAlignment="1">
      <alignment horizontal="center"/>
    </xf>
    <xf numFmtId="3" fontId="115" fillId="33" borderId="0" xfId="0" applyNumberFormat="1" applyFont="1" applyFill="1" applyAlignment="1">
      <alignment/>
    </xf>
    <xf numFmtId="3" fontId="115" fillId="33" borderId="11" xfId="0" applyNumberFormat="1" applyFont="1" applyFill="1" applyBorder="1" applyAlignment="1">
      <alignment/>
    </xf>
    <xf numFmtId="0" fontId="0" fillId="33" borderId="11" xfId="0" applyFill="1" applyBorder="1" applyAlignment="1">
      <alignment/>
    </xf>
    <xf numFmtId="3" fontId="112" fillId="33" borderId="0" xfId="0" applyNumberFormat="1" applyFont="1" applyFill="1" applyBorder="1" applyAlignment="1">
      <alignment/>
    </xf>
    <xf numFmtId="3" fontId="112" fillId="33" borderId="0" xfId="0" applyNumberFormat="1" applyFont="1" applyFill="1" applyAlignment="1">
      <alignment/>
    </xf>
    <xf numFmtId="3" fontId="92" fillId="33" borderId="11" xfId="0" applyNumberFormat="1" applyFont="1" applyFill="1" applyBorder="1" applyAlignment="1">
      <alignment/>
    </xf>
    <xf numFmtId="0" fontId="0" fillId="33" borderId="13" xfId="0" applyFill="1" applyBorder="1" applyAlignment="1">
      <alignment/>
    </xf>
    <xf numFmtId="168" fontId="118" fillId="33" borderId="11" xfId="52" applyNumberFormat="1" applyFont="1" applyFill="1" applyBorder="1" applyAlignment="1">
      <alignment/>
    </xf>
    <xf numFmtId="168" fontId="119" fillId="33" borderId="11" xfId="50" applyNumberFormat="1" applyFont="1" applyFill="1" applyBorder="1" applyAlignment="1">
      <alignment/>
    </xf>
    <xf numFmtId="170" fontId="115" fillId="33" borderId="11" xfId="48" applyNumberFormat="1" applyFont="1" applyFill="1" applyBorder="1" applyAlignment="1">
      <alignment/>
    </xf>
    <xf numFmtId="170" fontId="115" fillId="33" borderId="0" xfId="48" applyNumberFormat="1" applyFont="1" applyFill="1" applyBorder="1" applyAlignment="1">
      <alignment/>
    </xf>
    <xf numFmtId="174" fontId="92"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4" fillId="33" borderId="10" xfId="0" applyFont="1" applyFill="1" applyBorder="1" applyAlignment="1">
      <alignment horizontal="center"/>
    </xf>
    <xf numFmtId="0" fontId="92" fillId="33" borderId="10" xfId="0" applyFont="1" applyFill="1" applyBorder="1" applyAlignment="1">
      <alignment/>
    </xf>
    <xf numFmtId="3" fontId="115" fillId="33" borderId="10" xfId="0" applyNumberFormat="1" applyFont="1" applyFill="1" applyBorder="1" applyAlignment="1">
      <alignment/>
    </xf>
    <xf numFmtId="3" fontId="92" fillId="33" borderId="10" xfId="0" applyNumberFormat="1" applyFont="1" applyFill="1" applyBorder="1" applyAlignment="1">
      <alignment/>
    </xf>
    <xf numFmtId="170" fontId="120" fillId="33" borderId="10" xfId="48" applyNumberFormat="1" applyFont="1" applyFill="1" applyBorder="1" applyAlignment="1">
      <alignment horizontal="right" vertical="center" wrapText="1"/>
    </xf>
    <xf numFmtId="0" fontId="0" fillId="33" borderId="0" xfId="0" applyFill="1" applyBorder="1" applyAlignment="1">
      <alignment/>
    </xf>
    <xf numFmtId="3" fontId="118" fillId="33" borderId="0" xfId="0" applyNumberFormat="1" applyFont="1" applyFill="1" applyAlignment="1">
      <alignment horizontal="right" wrapText="1" indent="1"/>
    </xf>
    <xf numFmtId="168" fontId="118" fillId="33" borderId="0" xfId="50" applyNumberFormat="1" applyFont="1" applyFill="1" applyAlignment="1">
      <alignment horizontal="right" wrapText="1" indent="1"/>
    </xf>
    <xf numFmtId="168" fontId="118" fillId="33" borderId="0" xfId="50" applyNumberFormat="1" applyFont="1" applyFill="1" applyAlignment="1">
      <alignment/>
    </xf>
    <xf numFmtId="168" fontId="118" fillId="33" borderId="11" xfId="50" applyNumberFormat="1" applyFont="1" applyFill="1" applyBorder="1" applyAlignment="1">
      <alignment/>
    </xf>
    <xf numFmtId="0" fontId="92" fillId="33" borderId="10" xfId="0" applyFont="1" applyFill="1" applyBorder="1" applyAlignment="1">
      <alignment/>
    </xf>
    <xf numFmtId="170" fontId="115" fillId="33" borderId="0" xfId="48" applyNumberFormat="1" applyFont="1" applyFill="1" applyAlignment="1">
      <alignment horizontal="right"/>
    </xf>
    <xf numFmtId="0" fontId="121" fillId="33" borderId="0" xfId="0" applyFont="1" applyFill="1" applyAlignment="1">
      <alignment/>
    </xf>
    <xf numFmtId="0" fontId="122" fillId="33" borderId="0" xfId="0" applyFont="1" applyFill="1" applyAlignment="1">
      <alignment/>
    </xf>
    <xf numFmtId="3" fontId="118" fillId="33" borderId="0" xfId="0" applyNumberFormat="1" applyFont="1" applyFill="1" applyAlignment="1">
      <alignment/>
    </xf>
    <xf numFmtId="0" fontId="123" fillId="33" borderId="0" xfId="0" applyFont="1" applyFill="1" applyAlignment="1">
      <alignment/>
    </xf>
    <xf numFmtId="0" fontId="92" fillId="33" borderId="11" xfId="0" applyFont="1" applyFill="1" applyBorder="1" applyAlignment="1">
      <alignment/>
    </xf>
    <xf numFmtId="3" fontId="118" fillId="33" borderId="0" xfId="61" applyNumberFormat="1" applyFont="1" applyFill="1" applyAlignment="1">
      <alignment wrapText="1"/>
      <protection/>
    </xf>
    <xf numFmtId="168" fontId="118" fillId="33" borderId="0" xfId="51" applyNumberFormat="1" applyFont="1" applyFill="1" applyAlignment="1">
      <alignment wrapText="1"/>
    </xf>
    <xf numFmtId="168" fontId="118" fillId="33" borderId="0" xfId="51" applyNumberFormat="1" applyFont="1" applyFill="1" applyAlignment="1">
      <alignment/>
    </xf>
    <xf numFmtId="168" fontId="118" fillId="33" borderId="0" xfId="0" applyNumberFormat="1" applyFont="1" applyFill="1" applyAlignment="1">
      <alignment/>
    </xf>
    <xf numFmtId="3" fontId="115" fillId="33" borderId="13" xfId="0" applyNumberFormat="1" applyFont="1" applyFill="1" applyBorder="1" applyAlignment="1">
      <alignment/>
    </xf>
    <xf numFmtId="4" fontId="92" fillId="33" borderId="0" xfId="0" applyNumberFormat="1" applyFont="1" applyFill="1" applyAlignment="1">
      <alignment/>
    </xf>
    <xf numFmtId="4" fontId="92" fillId="33" borderId="13" xfId="0" applyNumberFormat="1" applyFont="1" applyFill="1" applyBorder="1" applyAlignment="1">
      <alignment/>
    </xf>
    <xf numFmtId="3" fontId="118" fillId="33" borderId="0" xfId="0" applyNumberFormat="1" applyFont="1" applyFill="1" applyAlignment="1">
      <alignment wrapText="1"/>
    </xf>
    <xf numFmtId="168" fontId="118" fillId="33" borderId="0" xfId="50" applyNumberFormat="1" applyFont="1" applyFill="1" applyAlignment="1">
      <alignment wrapText="1"/>
    </xf>
    <xf numFmtId="168" fontId="118" fillId="33" borderId="0" xfId="50" applyNumberFormat="1" applyFont="1" applyFill="1" applyAlignment="1">
      <alignment/>
    </xf>
    <xf numFmtId="168" fontId="118" fillId="33" borderId="11" xfId="0" applyNumberFormat="1" applyFont="1" applyFill="1" applyBorder="1" applyAlignment="1">
      <alignment/>
    </xf>
    <xf numFmtId="3" fontId="115" fillId="33" borderId="0" xfId="0" applyNumberFormat="1" applyFont="1" applyFill="1" applyAlignment="1">
      <alignment horizontal="right"/>
    </xf>
    <xf numFmtId="3" fontId="115" fillId="33" borderId="11" xfId="0" applyNumberFormat="1" applyFont="1" applyFill="1" applyBorder="1" applyAlignment="1">
      <alignment horizontal="right"/>
    </xf>
    <xf numFmtId="1" fontId="92" fillId="33" borderId="0" xfId="0" applyNumberFormat="1" applyFont="1" applyFill="1" applyAlignment="1">
      <alignment/>
    </xf>
    <xf numFmtId="173" fontId="109"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0" borderId="0" xfId="0" applyFont="1" applyFill="1" applyBorder="1" applyAlignment="1">
      <alignment/>
    </xf>
    <xf numFmtId="172" fontId="92" fillId="33" borderId="0" xfId="0" applyNumberFormat="1" applyFont="1" applyFill="1" applyAlignment="1">
      <alignment horizontal="center"/>
    </xf>
    <xf numFmtId="0" fontId="7" fillId="0" borderId="0" xfId="0" applyFont="1" applyFill="1" applyAlignment="1">
      <alignment/>
    </xf>
    <xf numFmtId="0" fontId="2" fillId="33" borderId="16" xfId="0" applyFont="1" applyFill="1" applyBorder="1" applyAlignment="1">
      <alignment horizontal="center"/>
    </xf>
    <xf numFmtId="0" fontId="94" fillId="33" borderId="10" xfId="0" applyFont="1" applyFill="1" applyBorder="1" applyAlignment="1">
      <alignment horizontal="center" vertical="top"/>
    </xf>
    <xf numFmtId="0" fontId="94"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0" fontId="2" fillId="0" borderId="12" xfId="0" applyFont="1" applyFill="1" applyBorder="1" applyAlignment="1">
      <alignment/>
    </xf>
    <xf numFmtId="0" fontId="14" fillId="35" borderId="0" xfId="0" applyFont="1" applyFill="1" applyBorder="1" applyAlignment="1">
      <alignment horizontal="center" vertical="center" wrapText="1"/>
    </xf>
    <xf numFmtId="170" fontId="7" fillId="34" borderId="0" xfId="48"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81" fillId="33" borderId="0" xfId="45" applyFill="1" applyAlignment="1" applyProtection="1">
      <alignment horizontal="center" vertical="center"/>
      <protection/>
    </xf>
    <xf numFmtId="0" fontId="81" fillId="33" borderId="0" xfId="45" applyFill="1" applyAlignment="1" applyProtection="1" quotePrefix="1">
      <alignment horizontal="center"/>
      <protection/>
    </xf>
    <xf numFmtId="0" fontId="81" fillId="33" borderId="0" xfId="45" applyFill="1" applyAlignment="1" applyProtection="1">
      <alignment horizontal="center"/>
      <protection/>
    </xf>
    <xf numFmtId="0" fontId="92" fillId="33" borderId="0" xfId="0" applyFont="1" applyFill="1" applyAlignment="1">
      <alignment/>
    </xf>
    <xf numFmtId="3" fontId="92" fillId="0" borderId="0" xfId="0" applyNumberFormat="1" applyFont="1" applyAlignment="1">
      <alignment/>
    </xf>
    <xf numFmtId="0" fontId="2" fillId="33" borderId="17" xfId="0" applyFont="1" applyFill="1" applyBorder="1" applyAlignment="1">
      <alignment/>
    </xf>
    <xf numFmtId="2" fontId="94" fillId="33" borderId="13" xfId="0" applyNumberFormat="1" applyFont="1" applyFill="1" applyBorder="1" applyAlignment="1">
      <alignment horizontal="right"/>
    </xf>
    <xf numFmtId="0" fontId="92" fillId="0" borderId="18" xfId="0" applyFont="1" applyBorder="1" applyAlignment="1">
      <alignment/>
    </xf>
    <xf numFmtId="165" fontId="7" fillId="0" borderId="0" xfId="0" applyNumberFormat="1" applyFont="1" applyFill="1" applyBorder="1" applyAlignment="1">
      <alignment/>
    </xf>
    <xf numFmtId="2" fontId="92" fillId="33" borderId="13" xfId="0" applyNumberFormat="1" applyFont="1" applyFill="1" applyBorder="1" applyAlignment="1">
      <alignment horizontal="right"/>
    </xf>
    <xf numFmtId="2" fontId="94" fillId="33" borderId="13" xfId="0" applyNumberFormat="1" applyFont="1" applyFill="1" applyBorder="1" applyAlignment="1">
      <alignment horizontal="center"/>
    </xf>
    <xf numFmtId="0" fontId="92" fillId="33" borderId="0" xfId="0" applyFont="1" applyFill="1" applyAlignment="1">
      <alignment/>
    </xf>
    <xf numFmtId="0" fontId="94" fillId="33" borderId="0" xfId="0" applyFont="1" applyFill="1" applyAlignment="1">
      <alignment horizontal="center" wrapText="1"/>
    </xf>
    <xf numFmtId="0" fontId="115" fillId="33" borderId="13" xfId="57" applyFont="1" applyFill="1" applyBorder="1" applyAlignment="1">
      <alignment vertical="center"/>
      <protection/>
    </xf>
    <xf numFmtId="0" fontId="115" fillId="33" borderId="0" xfId="57" applyFont="1" applyFill="1" applyBorder="1" applyAlignment="1">
      <alignment vertical="center"/>
      <protection/>
    </xf>
    <xf numFmtId="165" fontId="7" fillId="0" borderId="12" xfId="0" applyNumberFormat="1" applyFont="1" applyFill="1" applyBorder="1" applyAlignment="1">
      <alignment/>
    </xf>
    <xf numFmtId="0" fontId="11" fillId="34" borderId="0" xfId="0" applyFont="1" applyFill="1" applyBorder="1" applyAlignment="1">
      <alignment horizontal="right" vertical="center" wrapText="1"/>
    </xf>
    <xf numFmtId="0" fontId="92" fillId="33" borderId="0" xfId="0" applyFont="1" applyFill="1" applyAlignment="1">
      <alignment horizontal="center"/>
    </xf>
    <xf numFmtId="2" fontId="0" fillId="0" borderId="0" xfId="0" applyNumberFormat="1" applyAlignment="1">
      <alignment/>
    </xf>
    <xf numFmtId="165" fontId="2" fillId="35" borderId="12" xfId="0" applyNumberFormat="1" applyFont="1" applyFill="1" applyBorder="1" applyAlignment="1">
      <alignment horizontal="right" vertical="center" wrapText="1"/>
    </xf>
    <xf numFmtId="4" fontId="2" fillId="0" borderId="12" xfId="0" applyNumberFormat="1" applyFont="1" applyFill="1" applyBorder="1" applyAlignment="1">
      <alignment/>
    </xf>
    <xf numFmtId="167" fontId="92" fillId="33" borderId="0" xfId="0" applyNumberFormat="1" applyFont="1" applyFill="1" applyAlignment="1">
      <alignment horizontal="center"/>
    </xf>
    <xf numFmtId="165" fontId="2"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124" fillId="34" borderId="0" xfId="0" applyFont="1" applyFill="1" applyBorder="1" applyAlignment="1">
      <alignment horizontal="right" vertical="center" wrapText="1"/>
    </xf>
    <xf numFmtId="0" fontId="92" fillId="33" borderId="0" xfId="0" applyFont="1" applyFill="1" applyAlignment="1">
      <alignment horizontal="center"/>
    </xf>
    <xf numFmtId="0" fontId="92" fillId="33" borderId="0" xfId="0" applyFont="1" applyFill="1" applyAlignment="1">
      <alignment/>
    </xf>
    <xf numFmtId="2" fontId="7" fillId="35" borderId="19" xfId="0" applyNumberFormat="1" applyFont="1" applyFill="1" applyBorder="1" applyAlignment="1">
      <alignment horizontal="right" vertical="center"/>
    </xf>
    <xf numFmtId="4" fontId="7" fillId="34" borderId="20" xfId="0" applyNumberFormat="1" applyFont="1" applyFill="1" applyBorder="1" applyAlignment="1">
      <alignment horizontal="right" vertical="center" wrapText="1"/>
    </xf>
    <xf numFmtId="0" fontId="7" fillId="35" borderId="21" xfId="0" applyFont="1" applyFill="1" applyBorder="1" applyAlignment="1">
      <alignment horizontal="left" vertical="center" wrapText="1"/>
    </xf>
    <xf numFmtId="0" fontId="2" fillId="35" borderId="21" xfId="0" applyFont="1" applyFill="1" applyBorder="1" applyAlignment="1">
      <alignment horizontal="left" vertical="center" wrapText="1"/>
    </xf>
    <xf numFmtId="3" fontId="2" fillId="35" borderId="22" xfId="0" applyNumberFormat="1" applyFont="1" applyFill="1" applyBorder="1" applyAlignment="1">
      <alignment horizontal="right" vertical="center" wrapText="1"/>
    </xf>
    <xf numFmtId="2" fontId="2" fillId="35" borderId="22" xfId="0" applyNumberFormat="1" applyFont="1" applyFill="1" applyBorder="1" applyAlignment="1">
      <alignment horizontal="right" wrapText="1"/>
    </xf>
    <xf numFmtId="170" fontId="2" fillId="35" borderId="22" xfId="48" applyNumberFormat="1" applyFont="1" applyFill="1" applyBorder="1" applyAlignment="1">
      <alignment horizontal="right" wrapText="1"/>
    </xf>
    <xf numFmtId="0" fontId="7" fillId="34" borderId="23" xfId="0" applyFont="1" applyFill="1" applyBorder="1" applyAlignment="1">
      <alignment horizontal="right" vertical="center" wrapText="1"/>
    </xf>
    <xf numFmtId="4" fontId="7" fillId="34" borderId="23" xfId="0" applyNumberFormat="1" applyFont="1" applyFill="1" applyBorder="1" applyAlignment="1">
      <alignment horizontal="right" vertical="center" wrapText="1"/>
    </xf>
    <xf numFmtId="3" fontId="2" fillId="35" borderId="24" xfId="0" applyNumberFormat="1" applyFont="1" applyFill="1" applyBorder="1" applyAlignment="1">
      <alignment horizontal="right" vertical="center" wrapText="1"/>
    </xf>
    <xf numFmtId="3" fontId="2" fillId="35" borderId="25" xfId="0" applyNumberFormat="1" applyFont="1" applyFill="1" applyBorder="1" applyAlignment="1">
      <alignment horizontal="right" vertical="center" wrapText="1"/>
    </xf>
    <xf numFmtId="3" fontId="2" fillId="35" borderId="26" xfId="0" applyNumberFormat="1" applyFont="1" applyFill="1" applyBorder="1" applyAlignment="1">
      <alignment horizontal="right" vertical="center" wrapText="1"/>
    </xf>
    <xf numFmtId="3" fontId="2" fillId="35" borderId="27" xfId="0" applyNumberFormat="1" applyFont="1" applyFill="1" applyBorder="1" applyAlignment="1">
      <alignment horizontal="right" vertical="center" wrapText="1"/>
    </xf>
    <xf numFmtId="3" fontId="2" fillId="35" borderId="28" xfId="0" applyNumberFormat="1" applyFont="1" applyFill="1" applyBorder="1" applyAlignment="1">
      <alignment horizontal="right" vertical="center" wrapText="1"/>
    </xf>
    <xf numFmtId="165" fontId="7" fillId="0" borderId="10" xfId="0" applyNumberFormat="1" applyFont="1" applyFill="1" applyBorder="1" applyAlignment="1">
      <alignment/>
    </xf>
    <xf numFmtId="0" fontId="7" fillId="0" borderId="10" xfId="0" applyFont="1" applyBorder="1" applyAlignment="1">
      <alignment/>
    </xf>
    <xf numFmtId="2" fontId="7" fillId="0" borderId="19" xfId="0" applyNumberFormat="1" applyFont="1" applyFill="1" applyBorder="1" applyAlignment="1">
      <alignment/>
    </xf>
    <xf numFmtId="0" fontId="7" fillId="0" borderId="19" xfId="0" applyFont="1" applyFill="1" applyBorder="1" applyAlignment="1">
      <alignment/>
    </xf>
    <xf numFmtId="4" fontId="2" fillId="35" borderId="19" xfId="0" applyNumberFormat="1" applyFont="1" applyFill="1" applyBorder="1" applyAlignment="1">
      <alignment horizontal="right" vertical="center" wrapText="1"/>
    </xf>
    <xf numFmtId="3" fontId="2" fillId="0" borderId="22" xfId="0" applyNumberFormat="1" applyFont="1" applyFill="1" applyBorder="1" applyAlignment="1">
      <alignment/>
    </xf>
    <xf numFmtId="0" fontId="7" fillId="35" borderId="25" xfId="0" applyFont="1" applyFill="1" applyBorder="1" applyAlignment="1">
      <alignment horizontal="right" vertical="center" wrapText="1"/>
    </xf>
    <xf numFmtId="4" fontId="7" fillId="34" borderId="29" xfId="0" applyNumberFormat="1" applyFont="1" applyFill="1" applyBorder="1" applyAlignment="1">
      <alignment horizontal="right" vertical="center" wrapText="1"/>
    </xf>
    <xf numFmtId="4" fontId="7" fillId="34" borderId="30" xfId="0" applyNumberFormat="1" applyFont="1" applyFill="1" applyBorder="1" applyAlignment="1">
      <alignment horizontal="right" vertical="center" wrapText="1"/>
    </xf>
    <xf numFmtId="4" fontId="7" fillId="34" borderId="31" xfId="0" applyNumberFormat="1" applyFont="1" applyFill="1" applyBorder="1" applyAlignment="1">
      <alignment horizontal="right" vertical="center" wrapText="1"/>
    </xf>
    <xf numFmtId="4" fontId="7" fillId="34" borderId="32" xfId="0" applyNumberFormat="1" applyFont="1" applyFill="1" applyBorder="1" applyAlignment="1">
      <alignment horizontal="right" vertical="center" wrapText="1"/>
    </xf>
    <xf numFmtId="3" fontId="7" fillId="35" borderId="33" xfId="0" applyNumberFormat="1" applyFont="1" applyFill="1" applyBorder="1" applyAlignment="1">
      <alignment horizontal="right" vertical="center" wrapText="1"/>
    </xf>
    <xf numFmtId="3" fontId="7" fillId="35" borderId="34" xfId="0" applyNumberFormat="1" applyFont="1" applyFill="1" applyBorder="1" applyAlignment="1">
      <alignment horizontal="right" vertical="center" wrapText="1"/>
    </xf>
    <xf numFmtId="0" fontId="7" fillId="35" borderId="22" xfId="0" applyFont="1" applyFill="1" applyBorder="1" applyAlignment="1">
      <alignment horizontal="right" vertical="center" wrapText="1"/>
    </xf>
    <xf numFmtId="4" fontId="7" fillId="34" borderId="35" xfId="0" applyNumberFormat="1" applyFont="1" applyFill="1" applyBorder="1" applyAlignment="1">
      <alignment horizontal="right" vertical="center" wrapText="1"/>
    </xf>
    <xf numFmtId="0" fontId="92" fillId="33" borderId="0" xfId="0" applyFont="1" applyFill="1" applyAlignment="1">
      <alignment/>
    </xf>
    <xf numFmtId="0" fontId="117" fillId="33" borderId="0" xfId="0" applyFont="1" applyFill="1" applyAlignment="1">
      <alignment/>
    </xf>
    <xf numFmtId="0" fontId="117" fillId="33" borderId="0" xfId="0" applyFont="1" applyFill="1" applyAlignment="1">
      <alignment horizontal="center"/>
    </xf>
    <xf numFmtId="0" fontId="2" fillId="0" borderId="21" xfId="0" applyFont="1" applyFill="1" applyBorder="1" applyAlignment="1">
      <alignment/>
    </xf>
    <xf numFmtId="0" fontId="7" fillId="35" borderId="19" xfId="0" applyFont="1" applyFill="1" applyBorder="1" applyAlignment="1">
      <alignment horizontal="right" vertical="center" wrapText="1"/>
    </xf>
    <xf numFmtId="0" fontId="7" fillId="35" borderId="36" xfId="0" applyFont="1" applyFill="1" applyBorder="1" applyAlignment="1">
      <alignment horizontal="right" vertical="center" wrapText="1"/>
    </xf>
    <xf numFmtId="3" fontId="2" fillId="0" borderId="37" xfId="0" applyNumberFormat="1" applyFont="1" applyFill="1" applyBorder="1" applyAlignment="1">
      <alignment/>
    </xf>
    <xf numFmtId="0" fontId="7" fillId="34" borderId="38" xfId="0" applyFont="1" applyFill="1" applyBorder="1" applyAlignment="1">
      <alignment horizontal="right" vertical="center" wrapText="1"/>
    </xf>
    <xf numFmtId="166" fontId="7" fillId="0" borderId="39" xfId="0" applyNumberFormat="1" applyFont="1" applyBorder="1" applyAlignment="1">
      <alignment/>
    </xf>
    <xf numFmtId="166" fontId="7" fillId="0" borderId="28" xfId="0" applyNumberFormat="1" applyFont="1" applyBorder="1" applyAlignment="1">
      <alignment/>
    </xf>
    <xf numFmtId="3" fontId="2" fillId="0" borderId="26" xfId="0" applyNumberFormat="1" applyFont="1" applyFill="1" applyBorder="1" applyAlignment="1">
      <alignment/>
    </xf>
    <xf numFmtId="3" fontId="2" fillId="0" borderId="27" xfId="0" applyNumberFormat="1" applyFont="1" applyFill="1" applyBorder="1" applyAlignment="1">
      <alignment/>
    </xf>
    <xf numFmtId="165" fontId="2" fillId="0" borderId="40" xfId="0" applyNumberFormat="1" applyFont="1" applyFill="1" applyBorder="1" applyAlignment="1">
      <alignment/>
    </xf>
    <xf numFmtId="3" fontId="2" fillId="35" borderId="41" xfId="48" applyNumberFormat="1" applyFont="1" applyFill="1" applyBorder="1" applyAlignment="1">
      <alignment horizontal="right" wrapText="1"/>
    </xf>
    <xf numFmtId="3" fontId="2" fillId="35" borderId="42" xfId="48" applyNumberFormat="1" applyFont="1" applyFill="1" applyBorder="1" applyAlignment="1">
      <alignment horizontal="right" wrapText="1"/>
    </xf>
    <xf numFmtId="166" fontId="7" fillId="35" borderId="43" xfId="0" applyNumberFormat="1" applyFont="1" applyFill="1" applyBorder="1" applyAlignment="1">
      <alignment horizontal="right" vertical="center" wrapText="1"/>
    </xf>
    <xf numFmtId="166" fontId="7" fillId="35" borderId="10" xfId="0" applyNumberFormat="1" applyFont="1" applyFill="1" applyBorder="1" applyAlignment="1">
      <alignment horizontal="right" vertical="center" wrapText="1"/>
    </xf>
    <xf numFmtId="166" fontId="7" fillId="35" borderId="44" xfId="0" applyNumberFormat="1" applyFont="1" applyFill="1" applyBorder="1" applyAlignment="1">
      <alignment horizontal="right" vertical="center" wrapText="1"/>
    </xf>
    <xf numFmtId="0" fontId="92" fillId="33" borderId="0" xfId="0" applyFont="1" applyFill="1" applyAlignment="1">
      <alignment horizontal="left"/>
    </xf>
    <xf numFmtId="0" fontId="92" fillId="33" borderId="0" xfId="0" applyFont="1" applyFill="1" applyAlignment="1">
      <alignment horizontal="center"/>
    </xf>
    <xf numFmtId="0" fontId="92" fillId="33" borderId="0" xfId="0" applyFont="1" applyFill="1" applyAlignment="1">
      <alignment/>
    </xf>
    <xf numFmtId="165" fontId="7" fillId="34" borderId="45" xfId="0" applyNumberFormat="1" applyFont="1" applyFill="1" applyBorder="1" applyAlignment="1">
      <alignment horizontal="right" vertical="center" wrapText="1"/>
    </xf>
    <xf numFmtId="165" fontId="7" fillId="34" borderId="46" xfId="0" applyNumberFormat="1" applyFont="1" applyFill="1" applyBorder="1" applyAlignment="1">
      <alignment horizontal="right" vertical="center" wrapText="1"/>
    </xf>
    <xf numFmtId="165" fontId="7" fillId="34" borderId="38" xfId="0" applyNumberFormat="1" applyFont="1" applyFill="1" applyBorder="1" applyAlignment="1">
      <alignment horizontal="right" vertical="center" wrapText="1"/>
    </xf>
    <xf numFmtId="165" fontId="7" fillId="34" borderId="47" xfId="0" applyNumberFormat="1" applyFont="1" applyFill="1" applyBorder="1" applyAlignment="1">
      <alignment horizontal="right" vertical="center" wrapText="1"/>
    </xf>
    <xf numFmtId="165" fontId="7" fillId="34" borderId="48" xfId="0" applyNumberFormat="1" applyFont="1" applyFill="1" applyBorder="1" applyAlignment="1">
      <alignment horizontal="right" vertical="center" wrapText="1"/>
    </xf>
    <xf numFmtId="165" fontId="7" fillId="34" borderId="23" xfId="0" applyNumberFormat="1" applyFont="1" applyFill="1" applyBorder="1" applyAlignment="1">
      <alignment horizontal="right" vertical="center" wrapText="1"/>
    </xf>
    <xf numFmtId="165" fontId="7" fillId="34" borderId="49" xfId="0" applyNumberFormat="1" applyFont="1" applyFill="1" applyBorder="1" applyAlignment="1">
      <alignment horizontal="right" vertical="center" wrapText="1"/>
    </xf>
    <xf numFmtId="165" fontId="7" fillId="34" borderId="33" xfId="0" applyNumberFormat="1" applyFont="1" applyFill="1" applyBorder="1" applyAlignment="1">
      <alignment horizontal="right" vertical="center" wrapText="1"/>
    </xf>
    <xf numFmtId="165" fontId="7" fillId="34" borderId="50" xfId="0" applyNumberFormat="1" applyFont="1" applyFill="1" applyBorder="1" applyAlignment="1">
      <alignment horizontal="right" vertical="center" wrapText="1"/>
    </xf>
    <xf numFmtId="165" fontId="7" fillId="34" borderId="34" xfId="0" applyNumberFormat="1" applyFont="1" applyFill="1" applyBorder="1" applyAlignment="1">
      <alignment horizontal="right" vertical="center" wrapText="1"/>
    </xf>
    <xf numFmtId="165" fontId="7" fillId="0" borderId="51" xfId="0" applyNumberFormat="1" applyFont="1" applyBorder="1" applyAlignment="1">
      <alignment/>
    </xf>
    <xf numFmtId="165" fontId="7" fillId="34" borderId="31" xfId="0" applyNumberFormat="1" applyFont="1" applyFill="1" applyBorder="1" applyAlignment="1">
      <alignment horizontal="right" vertical="center" wrapText="1"/>
    </xf>
    <xf numFmtId="165" fontId="7" fillId="34" borderId="52" xfId="0" applyNumberFormat="1" applyFont="1" applyFill="1" applyBorder="1" applyAlignment="1">
      <alignment horizontal="right" vertical="center" wrapText="1"/>
    </xf>
    <xf numFmtId="165" fontId="7" fillId="34" borderId="30" xfId="0" applyNumberFormat="1" applyFont="1" applyFill="1" applyBorder="1" applyAlignment="1">
      <alignment horizontal="right" vertical="center" wrapText="1"/>
    </xf>
    <xf numFmtId="165" fontId="7" fillId="34" borderId="53" xfId="0" applyNumberFormat="1" applyFont="1" applyFill="1" applyBorder="1" applyAlignment="1">
      <alignment horizontal="right" vertical="center" wrapText="1"/>
    </xf>
    <xf numFmtId="165" fontId="7" fillId="0" borderId="54" xfId="0" applyNumberFormat="1" applyFont="1" applyBorder="1" applyAlignment="1">
      <alignment/>
    </xf>
    <xf numFmtId="165" fontId="7" fillId="34" borderId="55" xfId="0" applyNumberFormat="1" applyFont="1" applyFill="1" applyBorder="1" applyAlignment="1">
      <alignment horizontal="right" vertical="center" wrapText="1"/>
    </xf>
    <xf numFmtId="165" fontId="7" fillId="34" borderId="56" xfId="0" applyNumberFormat="1" applyFont="1" applyFill="1" applyBorder="1" applyAlignment="1">
      <alignment horizontal="right" vertical="center" wrapText="1"/>
    </xf>
    <xf numFmtId="165" fontId="7" fillId="34" borderId="57" xfId="0" applyNumberFormat="1" applyFont="1" applyFill="1" applyBorder="1" applyAlignment="1">
      <alignment horizontal="right" vertical="center" wrapText="1"/>
    </xf>
    <xf numFmtId="165" fontId="7" fillId="34" borderId="58" xfId="0" applyNumberFormat="1" applyFont="1" applyFill="1" applyBorder="1" applyAlignment="1">
      <alignment horizontal="right" vertical="center" wrapText="1"/>
    </xf>
    <xf numFmtId="165" fontId="7" fillId="34" borderId="59" xfId="0" applyNumberFormat="1" applyFont="1" applyFill="1" applyBorder="1" applyAlignment="1">
      <alignment horizontal="right" vertical="center" wrapText="1"/>
    </xf>
    <xf numFmtId="165" fontId="7" fillId="34" borderId="60" xfId="0" applyNumberFormat="1" applyFont="1" applyFill="1" applyBorder="1" applyAlignment="1">
      <alignment horizontal="right" vertical="center" wrapText="1"/>
    </xf>
    <xf numFmtId="165" fontId="7" fillId="34" borderId="42" xfId="0" applyNumberFormat="1" applyFont="1" applyFill="1" applyBorder="1" applyAlignment="1">
      <alignment horizontal="right" vertical="center" wrapText="1"/>
    </xf>
    <xf numFmtId="165" fontId="7" fillId="35" borderId="53" xfId="0" applyNumberFormat="1" applyFont="1" applyFill="1" applyBorder="1" applyAlignment="1">
      <alignment horizontal="right" vertical="center" wrapText="1"/>
    </xf>
    <xf numFmtId="165" fontId="7" fillId="35" borderId="50" xfId="0" applyNumberFormat="1" applyFont="1" applyFill="1" applyBorder="1" applyAlignment="1">
      <alignment horizontal="right" vertical="center" wrapText="1"/>
    </xf>
    <xf numFmtId="165" fontId="7" fillId="35" borderId="60" xfId="0" applyNumberFormat="1" applyFont="1" applyFill="1" applyBorder="1" applyAlignment="1">
      <alignment horizontal="right" vertical="center" wrapText="1"/>
    </xf>
    <xf numFmtId="165" fontId="7" fillId="35" borderId="42" xfId="0" applyNumberFormat="1" applyFont="1" applyFill="1" applyBorder="1" applyAlignment="1">
      <alignment horizontal="right" vertical="center" wrapText="1"/>
    </xf>
    <xf numFmtId="165" fontId="7" fillId="34" borderId="61" xfId="0" applyNumberFormat="1" applyFont="1" applyFill="1" applyBorder="1" applyAlignment="1">
      <alignment horizontal="right" vertical="center" wrapText="1"/>
    </xf>
    <xf numFmtId="49" fontId="92" fillId="33" borderId="0" xfId="0" applyNumberFormat="1" applyFont="1" applyFill="1" applyAlignment="1">
      <alignment horizontal="center"/>
    </xf>
    <xf numFmtId="3" fontId="92" fillId="33" borderId="0" xfId="0" applyNumberFormat="1" applyFont="1" applyFill="1" applyAlignment="1">
      <alignment horizontal="right"/>
    </xf>
    <xf numFmtId="17" fontId="92" fillId="33" borderId="0" xfId="0" applyNumberFormat="1" applyFont="1" applyFill="1" applyBorder="1" applyAlignment="1">
      <alignment horizontal="center" vertical="center" wrapText="1"/>
    </xf>
    <xf numFmtId="0" fontId="91" fillId="0" borderId="0" xfId="57" applyFont="1" applyAlignment="1">
      <alignment horizontal="center"/>
      <protection/>
    </xf>
    <xf numFmtId="0" fontId="91" fillId="33" borderId="0" xfId="57" applyFont="1" applyFill="1" applyAlignment="1">
      <alignment horizontal="center"/>
      <protection/>
    </xf>
    <xf numFmtId="0" fontId="3" fillId="33" borderId="0" xfId="57" applyFont="1" applyFill="1" applyAlignment="1">
      <alignment horizontal="center" wrapText="1"/>
      <protection/>
    </xf>
    <xf numFmtId="0" fontId="97" fillId="33" borderId="0" xfId="57" applyFont="1" applyFill="1" applyAlignment="1">
      <alignment horizontal="center"/>
      <protection/>
    </xf>
    <xf numFmtId="0" fontId="97" fillId="33" borderId="0" xfId="57" applyFont="1" applyFill="1" applyAlignment="1">
      <alignment horizontal="center" wrapText="1"/>
      <protection/>
    </xf>
    <xf numFmtId="17" fontId="97" fillId="33" borderId="0" xfId="57" applyNumberFormat="1" applyFont="1" applyFill="1" applyAlignment="1">
      <alignment horizontal="center"/>
      <protection/>
    </xf>
    <xf numFmtId="0" fontId="101" fillId="33" borderId="0" xfId="57" applyFont="1" applyFill="1" applyAlignment="1">
      <alignment horizontal="center"/>
      <protection/>
    </xf>
    <xf numFmtId="17" fontId="125" fillId="0" borderId="0" xfId="57" applyNumberFormat="1" applyFont="1" quotePrefix="1">
      <alignment/>
      <protection/>
    </xf>
    <xf numFmtId="0" fontId="93" fillId="0" borderId="0" xfId="57" applyFont="1" quotePrefix="1">
      <alignment/>
      <protection/>
    </xf>
    <xf numFmtId="0" fontId="13" fillId="33" borderId="0" xfId="57" applyFont="1" applyFill="1" applyAlignment="1">
      <alignment horizontal="left" vertical="center"/>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4" fillId="33" borderId="0" xfId="57" applyFont="1" applyFill="1" applyAlignment="1">
      <alignment horizontal="left"/>
      <protection/>
    </xf>
    <xf numFmtId="0" fontId="16" fillId="33" borderId="13" xfId="57" applyFont="1" applyFill="1" applyBorder="1" applyAlignment="1">
      <alignment horizontal="justify" vertical="center" wrapText="1"/>
      <protection/>
    </xf>
    <xf numFmtId="0" fontId="115" fillId="33" borderId="13" xfId="57" applyFont="1" applyFill="1" applyBorder="1" applyAlignment="1">
      <alignment horizontal="justify" vertical="center" wrapText="1"/>
      <protection/>
    </xf>
    <xf numFmtId="0" fontId="2" fillId="33" borderId="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left"/>
    </xf>
    <xf numFmtId="2" fontId="94" fillId="33" borderId="0" xfId="0" applyNumberFormat="1" applyFont="1" applyFill="1" applyAlignment="1">
      <alignment horizontal="center"/>
    </xf>
    <xf numFmtId="0" fontId="115"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62" xfId="0" applyFont="1" applyFill="1" applyBorder="1" applyAlignment="1" quotePrefix="1">
      <alignment horizontal="center" vertical="center"/>
    </xf>
    <xf numFmtId="2" fontId="94"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62" xfId="0" applyFont="1" applyFill="1" applyBorder="1" applyAlignment="1">
      <alignment horizontal="center" vertical="center"/>
    </xf>
    <xf numFmtId="0" fontId="7" fillId="33" borderId="21" xfId="0" applyFont="1" applyFill="1" applyBorder="1" applyAlignment="1">
      <alignment horizontal="left"/>
    </xf>
    <xf numFmtId="0" fontId="7" fillId="33" borderId="10" xfId="0" applyFont="1" applyFill="1" applyBorder="1" applyAlignment="1">
      <alignment horizontal="left"/>
    </xf>
    <xf numFmtId="0" fontId="7" fillId="33" borderId="19" xfId="0" applyFont="1" applyFill="1" applyBorder="1" applyAlignment="1">
      <alignment horizontal="left"/>
    </xf>
    <xf numFmtId="0" fontId="92"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94" fillId="33" borderId="0" xfId="0" applyFont="1" applyFill="1" applyAlignment="1">
      <alignment horizontal="center"/>
    </xf>
    <xf numFmtId="2" fontId="94" fillId="33" borderId="19" xfId="0" applyNumberFormat="1" applyFont="1" applyFill="1" applyBorder="1" applyAlignment="1">
      <alignment horizontal="center"/>
    </xf>
    <xf numFmtId="2" fontId="94" fillId="33" borderId="0" xfId="0" applyNumberFormat="1" applyFont="1" applyFill="1" applyBorder="1" applyAlignment="1">
      <alignment horizontal="center"/>
    </xf>
    <xf numFmtId="2" fontId="94" fillId="33" borderId="63" xfId="0" applyNumberFormat="1" applyFont="1" applyFill="1" applyBorder="1" applyAlignment="1">
      <alignment horizontal="center"/>
    </xf>
    <xf numFmtId="0" fontId="94" fillId="33" borderId="0" xfId="0" applyFont="1" applyFill="1" applyBorder="1" applyAlignment="1">
      <alignment horizontal="center"/>
    </xf>
    <xf numFmtId="0" fontId="94" fillId="33" borderId="13" xfId="0" applyFont="1" applyFill="1" applyBorder="1" applyAlignment="1">
      <alignment horizontal="center" vertical="center"/>
    </xf>
    <xf numFmtId="0" fontId="94" fillId="33" borderId="0" xfId="0" applyFont="1" applyFill="1" applyBorder="1" applyAlignment="1">
      <alignment horizontal="center" vertical="center"/>
    </xf>
    <xf numFmtId="0" fontId="94" fillId="33" borderId="11" xfId="0" applyFont="1" applyFill="1" applyBorder="1" applyAlignment="1">
      <alignment horizontal="center" vertical="center"/>
    </xf>
    <xf numFmtId="0" fontId="94" fillId="33" borderId="10" xfId="0" applyFont="1" applyFill="1" applyBorder="1" applyAlignment="1">
      <alignment horizontal="center" vertical="top"/>
    </xf>
    <xf numFmtId="0" fontId="94" fillId="33" borderId="10" xfId="0" applyFont="1" applyFill="1" applyBorder="1" applyAlignment="1">
      <alignment horizontal="center" vertical="top" wrapText="1"/>
    </xf>
    <xf numFmtId="0" fontId="2" fillId="35" borderId="12" xfId="0" applyFont="1" applyFill="1" applyBorder="1" applyAlignment="1">
      <alignment horizontal="left" wrapText="1"/>
    </xf>
    <xf numFmtId="0" fontId="2" fillId="35" borderId="64" xfId="0" applyFont="1" applyFill="1" applyBorder="1" applyAlignment="1">
      <alignment horizontal="left" wrapText="1"/>
    </xf>
    <xf numFmtId="0" fontId="2" fillId="35" borderId="12" xfId="0" applyFont="1" applyFill="1" applyBorder="1" applyAlignment="1">
      <alignment horizontal="left" vertical="center"/>
    </xf>
    <xf numFmtId="0" fontId="2" fillId="35" borderId="64" xfId="0" applyFont="1" applyFill="1" applyBorder="1" applyAlignment="1">
      <alignment horizontal="left" vertical="center"/>
    </xf>
    <xf numFmtId="0" fontId="126" fillId="35" borderId="0" xfId="0" applyFont="1" applyFill="1" applyBorder="1" applyAlignment="1">
      <alignment horizontal="center"/>
    </xf>
    <xf numFmtId="0" fontId="14" fillId="35" borderId="13"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26" fillId="35" borderId="10" xfId="0" applyFont="1" applyFill="1" applyBorder="1" applyAlignment="1">
      <alignment horizontal="center"/>
    </xf>
    <xf numFmtId="0" fontId="111" fillId="0" borderId="0" xfId="0" applyFont="1" applyBorder="1" applyAlignment="1">
      <alignment horizontal="center"/>
    </xf>
    <xf numFmtId="0" fontId="127" fillId="0" borderId="0" xfId="0" applyFont="1" applyBorder="1" applyAlignment="1">
      <alignment horizontal="center"/>
    </xf>
    <xf numFmtId="0" fontId="109" fillId="0" borderId="0" xfId="0" applyFont="1" applyBorder="1" applyAlignment="1">
      <alignment horizontal="center"/>
    </xf>
    <xf numFmtId="0" fontId="92" fillId="33" borderId="0" xfId="0" applyFont="1" applyFill="1" applyAlignment="1">
      <alignment horizontal="center"/>
    </xf>
    <xf numFmtId="0" fontId="111" fillId="33" borderId="17" xfId="0" applyFont="1" applyFill="1" applyBorder="1" applyAlignment="1">
      <alignment horizontal="center"/>
    </xf>
    <xf numFmtId="0" fontId="111" fillId="33" borderId="65" xfId="0" applyFont="1" applyFill="1" applyBorder="1" applyAlignment="1">
      <alignment horizontal="center"/>
    </xf>
    <xf numFmtId="0" fontId="117" fillId="33" borderId="17" xfId="0" applyFont="1" applyFill="1" applyBorder="1" applyAlignment="1">
      <alignment horizontal="center"/>
    </xf>
    <xf numFmtId="0" fontId="117" fillId="33" borderId="65" xfId="0" applyFont="1" applyFill="1" applyBorder="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92" fillId="33" borderId="0" xfId="0" applyFont="1" applyFill="1" applyAlignment="1">
      <alignment/>
    </xf>
    <xf numFmtId="0" fontId="92"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92" fillId="33" borderId="13" xfId="0" applyFont="1" applyFill="1" applyBorder="1" applyAlignment="1">
      <alignment horizontal="center"/>
    </xf>
    <xf numFmtId="0" fontId="2" fillId="33" borderId="0" xfId="0" applyFont="1" applyFill="1" applyAlignment="1">
      <alignment horizontal="center"/>
    </xf>
    <xf numFmtId="0" fontId="128" fillId="33" borderId="0" xfId="0" applyFont="1" applyFill="1" applyAlignment="1">
      <alignment horizontal="center"/>
    </xf>
    <xf numFmtId="0" fontId="94" fillId="33" borderId="10" xfId="0" applyFont="1" applyFill="1" applyBorder="1" applyAlignment="1">
      <alignment horizontal="center" vertical="center"/>
    </xf>
    <xf numFmtId="0" fontId="92" fillId="33" borderId="10" xfId="0" applyFont="1" applyFill="1" applyBorder="1" applyAlignment="1">
      <alignment horizontal="center"/>
    </xf>
    <xf numFmtId="0" fontId="90" fillId="33" borderId="0" xfId="0" applyFont="1" applyFill="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575"/>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arándanos!$B$8:$M$8</c:f>
              <c:numCache/>
            </c:numRef>
          </c:val>
        </c:ser>
        <c:overlap val="100"/>
        <c:gapWidth val="55"/>
        <c:axId val="11431496"/>
        <c:axId val="35774601"/>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arándanos!$B$14:$M$14</c:f>
              <c:numCache/>
            </c:numRef>
          </c:val>
          <c:smooth val="0"/>
        </c:ser>
        <c:axId val="53535954"/>
        <c:axId val="12061539"/>
      </c:lineChart>
      <c:catAx>
        <c:axId val="11431496"/>
        <c:scaling>
          <c:orientation val="minMax"/>
        </c:scaling>
        <c:axPos val="b"/>
        <c:delete val="0"/>
        <c:numFmt formatCode="General" sourceLinked="1"/>
        <c:majorTickMark val="none"/>
        <c:minorTickMark val="none"/>
        <c:tickLblPos val="nextTo"/>
        <c:spPr>
          <a:ln w="3175">
            <a:solidFill>
              <a:srgbClr val="808080"/>
            </a:solidFill>
          </a:ln>
        </c:spPr>
        <c:crossAx val="35774601"/>
        <c:crosses val="autoZero"/>
        <c:auto val="1"/>
        <c:lblOffset val="100"/>
        <c:tickLblSkip val="1"/>
        <c:noMultiLvlLbl val="0"/>
      </c:catAx>
      <c:valAx>
        <c:axId val="35774601"/>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431496"/>
        <c:crossesAt val="1"/>
        <c:crossBetween val="between"/>
        <c:dispUnits/>
      </c:valAx>
      <c:catAx>
        <c:axId val="53535954"/>
        <c:scaling>
          <c:orientation val="minMax"/>
        </c:scaling>
        <c:axPos val="b"/>
        <c:delete val="1"/>
        <c:majorTickMark val="out"/>
        <c:minorTickMark val="none"/>
        <c:tickLblPos val="nextTo"/>
        <c:crossAx val="12061539"/>
        <c:crosses val="autoZero"/>
        <c:auto val="1"/>
        <c:lblOffset val="100"/>
        <c:tickLblSkip val="1"/>
        <c:noMultiLvlLbl val="0"/>
      </c:catAx>
      <c:valAx>
        <c:axId val="12061539"/>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353595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0905"/>
          <c:y val="0.10075"/>
          <c:w val="0.8882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12500</c:v>
              </c:pt>
              <c:pt idx="1">
                <c:v>13000</c:v>
              </c:pt>
              <c:pt idx="2">
                <c:v>14000</c:v>
              </c:pt>
              <c:pt idx="3">
                <c:v>13600</c:v>
              </c:pt>
              <c:pt idx="4">
                <c:v>14500</c:v>
              </c:pt>
              <c:pt idx="5">
                <c:v>18909.7189622257</c:v>
              </c:pt>
              <c:pt idx="6">
                <c:v>22666.431946922</c:v>
              </c:pt>
              <c:pt idx="7">
                <c:v>24161.561512221</c:v>
              </c:pt>
              <c:pt idx="8">
                <c:v>28406.4407097925</c:v>
              </c:pt>
              <c:pt idx="9">
                <c:v>33570.1342596939</c:v>
              </c:pt>
              <c:pt idx="10">
                <c:v>39838</c:v>
              </c:pt>
            </c:numLit>
          </c:cat>
          <c:val>
            <c:numLit>
              <c:ptCount val="12"/>
              <c:pt idx="0">
                <c:v>5777.333</c:v>
              </c:pt>
              <c:pt idx="1">
                <c:v>6844.945</c:v>
              </c:pt>
              <c:pt idx="2">
                <c:v>6488.7</c:v>
              </c:pt>
              <c:pt idx="3">
                <c:v>8900.51299999999</c:v>
              </c:pt>
              <c:pt idx="4">
                <c:v>7567.294</c:v>
              </c:pt>
              <c:pt idx="5">
                <c:v>8724.196</c:v>
              </c:pt>
              <c:pt idx="6">
                <c:v>10918.194</c:v>
              </c:pt>
              <c:pt idx="7">
                <c:v>12922.946</c:v>
              </c:pt>
              <c:pt idx="8">
                <c:v>13921.009</c:v>
              </c:pt>
              <c:pt idx="9">
                <c:v>18248.7679999999</c:v>
              </c:pt>
              <c:pt idx="10">
                <c:v>21211.8369999999</c:v>
              </c:pt>
              <c:pt idx="11">
                <c:v>35116</c:v>
              </c:pt>
            </c:numLit>
          </c:val>
          <c:smooth val="0"/>
        </c:ser>
        <c:marker val="1"/>
        <c:axId val="6583860"/>
        <c:axId val="59254741"/>
      </c:lineChart>
      <c:catAx>
        <c:axId val="6583860"/>
        <c:scaling>
          <c:orientation val="minMax"/>
        </c:scaling>
        <c:axPos val="b"/>
        <c:delete val="0"/>
        <c:numFmt formatCode="General" sourceLinked="1"/>
        <c:majorTickMark val="none"/>
        <c:minorTickMark val="none"/>
        <c:tickLblPos val="nextTo"/>
        <c:spPr>
          <a:ln w="3175">
            <a:solidFill>
              <a:srgbClr val="808080"/>
            </a:solidFill>
          </a:ln>
        </c:spPr>
        <c:crossAx val="59254741"/>
        <c:crosses val="autoZero"/>
        <c:auto val="1"/>
        <c:lblOffset val="100"/>
        <c:tickLblSkip val="1"/>
        <c:noMultiLvlLbl val="0"/>
      </c:catAx>
      <c:valAx>
        <c:axId val="59254741"/>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58386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09"/>
          <c:y val="0.11175"/>
          <c:w val="0.806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21208</c:v>
              </c:pt>
              <c:pt idx="1">
                <c:v>22290</c:v>
              </c:pt>
              <c:pt idx="2">
                <c:v>23260</c:v>
              </c:pt>
              <c:pt idx="3">
                <c:v>23800</c:v>
              </c:pt>
              <c:pt idx="4">
                <c:v>24000</c:v>
              </c:pt>
              <c:pt idx="5">
                <c:v>26731</c:v>
              </c:pt>
              <c:pt idx="6">
                <c:v>26743.5999999999</c:v>
              </c:pt>
              <c:pt idx="7">
                <c:v>26759</c:v>
              </c:pt>
              <c:pt idx="8">
                <c:v>33836.7699999999</c:v>
              </c:pt>
              <c:pt idx="9">
                <c:v>33531.41</c:v>
              </c:pt>
              <c:pt idx="10">
                <c:v>34056.9400220014</c:v>
              </c:pt>
              <c:pt idx="11">
                <c:v>36387</c:v>
              </c:pt>
            </c:numLit>
          </c:val>
        </c:ser>
        <c:overlap val="100"/>
        <c:gapWidth val="55"/>
        <c:axId val="63530622"/>
        <c:axId val="3490468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axId val="45706728"/>
        <c:axId val="8707369"/>
      </c:lineChart>
      <c:catAx>
        <c:axId val="63530622"/>
        <c:scaling>
          <c:orientation val="minMax"/>
        </c:scaling>
        <c:axPos val="b"/>
        <c:delete val="0"/>
        <c:numFmt formatCode="General" sourceLinked="1"/>
        <c:majorTickMark val="none"/>
        <c:minorTickMark val="none"/>
        <c:tickLblPos val="nextTo"/>
        <c:spPr>
          <a:ln w="3175">
            <a:solidFill>
              <a:srgbClr val="808080"/>
            </a:solidFill>
          </a:ln>
        </c:spPr>
        <c:crossAx val="34904687"/>
        <c:crosses val="autoZero"/>
        <c:auto val="1"/>
        <c:lblOffset val="100"/>
        <c:tickLblSkip val="1"/>
        <c:noMultiLvlLbl val="0"/>
      </c:catAx>
      <c:valAx>
        <c:axId val="34904687"/>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3530622"/>
        <c:crossesAt val="1"/>
        <c:crossBetween val="between"/>
        <c:dispUnits/>
      </c:valAx>
      <c:catAx>
        <c:axId val="45706728"/>
        <c:scaling>
          <c:orientation val="minMax"/>
        </c:scaling>
        <c:axPos val="b"/>
        <c:delete val="1"/>
        <c:majorTickMark val="out"/>
        <c:minorTickMark val="none"/>
        <c:tickLblPos val="nextTo"/>
        <c:crossAx val="8707369"/>
        <c:crosses val="autoZero"/>
        <c:auto val="1"/>
        <c:lblOffset val="100"/>
        <c:tickLblSkip val="1"/>
        <c:noMultiLvlLbl val="0"/>
      </c:catAx>
      <c:valAx>
        <c:axId val="8707369"/>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70672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0775"/>
          <c:y val="0.10325"/>
          <c:w val="0.901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52048.686</c:v>
              </c:pt>
              <c:pt idx="1">
                <c:v>52490.832</c:v>
              </c:pt>
              <c:pt idx="2">
                <c:v>78070.0439999999</c:v>
              </c:pt>
              <c:pt idx="3">
                <c:v>97646.9389999999</c:v>
              </c:pt>
              <c:pt idx="4">
                <c:v>113592.48</c:v>
              </c:pt>
              <c:pt idx="5">
                <c:v>136412.215999999</c:v>
              </c:pt>
              <c:pt idx="6">
                <c:v>110892.513</c:v>
              </c:pt>
              <c:pt idx="7">
                <c:v>146396.448999999</c:v>
              </c:pt>
              <c:pt idx="8">
                <c:v>84998.301</c:v>
              </c:pt>
              <c:pt idx="9">
                <c:v>166183.932</c:v>
              </c:pt>
              <c:pt idx="10">
                <c:v>107921.734</c:v>
              </c:pt>
              <c:pt idx="11">
                <c:v>102373</c:v>
              </c:pt>
            </c:numLit>
          </c:val>
          <c:smooth val="0"/>
        </c:ser>
        <c:marker val="1"/>
        <c:axId val="11257458"/>
        <c:axId val="34208259"/>
      </c:lineChart>
      <c:catAx>
        <c:axId val="11257458"/>
        <c:scaling>
          <c:orientation val="minMax"/>
        </c:scaling>
        <c:axPos val="b"/>
        <c:delete val="0"/>
        <c:numFmt formatCode="General" sourceLinked="1"/>
        <c:majorTickMark val="none"/>
        <c:minorTickMark val="none"/>
        <c:tickLblPos val="nextTo"/>
        <c:spPr>
          <a:ln w="3175">
            <a:solidFill>
              <a:srgbClr val="808080"/>
            </a:solidFill>
          </a:ln>
        </c:spPr>
        <c:crossAx val="34208259"/>
        <c:crosses val="autoZero"/>
        <c:auto val="1"/>
        <c:lblOffset val="100"/>
        <c:tickLblSkip val="1"/>
        <c:noMultiLvlLbl val="0"/>
      </c:catAx>
      <c:valAx>
        <c:axId val="3420825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25745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
          <c:y val="0.111"/>
          <c:w val="0.7972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44890</c:v>
              </c:pt>
              <c:pt idx="1">
                <c:v>46900</c:v>
              </c:pt>
              <c:pt idx="2">
                <c:v>47600</c:v>
              </c:pt>
              <c:pt idx="3">
                <c:v>48200</c:v>
              </c:pt>
              <c:pt idx="4">
                <c:v>48500</c:v>
              </c:pt>
              <c:pt idx="5">
                <c:v>50960.48</c:v>
              </c:pt>
              <c:pt idx="6">
                <c:v>50952.47</c:v>
              </c:pt>
              <c:pt idx="7">
                <c:v>50846.43</c:v>
              </c:pt>
              <c:pt idx="8">
                <c:v>52186.94</c:v>
              </c:pt>
              <c:pt idx="9">
                <c:v>53338.5099999999</c:v>
              </c:pt>
              <c:pt idx="10">
                <c:v>52654.9489999999</c:v>
              </c:pt>
              <c:pt idx="11">
                <c:v>53869</c:v>
              </c:pt>
            </c:numLit>
          </c:val>
        </c:ser>
        <c:overlap val="100"/>
        <c:gapWidth val="55"/>
        <c:axId val="39438876"/>
        <c:axId val="1940556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axId val="40432358"/>
        <c:axId val="28346903"/>
      </c:lineChart>
      <c:catAx>
        <c:axId val="39438876"/>
        <c:scaling>
          <c:orientation val="minMax"/>
        </c:scaling>
        <c:axPos val="b"/>
        <c:delete val="0"/>
        <c:numFmt formatCode="General" sourceLinked="1"/>
        <c:majorTickMark val="none"/>
        <c:minorTickMark val="none"/>
        <c:tickLblPos val="nextTo"/>
        <c:spPr>
          <a:ln w="3175">
            <a:solidFill>
              <a:srgbClr val="808080"/>
            </a:solidFill>
          </a:ln>
        </c:spPr>
        <c:crossAx val="19405565"/>
        <c:crosses val="autoZero"/>
        <c:auto val="1"/>
        <c:lblOffset val="100"/>
        <c:tickLblSkip val="1"/>
        <c:noMultiLvlLbl val="0"/>
      </c:catAx>
      <c:valAx>
        <c:axId val="19405565"/>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9438876"/>
        <c:crossesAt val="1"/>
        <c:crossBetween val="between"/>
        <c:dispUnits/>
      </c:valAx>
      <c:catAx>
        <c:axId val="40432358"/>
        <c:scaling>
          <c:orientation val="minMax"/>
        </c:scaling>
        <c:axPos val="b"/>
        <c:delete val="1"/>
        <c:majorTickMark val="out"/>
        <c:minorTickMark val="none"/>
        <c:tickLblPos val="nextTo"/>
        <c:crossAx val="28346903"/>
        <c:crosses val="autoZero"/>
        <c:auto val="1"/>
        <c:lblOffset val="100"/>
        <c:tickLblSkip val="1"/>
        <c:noMultiLvlLbl val="0"/>
      </c:catAx>
      <c:valAx>
        <c:axId val="2834690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43235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525"/>
          <c:w val="0.90475"/>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596195.552999999</c:v>
              </c:pt>
              <c:pt idx="1">
                <c:v>545280.658999999</c:v>
              </c:pt>
              <c:pt idx="2">
                <c:v>654932.412999999</c:v>
              </c:pt>
              <c:pt idx="3">
                <c:v>706331.511999999</c:v>
              </c:pt>
              <c:pt idx="4">
                <c:v>693053.072999999</c:v>
              </c:pt>
              <c:pt idx="5">
                <c:v>738469.057999999</c:v>
              </c:pt>
              <c:pt idx="6">
                <c:v>823247.354999999</c:v>
              </c:pt>
              <c:pt idx="7">
                <c:v>776370.275999999</c:v>
              </c:pt>
              <c:pt idx="8">
                <c:v>836884.533999999</c:v>
              </c:pt>
              <c:pt idx="9">
                <c:v>850405.202</c:v>
              </c:pt>
              <c:pt idx="10">
                <c:v>781085.135</c:v>
              </c:pt>
              <c:pt idx="11">
                <c:v>853541</c:v>
              </c:pt>
            </c:numLit>
          </c:val>
          <c:smooth val="0"/>
        </c:ser>
        <c:marker val="1"/>
        <c:axId val="53795536"/>
        <c:axId val="14397777"/>
      </c:lineChart>
      <c:catAx>
        <c:axId val="53795536"/>
        <c:scaling>
          <c:orientation val="minMax"/>
        </c:scaling>
        <c:axPos val="b"/>
        <c:delete val="0"/>
        <c:numFmt formatCode="General" sourceLinked="1"/>
        <c:majorTickMark val="none"/>
        <c:minorTickMark val="none"/>
        <c:tickLblPos val="nextTo"/>
        <c:spPr>
          <a:ln w="3175">
            <a:solidFill>
              <a:srgbClr val="808080"/>
            </a:solidFill>
          </a:ln>
        </c:spPr>
        <c:crossAx val="14397777"/>
        <c:crosses val="autoZero"/>
        <c:auto val="1"/>
        <c:lblOffset val="100"/>
        <c:tickLblSkip val="1"/>
        <c:noMultiLvlLbl val="0"/>
      </c:catAx>
      <c:valAx>
        <c:axId val="14397777"/>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379553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
          <c:y val="0.11975"/>
          <c:w val="0.9082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4041.84099999999</c:v>
              </c:pt>
              <c:pt idx="1">
                <c:v>4423.34299999999</c:v>
              </c:pt>
              <c:pt idx="2">
                <c:v>6357.947</c:v>
              </c:pt>
              <c:pt idx="3">
                <c:v>6410.19099999999</c:v>
              </c:pt>
              <c:pt idx="4">
                <c:v>10104.4419999999</c:v>
              </c:pt>
              <c:pt idx="5">
                <c:v>11938.038</c:v>
              </c:pt>
              <c:pt idx="6">
                <c:v>15432.593</c:v>
              </c:pt>
              <c:pt idx="7">
                <c:v>20872.322</c:v>
              </c:pt>
              <c:pt idx="8">
                <c:v>35330.2149999999</c:v>
              </c:pt>
              <c:pt idx="9">
                <c:v>38506.044</c:v>
              </c:pt>
              <c:pt idx="10">
                <c:v>55011.49</c:v>
              </c:pt>
              <c:pt idx="11">
                <c:v>73741</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Lit>
          </c:val>
          <c:smooth val="0"/>
        </c:ser>
        <c:marker val="1"/>
        <c:axId val="41444988"/>
        <c:axId val="37460573"/>
      </c:lineChart>
      <c:catAx>
        <c:axId val="41444988"/>
        <c:scaling>
          <c:orientation val="minMax"/>
        </c:scaling>
        <c:axPos val="b"/>
        <c:delete val="0"/>
        <c:numFmt formatCode="General" sourceLinked="1"/>
        <c:majorTickMark val="none"/>
        <c:minorTickMark val="none"/>
        <c:tickLblPos val="nextTo"/>
        <c:spPr>
          <a:ln w="3175">
            <a:solidFill>
              <a:srgbClr val="808080"/>
            </a:solidFill>
          </a:ln>
        </c:spPr>
        <c:crossAx val="37460573"/>
        <c:crosses val="autoZero"/>
        <c:auto val="1"/>
        <c:lblOffset val="100"/>
        <c:tickLblSkip val="1"/>
        <c:noMultiLvlLbl val="0"/>
      </c:catAx>
      <c:valAx>
        <c:axId val="37460573"/>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144498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525"/>
          <c:w val="0.801"/>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5832</c:v>
              </c:pt>
              <c:pt idx="1">
                <c:v>6020</c:v>
              </c:pt>
              <c:pt idx="2">
                <c:v>6550</c:v>
              </c:pt>
              <c:pt idx="3">
                <c:v>6990</c:v>
              </c:pt>
              <c:pt idx="4">
                <c:v>7200</c:v>
              </c:pt>
              <c:pt idx="5">
                <c:v>7124.98</c:v>
              </c:pt>
              <c:pt idx="6">
                <c:v>7620.89</c:v>
              </c:pt>
              <c:pt idx="7">
                <c:v>9922.09</c:v>
              </c:pt>
              <c:pt idx="8">
                <c:v>10053.9</c:v>
              </c:pt>
              <c:pt idx="9">
                <c:v>12467.68</c:v>
              </c:pt>
              <c:pt idx="10">
                <c:v>13143.1199998373</c:v>
              </c:pt>
              <c:pt idx="11">
                <c:v>14928</c:v>
              </c:pt>
            </c:numLit>
          </c:val>
        </c:ser>
        <c:overlap val="100"/>
        <c:gapWidth val="55"/>
        <c:axId val="1600838"/>
        <c:axId val="14407543"/>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axId val="62559024"/>
        <c:axId val="26160305"/>
      </c:lineChart>
      <c:catAx>
        <c:axId val="1600838"/>
        <c:scaling>
          <c:orientation val="minMax"/>
        </c:scaling>
        <c:axPos val="b"/>
        <c:delete val="0"/>
        <c:numFmt formatCode="General" sourceLinked="1"/>
        <c:majorTickMark val="none"/>
        <c:minorTickMark val="none"/>
        <c:tickLblPos val="nextTo"/>
        <c:spPr>
          <a:ln w="3175">
            <a:solidFill>
              <a:srgbClr val="808080"/>
            </a:solidFill>
          </a:ln>
        </c:spPr>
        <c:crossAx val="14407543"/>
        <c:crosses val="autoZero"/>
        <c:auto val="1"/>
        <c:lblOffset val="100"/>
        <c:tickLblSkip val="1"/>
        <c:noMultiLvlLbl val="0"/>
      </c:catAx>
      <c:valAx>
        <c:axId val="14407543"/>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600838"/>
        <c:crossesAt val="1"/>
        <c:crossBetween val="between"/>
        <c:dispUnits/>
      </c:valAx>
      <c:catAx>
        <c:axId val="62559024"/>
        <c:scaling>
          <c:orientation val="minMax"/>
        </c:scaling>
        <c:axPos val="b"/>
        <c:delete val="1"/>
        <c:majorTickMark val="out"/>
        <c:minorTickMark val="none"/>
        <c:tickLblPos val="nextTo"/>
        <c:crossAx val="26160305"/>
        <c:crosses val="autoZero"/>
        <c:auto val="1"/>
        <c:lblOffset val="100"/>
        <c:tickLblSkip val="1"/>
        <c:noMultiLvlLbl val="0"/>
      </c:catAx>
      <c:valAx>
        <c:axId val="26160305"/>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255902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08125"/>
          <c:y val="0.093"/>
          <c:w val="0.89725"/>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6062.188</c:v>
              </c:pt>
              <c:pt idx="1">
                <c:v>7450.47199999999</c:v>
              </c:pt>
              <c:pt idx="2">
                <c:v>12784.065</c:v>
              </c:pt>
              <c:pt idx="3">
                <c:v>12817.626</c:v>
              </c:pt>
              <c:pt idx="4">
                <c:v>11304.563</c:v>
              </c:pt>
              <c:pt idx="5">
                <c:v>17916.195</c:v>
              </c:pt>
              <c:pt idx="6">
                <c:v>22463.222</c:v>
              </c:pt>
              <c:pt idx="7">
                <c:v>26884.5269999999</c:v>
              </c:pt>
              <c:pt idx="8">
                <c:v>51865.315</c:v>
              </c:pt>
              <c:pt idx="9">
                <c:v>23474.3849999999</c:v>
              </c:pt>
              <c:pt idx="10">
                <c:v>44112.1129999999</c:v>
              </c:pt>
              <c:pt idx="11">
                <c:v>64668</c:v>
              </c:pt>
            </c:numLit>
          </c:val>
          <c:smooth val="0"/>
        </c:ser>
        <c:marker val="1"/>
        <c:axId val="34116154"/>
        <c:axId val="38609931"/>
      </c:lineChart>
      <c:catAx>
        <c:axId val="34116154"/>
        <c:scaling>
          <c:orientation val="minMax"/>
        </c:scaling>
        <c:axPos val="b"/>
        <c:delete val="0"/>
        <c:numFmt formatCode="General" sourceLinked="1"/>
        <c:majorTickMark val="none"/>
        <c:minorTickMark val="none"/>
        <c:tickLblPos val="nextTo"/>
        <c:spPr>
          <a:ln w="3175">
            <a:solidFill>
              <a:srgbClr val="808080"/>
            </a:solidFill>
          </a:ln>
        </c:spPr>
        <c:crossAx val="38609931"/>
        <c:crosses val="autoZero"/>
        <c:auto val="1"/>
        <c:lblOffset val="100"/>
        <c:tickLblSkip val="1"/>
        <c:noMultiLvlLbl val="0"/>
      </c:catAx>
      <c:valAx>
        <c:axId val="38609931"/>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411615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0895"/>
          <c:y val="0.1005"/>
          <c:w val="0.8175"/>
          <c:h val="0.7785"/>
        </c:manualLayout>
      </c:layout>
      <c:barChart>
        <c:barDir val="col"/>
        <c:grouping val="stacked"/>
        <c:varyColors val="0"/>
        <c:ser>
          <c:idx val="0"/>
          <c:order val="0"/>
          <c:tx>
            <c:v>Superficie (hectáreas)</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7058</c:v>
              </c:pt>
              <c:pt idx="1">
                <c:v>7200</c:v>
              </c:pt>
              <c:pt idx="2">
                <c:v>7600</c:v>
              </c:pt>
              <c:pt idx="3">
                <c:v>8150</c:v>
              </c:pt>
              <c:pt idx="4">
                <c:v>8485</c:v>
              </c:pt>
              <c:pt idx="5">
                <c:v>8474</c:v>
              </c:pt>
              <c:pt idx="6">
                <c:v>8486</c:v>
              </c:pt>
              <c:pt idx="7">
                <c:v>8437</c:v>
              </c:pt>
              <c:pt idx="8">
                <c:v>8061</c:v>
              </c:pt>
              <c:pt idx="9">
                <c:v>7352</c:v>
              </c:pt>
              <c:pt idx="10">
                <c:v>6209</c:v>
              </c:pt>
              <c:pt idx="11">
                <c:v>6047</c:v>
              </c:pt>
            </c:numLit>
          </c:val>
        </c:ser>
        <c:overlap val="100"/>
        <c:gapWidth val="55"/>
        <c:axId val="11945060"/>
        <c:axId val="40396677"/>
      </c:barChart>
      <c:lineChart>
        <c:grouping val="standard"/>
        <c:varyColors val="0"/>
        <c:ser>
          <c:idx val="1"/>
          <c:order val="1"/>
          <c:tx>
            <c:v>Producción  (toneladas)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axId val="28025774"/>
        <c:axId val="50905375"/>
      </c:lineChart>
      <c:catAx>
        <c:axId val="11945060"/>
        <c:scaling>
          <c:orientation val="minMax"/>
        </c:scaling>
        <c:axPos val="b"/>
        <c:delete val="0"/>
        <c:numFmt formatCode="General" sourceLinked="1"/>
        <c:majorTickMark val="none"/>
        <c:minorTickMark val="none"/>
        <c:tickLblPos val="nextTo"/>
        <c:spPr>
          <a:ln w="3175">
            <a:solidFill>
              <a:srgbClr val="808080"/>
            </a:solidFill>
          </a:ln>
        </c:spPr>
        <c:crossAx val="40396677"/>
        <c:crosses val="autoZero"/>
        <c:auto val="1"/>
        <c:lblOffset val="100"/>
        <c:tickLblSkip val="1"/>
        <c:noMultiLvlLbl val="0"/>
      </c:catAx>
      <c:valAx>
        <c:axId val="4039667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945060"/>
        <c:crossesAt val="1"/>
        <c:crossBetween val="between"/>
        <c:dispUnits/>
      </c:valAx>
      <c:catAx>
        <c:axId val="28025774"/>
        <c:scaling>
          <c:orientation val="minMax"/>
        </c:scaling>
        <c:axPos val="b"/>
        <c:delete val="1"/>
        <c:majorTickMark val="out"/>
        <c:minorTickMark val="none"/>
        <c:tickLblPos val="nextTo"/>
        <c:crossAx val="50905375"/>
        <c:crosses val="autoZero"/>
        <c:auto val="1"/>
        <c:lblOffset val="100"/>
        <c:tickLblSkip val="1"/>
        <c:noMultiLvlLbl val="0"/>
      </c:catAx>
      <c:valAx>
        <c:axId val="50905375"/>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802577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
          <c:y val="0.12625"/>
          <c:w val="0.9125"/>
          <c:h val="0.7565"/>
        </c:manualLayout>
      </c:layout>
      <c:lineChart>
        <c:grouping val="standard"/>
        <c:varyColors val="0"/>
        <c:ser>
          <c:idx val="0"/>
          <c:order val="0"/>
          <c:tx>
            <c:v>Producción*</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ser>
          <c:idx val="1"/>
          <c:order val="1"/>
          <c:tx>
            <c:v>Exportaciones frescos</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52676.6</c:v>
              </c:pt>
              <c:pt idx="1">
                <c:v>81610.8</c:v>
              </c:pt>
              <c:pt idx="2">
                <c:v>75893</c:v>
              </c:pt>
              <c:pt idx="3">
                <c:v>77137.8</c:v>
              </c:pt>
              <c:pt idx="4">
                <c:v>103191.4</c:v>
              </c:pt>
              <c:pt idx="5">
                <c:v>95032.4</c:v>
              </c:pt>
              <c:pt idx="6">
                <c:v>80156.3</c:v>
              </c:pt>
              <c:pt idx="7">
                <c:v>105054.9</c:v>
              </c:pt>
              <c:pt idx="8">
                <c:v>88816.4</c:v>
              </c:pt>
              <c:pt idx="9">
                <c:v>95057</c:v>
              </c:pt>
              <c:pt idx="10">
                <c:v>74398.6</c:v>
              </c:pt>
              <c:pt idx="11">
                <c:v>100926.7</c:v>
              </c:pt>
            </c:numLit>
          </c:val>
          <c:smooth val="0"/>
        </c:ser>
        <c:marker val="1"/>
        <c:axId val="55495192"/>
        <c:axId val="29694681"/>
      </c:lineChart>
      <c:catAx>
        <c:axId val="55495192"/>
        <c:scaling>
          <c:orientation val="minMax"/>
        </c:scaling>
        <c:axPos val="b"/>
        <c:delete val="0"/>
        <c:numFmt formatCode="General" sourceLinked="1"/>
        <c:majorTickMark val="none"/>
        <c:minorTickMark val="none"/>
        <c:tickLblPos val="nextTo"/>
        <c:spPr>
          <a:ln w="3175">
            <a:solidFill>
              <a:srgbClr val="808080"/>
            </a:solidFill>
          </a:ln>
        </c:spPr>
        <c:crossAx val="29694681"/>
        <c:crosses val="autoZero"/>
        <c:auto val="1"/>
        <c:lblOffset val="100"/>
        <c:tickLblSkip val="1"/>
        <c:noMultiLvlLbl val="0"/>
      </c:catAx>
      <c:valAx>
        <c:axId val="29694681"/>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54951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725"/>
          <c:w val="0.817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Lit>
          </c:val>
        </c:ser>
        <c:overlap val="100"/>
        <c:gapWidth val="55"/>
        <c:axId val="65925538"/>
        <c:axId val="56458931"/>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axId val="38368332"/>
        <c:axId val="9770669"/>
      </c:lineChart>
      <c:catAx>
        <c:axId val="65925538"/>
        <c:scaling>
          <c:orientation val="minMax"/>
        </c:scaling>
        <c:axPos val="b"/>
        <c:delete val="0"/>
        <c:numFmt formatCode="General" sourceLinked="1"/>
        <c:majorTickMark val="none"/>
        <c:minorTickMark val="none"/>
        <c:tickLblPos val="nextTo"/>
        <c:spPr>
          <a:ln w="3175">
            <a:solidFill>
              <a:srgbClr val="808080"/>
            </a:solidFill>
          </a:ln>
        </c:spPr>
        <c:crossAx val="56458931"/>
        <c:crosses val="autoZero"/>
        <c:auto val="1"/>
        <c:lblOffset val="100"/>
        <c:tickLblSkip val="1"/>
        <c:noMultiLvlLbl val="0"/>
      </c:catAx>
      <c:valAx>
        <c:axId val="56458931"/>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57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5925538"/>
        <c:crossesAt val="1"/>
        <c:crossBetween val="between"/>
        <c:dispUnits/>
      </c:valAx>
      <c:catAx>
        <c:axId val="38368332"/>
        <c:scaling>
          <c:orientation val="minMax"/>
        </c:scaling>
        <c:axPos val="b"/>
        <c:delete val="1"/>
        <c:majorTickMark val="out"/>
        <c:minorTickMark val="none"/>
        <c:tickLblPos val="nextTo"/>
        <c:crossAx val="9770669"/>
        <c:crosses val="autoZero"/>
        <c:auto val="1"/>
        <c:lblOffset val="100"/>
        <c:tickLblSkip val="1"/>
        <c:noMultiLvlLbl val="0"/>
      </c:catAx>
      <c:valAx>
        <c:axId val="9770669"/>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836833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225"/>
        </c:manualLayout>
      </c:layout>
      <c:spPr>
        <a:noFill/>
        <a:ln w="3175">
          <a:noFill/>
        </a:ln>
      </c:spPr>
    </c:title>
    <c:plotArea>
      <c:layout>
        <c:manualLayout>
          <c:xMode val="edge"/>
          <c:yMode val="edge"/>
          <c:x val="0.0655"/>
          <c:y val="0.10125"/>
          <c:w val="0.913"/>
          <c:h val="0.71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387714.053</c:v>
              </c:pt>
              <c:pt idx="1">
                <c:v>540746.437999999</c:v>
              </c:pt>
              <c:pt idx="2">
                <c:v>548194.21</c:v>
              </c:pt>
              <c:pt idx="3">
                <c:v>596407.956</c:v>
              </c:pt>
              <c:pt idx="4">
                <c:v>739048.422999999</c:v>
              </c:pt>
              <c:pt idx="5">
                <c:v>639371.196</c:v>
              </c:pt>
              <c:pt idx="6">
                <c:v>725107.866</c:v>
              </c:pt>
              <c:pt idx="7">
                <c:v>774634.4</c:v>
              </c:pt>
              <c:pt idx="8">
                <c:v>770708.217999999</c:v>
              </c:pt>
              <c:pt idx="9">
                <c:v>678499.467999999</c:v>
              </c:pt>
              <c:pt idx="10">
                <c:v>837149.04</c:v>
              </c:pt>
              <c:pt idx="11">
                <c:v>800834</c:v>
              </c:pt>
            </c:numLit>
          </c:val>
          <c:smooth val="0"/>
        </c:ser>
        <c:marker val="1"/>
        <c:axId val="20827158"/>
        <c:axId val="53226695"/>
      </c:lineChart>
      <c:catAx>
        <c:axId val="20827158"/>
        <c:scaling>
          <c:orientation val="minMax"/>
        </c:scaling>
        <c:axPos val="b"/>
        <c:delete val="0"/>
        <c:numFmt formatCode="General" sourceLinked="1"/>
        <c:majorTickMark val="none"/>
        <c:minorTickMark val="none"/>
        <c:tickLblPos val="nextTo"/>
        <c:spPr>
          <a:ln w="3175">
            <a:solidFill>
              <a:srgbClr val="808080"/>
            </a:solidFill>
          </a:ln>
        </c:spPr>
        <c:crossAx val="53226695"/>
        <c:crosses val="autoZero"/>
        <c:auto val="1"/>
        <c:lblOffset val="100"/>
        <c:tickLblSkip val="1"/>
        <c:noMultiLvlLbl val="0"/>
      </c:catAx>
      <c:valAx>
        <c:axId val="53226695"/>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4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082715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09325"/>
          <c:y val="0.10925"/>
          <c:w val="0.795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Lit>
          </c:val>
        </c:ser>
        <c:overlap val="100"/>
        <c:gapWidth val="55"/>
        <c:axId val="9278208"/>
        <c:axId val="16395009"/>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axId val="13337354"/>
        <c:axId val="52927323"/>
      </c:lineChart>
      <c:catAx>
        <c:axId val="9278208"/>
        <c:scaling>
          <c:orientation val="minMax"/>
        </c:scaling>
        <c:axPos val="b"/>
        <c:delete val="0"/>
        <c:numFmt formatCode="General" sourceLinked="1"/>
        <c:majorTickMark val="none"/>
        <c:minorTickMark val="none"/>
        <c:tickLblPos val="nextTo"/>
        <c:spPr>
          <a:ln w="3175">
            <a:solidFill>
              <a:srgbClr val="808080"/>
            </a:solidFill>
          </a:ln>
        </c:spPr>
        <c:crossAx val="16395009"/>
        <c:crosses val="autoZero"/>
        <c:auto val="1"/>
        <c:lblOffset val="100"/>
        <c:tickLblSkip val="1"/>
        <c:noMultiLvlLbl val="0"/>
      </c:catAx>
      <c:valAx>
        <c:axId val="16395009"/>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9278208"/>
        <c:crossesAt val="1"/>
        <c:crossBetween val="between"/>
        <c:dispUnits/>
      </c:valAx>
      <c:catAx>
        <c:axId val="13337354"/>
        <c:scaling>
          <c:orientation val="minMax"/>
        </c:scaling>
        <c:axPos val="b"/>
        <c:delete val="1"/>
        <c:majorTickMark val="out"/>
        <c:minorTickMark val="none"/>
        <c:tickLblPos val="nextTo"/>
        <c:crossAx val="52927323"/>
        <c:crosses val="autoZero"/>
        <c:auto val="1"/>
        <c:lblOffset val="100"/>
        <c:tickLblSkip val="1"/>
        <c:noMultiLvlLbl val="0"/>
      </c:catAx>
      <c:valAx>
        <c:axId val="5292732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3337354"/>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161925</xdr:rowOff>
    </xdr:from>
    <xdr:to>
      <xdr:col>12</xdr:col>
      <xdr:colOff>704850</xdr:colOff>
      <xdr:row>92</xdr:row>
      <xdr:rowOff>47625</xdr:rowOff>
    </xdr:to>
    <xdr:sp>
      <xdr:nvSpPr>
        <xdr:cNvPr id="3" name="6 CuadroTexto"/>
        <xdr:cNvSpPr txBox="1">
          <a:spLocks noChangeArrowheads="1"/>
        </xdr:cNvSpPr>
      </xdr:nvSpPr>
      <xdr:spPr>
        <a:xfrm>
          <a:off x="85725" y="13496925"/>
          <a:ext cx="10591800" cy="407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Comentarios.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0.9045</cdr:y>
    </cdr:from>
    <cdr:to>
      <cdr:x>0.3485</cdr:x>
      <cdr:y>0.99075</cdr:y>
    </cdr:to>
    <cdr:sp>
      <cdr:nvSpPr>
        <cdr:cNvPr id="1" name="1 CuadroTexto"/>
        <cdr:cNvSpPr txBox="1">
          <a:spLocks noChangeArrowheads="1"/>
        </cdr:cNvSpPr>
      </cdr:nvSpPr>
      <cdr:spPr>
        <a:xfrm>
          <a:off x="180975" y="2428875"/>
          <a:ext cx="28479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83</xdr:row>
      <xdr:rowOff>104775</xdr:rowOff>
    </xdr:to>
    <xdr:sp>
      <xdr:nvSpPr>
        <xdr:cNvPr id="3" name="5 CuadroTexto"/>
        <xdr:cNvSpPr txBox="1">
          <a:spLocks noChangeArrowheads="1"/>
        </xdr:cNvSpPr>
      </xdr:nvSpPr>
      <xdr:spPr>
        <a:xfrm>
          <a:off x="161925" y="12163425"/>
          <a:ext cx="9324975" cy="3676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0.22575</cdr:x>
      <cdr:y>0.99175</cdr:y>
    </cdr:to>
    <cdr:sp>
      <cdr:nvSpPr>
        <cdr:cNvPr id="1" name="1 CuadroTexto"/>
        <cdr:cNvSpPr txBox="1">
          <a:spLocks noChangeArrowheads="1"/>
        </cdr:cNvSpPr>
      </cdr:nvSpPr>
      <cdr:spPr>
        <a:xfrm>
          <a:off x="47625" y="2905125"/>
          <a:ext cx="149542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0.89925</cdr:y>
    </cdr:from>
    <cdr:to>
      <cdr:x>0.348</cdr:x>
      <cdr:y>0.98425</cdr:y>
    </cdr:to>
    <cdr:sp>
      <cdr:nvSpPr>
        <cdr:cNvPr id="1" name="1 CuadroTexto"/>
        <cdr:cNvSpPr txBox="1">
          <a:spLocks noChangeArrowheads="1"/>
        </cdr:cNvSpPr>
      </cdr:nvSpPr>
      <cdr:spPr>
        <a:xfrm>
          <a:off x="133350" y="3638550"/>
          <a:ext cx="2266950" cy="3429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experiimentar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0.90175</cdr:y>
    </cdr:from>
    <cdr:to>
      <cdr:x>0.348</cdr:x>
      <cdr:y>0.98775</cdr:y>
    </cdr:to>
    <cdr:sp>
      <cdr:nvSpPr>
        <cdr:cNvPr id="1" name="1 CuadroTexto"/>
        <cdr:cNvSpPr txBox="1">
          <a:spLocks noChangeArrowheads="1"/>
        </cdr:cNvSpPr>
      </cdr:nvSpPr>
      <cdr:spPr>
        <a:xfrm>
          <a:off x="161925" y="2886075"/>
          <a:ext cx="2600325"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acumuladas entre enero y agosto del año 2012 registraron una leve caída de 1,1% en comparación con el volumen exportado en el mismo período del año 2011.La caída experimentada en mayo (3,2%), a raíz de la disminución de las dos especies principales en volumen exportado, uva de mesa y manzanas, por condiciones meteorológicas adversas, se ha seguido reduciendo ,debido al importante aumento de las exportaciones de cítricos, paltas y kiwis en estos tres últimos meses. Si  se considera el volumen de las exportaciones de las otras especies, descartando uva de mesa y manzanas, éstas se incrementaron 6,7% en el período bajo análisis.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naranjas han aumentado en 49,9% su volumen exportado, enviadoa ya la mitad del volumen anual a agosto de 2011. Las cerezas han experimentado un 17,7% de crecimiento, a la espera de la nueva temporada. Las exportaciones de paltas han aumentado 8,9% en el período, pero con bajos envíos en el mes de agosto, debido a que el mercado americano se encuentra aún bien abastecido. Las mandarinas han aumentado 9,1%, exportados ya más de dos tercios de su volumen anual. Los kiwis han mostrado un 17,0% de aumento de sus exportaciones ,exportado ya más de 90% de su volumen anual. Los limones han experimentado una caída de 4,0% de sus exportaciones, realizados ya más de tres cuartos de sus envíos anuales. Las ciruelas, al igual que las peras, han tenido un año positivo, con crecimientos de 3,8% y 0,7%, respectivamente, en el período bajo análisis.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mayores bajas en las exportaciones de fruta fresca están encabezadas por los duraznos, que registran una caída de 9,5% , seguidos por arándanos  (-7,3%), manzanas (-5,3%), uva de mesa (-4,3%) y nectarines (-2,0%).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68</xdr:row>
      <xdr:rowOff>19050</xdr:rowOff>
    </xdr:from>
    <xdr:to>
      <xdr:col>12</xdr:col>
      <xdr:colOff>514350</xdr:colOff>
      <xdr:row>85</xdr:row>
      <xdr:rowOff>123825</xdr:rowOff>
    </xdr:to>
    <xdr:sp>
      <xdr:nvSpPr>
        <xdr:cNvPr id="3" name="5 CuadroTexto"/>
        <xdr:cNvSpPr txBox="1">
          <a:spLocks noChangeArrowheads="1"/>
        </xdr:cNvSpPr>
      </xdr:nvSpPr>
      <xdr:spPr>
        <a:xfrm>
          <a:off x="238125" y="12973050"/>
          <a:ext cx="9725025" cy="3343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95250</xdr:rowOff>
    </xdr:from>
    <xdr:to>
      <xdr:col>11</xdr:col>
      <xdr:colOff>152400</xdr:colOff>
      <xdr:row>67</xdr:row>
      <xdr:rowOff>66675</xdr:rowOff>
    </xdr:to>
    <xdr:graphicFrame>
      <xdr:nvGraphicFramePr>
        <xdr:cNvPr id="5" name="9 Gráfico"/>
        <xdr:cNvGraphicFramePr/>
      </xdr:nvGraphicFramePr>
      <xdr:xfrm>
        <a:off x="895350" y="9620250"/>
        <a:ext cx="7943850" cy="3209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0.9015</cdr:y>
    </cdr:from>
    <cdr:to>
      <cdr:x>0.34875</cdr:x>
      <cdr:y>0.98675</cdr:y>
    </cdr:to>
    <cdr:sp>
      <cdr:nvSpPr>
        <cdr:cNvPr id="1" name="1 CuadroTexto"/>
        <cdr:cNvSpPr txBox="1">
          <a:spLocks noChangeArrowheads="1"/>
        </cdr:cNvSpPr>
      </cdr:nvSpPr>
      <cdr:spPr>
        <a:xfrm>
          <a:off x="190500" y="3048000"/>
          <a:ext cx="29432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609600</xdr:colOff>
      <xdr:row>84</xdr:row>
      <xdr:rowOff>85725</xdr:rowOff>
    </xdr:to>
    <xdr:sp>
      <xdr:nvSpPr>
        <xdr:cNvPr id="3" name="5 CuadroTexto"/>
        <xdr:cNvSpPr txBox="1">
          <a:spLocks noChangeArrowheads="1"/>
        </xdr:cNvSpPr>
      </xdr:nvSpPr>
      <xdr:spPr>
        <a:xfrm>
          <a:off x="133350" y="13354050"/>
          <a:ext cx="9772650" cy="27336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La superficie </a:t>
          </a:r>
          <a:r>
            <a:rPr lang="en-US" cap="none" sz="105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050" b="0" i="0" u="none" baseline="0">
              <a:solidFill>
                <a:srgbClr val="000000"/>
              </a:solidFill>
              <a:latin typeface="Calibri"/>
              <a:ea typeface="Calibri"/>
              <a:cs typeface="Calibri"/>
            </a:rPr>
            <a:t>en el mediano plazo, </a:t>
          </a:r>
          <a:r>
            <a:rPr lang="en-US" cap="none" sz="105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050" b="0" i="0" u="none" baseline="0">
              <a:solidFill>
                <a:srgbClr val="000000"/>
              </a:solidFill>
              <a:latin typeface="Calibri"/>
              <a:ea typeface="Calibri"/>
              <a:cs typeface="Calibri"/>
            </a:rPr>
            <a:t>(segundo semestre de 2010 y primer semestre de 2011), la que se recuperó en el  segundo semestre de 2011,</a:t>
          </a:r>
          <a:r>
            <a:rPr lang="en-US" cap="none" sz="105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12</xdr:col>
      <xdr:colOff>609600</xdr:colOff>
      <xdr:row>43</xdr:row>
      <xdr:rowOff>57150</xdr:rowOff>
    </xdr:to>
    <xdr:sp>
      <xdr:nvSpPr>
        <xdr:cNvPr id="1" name="2 CuadroTexto"/>
        <xdr:cNvSpPr txBox="1">
          <a:spLocks noChangeArrowheads="1"/>
        </xdr:cNvSpPr>
      </xdr:nvSpPr>
      <xdr:spPr>
        <a:xfrm>
          <a:off x="0" y="3943350"/>
          <a:ext cx="9115425" cy="3133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han seguido recuperándose a medida que avanza la temporada de exportaciones, mostrando una baja de 9,4% en el volumen exportado en los primeros ocho meses del año en comparación al mismo período del año 2011.Las nueces con cáscara, el principal fruto seco de exportación y que representa alrededor  de 40% </a:t>
          </a:r>
          <a:r>
            <a:rPr lang="en-US" cap="none" sz="1100" b="0" i="0" u="none" baseline="0">
              <a:solidFill>
                <a:srgbClr val="000000"/>
              </a:solidFill>
              <a:latin typeface="Calibri"/>
              <a:ea typeface="Calibri"/>
              <a:cs typeface="Calibri"/>
            </a:rPr>
            <a:t>del volumen </a:t>
          </a:r>
          <a:r>
            <a:rPr lang="en-US" cap="none" sz="1100" b="0" i="0" u="none" baseline="0">
              <a:solidFill>
                <a:srgbClr val="000000"/>
              </a:solidFill>
              <a:latin typeface="Calibri"/>
              <a:ea typeface="Calibri"/>
              <a:cs typeface="Calibri"/>
            </a:rPr>
            <a:t>de las exportaciones, muestran todavía una baja de 34,6%, debido a la caída de los mercados de Turquía y Emiratos Árabes Unidos.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 embargo, el aumento  de las exportaciones de otros frutos secos compensó  en parte esta baja. Las exportaciones de nueces sin cáscara, que están más dirigidas a los mercados latinoamericanos y europeos, han experimentado un importante incremento de 27,0%. A su vez, las exportaciones de almendras sin cáscara, otro fruto seco de exportación importante, muestran también un crecimiento de 11,1% en sus envíos. Finalmente las exportaciones de avellanas con cáscara, que están ubicándose en un lugar de relevancia en las exportaciones chilenas de frutos secos, registraron un 11,6% de aumento en el período, ya casi terminada su temporada de exportación.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pesar de la caída en el volumen exportado, las exportaciones totales de frutos secos han registrado un aumento en el valor exportado, lo que refleja un aumento en sus precios de exportación, exportadas ya más de tres cuartas partes de sus envíos anuales. El total de las exportaciones de frutos secos alcanzó un valor de US$ 173 millones en los primeros ocho meses del año.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19050</xdr:rowOff>
    </xdr:from>
    <xdr:to>
      <xdr:col>12</xdr:col>
      <xdr:colOff>771525</xdr:colOff>
      <xdr:row>52</xdr:row>
      <xdr:rowOff>142875</xdr:rowOff>
    </xdr:to>
    <xdr:sp>
      <xdr:nvSpPr>
        <xdr:cNvPr id="1" name="2 CuadroTexto"/>
        <xdr:cNvSpPr txBox="1">
          <a:spLocks noChangeArrowheads="1"/>
        </xdr:cNvSpPr>
      </xdr:nvSpPr>
      <xdr:spPr>
        <a:xfrm>
          <a:off x="9525" y="4600575"/>
          <a:ext cx="11229975" cy="433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continuó </a:t>
          </a:r>
          <a:r>
            <a:rPr lang="en-US" cap="none" sz="1100" b="0" i="0" u="none" baseline="0">
              <a:solidFill>
                <a:srgbClr val="000000"/>
              </a:solidFill>
              <a:latin typeface="Calibri"/>
              <a:ea typeface="Calibri"/>
              <a:cs typeface="Calibri"/>
            </a:rPr>
            <a:t>disminuyendo levemente  su participación como mercado de d</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stino de las exportaciones chilenas de fruta fresca  y frutos secos durante los primeros ocho  meses del año 2012  en comparación con el mismo período de 2011, pero sigue liderando como el principal mercado de destino.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ha abarcado a casi todas las especies, salvo  cítricos, manzanas  y kiwis, y ha sido especialmente aguda en cerezas, arándanos, peras y  uva de mesa, como efecto de la desviación de las exportaciones chilenas desde el mercado americano en busca de mejores condiciones de mercado.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Holanda, mercado tradicional para la fruta chilena, ha mostrado  también una leve baja en su participación como mercado de destino de las exportaciones de fruta chilena, al igual que el Reino Unido , en parte debido a la debilidad que muestra la región como resultado de la crisis financiera que están experimentando. Las exportaciones de paltas  y arándanos presentan un aumento sustancial de sus importaciones desde Chile, mientras que  el resto, particularmente manzanas y uva de mesa, muestra una disminución de sus volúmenes  importados  en el  período comparado.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China, el destino de mayor crecimiento en el período,  duplicando su  volumen exportado y su participación en las exportaciones  chilenas , su crecimiento estuvo centrado en la uva de mesa, la especie con mayor volumen exportado  en el período, que más que duplicó su volumen exportado con respecto a los primeros ocho meses  del año anterior. Las cerezas, la segunda especie en importancia en volumen y la primera en valor, aumentó  un 243% su volumen exportado en el período. Asimismo, se aprecia un aumento de 50% en las exportaciones de ciruelas frescas a China. Los envíos de kiwis  se triplicaron en el período , mientras que la apertura del mercado chino a las exportaciones chilenas de arándanos frescos al inicio de año abre nuevas posibilidades comerciales  para  esta especie de alto crecimiento productivo en los últimos años. Las manzanas  registraron un leve crecimiento de alrededor  de 10% y continúan siendo la tercera especie  en importancia, por valor y volumen exportado. El mercado de Corea registra un interesante crecimiento, dado especialmente por el aumento de alrededor de 15% de las importaciones de uva de mesa desde Chile, así como por el aumento a más del doble de los envíos de kiwis frescos. Asimismo, las exportaciones de limones y naranjas a ese país tuvieron aumentos relevantes.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señalar también el alto crecimiento que ha mostrado el mercado brasileño como destino de las exportaciones frutícolas chilenas, ubicándose  en el período  enero-agosto del año 2012 como el quinto mercado más importante para la fruta , tanto en volumen como valor. Cerca de Brasil se ubican  Corea  y  Hong Kong . Igualmente Colombia se está consolidando como un mercado relevante para la fruta chilena.  El mercado ruso continúa su caída, tanto en volumen como en valor de sus importaciones desde Chile.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los primeros ocho meses  del año 2012, los diez principales países de destino de las exportaciones frutícolas chilenas registraron un leve aumento en su participación en el volumen exportado por Chile, desde  67,2% en el año 2011 a 68,9% en el año 2012, cifra que se ha mantenido con leves variaciones a través del  año.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especialmente  los mercados asiáticos. Por otra parte, los mercados tradicionales de los países desarrollados han perdido grados de participación entre los destinos de las exportaciones  de fruta chilena.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68</xdr:row>
      <xdr:rowOff>85725</xdr:rowOff>
    </xdr:from>
    <xdr:ext cx="180975" cy="266700"/>
    <xdr:sp fLocksText="0">
      <xdr:nvSpPr>
        <xdr:cNvPr id="1" name="3 CuadroTexto"/>
        <xdr:cNvSpPr txBox="1">
          <a:spLocks noChangeArrowheads="1"/>
        </xdr:cNvSpPr>
      </xdr:nvSpPr>
      <xdr:spPr>
        <a:xfrm>
          <a:off x="314325" y="11649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119</xdr:row>
      <xdr:rowOff>104775</xdr:rowOff>
    </xdr:from>
    <xdr:to>
      <xdr:col>11</xdr:col>
      <xdr:colOff>638175</xdr:colOff>
      <xdr:row>140</xdr:row>
      <xdr:rowOff>9525</xdr:rowOff>
    </xdr:to>
    <xdr:sp>
      <xdr:nvSpPr>
        <xdr:cNvPr id="2" name="4 CuadroTexto"/>
        <xdr:cNvSpPr txBox="1">
          <a:spLocks noChangeArrowheads="1"/>
        </xdr:cNvSpPr>
      </xdr:nvSpPr>
      <xdr:spPr>
        <a:xfrm>
          <a:off x="1409700" y="21155025"/>
          <a:ext cx="10306050"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1895475</xdr:colOff>
      <xdr:row>76</xdr:row>
      <xdr:rowOff>85725</xdr:rowOff>
    </xdr:from>
    <xdr:to>
      <xdr:col>10</xdr:col>
      <xdr:colOff>466725</xdr:colOff>
      <xdr:row>87</xdr:row>
      <xdr:rowOff>47625</xdr:rowOff>
    </xdr:to>
    <xdr:sp>
      <xdr:nvSpPr>
        <xdr:cNvPr id="3" name="9 Rectángulo"/>
        <xdr:cNvSpPr>
          <a:spLocks/>
        </xdr:cNvSpPr>
      </xdr:nvSpPr>
      <xdr:spPr>
        <a:xfrm>
          <a:off x="1895475" y="12944475"/>
          <a:ext cx="8924925" cy="2057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77</xdr:row>
      <xdr:rowOff>19050</xdr:rowOff>
    </xdr:from>
    <xdr:to>
      <xdr:col>10</xdr:col>
      <xdr:colOff>466725</xdr:colOff>
      <xdr:row>89</xdr:row>
      <xdr:rowOff>180975</xdr:rowOff>
    </xdr:to>
    <xdr:sp>
      <xdr:nvSpPr>
        <xdr:cNvPr id="4" name="10 Rectángulo"/>
        <xdr:cNvSpPr>
          <a:spLocks/>
        </xdr:cNvSpPr>
      </xdr:nvSpPr>
      <xdr:spPr>
        <a:xfrm flipH="1">
          <a:off x="57150" y="13068300"/>
          <a:ext cx="10763250" cy="24479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ocho meses del año 2012, en comparación con el mismo período del año pasado, terminada prácticamente la temporada de envíos de uva de mesa. La variedad Red Globe es la que registra el mayor crecimiento, mientras que la Crimson Seedless muestra una leve alza. Por su parte, Flame Seedless y Sugraone presentan bajas importantes relacionadas con las dificultades productivas que tuvo el valle de Copiapó en esta temporada, terminada ya su temporada de envíos para ambas variedades. La variedad  Thompson Seedless  ha registrado un retroceso en su volumen exportado, afectada por los problemas hídricos y meteorológicos que afectaron a la Región de Atacama y la sequía enfrentada en las regiones de Coquimbo y Valparaíso. Finalmente las variedades Ruby y Ribier registra un continuo descenso en sus exportaciones..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importante disminución en sus exportaciones, exportado más de 90% de su volumen  anual. Por otro lado, la variedad Granny Smith, la segunda variedad en importancia, muestra un aumento, exportado alrededor del 95% de su volumen anual. La variedad Braeburn muestra definitivamente  el mayor crecimiento porcentual entre las variedades de manzanas, terminados ya sus envíos anuales.
</a:t>
          </a:r>
          <a:r>
            <a:rPr lang="en-US" cap="none" sz="1000" b="0" i="0" u="none" baseline="0">
              <a:solidFill>
                <a:srgbClr val="000000"/>
              </a:solidFill>
            </a:rPr>
            <a:t>
</a:t>
          </a:r>
          <a:r>
            <a:rPr lang="en-US" cap="none" sz="1000" b="0" i="0" u="none" baseline="0">
              <a:solidFill>
                <a:srgbClr val="000000"/>
              </a:solidFill>
            </a:rPr>
            <a:t>La variedad de peras Packham's Triumph, la variedad más importante de exportación, muestra una caída con respecto al volumen exportado en los primeros ocho meses del año 2011, exportado ya el 90% de su volumen anual. La mayor parte de las variedades exportadas muestran un aumento de sus volúmenes, con la excepción de ya señalada Packham's y las variedades asiáticas y Beurre Bosc, ya casi terminada la temporada anual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80975" cy="266700"/>
    <xdr:sp fLocksText="0">
      <xdr:nvSpPr>
        <xdr:cNvPr id="1" name="1 CuadroTexto"/>
        <xdr:cNvSpPr txBox="1">
          <a:spLocks noChangeArrowheads="1"/>
        </xdr:cNvSpPr>
      </xdr:nvSpPr>
      <xdr:spPr>
        <a:xfrm>
          <a:off x="7134225" y="6562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38100</xdr:colOff>
      <xdr:row>49</xdr:row>
      <xdr:rowOff>57150</xdr:rowOff>
    </xdr:from>
    <xdr:to>
      <xdr:col>12</xdr:col>
      <xdr:colOff>609600</xdr:colOff>
      <xdr:row>56</xdr:row>
      <xdr:rowOff>76200</xdr:rowOff>
    </xdr:to>
    <xdr:sp>
      <xdr:nvSpPr>
        <xdr:cNvPr id="2" name="2 CuadroTexto"/>
        <xdr:cNvSpPr txBox="1">
          <a:spLocks noChangeArrowheads="1"/>
        </xdr:cNvSpPr>
      </xdr:nvSpPr>
      <xdr:spPr>
        <a:xfrm>
          <a:off x="38100" y="8115300"/>
          <a:ext cx="9334500" cy="1152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agosto del año 2012. 
</a:t>
          </a:r>
          <a:r>
            <a:rPr lang="en-US" cap="none" sz="1050" b="0" i="0" u="none" baseline="0">
              <a:solidFill>
                <a:srgbClr val="000000"/>
              </a:solidFill>
              <a:latin typeface="Arial"/>
              <a:ea typeface="Arial"/>
              <a:cs typeface="Arial"/>
            </a:rPr>
            <a:t>Los precios de l</a:t>
          </a:r>
          <a:r>
            <a:rPr lang="en-US" cap="none" sz="1100" b="0" i="0" u="none" baseline="0">
              <a:solidFill>
                <a:srgbClr val="000000"/>
              </a:solidFill>
              <a:latin typeface="Arial"/>
              <a:ea typeface="Arial"/>
              <a:cs typeface="Arial"/>
            </a:rPr>
            <a:t>imones, kiwis y paltas</a:t>
          </a:r>
          <a:r>
            <a:rPr lang="en-US" cap="none" sz="1050" b="0" i="0" u="none" baseline="0">
              <a:solidFill>
                <a:srgbClr val="000000"/>
              </a:solidFill>
              <a:latin typeface="Arial"/>
              <a:ea typeface="Arial"/>
              <a:cs typeface="Arial"/>
            </a:rPr>
            <a:t> bajan con respecto al mes anterior, como resultado de una mayor disponibilidad de fruta debido a la etapa de  producción de la temporada en que se encuentran. Las frutas fuera de temporada, como manzanas, peras y uva de mesa, registran incrementos en sus precios..
</a:t>
          </a:r>
          <a:r>
            <a:rPr lang="en-US" cap="none" sz="1050" b="0" i="0" u="none" baseline="0">
              <a:solidFill>
                <a:srgbClr val="000000"/>
              </a:solidFill>
              <a:latin typeface="Arial"/>
              <a:ea typeface="Arial"/>
              <a:cs typeface="Arial"/>
            </a:rPr>
            <a:t>Al comparar los precios mayoristas con los del mismo mes del año pasado, se aprecian variaciones al alza en la mayoría de las especies, salvo los casos de limones y kiwis.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38100</xdr:rowOff>
    </xdr:from>
    <xdr:to>
      <xdr:col>16</xdr:col>
      <xdr:colOff>600075</xdr:colOff>
      <xdr:row>53</xdr:row>
      <xdr:rowOff>9525</xdr:rowOff>
    </xdr:to>
    <xdr:sp>
      <xdr:nvSpPr>
        <xdr:cNvPr id="1" name="2 CuadroTexto"/>
        <xdr:cNvSpPr txBox="1">
          <a:spLocks noChangeArrowheads="1"/>
        </xdr:cNvSpPr>
      </xdr:nvSpPr>
      <xdr:spPr>
        <a:xfrm>
          <a:off x="9525" y="8724900"/>
          <a:ext cx="11296650" cy="45720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Los precios a consumidor mantienen una relación con la etapa productiva en que se encuentran las especies analizadas, registrándose</a:t>
          </a:r>
          <a:r>
            <a:rPr lang="en-US" cap="none" sz="900" b="0" i="0" u="none" baseline="0">
              <a:solidFill>
                <a:srgbClr val="000000"/>
              </a:solidFill>
              <a:latin typeface="Arial"/>
              <a:ea typeface="Arial"/>
              <a:cs typeface="Arial"/>
            </a:rPr>
            <a:t> una baja en la mayoría de las especies de temporada, como paltas, limones, kiwis y naranjas, al comparar los precios con el mes anterior</a:t>
          </a:r>
          <a:r>
            <a:rPr lang="en-US" cap="none" sz="900" b="0" i="0" u="none" baseline="0">
              <a:solidFill>
                <a:srgbClr val="000000"/>
              </a:solidFill>
              <a:latin typeface="Arial"/>
              <a:ea typeface="Arial"/>
              <a:cs typeface="Arial"/>
            </a:rPr>
            <a:t>. Sin embargo, llama la atención la baja en los precios de peras y manzanas.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 otra parte, s</a:t>
          </a:r>
          <a:r>
            <a:rPr lang="en-US" cap="none" sz="900" b="0" i="0" u="none" baseline="0">
              <a:solidFill>
                <a:srgbClr val="000000"/>
              </a:solidFill>
              <a:latin typeface="Arial"/>
              <a:ea typeface="Arial"/>
              <a:cs typeface="Arial"/>
            </a:rPr>
            <a:t>e aprecia un aumento de precios en todas las especies por parte de los supermercados, al comparar agosto de 2012 con el mismo mes del año 2011. Este fenómeno no se registra en los precios de las ferias libres, los cuales registran una baja en la mayoría de las especies.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8"/>
      <c r="B1" s="59"/>
      <c r="C1" s="59"/>
      <c r="D1" s="59"/>
      <c r="E1" s="59"/>
      <c r="F1" s="59"/>
      <c r="G1" s="59"/>
    </row>
    <row r="2" spans="1:7" ht="15">
      <c r="A2" s="59"/>
      <c r="B2" s="59"/>
      <c r="C2" s="59"/>
      <c r="D2" s="59"/>
      <c r="E2" s="59"/>
      <c r="F2" s="59"/>
      <c r="G2" s="59"/>
    </row>
    <row r="3" spans="1:7" ht="15.75">
      <c r="A3" s="58"/>
      <c r="B3" s="59"/>
      <c r="C3" s="59"/>
      <c r="D3" s="59"/>
      <c r="E3" s="59"/>
      <c r="F3" s="59"/>
      <c r="G3" s="59"/>
    </row>
    <row r="4" spans="1:7" ht="15">
      <c r="A4" s="59"/>
      <c r="B4" s="59"/>
      <c r="C4" s="59"/>
      <c r="D4" s="61"/>
      <c r="E4" s="59"/>
      <c r="F4" s="59"/>
      <c r="G4" s="59"/>
    </row>
    <row r="5" spans="1:7" ht="15.75">
      <c r="A5" s="58"/>
      <c r="B5" s="59"/>
      <c r="C5" s="59"/>
      <c r="D5" s="68"/>
      <c r="E5" s="59"/>
      <c r="F5" s="59"/>
      <c r="G5" s="59"/>
    </row>
    <row r="6" spans="1:7" ht="15.75">
      <c r="A6" s="58"/>
      <c r="B6" s="59"/>
      <c r="C6" s="59"/>
      <c r="D6" s="59"/>
      <c r="E6" s="59"/>
      <c r="F6" s="59"/>
      <c r="G6" s="59"/>
    </row>
    <row r="7" spans="1:7" ht="15.75">
      <c r="A7" s="58"/>
      <c r="B7" s="59"/>
      <c r="C7" s="59"/>
      <c r="D7" s="59"/>
      <c r="E7" s="59"/>
      <c r="F7" s="59"/>
      <c r="G7" s="59"/>
    </row>
    <row r="8" spans="1:7" ht="15">
      <c r="A8" s="59"/>
      <c r="B8" s="59"/>
      <c r="C8" s="59"/>
      <c r="D8" s="61"/>
      <c r="E8" s="59"/>
      <c r="F8" s="59"/>
      <c r="G8" s="59"/>
    </row>
    <row r="9" spans="1:7" ht="15.75">
      <c r="A9" s="69"/>
      <c r="B9" s="59"/>
      <c r="C9" s="59"/>
      <c r="D9" s="59"/>
      <c r="E9" s="59"/>
      <c r="F9" s="59"/>
      <c r="G9" s="59"/>
    </row>
    <row r="10" spans="1:7" ht="15.75">
      <c r="A10" s="58"/>
      <c r="B10" s="59"/>
      <c r="C10" s="59"/>
      <c r="D10" s="59"/>
      <c r="E10" s="59"/>
      <c r="F10" s="59"/>
      <c r="G10" s="59"/>
    </row>
    <row r="11" spans="1:7" ht="15.75">
      <c r="A11" s="58"/>
      <c r="B11" s="59"/>
      <c r="C11" s="59"/>
      <c r="D11" s="59"/>
      <c r="E11" s="59"/>
      <c r="F11" s="59"/>
      <c r="G11" s="59"/>
    </row>
    <row r="12" spans="1:7" ht="15.75">
      <c r="A12" s="58"/>
      <c r="B12" s="59"/>
      <c r="C12" s="59"/>
      <c r="D12" s="59"/>
      <c r="E12" s="59"/>
      <c r="F12" s="59"/>
      <c r="G12" s="59"/>
    </row>
    <row r="13" spans="1:8" ht="19.5" customHeight="1">
      <c r="A13" s="59"/>
      <c r="B13" s="336" t="s">
        <v>143</v>
      </c>
      <c r="C13" s="336"/>
      <c r="D13" s="336"/>
      <c r="E13" s="336"/>
      <c r="F13" s="336"/>
      <c r="G13" s="336"/>
      <c r="H13" s="70"/>
    </row>
    <row r="14" spans="1:8" ht="19.5">
      <c r="A14" s="59"/>
      <c r="B14" s="59"/>
      <c r="C14" s="336"/>
      <c r="D14" s="336"/>
      <c r="E14" s="336"/>
      <c r="F14" s="336"/>
      <c r="G14" s="336"/>
      <c r="H14" s="70"/>
    </row>
    <row r="15" spans="1:7" ht="15.75">
      <c r="A15" s="59"/>
      <c r="B15" s="59"/>
      <c r="C15" s="340" t="s">
        <v>418</v>
      </c>
      <c r="D15" s="340"/>
      <c r="E15" s="340"/>
      <c r="F15" s="340"/>
      <c r="G15" s="71"/>
    </row>
    <row r="16" spans="1:7" ht="15">
      <c r="A16" s="59"/>
      <c r="B16" s="59"/>
      <c r="C16" s="59"/>
      <c r="D16" s="59"/>
      <c r="E16" s="59"/>
      <c r="F16" s="59"/>
      <c r="G16" s="59"/>
    </row>
    <row r="17" spans="1:7" ht="15">
      <c r="A17" s="59"/>
      <c r="B17" s="59"/>
      <c r="C17" s="59"/>
      <c r="D17" s="59"/>
      <c r="E17" s="59"/>
      <c r="F17" s="59"/>
      <c r="G17" s="59"/>
    </row>
    <row r="18" spans="1:7" ht="15">
      <c r="A18" s="59"/>
      <c r="B18" s="59"/>
      <c r="C18" s="59"/>
      <c r="D18" s="59"/>
      <c r="E18" s="59"/>
      <c r="F18" s="59"/>
      <c r="G18" s="59"/>
    </row>
    <row r="19" spans="1:7" ht="15.75">
      <c r="A19" s="58"/>
      <c r="B19" s="59"/>
      <c r="C19" s="59"/>
      <c r="D19" s="59"/>
      <c r="E19" s="59"/>
      <c r="F19" s="59"/>
      <c r="G19" s="59"/>
    </row>
    <row r="20" spans="1:7" ht="15.75">
      <c r="A20" s="58"/>
      <c r="B20" s="59"/>
      <c r="C20" s="59"/>
      <c r="D20" s="61"/>
      <c r="E20" s="59"/>
      <c r="F20" s="59"/>
      <c r="G20" s="59"/>
    </row>
    <row r="21" spans="1:7" ht="15.75">
      <c r="A21" s="58"/>
      <c r="B21" s="59"/>
      <c r="C21" s="59"/>
      <c r="D21" s="60"/>
      <c r="E21" s="59"/>
      <c r="F21" s="59"/>
      <c r="G21" s="59"/>
    </row>
    <row r="22" spans="1:7" ht="15.75">
      <c r="A22" s="58"/>
      <c r="B22" s="59"/>
      <c r="C22" s="59"/>
      <c r="D22" s="59"/>
      <c r="E22" s="59"/>
      <c r="F22" s="59"/>
      <c r="G22" s="59"/>
    </row>
    <row r="23" spans="1:7" ht="15.75">
      <c r="A23" s="58"/>
      <c r="B23" s="59"/>
      <c r="C23" s="59"/>
      <c r="D23" s="59"/>
      <c r="E23" s="59"/>
      <c r="F23" s="59"/>
      <c r="G23" s="59"/>
    </row>
    <row r="24" spans="1:7" ht="15.75">
      <c r="A24" s="58"/>
      <c r="B24" s="59"/>
      <c r="C24" s="59"/>
      <c r="D24" s="59"/>
      <c r="E24" s="59"/>
      <c r="F24" s="59"/>
      <c r="G24" s="59"/>
    </row>
    <row r="25" spans="1:7" ht="15.75">
      <c r="A25" s="58"/>
      <c r="B25" s="59"/>
      <c r="C25" s="59"/>
      <c r="D25" s="61"/>
      <c r="E25" s="59"/>
      <c r="F25" s="59"/>
      <c r="G25" s="59"/>
    </row>
    <row r="26" spans="1:7" ht="15.75">
      <c r="A26" s="58"/>
      <c r="B26" s="59"/>
      <c r="C26" s="59"/>
      <c r="D26" s="59"/>
      <c r="E26" s="59"/>
      <c r="F26" s="59"/>
      <c r="G26" s="59"/>
    </row>
    <row r="27" spans="1:7" ht="15.75">
      <c r="A27" s="58"/>
      <c r="B27" s="59"/>
      <c r="C27" s="59"/>
      <c r="D27" s="59"/>
      <c r="E27" s="59"/>
      <c r="F27" s="59"/>
      <c r="G27" s="59"/>
    </row>
    <row r="28" spans="1:7" ht="15.75">
      <c r="A28" s="58"/>
      <c r="B28" s="59"/>
      <c r="C28" s="59"/>
      <c r="D28" s="59"/>
      <c r="E28" s="59"/>
      <c r="F28" s="59"/>
      <c r="G28" s="59"/>
    </row>
    <row r="29" spans="1:7" ht="15.75">
      <c r="A29" s="58"/>
      <c r="B29" s="59"/>
      <c r="C29" s="59"/>
      <c r="D29" s="59"/>
      <c r="E29" s="59"/>
      <c r="F29" s="59"/>
      <c r="G29" s="59"/>
    </row>
    <row r="30" spans="1:7" ht="15">
      <c r="A30" s="57"/>
      <c r="B30" s="57"/>
      <c r="C30" s="57"/>
      <c r="D30" s="57"/>
      <c r="E30" s="57"/>
      <c r="F30" s="59"/>
      <c r="G30" s="59"/>
    </row>
    <row r="31" spans="1:7" ht="15">
      <c r="A31" s="57"/>
      <c r="B31" s="57"/>
      <c r="C31" s="57"/>
      <c r="D31" s="57"/>
      <c r="E31" s="57"/>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58"/>
      <c r="B35" s="59"/>
      <c r="C35" s="59"/>
      <c r="D35" s="59"/>
      <c r="E35" s="59"/>
      <c r="F35" s="59"/>
      <c r="G35" s="59"/>
    </row>
    <row r="36" spans="1:7" ht="15.75">
      <c r="A36" s="58"/>
      <c r="B36" s="59"/>
      <c r="C36" s="59"/>
      <c r="D36" s="59"/>
      <c r="E36" s="59"/>
      <c r="F36" s="59"/>
      <c r="G36" s="59"/>
    </row>
    <row r="37" spans="1:7" ht="15.75">
      <c r="A37" s="64"/>
      <c r="B37" s="59"/>
      <c r="C37" s="64"/>
      <c r="D37" s="65"/>
      <c r="E37" s="59"/>
      <c r="F37" s="59"/>
      <c r="G37" s="59"/>
    </row>
    <row r="38" spans="1:7" ht="15.75">
      <c r="A38" s="58"/>
      <c r="B38" s="57"/>
      <c r="C38" s="57"/>
      <c r="D38" s="57"/>
      <c r="E38" s="59"/>
      <c r="F38" s="59"/>
      <c r="G38" s="59"/>
    </row>
    <row r="39" spans="1:9" ht="15.75">
      <c r="A39" s="57"/>
      <c r="B39" s="57"/>
      <c r="C39" s="58"/>
      <c r="D39" s="341" t="s">
        <v>471</v>
      </c>
      <c r="E39" s="342"/>
      <c r="F39" s="59"/>
      <c r="G39" s="59"/>
      <c r="I39" s="95"/>
    </row>
    <row r="40" spans="1:7" ht="15">
      <c r="A40" s="57"/>
      <c r="B40" s="57"/>
      <c r="C40" s="57"/>
      <c r="D40" s="57"/>
      <c r="E40" s="57"/>
      <c r="F40" s="57"/>
      <c r="G40" s="57"/>
    </row>
    <row r="41" spans="1:7" ht="15">
      <c r="A41" s="57"/>
      <c r="B41" s="57"/>
      <c r="C41" s="57"/>
      <c r="D41" s="57"/>
      <c r="E41" s="57"/>
      <c r="F41" s="57"/>
      <c r="G41" s="57"/>
    </row>
    <row r="42" spans="1:7" ht="15">
      <c r="A42" s="57"/>
      <c r="B42" s="57"/>
      <c r="C42" s="57"/>
      <c r="D42" s="57"/>
      <c r="E42" s="57"/>
      <c r="F42" s="57"/>
      <c r="G42" s="57"/>
    </row>
    <row r="43" spans="1:7" ht="15">
      <c r="A43" s="57"/>
      <c r="B43" s="57"/>
      <c r="C43" s="57"/>
      <c r="D43" s="57"/>
      <c r="E43" s="57"/>
      <c r="F43" s="57"/>
      <c r="G43" s="57"/>
    </row>
    <row r="44" spans="1:7" ht="15">
      <c r="A44" s="338" t="s">
        <v>99</v>
      </c>
      <c r="B44" s="338"/>
      <c r="C44" s="338"/>
      <c r="D44" s="338"/>
      <c r="E44" s="338"/>
      <c r="F44" s="338"/>
      <c r="G44" s="338"/>
    </row>
    <row r="45" spans="1:7" ht="15">
      <c r="A45" s="339" t="s">
        <v>419</v>
      </c>
      <c r="B45" s="339"/>
      <c r="C45" s="339"/>
      <c r="D45" s="339"/>
      <c r="E45" s="339"/>
      <c r="F45" s="339"/>
      <c r="G45" s="339"/>
    </row>
    <row r="46" spans="1:7" ht="15.75">
      <c r="A46" s="58"/>
      <c r="B46" s="59"/>
      <c r="C46" s="59"/>
      <c r="D46" s="59"/>
      <c r="E46" s="59"/>
      <c r="F46" s="59"/>
      <c r="G46" s="59"/>
    </row>
    <row r="47" spans="1:256" ht="15">
      <c r="A47" s="335"/>
      <c r="B47" s="335"/>
      <c r="C47" s="335"/>
      <c r="D47" s="335"/>
      <c r="E47" s="335"/>
      <c r="F47" s="335"/>
      <c r="G47" s="335"/>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row>
    <row r="48" spans="1:7" ht="15">
      <c r="A48" s="59"/>
      <c r="B48" s="59"/>
      <c r="C48" s="59"/>
      <c r="D48" s="60"/>
      <c r="E48" s="59"/>
      <c r="F48" s="59"/>
      <c r="G48" s="59"/>
    </row>
    <row r="49" spans="1:256" s="2" customFormat="1" ht="12.75">
      <c r="A49" s="337" t="s">
        <v>109</v>
      </c>
      <c r="B49" s="337"/>
      <c r="C49" s="337"/>
      <c r="D49" s="337"/>
      <c r="E49" s="337"/>
      <c r="F49" s="337"/>
      <c r="G49" s="337"/>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c r="ID49" s="334"/>
      <c r="IE49" s="334"/>
      <c r="IF49" s="334"/>
      <c r="IG49" s="334"/>
      <c r="IH49" s="334"/>
      <c r="II49" s="334"/>
      <c r="IJ49" s="334"/>
      <c r="IK49" s="334"/>
      <c r="IL49" s="334"/>
      <c r="IM49" s="334"/>
      <c r="IN49" s="334"/>
      <c r="IO49" s="334"/>
      <c r="IP49" s="334"/>
      <c r="IQ49" s="334"/>
      <c r="IR49" s="334"/>
      <c r="IS49" s="334"/>
      <c r="IT49" s="334"/>
      <c r="IU49" s="334"/>
      <c r="IV49" s="334"/>
    </row>
    <row r="50" spans="1:256" s="2" customFormat="1" ht="12.75">
      <c r="A50" s="337"/>
      <c r="B50" s="337"/>
      <c r="C50" s="337"/>
      <c r="D50" s="337"/>
      <c r="E50" s="337"/>
      <c r="F50" s="337"/>
      <c r="G50" s="337"/>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c r="ID50" s="334"/>
      <c r="IE50" s="334"/>
      <c r="IF50" s="334"/>
      <c r="IG50" s="334"/>
      <c r="IH50" s="334"/>
      <c r="II50" s="334"/>
      <c r="IJ50" s="334"/>
      <c r="IK50" s="334"/>
      <c r="IL50" s="334"/>
      <c r="IM50" s="334"/>
      <c r="IN50" s="334"/>
      <c r="IO50" s="334"/>
      <c r="IP50" s="334"/>
      <c r="IQ50" s="334"/>
      <c r="IR50" s="334"/>
      <c r="IS50" s="334"/>
      <c r="IT50" s="334"/>
      <c r="IU50" s="334"/>
      <c r="IV50" s="334"/>
    </row>
    <row r="51" spans="1:256" s="2" customFormat="1" ht="12.75">
      <c r="A51" s="335"/>
      <c r="B51" s="335"/>
      <c r="C51" s="335"/>
      <c r="D51" s="335"/>
      <c r="E51" s="335"/>
      <c r="F51" s="335"/>
      <c r="G51" s="335"/>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c r="ID51" s="334"/>
      <c r="IE51" s="334"/>
      <c r="IF51" s="334"/>
      <c r="IG51" s="334"/>
      <c r="IH51" s="334"/>
      <c r="II51" s="334"/>
      <c r="IJ51" s="334"/>
      <c r="IK51" s="334"/>
      <c r="IL51" s="334"/>
      <c r="IM51" s="334"/>
      <c r="IN51" s="334"/>
      <c r="IO51" s="334"/>
      <c r="IP51" s="334"/>
      <c r="IQ51" s="334"/>
      <c r="IR51" s="334"/>
      <c r="IS51" s="334"/>
      <c r="IT51" s="334"/>
      <c r="IU51" s="334"/>
      <c r="IV51" s="334"/>
    </row>
    <row r="52" spans="1:7" ht="15.75">
      <c r="A52" s="58"/>
      <c r="B52" s="59"/>
      <c r="C52" s="59"/>
      <c r="D52" s="59"/>
      <c r="E52" s="59"/>
      <c r="F52" s="59"/>
      <c r="G52" s="59"/>
    </row>
    <row r="53" spans="1:7" ht="15">
      <c r="A53" s="59"/>
      <c r="B53" s="59"/>
      <c r="C53" s="59"/>
      <c r="D53" s="59"/>
      <c r="E53" s="59"/>
      <c r="F53" s="59"/>
      <c r="G53" s="59"/>
    </row>
    <row r="54" spans="1:7" ht="15">
      <c r="A54" s="59"/>
      <c r="B54" s="59"/>
      <c r="C54" s="59"/>
      <c r="D54" s="59"/>
      <c r="E54" s="59"/>
      <c r="F54" s="59"/>
      <c r="G54" s="59"/>
    </row>
    <row r="55" spans="1:7" ht="15">
      <c r="A55" s="335" t="s">
        <v>91</v>
      </c>
      <c r="B55" s="335"/>
      <c r="C55" s="335"/>
      <c r="D55" s="335"/>
      <c r="E55" s="335"/>
      <c r="F55" s="335"/>
      <c r="G55" s="335"/>
    </row>
    <row r="56" spans="1:7" ht="15">
      <c r="A56" s="335" t="s">
        <v>92</v>
      </c>
      <c r="B56" s="335"/>
      <c r="C56" s="335"/>
      <c r="D56" s="335"/>
      <c r="E56" s="335"/>
      <c r="F56" s="335"/>
      <c r="G56" s="335"/>
    </row>
    <row r="57" spans="1:7" ht="15">
      <c r="A57" s="59"/>
      <c r="B57" s="59"/>
      <c r="C57" s="59"/>
      <c r="D57" s="59"/>
      <c r="E57" s="59"/>
      <c r="F57" s="59"/>
      <c r="G57" s="59"/>
    </row>
    <row r="58" spans="1:7" ht="15">
      <c r="A58" s="59"/>
      <c r="B58" s="59"/>
      <c r="C58" s="59"/>
      <c r="D58" s="59"/>
      <c r="E58" s="59"/>
      <c r="F58" s="59"/>
      <c r="G58" s="59"/>
    </row>
    <row r="59" spans="1:7" ht="15">
      <c r="A59" s="59"/>
      <c r="B59" s="59"/>
      <c r="C59" s="59"/>
      <c r="D59" s="59"/>
      <c r="E59" s="59"/>
      <c r="F59" s="59"/>
      <c r="G59" s="59"/>
    </row>
    <row r="60" spans="1:7" ht="15">
      <c r="A60" s="59"/>
      <c r="B60" s="59"/>
      <c r="C60" s="59"/>
      <c r="D60" s="59"/>
      <c r="E60" s="59"/>
      <c r="F60" s="59"/>
      <c r="G60" s="59"/>
    </row>
    <row r="61" spans="1:7" ht="15.75">
      <c r="A61" s="58"/>
      <c r="B61" s="59"/>
      <c r="C61" s="59"/>
      <c r="D61" s="59"/>
      <c r="E61" s="59"/>
      <c r="F61" s="59"/>
      <c r="G61" s="59"/>
    </row>
    <row r="62" spans="1:7" ht="15.75">
      <c r="A62" s="58"/>
      <c r="B62" s="59"/>
      <c r="C62" s="59"/>
      <c r="D62" s="61" t="s">
        <v>93</v>
      </c>
      <c r="E62" s="59"/>
      <c r="F62" s="59"/>
      <c r="G62" s="59"/>
    </row>
    <row r="63" spans="1:7" ht="15.75">
      <c r="A63" s="58"/>
      <c r="B63" s="59"/>
      <c r="C63" s="59"/>
      <c r="D63" s="60" t="s">
        <v>94</v>
      </c>
      <c r="E63" s="59"/>
      <c r="F63" s="59"/>
      <c r="G63" s="59"/>
    </row>
    <row r="64" spans="1:7" ht="15.75">
      <c r="A64" s="58"/>
      <c r="B64" s="59"/>
      <c r="C64" s="59"/>
      <c r="D64" s="59"/>
      <c r="E64" s="59"/>
      <c r="F64" s="59"/>
      <c r="G64" s="59"/>
    </row>
    <row r="65" spans="1:7" ht="15.75">
      <c r="A65" s="58"/>
      <c r="B65" s="59"/>
      <c r="C65" s="59"/>
      <c r="D65" s="59"/>
      <c r="E65" s="59"/>
      <c r="F65" s="59"/>
      <c r="G65" s="59"/>
    </row>
    <row r="66" spans="1:7" ht="15.75">
      <c r="A66" s="58"/>
      <c r="B66" s="59"/>
      <c r="C66" s="59"/>
      <c r="D66" s="59"/>
      <c r="E66" s="59"/>
      <c r="F66" s="59"/>
      <c r="G66" s="59"/>
    </row>
    <row r="67" spans="1:7" ht="15.75">
      <c r="A67" s="58"/>
      <c r="B67" s="59"/>
      <c r="C67" s="59"/>
      <c r="D67" s="61" t="s">
        <v>95</v>
      </c>
      <c r="E67" s="59"/>
      <c r="F67" s="59"/>
      <c r="G67" s="59"/>
    </row>
    <row r="68" spans="1:7" ht="15.75">
      <c r="A68" s="58"/>
      <c r="B68" s="59"/>
      <c r="C68" s="59"/>
      <c r="D68" s="59"/>
      <c r="E68" s="59"/>
      <c r="F68" s="59"/>
      <c r="G68" s="59"/>
    </row>
    <row r="69" spans="1:7" ht="15.75">
      <c r="A69" s="58"/>
      <c r="B69" s="59"/>
      <c r="C69" s="59"/>
      <c r="D69" s="59"/>
      <c r="E69" s="59"/>
      <c r="F69" s="59"/>
      <c r="G69" s="59"/>
    </row>
    <row r="70" spans="1:7" ht="15.75">
      <c r="A70" s="58"/>
      <c r="B70" s="59"/>
      <c r="C70" s="59"/>
      <c r="D70" s="59"/>
      <c r="E70" s="59"/>
      <c r="F70" s="59"/>
      <c r="G70" s="59"/>
    </row>
    <row r="71" spans="1:7" ht="15.75">
      <c r="A71" s="58"/>
      <c r="B71" s="59"/>
      <c r="C71" s="59"/>
      <c r="D71" s="59"/>
      <c r="E71" s="59"/>
      <c r="F71" s="59"/>
      <c r="G71" s="59"/>
    </row>
    <row r="72" spans="1:7" ht="15.75">
      <c r="A72" s="58"/>
      <c r="B72" s="59"/>
      <c r="C72" s="59"/>
      <c r="D72" s="59"/>
      <c r="E72" s="59"/>
      <c r="F72" s="59"/>
      <c r="G72" s="59"/>
    </row>
    <row r="73" spans="1:7" ht="15.75">
      <c r="A73" s="58"/>
      <c r="B73" s="59"/>
      <c r="C73" s="59"/>
      <c r="D73" s="59"/>
      <c r="E73" s="59"/>
      <c r="F73" s="59"/>
      <c r="G73" s="59"/>
    </row>
    <row r="74" spans="1:7" ht="15.75">
      <c r="A74" s="58"/>
      <c r="B74" s="59"/>
      <c r="C74" s="59"/>
      <c r="D74" s="59"/>
      <c r="E74" s="59"/>
      <c r="F74" s="59"/>
      <c r="G74" s="59"/>
    </row>
    <row r="75" spans="1:7" ht="15.75">
      <c r="A75" s="58"/>
      <c r="B75" s="59"/>
      <c r="C75" s="59"/>
      <c r="D75" s="59"/>
      <c r="E75" s="59"/>
      <c r="F75" s="59"/>
      <c r="G75" s="59"/>
    </row>
    <row r="76" spans="1:7" ht="15.75">
      <c r="A76" s="58"/>
      <c r="B76" s="59"/>
      <c r="C76" s="59"/>
      <c r="D76" s="59"/>
      <c r="E76" s="59"/>
      <c r="F76" s="59"/>
      <c r="G76" s="59"/>
    </row>
    <row r="77" spans="1:7" ht="15.75">
      <c r="A77" s="58"/>
      <c r="B77" s="59"/>
      <c r="C77" s="59"/>
      <c r="D77" s="59"/>
      <c r="E77" s="59"/>
      <c r="F77" s="59"/>
      <c r="G77" s="59"/>
    </row>
    <row r="78" spans="1:7" ht="15">
      <c r="A78" s="62"/>
      <c r="B78" s="62"/>
      <c r="C78" s="59"/>
      <c r="D78" s="59"/>
      <c r="E78" s="59"/>
      <c r="F78" s="59"/>
      <c r="G78" s="59"/>
    </row>
    <row r="79" spans="1:7" ht="10.5" customHeight="1">
      <c r="A79" s="63" t="s">
        <v>121</v>
      </c>
      <c r="B79" s="57"/>
      <c r="C79" s="59"/>
      <c r="D79" s="59"/>
      <c r="E79" s="59"/>
      <c r="F79" s="59"/>
      <c r="G79" s="59"/>
    </row>
    <row r="80" spans="1:7" ht="10.5" customHeight="1">
      <c r="A80" s="63" t="s">
        <v>96</v>
      </c>
      <c r="B80" s="57"/>
      <c r="C80" s="59"/>
      <c r="D80" s="59"/>
      <c r="E80" s="59"/>
      <c r="F80" s="59"/>
      <c r="G80" s="59"/>
    </row>
    <row r="81" spans="1:7" ht="10.5" customHeight="1">
      <c r="A81" s="63" t="s">
        <v>97</v>
      </c>
      <c r="B81" s="57"/>
      <c r="C81" s="64"/>
      <c r="D81" s="65"/>
      <c r="E81" s="59"/>
      <c r="F81" s="59"/>
      <c r="G81" s="59"/>
    </row>
    <row r="82" spans="1:7" ht="10.5" customHeight="1">
      <c r="A82" s="66" t="s">
        <v>98</v>
      </c>
      <c r="B82" s="67"/>
      <c r="C82" s="59"/>
      <c r="D82" s="59"/>
      <c r="E82" s="59"/>
      <c r="F82" s="59"/>
      <c r="G82" s="59"/>
    </row>
    <row r="83" spans="1:7" ht="15">
      <c r="A83" s="57"/>
      <c r="B83" s="57"/>
      <c r="C83" s="59"/>
      <c r="D83" s="59"/>
      <c r="E83" s="59"/>
      <c r="F83" s="59"/>
      <c r="G83" s="59"/>
    </row>
  </sheetData>
  <sheetProtection/>
  <mergeCells count="156">
    <mergeCell ref="C14:G14"/>
    <mergeCell ref="O47:U47"/>
    <mergeCell ref="CU47:DA47"/>
    <mergeCell ref="HX47:ID47"/>
    <mergeCell ref="ED47:EJ47"/>
    <mergeCell ref="BE47:BK47"/>
    <mergeCell ref="AQ47:AW47"/>
    <mergeCell ref="AX47:BD47"/>
    <mergeCell ref="DW47:EC47"/>
    <mergeCell ref="FT47:FZ47"/>
    <mergeCell ref="HC47:HI47"/>
    <mergeCell ref="GA47:GG47"/>
    <mergeCell ref="V47:AB47"/>
    <mergeCell ref="AC47:AI47"/>
    <mergeCell ref="AJ47:AP47"/>
    <mergeCell ref="C15:F15"/>
    <mergeCell ref="D39:E39"/>
    <mergeCell ref="GO47:GU47"/>
    <mergeCell ref="EK47:EQ47"/>
    <mergeCell ref="ER47:EX47"/>
    <mergeCell ref="IS47:IV47"/>
    <mergeCell ref="IE47:IK47"/>
    <mergeCell ref="DB47:DH47"/>
    <mergeCell ref="DI47:DO47"/>
    <mergeCell ref="DP47:DV47"/>
    <mergeCell ref="A44:G44"/>
    <mergeCell ref="A45:G45"/>
    <mergeCell ref="A47:G47"/>
    <mergeCell ref="H47:N47"/>
    <mergeCell ref="GH47:GN47"/>
    <mergeCell ref="IL47:IR47"/>
    <mergeCell ref="BS47:BY47"/>
    <mergeCell ref="BZ47:CF47"/>
    <mergeCell ref="CG47:CM47"/>
    <mergeCell ref="CN47:CT47"/>
    <mergeCell ref="GH49:GN49"/>
    <mergeCell ref="GO49:GU49"/>
    <mergeCell ref="GV47:HB47"/>
    <mergeCell ref="HQ47:HW47"/>
    <mergeCell ref="HJ47:HP47"/>
    <mergeCell ref="HJ49:HP49"/>
    <mergeCell ref="HQ49:HW49"/>
    <mergeCell ref="IL49:IR49"/>
    <mergeCell ref="HC50:HI50"/>
    <mergeCell ref="HJ50:HP50"/>
    <mergeCell ref="BE49:BK49"/>
    <mergeCell ref="BL49:BR49"/>
    <mergeCell ref="FT49:FZ49"/>
    <mergeCell ref="GA49:GG49"/>
    <mergeCell ref="CU49:DA49"/>
    <mergeCell ref="IS49:IV49"/>
    <mergeCell ref="IS50:IV50"/>
    <mergeCell ref="HQ50:HW50"/>
    <mergeCell ref="HX50:ID50"/>
    <mergeCell ref="IE50:IK50"/>
    <mergeCell ref="IL50:IR50"/>
    <mergeCell ref="HX49:ID49"/>
    <mergeCell ref="IE49:IK49"/>
    <mergeCell ref="GV49:HB49"/>
    <mergeCell ref="HC49:HI49"/>
    <mergeCell ref="ED49:EJ49"/>
    <mergeCell ref="EK49:EQ49"/>
    <mergeCell ref="ER49:EX49"/>
    <mergeCell ref="EY49:FE49"/>
    <mergeCell ref="GV50:HB50"/>
    <mergeCell ref="A50:G50"/>
    <mergeCell ref="H50:N50"/>
    <mergeCell ref="O50:U50"/>
    <mergeCell ref="V50:AB50"/>
    <mergeCell ref="AC50:AI50"/>
    <mergeCell ref="AJ50:AP50"/>
    <mergeCell ref="BE50:BK50"/>
    <mergeCell ref="BL51:BR51"/>
    <mergeCell ref="BS51:BY51"/>
    <mergeCell ref="BZ51:CF51"/>
    <mergeCell ref="BZ50:CF50"/>
    <mergeCell ref="GH50:GN50"/>
    <mergeCell ref="GO50:GU50"/>
    <mergeCell ref="FF50:FL50"/>
    <mergeCell ref="FM50:FS50"/>
    <mergeCell ref="ED51:EJ51"/>
    <mergeCell ref="EK51:EQ51"/>
    <mergeCell ref="CG51:CM51"/>
    <mergeCell ref="GA50:GG50"/>
    <mergeCell ref="CG50:CM50"/>
    <mergeCell ref="CN50:CT50"/>
    <mergeCell ref="EY50:FE50"/>
    <mergeCell ref="FT50:FZ50"/>
    <mergeCell ref="EY47:FE47"/>
    <mergeCell ref="FF47:FL47"/>
    <mergeCell ref="FM47:FS47"/>
    <mergeCell ref="DB49:DH49"/>
    <mergeCell ref="DI49:DO49"/>
    <mergeCell ref="FM49:FS49"/>
    <mergeCell ref="DP49:DV49"/>
    <mergeCell ref="DW49:EC49"/>
    <mergeCell ref="FF49:FL49"/>
    <mergeCell ref="DI50:DO50"/>
    <mergeCell ref="DP50:DV50"/>
    <mergeCell ref="DW50:EC50"/>
    <mergeCell ref="ED50:EJ50"/>
    <mergeCell ref="EK50:EQ50"/>
    <mergeCell ref="ER50:EX50"/>
    <mergeCell ref="DB50:DH50"/>
    <mergeCell ref="B13:G13"/>
    <mergeCell ref="CN51:CT51"/>
    <mergeCell ref="CU51:DA51"/>
    <mergeCell ref="DB51:DH51"/>
    <mergeCell ref="A49:G49"/>
    <mergeCell ref="H49:N49"/>
    <mergeCell ref="O49:U49"/>
    <mergeCell ref="V49:AB49"/>
    <mergeCell ref="BL50:BR50"/>
    <mergeCell ref="AQ50:AW50"/>
    <mergeCell ref="AX50:BD50"/>
    <mergeCell ref="BZ49:CF49"/>
    <mergeCell ref="CG49:CM49"/>
    <mergeCell ref="CN49:CT49"/>
    <mergeCell ref="CU50:DA50"/>
    <mergeCell ref="BS50:BY50"/>
    <mergeCell ref="AC49:AI49"/>
    <mergeCell ref="AJ49:AP49"/>
    <mergeCell ref="AQ49:AW49"/>
    <mergeCell ref="AX49:BD49"/>
    <mergeCell ref="BS49:BY49"/>
    <mergeCell ref="BL47:BR47"/>
    <mergeCell ref="IL51:IR51"/>
    <mergeCell ref="IS51:IV51"/>
    <mergeCell ref="A55:G55"/>
    <mergeCell ref="IE51:IK51"/>
    <mergeCell ref="GA51:GG51"/>
    <mergeCell ref="GH51:GN51"/>
    <mergeCell ref="GO51:GU51"/>
    <mergeCell ref="DI51:DO51"/>
    <mergeCell ref="DP51:DV51"/>
    <mergeCell ref="BE51:BK51"/>
    <mergeCell ref="A56:G56"/>
    <mergeCell ref="GV51:HB51"/>
    <mergeCell ref="HC51:HI51"/>
    <mergeCell ref="HJ51:HP51"/>
    <mergeCell ref="HQ51:HW51"/>
    <mergeCell ref="HX51:ID51"/>
    <mergeCell ref="EY51:FE51"/>
    <mergeCell ref="FF51:FL51"/>
    <mergeCell ref="FM51:FS51"/>
    <mergeCell ref="FT51:FZ51"/>
    <mergeCell ref="ER51:EX51"/>
    <mergeCell ref="A51:G51"/>
    <mergeCell ref="H51:N51"/>
    <mergeCell ref="O51:U51"/>
    <mergeCell ref="V51:AB51"/>
    <mergeCell ref="AC51:AI51"/>
    <mergeCell ref="DW51:EC51"/>
    <mergeCell ref="AJ51:AP51"/>
    <mergeCell ref="AQ51:AW51"/>
    <mergeCell ref="AX51:BD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6"/>
  <sheetViews>
    <sheetView view="pageBreakPreview" zoomScaleSheetLayoutView="100" zoomScalePageLayoutView="0" workbookViewId="0" topLeftCell="A40">
      <selection activeCell="K70" sqref="K70"/>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398" t="s">
        <v>417</v>
      </c>
      <c r="B1" s="399"/>
      <c r="C1" s="399"/>
      <c r="D1" s="399"/>
      <c r="E1" s="399"/>
      <c r="F1" s="399"/>
      <c r="G1" s="399"/>
      <c r="H1" s="399"/>
      <c r="I1" s="399"/>
      <c r="J1" s="399"/>
      <c r="K1" s="399"/>
      <c r="L1" s="399"/>
      <c r="M1" s="399"/>
    </row>
    <row r="2" spans="1:13" s="14" customFormat="1" ht="12.75">
      <c r="A2" s="398" t="s">
        <v>138</v>
      </c>
      <c r="B2" s="398"/>
      <c r="C2" s="398"/>
      <c r="D2" s="398"/>
      <c r="E2" s="398"/>
      <c r="F2" s="398"/>
      <c r="G2" s="398"/>
      <c r="H2" s="398"/>
      <c r="I2" s="398"/>
      <c r="J2" s="398"/>
      <c r="K2" s="398"/>
      <c r="L2" s="398"/>
      <c r="M2" s="398"/>
    </row>
    <row r="3" spans="1:13" ht="12.75">
      <c r="A3" s="398" t="s">
        <v>491</v>
      </c>
      <c r="B3" s="399"/>
      <c r="C3" s="399"/>
      <c r="D3" s="399"/>
      <c r="E3" s="399"/>
      <c r="F3" s="399"/>
      <c r="G3" s="399"/>
      <c r="H3" s="399"/>
      <c r="I3" s="399"/>
      <c r="J3" s="399"/>
      <c r="K3" s="399"/>
      <c r="L3" s="399"/>
      <c r="M3" s="399"/>
    </row>
    <row r="4" spans="1:13" s="14" customFormat="1" ht="12.75">
      <c r="A4" s="369" t="s">
        <v>81</v>
      </c>
      <c r="B4" s="369"/>
      <c r="C4" s="369"/>
      <c r="D4" s="369"/>
      <c r="E4" s="369"/>
      <c r="F4" s="369"/>
      <c r="G4" s="369"/>
      <c r="H4" s="369"/>
      <c r="I4" s="369"/>
      <c r="J4" s="369"/>
      <c r="K4" s="369"/>
      <c r="L4" s="369"/>
      <c r="M4" s="369"/>
    </row>
    <row r="5" spans="1:13" ht="12.75">
      <c r="A5" s="23"/>
      <c r="B5" s="23"/>
      <c r="C5" s="23"/>
      <c r="D5" s="23"/>
      <c r="E5" s="23"/>
      <c r="F5" s="23"/>
      <c r="G5" s="23"/>
      <c r="H5" s="23"/>
      <c r="I5" s="23"/>
      <c r="J5" s="23"/>
      <c r="K5" s="23"/>
      <c r="L5" s="23"/>
      <c r="M5" s="23"/>
    </row>
    <row r="6" spans="1:13" s="14" customFormat="1" ht="22.5" customHeight="1">
      <c r="A6" s="16" t="s">
        <v>52</v>
      </c>
      <c r="B6" s="16" t="s">
        <v>139</v>
      </c>
      <c r="C6" s="16" t="s">
        <v>28</v>
      </c>
      <c r="D6" s="16" t="s">
        <v>140</v>
      </c>
      <c r="E6" s="16" t="s">
        <v>35</v>
      </c>
      <c r="F6" s="16" t="s">
        <v>141</v>
      </c>
      <c r="G6" s="16" t="s">
        <v>42</v>
      </c>
      <c r="H6" s="16" t="s">
        <v>36</v>
      </c>
      <c r="I6" s="16" t="s">
        <v>89</v>
      </c>
      <c r="J6" s="16" t="s">
        <v>142</v>
      </c>
      <c r="K6" s="16" t="s">
        <v>50</v>
      </c>
      <c r="L6" s="16" t="s">
        <v>37</v>
      </c>
      <c r="M6" s="16" t="s">
        <v>39</v>
      </c>
    </row>
    <row r="7" spans="1:13" ht="12.75">
      <c r="A7" s="53" t="s">
        <v>53</v>
      </c>
      <c r="B7" s="54" t="s">
        <v>54</v>
      </c>
      <c r="C7" s="54">
        <v>57.63</v>
      </c>
      <c r="D7" s="54">
        <v>158.55</v>
      </c>
      <c r="E7" s="54">
        <v>101.13</v>
      </c>
      <c r="F7" s="54">
        <v>109.07</v>
      </c>
      <c r="G7" s="54">
        <v>349.04</v>
      </c>
      <c r="H7" s="54">
        <v>77.82</v>
      </c>
      <c r="I7" s="54">
        <v>104.83</v>
      </c>
      <c r="J7" s="54">
        <v>141.38</v>
      </c>
      <c r="K7" s="54">
        <v>1149.41</v>
      </c>
      <c r="L7" s="54">
        <v>118.8</v>
      </c>
      <c r="M7" s="54">
        <v>154.25</v>
      </c>
    </row>
    <row r="8" spans="1:13" ht="12.75">
      <c r="A8" s="53" t="s">
        <v>55</v>
      </c>
      <c r="B8" s="54" t="s">
        <v>54</v>
      </c>
      <c r="C8" s="54">
        <v>66.38</v>
      </c>
      <c r="D8" s="54">
        <v>202.78</v>
      </c>
      <c r="E8" s="54">
        <v>78.74</v>
      </c>
      <c r="F8" s="54">
        <v>103.34</v>
      </c>
      <c r="G8" s="54">
        <v>326.93</v>
      </c>
      <c r="H8" s="54">
        <v>90.34</v>
      </c>
      <c r="I8" s="54">
        <v>113.27</v>
      </c>
      <c r="J8" s="54">
        <v>198.98</v>
      </c>
      <c r="K8" s="54">
        <v>1076.82</v>
      </c>
      <c r="L8" s="54">
        <v>125.35</v>
      </c>
      <c r="M8" s="54">
        <v>148.65</v>
      </c>
    </row>
    <row r="9" spans="1:13" ht="12.75">
      <c r="A9" s="53" t="s">
        <v>56</v>
      </c>
      <c r="B9" s="54" t="s">
        <v>54</v>
      </c>
      <c r="C9" s="54" t="s">
        <v>54</v>
      </c>
      <c r="D9" s="54">
        <v>253.43</v>
      </c>
      <c r="E9" s="54">
        <v>66.35</v>
      </c>
      <c r="F9" s="54">
        <v>82.56</v>
      </c>
      <c r="G9" s="54">
        <v>252.02</v>
      </c>
      <c r="H9" s="54">
        <v>88.89</v>
      </c>
      <c r="I9" s="54">
        <v>127.62</v>
      </c>
      <c r="J9" s="54" t="s">
        <v>54</v>
      </c>
      <c r="K9" s="54">
        <v>1042.02</v>
      </c>
      <c r="L9" s="54">
        <v>137.37</v>
      </c>
      <c r="M9" s="54">
        <v>167.77</v>
      </c>
    </row>
    <row r="10" spans="1:13" ht="12.75">
      <c r="A10" s="53" t="s">
        <v>57</v>
      </c>
      <c r="B10" s="54" t="s">
        <v>54</v>
      </c>
      <c r="C10" s="54" t="s">
        <v>54</v>
      </c>
      <c r="D10" s="54" t="s">
        <v>54</v>
      </c>
      <c r="E10" s="54">
        <v>75.36</v>
      </c>
      <c r="F10" s="54">
        <v>42.68</v>
      </c>
      <c r="G10" s="54">
        <v>196.92</v>
      </c>
      <c r="H10" s="54">
        <v>86.7</v>
      </c>
      <c r="I10" s="54">
        <v>108.55</v>
      </c>
      <c r="J10" s="54" t="s">
        <v>54</v>
      </c>
      <c r="K10" s="54">
        <v>666.1</v>
      </c>
      <c r="L10" s="54">
        <v>162.11</v>
      </c>
      <c r="M10" s="54">
        <v>291.95</v>
      </c>
    </row>
    <row r="11" spans="1:13" ht="12.75">
      <c r="A11" s="53" t="s">
        <v>58</v>
      </c>
      <c r="B11" s="54" t="s">
        <v>54</v>
      </c>
      <c r="C11" s="54" t="s">
        <v>54</v>
      </c>
      <c r="D11" s="54" t="s">
        <v>54</v>
      </c>
      <c r="E11" s="54">
        <v>73.87</v>
      </c>
      <c r="F11" s="54">
        <v>35.84</v>
      </c>
      <c r="G11" s="54">
        <v>174.66</v>
      </c>
      <c r="H11" s="54">
        <v>92.8</v>
      </c>
      <c r="I11" s="54">
        <v>100.04</v>
      </c>
      <c r="J11" s="54" t="s">
        <v>54</v>
      </c>
      <c r="K11" s="54">
        <v>506.42</v>
      </c>
      <c r="L11" s="54">
        <v>180.55</v>
      </c>
      <c r="M11" s="54">
        <v>456.12</v>
      </c>
    </row>
    <row r="12" spans="1:13" ht="12.75">
      <c r="A12" s="53" t="s">
        <v>59</v>
      </c>
      <c r="B12" s="54" t="s">
        <v>54</v>
      </c>
      <c r="C12" s="54" t="s">
        <v>54</v>
      </c>
      <c r="D12" s="54" t="s">
        <v>54</v>
      </c>
      <c r="E12" s="54">
        <v>82.8</v>
      </c>
      <c r="F12" s="54">
        <v>34.25</v>
      </c>
      <c r="G12" s="54">
        <v>242.38</v>
      </c>
      <c r="H12" s="54">
        <v>101.93</v>
      </c>
      <c r="I12" s="54">
        <v>77.08</v>
      </c>
      <c r="J12" s="54" t="s">
        <v>54</v>
      </c>
      <c r="K12" s="54">
        <v>397.35</v>
      </c>
      <c r="L12" s="54">
        <v>185.12</v>
      </c>
      <c r="M12" s="54">
        <v>974.39</v>
      </c>
    </row>
    <row r="13" spans="1:13" ht="12.75">
      <c r="A13" s="53" t="s">
        <v>60</v>
      </c>
      <c r="B13" s="54" t="s">
        <v>54</v>
      </c>
      <c r="C13" s="54" t="s">
        <v>54</v>
      </c>
      <c r="D13" s="54" t="s">
        <v>54</v>
      </c>
      <c r="E13" s="54">
        <v>97.85</v>
      </c>
      <c r="F13" s="54">
        <v>37.11</v>
      </c>
      <c r="G13" s="54">
        <v>284.31</v>
      </c>
      <c r="H13" s="54">
        <v>111.89</v>
      </c>
      <c r="I13" s="54">
        <v>82.14</v>
      </c>
      <c r="J13" s="54" t="s">
        <v>54</v>
      </c>
      <c r="K13" s="54">
        <v>432.09</v>
      </c>
      <c r="L13" s="54">
        <v>208.58</v>
      </c>
      <c r="M13" s="54" t="s">
        <v>54</v>
      </c>
    </row>
    <row r="14" spans="1:13" ht="12.75">
      <c r="A14" s="53" t="s">
        <v>61</v>
      </c>
      <c r="B14" s="54">
        <v>1680.67</v>
      </c>
      <c r="C14" s="54" t="s">
        <v>54</v>
      </c>
      <c r="D14" s="54">
        <v>728.46</v>
      </c>
      <c r="E14" s="54">
        <v>118.29</v>
      </c>
      <c r="F14" s="54">
        <v>41.76</v>
      </c>
      <c r="G14" s="54">
        <v>252.62</v>
      </c>
      <c r="H14" s="54">
        <v>169.22</v>
      </c>
      <c r="I14" s="54">
        <v>142.1</v>
      </c>
      <c r="J14" s="54" t="s">
        <v>54</v>
      </c>
      <c r="K14" s="54">
        <v>388.1</v>
      </c>
      <c r="L14" s="54">
        <v>247.3</v>
      </c>
      <c r="M14" s="54" t="s">
        <v>54</v>
      </c>
    </row>
    <row r="15" spans="1:13" ht="12.75">
      <c r="A15" s="53" t="s">
        <v>62</v>
      </c>
      <c r="B15" s="54">
        <v>882.72</v>
      </c>
      <c r="C15" s="54">
        <v>186.74</v>
      </c>
      <c r="D15" s="54">
        <v>366.01</v>
      </c>
      <c r="E15" s="54">
        <v>161.04</v>
      </c>
      <c r="F15" s="54">
        <v>56.62</v>
      </c>
      <c r="G15" s="54">
        <v>375.3</v>
      </c>
      <c r="H15" s="54">
        <v>214.24</v>
      </c>
      <c r="I15" s="54">
        <v>249.44</v>
      </c>
      <c r="J15" s="54">
        <v>370.23</v>
      </c>
      <c r="K15" s="54">
        <v>328.17</v>
      </c>
      <c r="L15" s="54">
        <v>349.29</v>
      </c>
      <c r="M15" s="54">
        <v>504.2</v>
      </c>
    </row>
    <row r="16" spans="1:13" ht="12.75">
      <c r="A16" s="53" t="s">
        <v>63</v>
      </c>
      <c r="B16" s="54">
        <v>563.51</v>
      </c>
      <c r="C16" s="54">
        <v>228.41</v>
      </c>
      <c r="D16" s="54">
        <v>265.33</v>
      </c>
      <c r="E16" s="54">
        <v>187.34</v>
      </c>
      <c r="F16" s="54">
        <v>111.93</v>
      </c>
      <c r="G16" s="54" t="s">
        <v>54</v>
      </c>
      <c r="H16" s="54">
        <v>291.88</v>
      </c>
      <c r="I16" s="54">
        <v>361.85</v>
      </c>
      <c r="J16" s="54">
        <v>282.46</v>
      </c>
      <c r="K16" s="54">
        <v>311.49</v>
      </c>
      <c r="L16" s="54">
        <v>368.63</v>
      </c>
      <c r="M16" s="54">
        <v>474.28</v>
      </c>
    </row>
    <row r="17" spans="1:13" ht="12.75">
      <c r="A17" s="53" t="s">
        <v>64</v>
      </c>
      <c r="B17" s="54">
        <v>749.31</v>
      </c>
      <c r="C17" s="54">
        <v>109.98</v>
      </c>
      <c r="D17" s="54">
        <v>164.01</v>
      </c>
      <c r="E17" s="54">
        <v>280.7</v>
      </c>
      <c r="F17" s="54">
        <v>189.43</v>
      </c>
      <c r="G17" s="54" t="s">
        <v>54</v>
      </c>
      <c r="H17" s="54">
        <v>207.16</v>
      </c>
      <c r="I17" s="54">
        <v>393.75</v>
      </c>
      <c r="J17" s="54">
        <v>220.52</v>
      </c>
      <c r="K17" s="54">
        <v>320.57</v>
      </c>
      <c r="L17" s="54">
        <v>195.78</v>
      </c>
      <c r="M17" s="54">
        <v>361.32</v>
      </c>
    </row>
    <row r="18" spans="1:13" ht="12.75">
      <c r="A18" s="53" t="s">
        <v>65</v>
      </c>
      <c r="B18" s="54">
        <v>791.68</v>
      </c>
      <c r="C18" s="54">
        <v>80.31</v>
      </c>
      <c r="D18" s="54">
        <v>141.27</v>
      </c>
      <c r="E18" s="54" t="s">
        <v>54</v>
      </c>
      <c r="F18" s="54">
        <v>286.92</v>
      </c>
      <c r="G18" s="54" t="s">
        <v>54</v>
      </c>
      <c r="H18" s="54">
        <v>118.29</v>
      </c>
      <c r="I18" s="54">
        <v>401.51</v>
      </c>
      <c r="J18" s="54">
        <v>208.24</v>
      </c>
      <c r="K18" s="54">
        <v>345</v>
      </c>
      <c r="L18" s="54">
        <v>128.36</v>
      </c>
      <c r="M18" s="54">
        <v>286.53</v>
      </c>
    </row>
    <row r="19" spans="1:13" ht="12.75">
      <c r="A19" s="53" t="s">
        <v>66</v>
      </c>
      <c r="B19" s="54" t="s">
        <v>54</v>
      </c>
      <c r="C19" s="54">
        <v>73.15</v>
      </c>
      <c r="D19" s="54">
        <v>182.05</v>
      </c>
      <c r="E19" s="54">
        <v>64.76</v>
      </c>
      <c r="F19" s="54">
        <v>442.66</v>
      </c>
      <c r="G19" s="54">
        <v>360.5</v>
      </c>
      <c r="H19" s="54">
        <v>90.63</v>
      </c>
      <c r="I19" s="54">
        <v>438.29</v>
      </c>
      <c r="J19" s="54">
        <v>196.35</v>
      </c>
      <c r="K19" s="54">
        <v>453.06</v>
      </c>
      <c r="L19" s="54">
        <v>127.18</v>
      </c>
      <c r="M19" s="54">
        <v>247.16</v>
      </c>
    </row>
    <row r="20" spans="1:13" ht="12.75">
      <c r="A20" s="53" t="s">
        <v>67</v>
      </c>
      <c r="B20" s="54" t="s">
        <v>54</v>
      </c>
      <c r="C20" s="54">
        <v>91.47</v>
      </c>
      <c r="D20" s="54">
        <v>241.99</v>
      </c>
      <c r="E20" s="54">
        <v>86.73</v>
      </c>
      <c r="F20" s="54">
        <v>368.67</v>
      </c>
      <c r="G20" s="54">
        <v>499.47</v>
      </c>
      <c r="H20" s="54">
        <v>86.02</v>
      </c>
      <c r="I20" s="54">
        <v>425.87</v>
      </c>
      <c r="J20" s="54">
        <v>273.12</v>
      </c>
      <c r="K20" s="54">
        <v>435.7</v>
      </c>
      <c r="L20" s="54">
        <v>132.98</v>
      </c>
      <c r="M20" s="54">
        <v>228.99</v>
      </c>
    </row>
    <row r="21" spans="1:13" ht="12.75">
      <c r="A21" s="53" t="s">
        <v>68</v>
      </c>
      <c r="B21" s="54" t="s">
        <v>54</v>
      </c>
      <c r="C21" s="54">
        <v>94.55</v>
      </c>
      <c r="D21" s="54" t="s">
        <v>54</v>
      </c>
      <c r="E21" s="54">
        <v>75.53</v>
      </c>
      <c r="F21" s="54">
        <v>240.29</v>
      </c>
      <c r="G21" s="54">
        <v>392.13</v>
      </c>
      <c r="H21" s="54">
        <v>80.15</v>
      </c>
      <c r="I21" s="54">
        <v>237.33</v>
      </c>
      <c r="J21" s="54" t="s">
        <v>54</v>
      </c>
      <c r="K21" s="54">
        <v>396.12</v>
      </c>
      <c r="L21" s="54">
        <v>146.2</v>
      </c>
      <c r="M21" s="54">
        <v>277.91</v>
      </c>
    </row>
    <row r="22" spans="1:13" ht="12.75">
      <c r="A22" s="53" t="s">
        <v>69</v>
      </c>
      <c r="B22" s="54" t="s">
        <v>54</v>
      </c>
      <c r="C22" s="54" t="s">
        <v>54</v>
      </c>
      <c r="D22" s="54" t="s">
        <v>54</v>
      </c>
      <c r="E22" s="54">
        <v>75.52</v>
      </c>
      <c r="F22" s="54">
        <v>122.84</v>
      </c>
      <c r="G22" s="54">
        <v>291.85</v>
      </c>
      <c r="H22" s="54">
        <v>89.73</v>
      </c>
      <c r="I22" s="54">
        <v>155.42</v>
      </c>
      <c r="J22" s="54" t="s">
        <v>54</v>
      </c>
      <c r="K22" s="54">
        <v>470.06</v>
      </c>
      <c r="L22" s="54">
        <v>166.81</v>
      </c>
      <c r="M22" s="54">
        <v>354.46</v>
      </c>
    </row>
    <row r="23" spans="1:13" ht="12.75">
      <c r="A23" s="53" t="s">
        <v>70</v>
      </c>
      <c r="B23" s="54" t="s">
        <v>54</v>
      </c>
      <c r="C23" s="54" t="s">
        <v>54</v>
      </c>
      <c r="D23" s="54" t="s">
        <v>54</v>
      </c>
      <c r="E23" s="54">
        <v>85.67</v>
      </c>
      <c r="F23" s="54">
        <v>78.85</v>
      </c>
      <c r="G23" s="54">
        <v>186.43</v>
      </c>
      <c r="H23" s="54">
        <v>89.94</v>
      </c>
      <c r="I23" s="54">
        <v>109.87</v>
      </c>
      <c r="J23" s="54" t="s">
        <v>54</v>
      </c>
      <c r="K23" s="54">
        <v>743.35</v>
      </c>
      <c r="L23" s="54">
        <v>171.68</v>
      </c>
      <c r="M23" s="54">
        <v>416.83</v>
      </c>
    </row>
    <row r="24" spans="1:13" ht="12.75">
      <c r="A24" s="53" t="s">
        <v>71</v>
      </c>
      <c r="B24" s="54" t="s">
        <v>54</v>
      </c>
      <c r="C24" s="54" t="s">
        <v>54</v>
      </c>
      <c r="D24" s="54" t="s">
        <v>54</v>
      </c>
      <c r="E24" s="54">
        <v>80.98</v>
      </c>
      <c r="F24" s="54">
        <v>88.29</v>
      </c>
      <c r="G24" s="54">
        <v>192.66</v>
      </c>
      <c r="H24" s="54">
        <v>104.74</v>
      </c>
      <c r="I24" s="54">
        <v>77.84</v>
      </c>
      <c r="J24" s="54" t="s">
        <v>54</v>
      </c>
      <c r="K24" s="54">
        <v>579.74</v>
      </c>
      <c r="L24" s="54">
        <v>172.05</v>
      </c>
      <c r="M24" s="54">
        <v>432.27</v>
      </c>
    </row>
    <row r="25" spans="1:13" ht="12.75">
      <c r="A25" s="53" t="s">
        <v>72</v>
      </c>
      <c r="B25" s="54" t="s">
        <v>54</v>
      </c>
      <c r="C25" s="54" t="s">
        <v>54</v>
      </c>
      <c r="D25" s="54" t="s">
        <v>54</v>
      </c>
      <c r="E25" s="54">
        <v>96</v>
      </c>
      <c r="F25" s="54">
        <v>151.2</v>
      </c>
      <c r="G25" s="54">
        <v>236.19</v>
      </c>
      <c r="H25" s="54">
        <v>121.85</v>
      </c>
      <c r="I25" s="54">
        <v>82.31</v>
      </c>
      <c r="J25" s="54" t="s">
        <v>54</v>
      </c>
      <c r="K25" s="54">
        <v>841.18</v>
      </c>
      <c r="L25" s="54">
        <v>174.84</v>
      </c>
      <c r="M25" s="54" t="s">
        <v>54</v>
      </c>
    </row>
    <row r="26" spans="1:15" ht="12.75">
      <c r="A26" s="53" t="s">
        <v>73</v>
      </c>
      <c r="B26" s="54">
        <v>1700.68</v>
      </c>
      <c r="C26" s="54" t="s">
        <v>54</v>
      </c>
      <c r="D26" s="54">
        <v>637.36</v>
      </c>
      <c r="E26" s="54">
        <v>112.11</v>
      </c>
      <c r="F26" s="54">
        <v>196.81</v>
      </c>
      <c r="G26" s="54">
        <v>262.4</v>
      </c>
      <c r="H26" s="54">
        <v>133.49</v>
      </c>
      <c r="I26" s="54">
        <v>101.1</v>
      </c>
      <c r="J26" s="54" t="s">
        <v>54</v>
      </c>
      <c r="K26" s="54">
        <v>754.12</v>
      </c>
      <c r="L26" s="54">
        <v>181.89</v>
      </c>
      <c r="M26" s="54" t="s">
        <v>54</v>
      </c>
      <c r="O26" s="77"/>
    </row>
    <row r="27" spans="1:13" ht="12.75">
      <c r="A27" s="53" t="s">
        <v>74</v>
      </c>
      <c r="B27" s="54">
        <v>595.8</v>
      </c>
      <c r="C27" s="54">
        <v>373.48</v>
      </c>
      <c r="D27" s="54">
        <v>326.95</v>
      </c>
      <c r="E27" s="54">
        <v>123.3</v>
      </c>
      <c r="F27" s="54">
        <v>342.39</v>
      </c>
      <c r="G27" s="54">
        <v>261.52</v>
      </c>
      <c r="H27" s="54">
        <v>139.59</v>
      </c>
      <c r="I27" s="54">
        <v>121.08</v>
      </c>
      <c r="J27" s="54">
        <v>313.44</v>
      </c>
      <c r="K27" s="54">
        <v>658.1</v>
      </c>
      <c r="L27" s="54">
        <v>187.26</v>
      </c>
      <c r="M27" s="54" t="s">
        <v>54</v>
      </c>
    </row>
    <row r="28" spans="1:13" ht="12.75">
      <c r="A28" s="53" t="s">
        <v>75</v>
      </c>
      <c r="B28" s="54">
        <v>375.55</v>
      </c>
      <c r="C28" s="54">
        <v>152.29</v>
      </c>
      <c r="D28" s="54">
        <v>207.46</v>
      </c>
      <c r="E28" s="54">
        <v>136.77</v>
      </c>
      <c r="F28" s="54">
        <v>380.02</v>
      </c>
      <c r="G28" s="54">
        <v>196.5</v>
      </c>
      <c r="H28" s="54">
        <v>127.14</v>
      </c>
      <c r="I28" s="54">
        <v>127.37</v>
      </c>
      <c r="J28" s="54">
        <v>202.99</v>
      </c>
      <c r="K28" s="54">
        <v>685.1</v>
      </c>
      <c r="L28" s="54">
        <v>197.83</v>
      </c>
      <c r="M28" s="54">
        <v>473.36</v>
      </c>
    </row>
    <row r="29" spans="1:13" ht="12.75">
      <c r="A29" s="53" t="s">
        <v>76</v>
      </c>
      <c r="B29" s="54">
        <v>379.64</v>
      </c>
      <c r="C29" s="54">
        <v>92.16</v>
      </c>
      <c r="D29" s="54">
        <v>172.95</v>
      </c>
      <c r="E29" s="54">
        <v>170.42</v>
      </c>
      <c r="F29" s="54">
        <v>448.97</v>
      </c>
      <c r="G29" s="54" t="s">
        <v>54</v>
      </c>
      <c r="H29" s="54">
        <v>131.09</v>
      </c>
      <c r="I29" s="54">
        <v>134.33</v>
      </c>
      <c r="J29" s="54">
        <v>163.97</v>
      </c>
      <c r="K29" s="54">
        <v>791.82</v>
      </c>
      <c r="L29" s="54">
        <v>162.06</v>
      </c>
      <c r="M29" s="54">
        <v>373.54</v>
      </c>
    </row>
    <row r="30" spans="1:13" ht="12.75">
      <c r="A30" s="53" t="s">
        <v>77</v>
      </c>
      <c r="B30" s="54">
        <v>456.18</v>
      </c>
      <c r="C30" s="54">
        <v>83.88</v>
      </c>
      <c r="D30" s="54">
        <v>169.58</v>
      </c>
      <c r="E30" s="54">
        <v>226.8</v>
      </c>
      <c r="F30" s="54">
        <v>585.8</v>
      </c>
      <c r="G30" s="54" t="s">
        <v>54</v>
      </c>
      <c r="H30" s="54">
        <v>112.65</v>
      </c>
      <c r="I30" s="54">
        <v>145.4</v>
      </c>
      <c r="J30" s="54">
        <v>185.97</v>
      </c>
      <c r="K30" s="54">
        <v>941.17</v>
      </c>
      <c r="L30" s="54">
        <v>127.91</v>
      </c>
      <c r="M30" s="54">
        <v>271.87</v>
      </c>
    </row>
    <row r="31" spans="1:13" ht="12.75">
      <c r="A31" s="53" t="s">
        <v>78</v>
      </c>
      <c r="B31" s="54" t="s">
        <v>54</v>
      </c>
      <c r="C31" s="54">
        <v>95.73</v>
      </c>
      <c r="D31" s="54">
        <v>203.78</v>
      </c>
      <c r="E31" s="54">
        <v>114.18</v>
      </c>
      <c r="F31" s="54">
        <v>562.46</v>
      </c>
      <c r="G31" s="54" t="s">
        <v>54</v>
      </c>
      <c r="H31" s="54">
        <v>98.02</v>
      </c>
      <c r="I31" s="54">
        <v>163.94</v>
      </c>
      <c r="J31" s="54">
        <v>199.56</v>
      </c>
      <c r="K31" s="54">
        <v>1204.7</v>
      </c>
      <c r="L31" s="54">
        <v>139.08</v>
      </c>
      <c r="M31" s="54">
        <v>255.92</v>
      </c>
    </row>
    <row r="32" spans="1:13" ht="12.75">
      <c r="A32" s="53" t="s">
        <v>79</v>
      </c>
      <c r="B32" s="73" t="s">
        <v>54</v>
      </c>
      <c r="C32" s="74">
        <v>98.42</v>
      </c>
      <c r="D32" s="74">
        <v>281.9</v>
      </c>
      <c r="E32" s="74">
        <v>88.58</v>
      </c>
      <c r="F32" s="74">
        <v>313.55</v>
      </c>
      <c r="G32" s="74">
        <v>413.4</v>
      </c>
      <c r="H32" s="74">
        <v>108.77</v>
      </c>
      <c r="I32" s="74">
        <v>172.95</v>
      </c>
      <c r="J32" s="74">
        <v>256.08</v>
      </c>
      <c r="K32" s="74">
        <v>1200.68</v>
      </c>
      <c r="L32" s="74">
        <v>143.92</v>
      </c>
      <c r="M32" s="74">
        <v>234.33</v>
      </c>
    </row>
    <row r="33" spans="1:13" s="15" customFormat="1" ht="12.75">
      <c r="A33" s="78" t="s">
        <v>145</v>
      </c>
      <c r="B33" s="73"/>
      <c r="C33" s="74">
        <v>103</v>
      </c>
      <c r="D33" s="74">
        <v>362</v>
      </c>
      <c r="E33" s="74">
        <v>95</v>
      </c>
      <c r="F33" s="74">
        <v>192</v>
      </c>
      <c r="G33" s="74">
        <v>430</v>
      </c>
      <c r="H33" s="74">
        <v>108</v>
      </c>
      <c r="I33" s="74">
        <v>168</v>
      </c>
      <c r="J33" s="74"/>
      <c r="K33" s="74">
        <v>1344</v>
      </c>
      <c r="L33" s="74">
        <v>166</v>
      </c>
      <c r="M33" s="74">
        <v>263</v>
      </c>
    </row>
    <row r="34" spans="1:13" ht="12.75">
      <c r="A34" s="78" t="s">
        <v>146</v>
      </c>
      <c r="B34" s="81"/>
      <c r="C34" s="81">
        <v>104</v>
      </c>
      <c r="D34" s="81"/>
      <c r="E34" s="81">
        <v>89</v>
      </c>
      <c r="F34" s="81">
        <v>91</v>
      </c>
      <c r="G34" s="81">
        <v>277</v>
      </c>
      <c r="H34" s="81">
        <v>112</v>
      </c>
      <c r="I34" s="81">
        <v>145</v>
      </c>
      <c r="J34" s="81"/>
      <c r="K34" s="82">
        <v>1275</v>
      </c>
      <c r="L34" s="81">
        <v>176</v>
      </c>
      <c r="M34" s="81">
        <v>340</v>
      </c>
    </row>
    <row r="35" spans="1:13" s="15" customFormat="1" ht="12.75">
      <c r="A35" s="78" t="s">
        <v>150</v>
      </c>
      <c r="B35" s="81"/>
      <c r="C35" s="81"/>
      <c r="D35" s="81"/>
      <c r="E35" s="81">
        <v>99</v>
      </c>
      <c r="F35" s="81">
        <v>79</v>
      </c>
      <c r="G35" s="81">
        <v>198</v>
      </c>
      <c r="H35" s="81">
        <v>122</v>
      </c>
      <c r="I35" s="81">
        <v>114</v>
      </c>
      <c r="J35" s="81"/>
      <c r="K35" s="82">
        <v>898</v>
      </c>
      <c r="L35" s="81">
        <v>180</v>
      </c>
      <c r="M35" s="81">
        <v>419</v>
      </c>
    </row>
    <row r="36" spans="1:13" ht="12.75">
      <c r="A36" s="78" t="s">
        <v>177</v>
      </c>
      <c r="B36" s="81"/>
      <c r="C36" s="81"/>
      <c r="D36" s="81"/>
      <c r="E36" s="81">
        <v>118</v>
      </c>
      <c r="F36" s="81">
        <v>113</v>
      </c>
      <c r="G36" s="81">
        <v>229</v>
      </c>
      <c r="H36" s="81">
        <v>153</v>
      </c>
      <c r="I36" s="81">
        <v>90</v>
      </c>
      <c r="J36" s="81"/>
      <c r="K36" s="81">
        <v>766</v>
      </c>
      <c r="L36" s="81">
        <v>204</v>
      </c>
      <c r="M36" s="81">
        <v>577</v>
      </c>
    </row>
    <row r="37" spans="1:13" s="15" customFormat="1" ht="12.75">
      <c r="A37" s="78" t="s">
        <v>182</v>
      </c>
      <c r="B37" s="81"/>
      <c r="C37" s="81"/>
      <c r="D37" s="81"/>
      <c r="E37" s="81">
        <v>173</v>
      </c>
      <c r="F37" s="81">
        <v>117</v>
      </c>
      <c r="G37" s="81">
        <v>237</v>
      </c>
      <c r="H37" s="81">
        <v>183</v>
      </c>
      <c r="I37" s="81">
        <v>81</v>
      </c>
      <c r="J37" s="81"/>
      <c r="K37" s="81">
        <v>843</v>
      </c>
      <c r="L37" s="81">
        <v>287</v>
      </c>
      <c r="M37" s="81"/>
    </row>
    <row r="38" spans="1:13" s="15" customFormat="1" ht="12.75">
      <c r="A38" s="78" t="s">
        <v>184</v>
      </c>
      <c r="B38" s="81"/>
      <c r="C38" s="81"/>
      <c r="D38" s="109">
        <v>706.96</v>
      </c>
      <c r="E38" s="109">
        <v>288.53</v>
      </c>
      <c r="F38" s="109">
        <v>112.34</v>
      </c>
      <c r="G38" s="109">
        <v>222.97</v>
      </c>
      <c r="H38" s="109">
        <v>240.24</v>
      </c>
      <c r="I38" s="109">
        <v>90.65</v>
      </c>
      <c r="J38" s="109"/>
      <c r="K38" s="109">
        <v>774.85</v>
      </c>
      <c r="L38" s="109">
        <v>390.65</v>
      </c>
      <c r="M38" s="110"/>
    </row>
    <row r="39" spans="1:13" s="15" customFormat="1" ht="12.75">
      <c r="A39" s="78" t="s">
        <v>199</v>
      </c>
      <c r="B39" s="109">
        <v>726.32</v>
      </c>
      <c r="C39" s="109">
        <v>372.55</v>
      </c>
      <c r="D39" s="109">
        <v>384.55</v>
      </c>
      <c r="E39" s="109">
        <v>237.93</v>
      </c>
      <c r="F39" s="109">
        <v>165.08</v>
      </c>
      <c r="G39" s="109">
        <v>274.24</v>
      </c>
      <c r="H39" s="109">
        <v>277.96</v>
      </c>
      <c r="I39" s="109">
        <v>144.12</v>
      </c>
      <c r="J39" s="109">
        <v>370.2</v>
      </c>
      <c r="K39" s="109">
        <v>622.89</v>
      </c>
      <c r="L39" s="109">
        <v>463.2</v>
      </c>
      <c r="M39" s="109"/>
    </row>
    <row r="40" spans="1:14" ht="12.75">
      <c r="A40" s="78" t="s">
        <v>200</v>
      </c>
      <c r="B40" s="109">
        <v>513.32</v>
      </c>
      <c r="C40" s="109">
        <v>260.03</v>
      </c>
      <c r="D40" s="109">
        <v>288.39</v>
      </c>
      <c r="E40" s="109">
        <v>357.7</v>
      </c>
      <c r="F40" s="109">
        <v>174.53</v>
      </c>
      <c r="G40" s="109"/>
      <c r="H40" s="109">
        <v>323.64</v>
      </c>
      <c r="I40" s="109">
        <v>161.86</v>
      </c>
      <c r="J40" s="109">
        <v>272.05</v>
      </c>
      <c r="K40" s="109">
        <v>596.68</v>
      </c>
      <c r="L40" s="109">
        <v>390.55</v>
      </c>
      <c r="M40" s="109">
        <v>595.19</v>
      </c>
      <c r="N40" s="15"/>
    </row>
    <row r="41" spans="1:13" s="15" customFormat="1" ht="12.75">
      <c r="A41" s="78" t="s">
        <v>241</v>
      </c>
      <c r="B41" s="119">
        <v>645.77</v>
      </c>
      <c r="C41" s="119">
        <v>118.64</v>
      </c>
      <c r="D41" s="119">
        <v>236.52</v>
      </c>
      <c r="E41" s="119"/>
      <c r="F41" s="119">
        <v>187.23</v>
      </c>
      <c r="G41" s="119"/>
      <c r="H41" s="119">
        <v>226.17</v>
      </c>
      <c r="I41" s="119">
        <v>169.8</v>
      </c>
      <c r="J41" s="119">
        <v>248</v>
      </c>
      <c r="K41" s="119">
        <v>565</v>
      </c>
      <c r="L41" s="119">
        <v>199.02</v>
      </c>
      <c r="M41" s="109">
        <v>363</v>
      </c>
    </row>
    <row r="42" spans="1:13" s="15" customFormat="1" ht="12.75">
      <c r="A42" s="78" t="s">
        <v>251</v>
      </c>
      <c r="B42" s="120"/>
      <c r="C42" s="119">
        <v>99.38</v>
      </c>
      <c r="D42" s="119">
        <v>235</v>
      </c>
      <c r="E42" s="119"/>
      <c r="F42" s="119">
        <v>306.06</v>
      </c>
      <c r="G42" s="119"/>
      <c r="H42" s="119">
        <v>142.43</v>
      </c>
      <c r="I42" s="119">
        <v>191.49</v>
      </c>
      <c r="J42" s="119">
        <v>282.83</v>
      </c>
      <c r="K42" s="119">
        <v>625.08</v>
      </c>
      <c r="L42" s="119">
        <v>185.51</v>
      </c>
      <c r="M42" s="119">
        <v>271</v>
      </c>
    </row>
    <row r="43" spans="1:13" s="15" customFormat="1" ht="12.75">
      <c r="A43" s="78" t="s">
        <v>266</v>
      </c>
      <c r="B43" s="120"/>
      <c r="C43" s="119">
        <v>94.24</v>
      </c>
      <c r="D43" s="119">
        <v>275.22</v>
      </c>
      <c r="E43" s="119">
        <v>131</v>
      </c>
      <c r="F43" s="119">
        <v>464.87</v>
      </c>
      <c r="G43" s="119"/>
      <c r="H43" s="119">
        <v>130.45</v>
      </c>
      <c r="I43" s="119">
        <v>198.19</v>
      </c>
      <c r="J43" s="119">
        <v>250.65</v>
      </c>
      <c r="K43" s="119">
        <v>680.13</v>
      </c>
      <c r="L43" s="119">
        <v>193.31</v>
      </c>
      <c r="M43" s="119">
        <v>251.05</v>
      </c>
    </row>
    <row r="44" spans="1:13" s="15" customFormat="1" ht="12.75">
      <c r="A44" s="78" t="s">
        <v>299</v>
      </c>
      <c r="B44" s="133"/>
      <c r="C44" s="119">
        <v>95.63</v>
      </c>
      <c r="D44" s="119">
        <v>436.89</v>
      </c>
      <c r="E44" s="119">
        <v>97.42</v>
      </c>
      <c r="F44" s="119">
        <v>333.95</v>
      </c>
      <c r="G44" s="119">
        <v>545.11</v>
      </c>
      <c r="H44" s="119">
        <v>140</v>
      </c>
      <c r="I44" s="119">
        <v>185.27</v>
      </c>
      <c r="J44" s="119">
        <v>324.59</v>
      </c>
      <c r="K44" s="119">
        <v>609.09</v>
      </c>
      <c r="L44" s="119">
        <v>196.25</v>
      </c>
      <c r="M44" s="119">
        <v>288.32</v>
      </c>
    </row>
    <row r="45" spans="1:13" s="15" customFormat="1" ht="12.75">
      <c r="A45" s="78" t="s">
        <v>356</v>
      </c>
      <c r="B45" s="133"/>
      <c r="C45" s="223">
        <v>89.11</v>
      </c>
      <c r="D45" s="223"/>
      <c r="E45" s="223">
        <v>78.44</v>
      </c>
      <c r="F45" s="223">
        <v>201.44</v>
      </c>
      <c r="G45" s="223">
        <v>397.11</v>
      </c>
      <c r="H45" s="223">
        <v>136.11</v>
      </c>
      <c r="I45" s="223">
        <v>202.25</v>
      </c>
      <c r="J45" s="223"/>
      <c r="K45" s="223">
        <v>608.26</v>
      </c>
      <c r="L45" s="223">
        <v>198.26</v>
      </c>
      <c r="M45" s="223">
        <v>296.66</v>
      </c>
    </row>
    <row r="46" spans="1:13" s="15" customFormat="1" ht="12.75">
      <c r="A46" s="78" t="s">
        <v>372</v>
      </c>
      <c r="B46" s="242"/>
      <c r="C46" s="119">
        <v>46.69</v>
      </c>
      <c r="D46" s="119"/>
      <c r="E46" s="119">
        <v>80.08</v>
      </c>
      <c r="F46" s="119">
        <v>94.68</v>
      </c>
      <c r="G46" s="119">
        <v>319.77</v>
      </c>
      <c r="H46" s="119">
        <v>149.64</v>
      </c>
      <c r="I46" s="119">
        <v>133.1</v>
      </c>
      <c r="J46" s="119"/>
      <c r="K46" s="119">
        <v>839.82</v>
      </c>
      <c r="L46" s="119">
        <v>220</v>
      </c>
      <c r="M46" s="119">
        <v>381.64</v>
      </c>
    </row>
    <row r="47" spans="1:13" s="15" customFormat="1" ht="12.75">
      <c r="A47" s="78" t="s">
        <v>374</v>
      </c>
      <c r="B47" s="242"/>
      <c r="C47" s="119"/>
      <c r="D47" s="119"/>
      <c r="E47" s="119">
        <v>91.22</v>
      </c>
      <c r="F47" s="119">
        <v>72.39</v>
      </c>
      <c r="G47" s="119">
        <v>293.57</v>
      </c>
      <c r="H47" s="119">
        <v>179.25</v>
      </c>
      <c r="I47" s="119">
        <v>92.4</v>
      </c>
      <c r="J47" s="119"/>
      <c r="K47" s="119">
        <v>1249.68</v>
      </c>
      <c r="L47" s="119">
        <v>237.52</v>
      </c>
      <c r="M47" s="119">
        <v>545.89</v>
      </c>
    </row>
    <row r="48" spans="1:14" s="15" customFormat="1" ht="12.75">
      <c r="A48" s="78" t="s">
        <v>425</v>
      </c>
      <c r="B48" s="250"/>
      <c r="C48" s="250"/>
      <c r="D48" s="250"/>
      <c r="E48" s="120">
        <v>91</v>
      </c>
      <c r="F48" s="120">
        <v>68</v>
      </c>
      <c r="G48" s="120">
        <v>330</v>
      </c>
      <c r="H48" s="120">
        <v>196</v>
      </c>
      <c r="I48" s="120"/>
      <c r="J48" s="120"/>
      <c r="K48" s="120">
        <v>987</v>
      </c>
      <c r="L48" s="120">
        <v>257</v>
      </c>
      <c r="M48" s="120">
        <v>700</v>
      </c>
      <c r="N48" s="133"/>
    </row>
    <row r="49" spans="1:13" ht="12.75">
      <c r="A49" s="333" t="s">
        <v>119</v>
      </c>
      <c r="B49" s="81"/>
      <c r="C49" s="81"/>
      <c r="D49" s="81"/>
      <c r="E49" s="81"/>
      <c r="F49" s="81"/>
      <c r="G49" s="81"/>
      <c r="H49" s="81"/>
      <c r="I49" s="81"/>
      <c r="J49" s="81"/>
      <c r="K49" s="81"/>
      <c r="L49" s="81"/>
      <c r="M49" s="81"/>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1:13" ht="12.75">
      <c r="A58" s="23"/>
      <c r="B58" s="23"/>
      <c r="C58" s="23"/>
      <c r="D58" s="23"/>
      <c r="E58" s="23"/>
      <c r="F58" s="23"/>
      <c r="G58" s="23"/>
      <c r="H58" s="23"/>
      <c r="I58" s="23"/>
      <c r="J58" s="23"/>
      <c r="K58" s="23"/>
      <c r="L58" s="23"/>
      <c r="M58" s="23"/>
    </row>
    <row r="59" spans="5:13" ht="12.75">
      <c r="E59" s="104"/>
      <c r="F59" s="104"/>
      <c r="G59" s="104"/>
      <c r="H59" s="104"/>
      <c r="I59" s="104"/>
      <c r="J59" s="104"/>
      <c r="K59" s="104"/>
      <c r="L59" s="104"/>
      <c r="M59" s="104"/>
    </row>
    <row r="61" spans="4:13" ht="12.75">
      <c r="D61" s="77"/>
      <c r="E61" s="54"/>
      <c r="F61" s="54"/>
      <c r="G61" s="54"/>
      <c r="H61" s="54"/>
      <c r="I61" s="54"/>
      <c r="J61" s="54"/>
      <c r="K61" s="54"/>
      <c r="L61" s="54"/>
      <c r="M61" s="54"/>
    </row>
    <row r="63" spans="4:13" ht="12.75">
      <c r="D63" s="77"/>
      <c r="E63" s="81"/>
      <c r="F63" s="81"/>
      <c r="G63" s="81"/>
      <c r="H63" s="81"/>
      <c r="I63" s="81"/>
      <c r="J63" s="81"/>
      <c r="K63" s="81"/>
      <c r="L63" s="81"/>
      <c r="M63" s="81"/>
    </row>
    <row r="65" spans="4:13" ht="12.75">
      <c r="D65" s="15"/>
      <c r="E65" s="102"/>
      <c r="F65" s="102"/>
      <c r="G65" s="102"/>
      <c r="H65" s="102"/>
      <c r="I65" s="102"/>
      <c r="J65" s="102"/>
      <c r="K65" s="102"/>
      <c r="L65" s="102"/>
      <c r="M65" s="102"/>
    </row>
    <row r="75" spans="2:13" ht="12.75">
      <c r="B75" s="397"/>
      <c r="C75" s="397"/>
      <c r="D75" s="397"/>
      <c r="E75" s="397"/>
      <c r="F75" s="397"/>
      <c r="G75" s="397"/>
      <c r="H75" s="397"/>
      <c r="I75" s="397"/>
      <c r="J75" s="397"/>
      <c r="K75" s="397"/>
      <c r="L75" s="397"/>
      <c r="M75" s="397"/>
    </row>
    <row r="76" spans="2:13" ht="12.75">
      <c r="B76" s="103"/>
      <c r="C76" s="103"/>
      <c r="D76" s="103"/>
      <c r="E76" s="103"/>
      <c r="F76" s="103"/>
      <c r="G76" s="103"/>
      <c r="H76" s="103"/>
      <c r="I76" s="103"/>
      <c r="J76" s="103"/>
      <c r="K76" s="103"/>
      <c r="L76" s="103"/>
      <c r="M76" s="103"/>
    </row>
    <row r="78" spans="1:13" ht="12.75">
      <c r="A78" s="77"/>
      <c r="B78" s="50"/>
      <c r="C78" s="50"/>
      <c r="D78" s="50"/>
      <c r="E78" s="50"/>
      <c r="F78" s="55"/>
      <c r="G78" s="55"/>
      <c r="H78" s="56"/>
      <c r="I78" s="56"/>
      <c r="J78" s="56"/>
      <c r="K78" s="56"/>
      <c r="L78" s="56"/>
      <c r="M78" s="56"/>
    </row>
    <row r="80" spans="1:13" ht="12.75">
      <c r="A80" s="77"/>
      <c r="B80" s="101"/>
      <c r="C80" s="50"/>
      <c r="D80" s="48"/>
      <c r="E80" s="48"/>
      <c r="F80" s="79"/>
      <c r="G80" s="79"/>
      <c r="H80" s="48"/>
      <c r="I80" s="48"/>
      <c r="J80" s="48"/>
      <c r="K80" s="48"/>
      <c r="L80" s="48"/>
      <c r="M80" s="48"/>
    </row>
    <row r="83" spans="1:13" ht="12.75">
      <c r="A83" s="15"/>
      <c r="B83" s="102"/>
      <c r="C83" s="102"/>
      <c r="D83" s="102"/>
      <c r="E83" s="102"/>
      <c r="F83" s="102"/>
      <c r="G83" s="102"/>
      <c r="H83" s="102"/>
      <c r="I83" s="102"/>
      <c r="J83" s="102"/>
      <c r="K83" s="102"/>
      <c r="L83" s="102"/>
      <c r="M83" s="102"/>
    </row>
    <row r="84" ht="12.75">
      <c r="A84" s="15"/>
    </row>
    <row r="85" ht="12.75">
      <c r="A85" s="15"/>
    </row>
    <row r="86" spans="1:12" ht="12.75">
      <c r="A86" s="15"/>
      <c r="B86" s="102"/>
      <c r="C86" s="102"/>
      <c r="D86" s="102"/>
      <c r="E86" s="102"/>
      <c r="F86" s="102"/>
      <c r="G86" s="102"/>
      <c r="H86" s="102"/>
      <c r="I86" s="102"/>
      <c r="J86" s="102"/>
      <c r="K86" s="102"/>
      <c r="L86" s="102"/>
    </row>
  </sheetData>
  <sheetProtection/>
  <mergeCells count="10">
    <mergeCell ref="B75:C75"/>
    <mergeCell ref="A1:M1"/>
    <mergeCell ref="A3:M3"/>
    <mergeCell ref="A2:M2"/>
    <mergeCell ref="A4:M4"/>
    <mergeCell ref="D75:E75"/>
    <mergeCell ref="F75:G75"/>
    <mergeCell ref="H75:I75"/>
    <mergeCell ref="J75:K75"/>
    <mergeCell ref="L75:M7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7"/>
  <sheetViews>
    <sheetView view="pageBreakPreview" zoomScaleSheetLayoutView="100" zoomScalePageLayoutView="0" workbookViewId="0" topLeftCell="A1">
      <selection activeCell="D67" sqref="D67:D68"/>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69" t="s">
        <v>416</v>
      </c>
      <c r="B1" s="369"/>
      <c r="C1" s="369"/>
      <c r="D1" s="369"/>
      <c r="E1" s="369"/>
      <c r="F1" s="369"/>
      <c r="G1" s="369"/>
      <c r="H1" s="369"/>
      <c r="I1" s="369"/>
      <c r="J1" s="369"/>
      <c r="K1" s="369"/>
      <c r="L1" s="369"/>
      <c r="M1" s="369"/>
      <c r="N1" s="369"/>
      <c r="O1" s="369"/>
      <c r="P1" s="369"/>
      <c r="Q1" s="369"/>
    </row>
    <row r="2" spans="1:17" s="14" customFormat="1" ht="12.75">
      <c r="A2" s="369" t="s">
        <v>120</v>
      </c>
      <c r="B2" s="369"/>
      <c r="C2" s="369"/>
      <c r="D2" s="369"/>
      <c r="E2" s="369"/>
      <c r="F2" s="369"/>
      <c r="G2" s="369"/>
      <c r="H2" s="369"/>
      <c r="I2" s="369"/>
      <c r="J2" s="369"/>
      <c r="K2" s="369"/>
      <c r="L2" s="369"/>
      <c r="M2" s="369"/>
      <c r="N2" s="369"/>
      <c r="O2" s="369"/>
      <c r="P2" s="369"/>
      <c r="Q2" s="369"/>
    </row>
    <row r="3" spans="1:17" ht="12.75">
      <c r="A3" s="369" t="s">
        <v>80</v>
      </c>
      <c r="B3" s="369"/>
      <c r="C3" s="369"/>
      <c r="D3" s="369"/>
      <c r="E3" s="369"/>
      <c r="F3" s="369"/>
      <c r="G3" s="369"/>
      <c r="H3" s="369"/>
      <c r="I3" s="369"/>
      <c r="J3" s="369"/>
      <c r="K3" s="369"/>
      <c r="L3" s="369"/>
      <c r="M3" s="369"/>
      <c r="N3" s="369"/>
      <c r="O3" s="369"/>
      <c r="P3" s="369"/>
      <c r="Q3" s="369"/>
    </row>
    <row r="4" spans="1:17" ht="12.75">
      <c r="A4" s="369" t="s">
        <v>81</v>
      </c>
      <c r="B4" s="369"/>
      <c r="C4" s="369"/>
      <c r="D4" s="369"/>
      <c r="E4" s="369"/>
      <c r="F4" s="369"/>
      <c r="G4" s="369"/>
      <c r="H4" s="369"/>
      <c r="I4" s="369"/>
      <c r="J4" s="369"/>
      <c r="K4" s="369"/>
      <c r="L4" s="369"/>
      <c r="M4" s="369"/>
      <c r="N4" s="369"/>
      <c r="O4" s="369"/>
      <c r="P4" s="369"/>
      <c r="Q4" s="369"/>
    </row>
    <row r="5" spans="1:17" s="15" customFormat="1" ht="12.75">
      <c r="A5" s="134"/>
      <c r="B5" s="134"/>
      <c r="C5" s="134"/>
      <c r="D5" s="134"/>
      <c r="E5" s="134"/>
      <c r="F5" s="134"/>
      <c r="G5" s="134"/>
      <c r="H5" s="134"/>
      <c r="I5" s="134"/>
      <c r="J5" s="134"/>
      <c r="K5" s="134"/>
      <c r="L5" s="134"/>
      <c r="M5" s="134"/>
      <c r="N5" s="135"/>
      <c r="O5" s="135"/>
      <c r="P5" s="135"/>
      <c r="Q5" s="135"/>
    </row>
    <row r="6" spans="1:17" ht="24.75" customHeight="1">
      <c r="A6" s="360" t="s">
        <v>52</v>
      </c>
      <c r="B6" s="401" t="s">
        <v>50</v>
      </c>
      <c r="C6" s="401"/>
      <c r="D6" s="401" t="s">
        <v>86</v>
      </c>
      <c r="E6" s="401"/>
      <c r="F6" s="401" t="s">
        <v>87</v>
      </c>
      <c r="G6" s="401"/>
      <c r="H6" s="401" t="s">
        <v>88</v>
      </c>
      <c r="I6" s="401"/>
      <c r="J6" s="401" t="s">
        <v>89</v>
      </c>
      <c r="K6" s="401"/>
      <c r="L6" s="401" t="s">
        <v>90</v>
      </c>
      <c r="M6" s="401"/>
      <c r="N6" s="401" t="s">
        <v>37</v>
      </c>
      <c r="O6" s="401"/>
      <c r="P6" s="401" t="s">
        <v>39</v>
      </c>
      <c r="Q6" s="401"/>
    </row>
    <row r="7" spans="1:17" ht="24.75" customHeight="1">
      <c r="A7" s="367"/>
      <c r="B7" s="142" t="s">
        <v>337</v>
      </c>
      <c r="C7" s="142" t="s">
        <v>82</v>
      </c>
      <c r="D7" s="142" t="s">
        <v>337</v>
      </c>
      <c r="E7" s="142" t="s">
        <v>82</v>
      </c>
      <c r="F7" s="142" t="s">
        <v>337</v>
      </c>
      <c r="G7" s="142" t="s">
        <v>82</v>
      </c>
      <c r="H7" s="142" t="s">
        <v>337</v>
      </c>
      <c r="I7" s="142" t="s">
        <v>82</v>
      </c>
      <c r="J7" s="142" t="s">
        <v>337</v>
      </c>
      <c r="K7" s="142" t="s">
        <v>82</v>
      </c>
      <c r="L7" s="142" t="s">
        <v>337</v>
      </c>
      <c r="M7" s="142" t="s">
        <v>82</v>
      </c>
      <c r="N7" s="142" t="s">
        <v>337</v>
      </c>
      <c r="O7" s="142" t="s">
        <v>82</v>
      </c>
      <c r="P7" s="142" t="s">
        <v>337</v>
      </c>
      <c r="Q7" s="142" t="s">
        <v>82</v>
      </c>
    </row>
    <row r="8" spans="1:17" ht="12.75">
      <c r="A8" s="53" t="s">
        <v>53</v>
      </c>
      <c r="B8" s="50">
        <v>2002.625</v>
      </c>
      <c r="C8" s="50">
        <v>1900</v>
      </c>
      <c r="D8" s="50">
        <v>388.75</v>
      </c>
      <c r="E8" s="50">
        <v>256.25</v>
      </c>
      <c r="F8" s="100">
        <v>0</v>
      </c>
      <c r="G8" s="100">
        <v>0</v>
      </c>
      <c r="H8" s="48"/>
      <c r="I8" s="48"/>
      <c r="J8" s="56">
        <v>481.53333333333336</v>
      </c>
      <c r="K8" s="56">
        <v>271.875</v>
      </c>
      <c r="L8" s="56">
        <v>585.5625</v>
      </c>
      <c r="M8" s="56">
        <v>264.1666666666667</v>
      </c>
      <c r="N8" s="56">
        <v>707.3333333333334</v>
      </c>
      <c r="O8" s="56">
        <v>291.6666666666667</v>
      </c>
      <c r="P8" s="56"/>
      <c r="Q8" s="56"/>
    </row>
    <row r="9" spans="1:17" ht="12.75">
      <c r="A9" s="53" t="s">
        <v>55</v>
      </c>
      <c r="B9" s="50">
        <v>2244.7</v>
      </c>
      <c r="C9" s="50">
        <v>2050</v>
      </c>
      <c r="D9" s="50">
        <v>342.75</v>
      </c>
      <c r="E9" s="50">
        <v>225</v>
      </c>
      <c r="F9" s="100">
        <v>0</v>
      </c>
      <c r="G9" s="100">
        <v>0</v>
      </c>
      <c r="H9" s="48"/>
      <c r="I9" s="48"/>
      <c r="J9" s="56">
        <v>488.55</v>
      </c>
      <c r="K9" s="56">
        <v>274</v>
      </c>
      <c r="L9" s="56">
        <v>583</v>
      </c>
      <c r="M9" s="56">
        <v>250</v>
      </c>
      <c r="N9" s="56">
        <v>686.5</v>
      </c>
      <c r="O9" s="56">
        <v>346.42857142857144</v>
      </c>
      <c r="P9" s="56"/>
      <c r="Q9" s="56"/>
    </row>
    <row r="10" spans="1:17" ht="12.75">
      <c r="A10" s="53" t="s">
        <v>56</v>
      </c>
      <c r="B10" s="50">
        <v>2765</v>
      </c>
      <c r="C10" s="50">
        <v>2418.75</v>
      </c>
      <c r="D10" s="50">
        <v>318.25</v>
      </c>
      <c r="E10" s="50">
        <v>225</v>
      </c>
      <c r="F10" s="100">
        <v>555.75</v>
      </c>
      <c r="G10" s="100">
        <v>246.875</v>
      </c>
      <c r="H10" s="48"/>
      <c r="I10" s="48"/>
      <c r="J10" s="56">
        <v>476</v>
      </c>
      <c r="K10" s="56">
        <v>275</v>
      </c>
      <c r="L10" s="56">
        <v>597.84375</v>
      </c>
      <c r="M10" s="56">
        <v>297.8125</v>
      </c>
      <c r="N10" s="56">
        <v>567.1</v>
      </c>
      <c r="O10" s="56">
        <v>340</v>
      </c>
      <c r="P10" s="56"/>
      <c r="Q10" s="56"/>
    </row>
    <row r="11" spans="1:17" ht="12.75">
      <c r="A11" s="53" t="s">
        <v>57</v>
      </c>
      <c r="B11" s="50">
        <v>2714.875</v>
      </c>
      <c r="C11" s="50">
        <v>1800</v>
      </c>
      <c r="D11" s="50">
        <v>241.3125</v>
      </c>
      <c r="E11" s="50">
        <v>156.25</v>
      </c>
      <c r="F11" s="100">
        <v>438.25</v>
      </c>
      <c r="G11" s="100">
        <v>240.625</v>
      </c>
      <c r="H11" s="50">
        <v>669.5</v>
      </c>
      <c r="I11" s="50">
        <v>325</v>
      </c>
      <c r="J11" s="56">
        <v>440.2307692307692</v>
      </c>
      <c r="K11" s="56">
        <v>267.5</v>
      </c>
      <c r="L11" s="56">
        <v>597.28125</v>
      </c>
      <c r="M11" s="56">
        <v>301.41666666666663</v>
      </c>
      <c r="N11" s="56">
        <v>546.75</v>
      </c>
      <c r="O11" s="56">
        <v>375</v>
      </c>
      <c r="P11" s="56"/>
      <c r="Q11" s="56"/>
    </row>
    <row r="12" spans="1:17" ht="12.75">
      <c r="A12" s="53" t="s">
        <v>58</v>
      </c>
      <c r="B12" s="50">
        <v>2092.45</v>
      </c>
      <c r="C12" s="50">
        <v>1305.8823529411766</v>
      </c>
      <c r="D12" s="50">
        <v>206.75</v>
      </c>
      <c r="E12" s="50">
        <v>100</v>
      </c>
      <c r="F12" s="100">
        <v>382.45</v>
      </c>
      <c r="G12" s="100">
        <v>207.5</v>
      </c>
      <c r="H12" s="50">
        <v>609</v>
      </c>
      <c r="I12" s="50">
        <v>342.5</v>
      </c>
      <c r="J12" s="56">
        <v>385.09375</v>
      </c>
      <c r="K12" s="56">
        <v>281.25</v>
      </c>
      <c r="L12" s="56">
        <v>525.95</v>
      </c>
      <c r="M12" s="56">
        <v>288.5</v>
      </c>
      <c r="N12" s="56">
        <v>549.9375</v>
      </c>
      <c r="O12" s="56">
        <v>384.375</v>
      </c>
      <c r="P12" s="56"/>
      <c r="Q12" s="56"/>
    </row>
    <row r="13" spans="1:17" ht="12.75">
      <c r="A13" s="53" t="s">
        <v>59</v>
      </c>
      <c r="B13" s="50">
        <v>1296.6875</v>
      </c>
      <c r="C13" s="50">
        <v>1037.5</v>
      </c>
      <c r="D13" s="50">
        <v>147.85</v>
      </c>
      <c r="E13" s="50">
        <v>100</v>
      </c>
      <c r="F13" s="100">
        <v>371.1875</v>
      </c>
      <c r="G13" s="100">
        <v>243.75</v>
      </c>
      <c r="H13" s="50">
        <v>705.5625</v>
      </c>
      <c r="I13" s="50">
        <v>412.5</v>
      </c>
      <c r="J13" s="56">
        <v>356.77777777777777</v>
      </c>
      <c r="K13" s="56">
        <v>247.91666666666669</v>
      </c>
      <c r="L13" s="56">
        <v>518</v>
      </c>
      <c r="M13" s="56">
        <v>279</v>
      </c>
      <c r="N13" s="56">
        <v>553.4</v>
      </c>
      <c r="O13" s="56">
        <v>431.57894736842104</v>
      </c>
      <c r="P13" s="56"/>
      <c r="Q13" s="56"/>
    </row>
    <row r="14" spans="1:17" ht="12.75">
      <c r="A14" s="53" t="s">
        <v>60</v>
      </c>
      <c r="B14" s="50">
        <v>1214.875</v>
      </c>
      <c r="C14" s="50">
        <v>962.5</v>
      </c>
      <c r="D14" s="50">
        <v>188.95</v>
      </c>
      <c r="E14" s="50">
        <v>104.16666666666667</v>
      </c>
      <c r="F14" s="100">
        <v>395.625</v>
      </c>
      <c r="G14" s="100">
        <v>246.875</v>
      </c>
      <c r="H14" s="50">
        <v>765.75</v>
      </c>
      <c r="I14" s="50">
        <v>468.75</v>
      </c>
      <c r="J14" s="56">
        <v>373.375</v>
      </c>
      <c r="K14" s="56">
        <v>225</v>
      </c>
      <c r="L14" s="56">
        <v>525.1875</v>
      </c>
      <c r="M14" s="56">
        <v>292.1875</v>
      </c>
      <c r="N14" s="56">
        <v>544.5333333333333</v>
      </c>
      <c r="O14" s="56">
        <v>421.875</v>
      </c>
      <c r="P14" s="56"/>
      <c r="Q14" s="56"/>
    </row>
    <row r="15" spans="1:17" ht="12.75">
      <c r="A15" s="53" t="s">
        <v>61</v>
      </c>
      <c r="B15" s="50">
        <v>1061.9722222222222</v>
      </c>
      <c r="C15" s="50">
        <v>901.4285714285714</v>
      </c>
      <c r="D15" s="50">
        <v>273.9512195121951</v>
      </c>
      <c r="E15" s="50">
        <v>118.38709677419355</v>
      </c>
      <c r="F15" s="100">
        <v>449.72727272727275</v>
      </c>
      <c r="G15" s="100">
        <v>261.3888888888889</v>
      </c>
      <c r="H15" s="50">
        <v>811.0909090909091</v>
      </c>
      <c r="I15" s="50">
        <v>466.6666666666667</v>
      </c>
      <c r="J15" s="56">
        <v>428.3611111111111</v>
      </c>
      <c r="K15" s="56">
        <v>309.72222222222223</v>
      </c>
      <c r="L15" s="56">
        <v>662.4583333333333</v>
      </c>
      <c r="M15" s="56">
        <v>392.3611111111111</v>
      </c>
      <c r="N15" s="56">
        <v>574.6666666666666</v>
      </c>
      <c r="O15" s="56">
        <v>475</v>
      </c>
      <c r="P15" s="56"/>
      <c r="Q15" s="56"/>
    </row>
    <row r="16" spans="1:17" ht="12.75">
      <c r="A16" s="53" t="s">
        <v>62</v>
      </c>
      <c r="B16" s="50">
        <v>981.375</v>
      </c>
      <c r="C16" s="50">
        <v>796.875</v>
      </c>
      <c r="D16" s="50">
        <v>340.94444444444446</v>
      </c>
      <c r="E16" s="50">
        <v>152.85714285714286</v>
      </c>
      <c r="F16" s="100">
        <v>806.8</v>
      </c>
      <c r="G16" s="100">
        <v>341.93548387096774</v>
      </c>
      <c r="H16" s="48"/>
      <c r="I16" s="48"/>
      <c r="J16" s="56">
        <v>569.4666666666667</v>
      </c>
      <c r="K16" s="56">
        <v>443.75</v>
      </c>
      <c r="L16" s="56">
        <v>777.3572916666667</v>
      </c>
      <c r="M16" s="56">
        <v>521.5625</v>
      </c>
      <c r="N16" s="56">
        <v>712.3870967741935</v>
      </c>
      <c r="O16" s="56">
        <v>653.030303030303</v>
      </c>
      <c r="P16" s="56"/>
      <c r="Q16" s="56"/>
    </row>
    <row r="17" spans="1:17" ht="12.75">
      <c r="A17" s="53" t="s">
        <v>63</v>
      </c>
      <c r="B17" s="50">
        <v>920.75</v>
      </c>
      <c r="C17" s="50">
        <v>734.375</v>
      </c>
      <c r="D17" s="50">
        <v>398.02222222222224</v>
      </c>
      <c r="E17" s="50">
        <v>232.85714285714286</v>
      </c>
      <c r="F17" s="100">
        <v>921.5238095238095</v>
      </c>
      <c r="G17" s="100">
        <v>396.6666666666667</v>
      </c>
      <c r="H17" s="48"/>
      <c r="I17" s="48"/>
      <c r="J17" s="56">
        <v>883.45</v>
      </c>
      <c r="K17" s="56">
        <v>641.025641025641</v>
      </c>
      <c r="L17" s="56">
        <v>957.3929824561403</v>
      </c>
      <c r="M17" s="56">
        <v>599.21875</v>
      </c>
      <c r="N17" s="56"/>
      <c r="O17" s="56"/>
      <c r="P17" s="56"/>
      <c r="Q17" s="56"/>
    </row>
    <row r="18" spans="1:17" ht="12.75">
      <c r="A18" s="53" t="s">
        <v>64</v>
      </c>
      <c r="B18" s="50"/>
      <c r="C18" s="50"/>
      <c r="D18" s="50">
        <v>610.1388888888889</v>
      </c>
      <c r="E18" s="50">
        <v>362.85714285714283</v>
      </c>
      <c r="F18" s="100"/>
      <c r="G18" s="100"/>
      <c r="H18" s="48"/>
      <c r="I18" s="48"/>
      <c r="J18" s="56">
        <v>741.75</v>
      </c>
      <c r="K18" s="56">
        <v>614.2857142857143</v>
      </c>
      <c r="L18" s="48"/>
      <c r="M18" s="48"/>
      <c r="N18" s="48"/>
      <c r="O18" s="48"/>
      <c r="P18" s="48"/>
      <c r="Q18" s="48"/>
    </row>
    <row r="19" spans="1:17" ht="12.75">
      <c r="A19" s="53" t="s">
        <v>65</v>
      </c>
      <c r="B19" s="50">
        <v>913.9354838709677</v>
      </c>
      <c r="C19" s="50">
        <v>739.0625</v>
      </c>
      <c r="D19" s="50">
        <v>682.8888888888889</v>
      </c>
      <c r="E19" s="50">
        <v>430.95238095238096</v>
      </c>
      <c r="F19" s="100"/>
      <c r="G19" s="100"/>
      <c r="H19" s="48"/>
      <c r="I19" s="48"/>
      <c r="J19" s="48"/>
      <c r="K19" s="48"/>
      <c r="L19" s="48"/>
      <c r="M19" s="48"/>
      <c r="N19" s="48"/>
      <c r="O19" s="48"/>
      <c r="P19" s="48"/>
      <c r="Q19" s="48"/>
    </row>
    <row r="20" spans="1:17" ht="15">
      <c r="A20" s="53" t="s">
        <v>66</v>
      </c>
      <c r="B20" s="50">
        <v>1002.775</v>
      </c>
      <c r="C20" s="50">
        <v>905</v>
      </c>
      <c r="D20" s="50">
        <v>600</v>
      </c>
      <c r="E20" s="50">
        <v>733.3333333333334</v>
      </c>
      <c r="F20" s="100"/>
      <c r="G20" s="100"/>
      <c r="H20" s="48"/>
      <c r="I20" s="48"/>
      <c r="J20" s="48"/>
      <c r="K20" s="48"/>
      <c r="L20" s="56">
        <v>615.7863300492611</v>
      </c>
      <c r="M20" s="56">
        <v>289.289314516129</v>
      </c>
      <c r="N20" s="144"/>
      <c r="O20" s="144"/>
      <c r="P20" s="56"/>
      <c r="Q20" s="56"/>
    </row>
    <row r="21" spans="1:17" ht="12.75">
      <c r="A21" s="53" t="s">
        <v>67</v>
      </c>
      <c r="B21" s="50">
        <v>1099.84375</v>
      </c>
      <c r="C21" s="50">
        <v>856.25</v>
      </c>
      <c r="D21" s="50">
        <v>1061.28125</v>
      </c>
      <c r="E21" s="50">
        <v>856.25</v>
      </c>
      <c r="F21" s="100">
        <v>697.875</v>
      </c>
      <c r="G21" s="100">
        <v>308.3333333333333</v>
      </c>
      <c r="H21" s="48"/>
      <c r="I21" s="48"/>
      <c r="J21" s="48"/>
      <c r="K21" s="48"/>
      <c r="L21" s="56">
        <v>566.96875</v>
      </c>
      <c r="M21" s="56">
        <v>262.5</v>
      </c>
      <c r="N21" s="56">
        <v>545.7</v>
      </c>
      <c r="O21" s="56">
        <v>479.6875</v>
      </c>
      <c r="P21" s="56"/>
      <c r="Q21" s="56"/>
    </row>
    <row r="22" spans="1:17" ht="12.75">
      <c r="A22" s="53" t="s">
        <v>68</v>
      </c>
      <c r="B22" s="50">
        <v>1072.9375</v>
      </c>
      <c r="C22" s="50">
        <v>850</v>
      </c>
      <c r="D22" s="50">
        <v>868.1875</v>
      </c>
      <c r="E22" s="50">
        <v>609.375</v>
      </c>
      <c r="F22" s="100">
        <v>537.6129032258065</v>
      </c>
      <c r="G22" s="100">
        <v>257.8125</v>
      </c>
      <c r="H22" s="48"/>
      <c r="I22" s="48"/>
      <c r="J22" s="48"/>
      <c r="K22" s="48"/>
      <c r="L22" s="56">
        <v>501</v>
      </c>
      <c r="M22" s="145">
        <v>292</v>
      </c>
      <c r="N22" s="56">
        <v>503.3333333333333</v>
      </c>
      <c r="O22" s="145">
        <v>423.4375</v>
      </c>
      <c r="P22" s="56"/>
      <c r="Q22" s="56"/>
    </row>
    <row r="23" spans="1:17" ht="12.75">
      <c r="A23" s="53" t="s">
        <v>69</v>
      </c>
      <c r="B23" s="50">
        <v>1164.96875</v>
      </c>
      <c r="C23" s="50">
        <v>910.9375</v>
      </c>
      <c r="D23" s="50">
        <v>644.28125</v>
      </c>
      <c r="E23" s="50">
        <v>326.5625</v>
      </c>
      <c r="F23" s="100">
        <v>402.34375</v>
      </c>
      <c r="G23" s="100">
        <v>273.4375</v>
      </c>
      <c r="H23" s="48"/>
      <c r="I23" s="48"/>
      <c r="J23" s="56">
        <v>864.875</v>
      </c>
      <c r="K23" s="56">
        <v>580</v>
      </c>
      <c r="L23" s="56">
        <v>508.23487903225805</v>
      </c>
      <c r="M23" s="56">
        <v>278.90625</v>
      </c>
      <c r="N23" s="56">
        <v>483.96875</v>
      </c>
      <c r="O23" s="56">
        <v>480.625</v>
      </c>
      <c r="P23" s="56"/>
      <c r="Q23" s="56"/>
    </row>
    <row r="24" spans="1:17" ht="12.75">
      <c r="A24" s="53" t="s">
        <v>70</v>
      </c>
      <c r="B24" s="50">
        <v>1658</v>
      </c>
      <c r="C24" s="50">
        <v>1432.5</v>
      </c>
      <c r="D24" s="50">
        <v>547.59375</v>
      </c>
      <c r="E24" s="50">
        <v>226.5625</v>
      </c>
      <c r="F24" s="100">
        <v>417.75</v>
      </c>
      <c r="G24" s="100">
        <v>238.75</v>
      </c>
      <c r="H24" s="56">
        <v>561</v>
      </c>
      <c r="I24" s="56">
        <v>337.5</v>
      </c>
      <c r="J24" s="56">
        <v>667.1</v>
      </c>
      <c r="K24" s="56">
        <v>295.25</v>
      </c>
      <c r="L24" s="56">
        <v>519.2125</v>
      </c>
      <c r="M24" s="56">
        <v>298.125</v>
      </c>
      <c r="N24" s="56">
        <v>506.15384615384613</v>
      </c>
      <c r="O24" s="56">
        <v>469.5</v>
      </c>
      <c r="P24" s="56"/>
      <c r="Q24" s="56"/>
    </row>
    <row r="25" spans="1:17" ht="12.75">
      <c r="A25" s="53" t="s">
        <v>71</v>
      </c>
      <c r="B25" s="50">
        <v>1817.53125</v>
      </c>
      <c r="C25" s="50">
        <v>1323.4375</v>
      </c>
      <c r="D25" s="50">
        <v>407.1111111111111</v>
      </c>
      <c r="E25" s="50">
        <v>207.14285714285714</v>
      </c>
      <c r="F25" s="100">
        <v>399.375</v>
      </c>
      <c r="G25" s="100">
        <v>245.3125</v>
      </c>
      <c r="H25" s="56">
        <f>SUM(E25+E29)/2</f>
        <v>458.07142857142856</v>
      </c>
      <c r="I25" s="56">
        <f>SUM(F25+F29)/2</f>
        <v>199.6875</v>
      </c>
      <c r="J25" s="56">
        <v>457.71875</v>
      </c>
      <c r="K25" s="56">
        <v>239.0625</v>
      </c>
      <c r="L25" s="56">
        <v>607.359375</v>
      </c>
      <c r="M25" s="56">
        <v>312.1875</v>
      </c>
      <c r="N25" s="56">
        <v>548.78125</v>
      </c>
      <c r="O25" s="56">
        <v>513.4375</v>
      </c>
      <c r="P25" s="56"/>
      <c r="Q25" s="56"/>
    </row>
    <row r="26" spans="1:17" ht="12.75">
      <c r="A26" s="53" t="s">
        <v>72</v>
      </c>
      <c r="B26" s="50">
        <v>1869.55</v>
      </c>
      <c r="C26" s="50">
        <v>1520</v>
      </c>
      <c r="D26" s="50">
        <v>431.1777777777778</v>
      </c>
      <c r="E26" s="50">
        <v>314.2857142857143</v>
      </c>
      <c r="F26" s="100">
        <v>465.60526315789474</v>
      </c>
      <c r="G26" s="100">
        <v>255</v>
      </c>
      <c r="H26" s="56">
        <f>SUM(E26+E30)/2</f>
        <v>536.1428571428571</v>
      </c>
      <c r="I26" s="56">
        <f>SUM(F26+F30)/2</f>
        <v>232.80263157894737</v>
      </c>
      <c r="J26" s="56">
        <v>369.275</v>
      </c>
      <c r="K26" s="56">
        <v>236.875</v>
      </c>
      <c r="L26" s="56">
        <v>555.5625</v>
      </c>
      <c r="M26" s="56">
        <v>326.375</v>
      </c>
      <c r="N26" s="56">
        <v>612.375</v>
      </c>
      <c r="O26" s="56">
        <v>442.5</v>
      </c>
      <c r="P26" s="56"/>
      <c r="Q26" s="56"/>
    </row>
    <row r="27" spans="1:17" ht="12.75">
      <c r="A27" s="53" t="s">
        <v>73</v>
      </c>
      <c r="B27" s="50">
        <v>1835</v>
      </c>
      <c r="C27" s="50">
        <v>1420</v>
      </c>
      <c r="D27" s="50">
        <v>567</v>
      </c>
      <c r="E27" s="50">
        <v>388</v>
      </c>
      <c r="F27" s="100">
        <v>453.3666666666667</v>
      </c>
      <c r="G27" s="100">
        <v>268.75</v>
      </c>
      <c r="H27" s="50">
        <v>844</v>
      </c>
      <c r="I27" s="50">
        <v>455</v>
      </c>
      <c r="J27" s="56">
        <v>412.5</v>
      </c>
      <c r="K27" s="56">
        <v>276</v>
      </c>
      <c r="L27" s="56">
        <v>592</v>
      </c>
      <c r="M27" s="56">
        <v>331.5</v>
      </c>
      <c r="N27" s="56">
        <v>665</v>
      </c>
      <c r="O27" s="56">
        <v>461</v>
      </c>
      <c r="P27" s="56"/>
      <c r="Q27" s="56"/>
    </row>
    <row r="28" spans="1:17" ht="12.75">
      <c r="A28" s="53" t="s">
        <v>74</v>
      </c>
      <c r="B28" s="50">
        <v>1727</v>
      </c>
      <c r="C28" s="50">
        <v>1086</v>
      </c>
      <c r="D28" s="50">
        <v>818</v>
      </c>
      <c r="E28" s="50">
        <v>671</v>
      </c>
      <c r="F28" s="100">
        <v>699.5384615384615</v>
      </c>
      <c r="G28" s="100">
        <v>350</v>
      </c>
      <c r="H28" s="48"/>
      <c r="I28" s="48"/>
      <c r="J28" s="56">
        <v>442</v>
      </c>
      <c r="K28" s="56">
        <v>312</v>
      </c>
      <c r="L28" s="56">
        <v>614</v>
      </c>
      <c r="M28" s="56">
        <v>356.5</v>
      </c>
      <c r="N28" s="56">
        <v>693</v>
      </c>
      <c r="O28" s="56">
        <v>447</v>
      </c>
      <c r="P28" s="56"/>
      <c r="Q28" s="56"/>
    </row>
    <row r="29" spans="1:17" ht="12.75">
      <c r="A29" s="53" t="s">
        <v>75</v>
      </c>
      <c r="B29" s="50">
        <v>1776</v>
      </c>
      <c r="C29" s="50">
        <v>1148</v>
      </c>
      <c r="D29" s="50">
        <v>993</v>
      </c>
      <c r="E29" s="50">
        <v>709</v>
      </c>
      <c r="F29" s="100"/>
      <c r="G29" s="100"/>
      <c r="H29" s="48"/>
      <c r="I29" s="48"/>
      <c r="J29" s="56">
        <v>405</v>
      </c>
      <c r="K29" s="56">
        <v>314</v>
      </c>
      <c r="L29" s="56">
        <v>667</v>
      </c>
      <c r="M29" s="56">
        <v>344</v>
      </c>
      <c r="N29" s="56">
        <v>746</v>
      </c>
      <c r="O29" s="56">
        <v>486</v>
      </c>
      <c r="P29" s="56"/>
      <c r="Q29" s="56"/>
    </row>
    <row r="30" spans="1:17" ht="12.75">
      <c r="A30" s="53" t="s">
        <v>76</v>
      </c>
      <c r="B30" s="50">
        <v>1759</v>
      </c>
      <c r="C30" s="50">
        <v>1428</v>
      </c>
      <c r="D30" s="50">
        <v>966</v>
      </c>
      <c r="E30" s="50">
        <v>758</v>
      </c>
      <c r="F30" s="100"/>
      <c r="G30" s="100"/>
      <c r="H30" s="48"/>
      <c r="I30" s="48"/>
      <c r="J30" s="56">
        <v>383</v>
      </c>
      <c r="K30" s="56">
        <v>359</v>
      </c>
      <c r="L30" s="48"/>
      <c r="M30" s="48"/>
      <c r="N30" s="48"/>
      <c r="O30" s="48"/>
      <c r="P30" s="48"/>
      <c r="Q30" s="48"/>
    </row>
    <row r="31" spans="1:17" ht="12.75">
      <c r="A31" s="53" t="s">
        <v>77</v>
      </c>
      <c r="B31" s="50">
        <v>1869</v>
      </c>
      <c r="C31" s="50">
        <v>1606</v>
      </c>
      <c r="D31" s="50">
        <v>1123</v>
      </c>
      <c r="E31" s="50">
        <v>884</v>
      </c>
      <c r="F31" s="100"/>
      <c r="G31" s="100"/>
      <c r="H31" s="48"/>
      <c r="I31" s="48"/>
      <c r="J31" s="56">
        <v>437</v>
      </c>
      <c r="K31" s="56">
        <v>353</v>
      </c>
      <c r="L31" s="48"/>
      <c r="M31" s="48"/>
      <c r="N31" s="48"/>
      <c r="O31" s="48"/>
      <c r="P31" s="48">
        <v>1143</v>
      </c>
      <c r="Q31" s="48">
        <v>605</v>
      </c>
    </row>
    <row r="32" spans="1:17" ht="12.75">
      <c r="A32" s="53" t="s">
        <v>78</v>
      </c>
      <c r="B32" s="50">
        <v>2318</v>
      </c>
      <c r="C32" s="50">
        <v>1813</v>
      </c>
      <c r="D32" s="50">
        <v>1430</v>
      </c>
      <c r="E32" s="50">
        <v>1290</v>
      </c>
      <c r="F32" s="100"/>
      <c r="G32" s="100"/>
      <c r="H32" s="48"/>
      <c r="I32" s="48"/>
      <c r="J32" s="56">
        <v>492</v>
      </c>
      <c r="K32" s="56">
        <v>393</v>
      </c>
      <c r="L32" s="56">
        <v>612</v>
      </c>
      <c r="M32" s="56">
        <v>286</v>
      </c>
      <c r="N32" s="56">
        <v>690</v>
      </c>
      <c r="O32" s="56">
        <v>376</v>
      </c>
      <c r="P32" s="56">
        <v>1321</v>
      </c>
      <c r="Q32" s="56">
        <v>528</v>
      </c>
    </row>
    <row r="33" spans="1:17" ht="12.75">
      <c r="A33" s="53" t="s">
        <v>79</v>
      </c>
      <c r="B33" s="50">
        <v>2513</v>
      </c>
      <c r="C33" s="50">
        <v>2166</v>
      </c>
      <c r="D33" s="50">
        <v>1341</v>
      </c>
      <c r="E33" s="50">
        <v>769</v>
      </c>
      <c r="F33" s="100"/>
      <c r="G33" s="100"/>
      <c r="H33" s="48"/>
      <c r="I33" s="48"/>
      <c r="J33" s="56">
        <v>511</v>
      </c>
      <c r="K33" s="56">
        <v>379</v>
      </c>
      <c r="L33" s="56">
        <v>664</v>
      </c>
      <c r="M33" s="56">
        <v>358.5</v>
      </c>
      <c r="N33" s="56">
        <v>654</v>
      </c>
      <c r="O33" s="56">
        <v>481</v>
      </c>
      <c r="P33" s="56"/>
      <c r="Q33" s="56"/>
    </row>
    <row r="34" spans="1:17" s="15" customFormat="1" ht="12.75">
      <c r="A34" s="78" t="s">
        <v>145</v>
      </c>
      <c r="B34" s="50">
        <v>2910</v>
      </c>
      <c r="C34" s="100">
        <v>2625</v>
      </c>
      <c r="D34" s="50">
        <v>969</v>
      </c>
      <c r="E34" s="50">
        <v>529</v>
      </c>
      <c r="F34" s="100">
        <v>453</v>
      </c>
      <c r="G34" s="100">
        <v>217</v>
      </c>
      <c r="H34" s="48"/>
      <c r="I34" s="48"/>
      <c r="J34" s="56">
        <v>544</v>
      </c>
      <c r="K34" s="56">
        <v>387</v>
      </c>
      <c r="L34" s="56">
        <v>596</v>
      </c>
      <c r="M34" s="56">
        <v>341</v>
      </c>
      <c r="N34" s="56">
        <v>624</v>
      </c>
      <c r="O34" s="56">
        <v>482</v>
      </c>
      <c r="P34" s="56"/>
      <c r="Q34" s="56"/>
    </row>
    <row r="35" spans="1:17" ht="12.75">
      <c r="A35" s="78" t="s">
        <v>146</v>
      </c>
      <c r="B35" s="80">
        <v>2989</v>
      </c>
      <c r="C35" s="100">
        <v>2928</v>
      </c>
      <c r="D35" s="48">
        <v>651</v>
      </c>
      <c r="E35" s="48">
        <v>253</v>
      </c>
      <c r="F35" s="121">
        <v>462</v>
      </c>
      <c r="G35" s="121">
        <v>271</v>
      </c>
      <c r="H35" s="48"/>
      <c r="I35" s="48"/>
      <c r="J35" s="48">
        <v>632</v>
      </c>
      <c r="K35" s="48">
        <v>358</v>
      </c>
      <c r="L35" s="48">
        <v>644</v>
      </c>
      <c r="M35" s="48">
        <v>337</v>
      </c>
      <c r="N35" s="48">
        <v>634</v>
      </c>
      <c r="O35" s="48">
        <v>475</v>
      </c>
      <c r="P35" s="48"/>
      <c r="Q35" s="48"/>
    </row>
    <row r="36" spans="1:17" s="15" customFormat="1" ht="12.75">
      <c r="A36" s="78" t="s">
        <v>150</v>
      </c>
      <c r="B36" s="50">
        <v>2989</v>
      </c>
      <c r="C36" s="50">
        <v>2964</v>
      </c>
      <c r="D36" s="50">
        <v>423</v>
      </c>
      <c r="E36" s="50">
        <v>216</v>
      </c>
      <c r="F36" s="100">
        <v>485</v>
      </c>
      <c r="G36" s="100">
        <v>273</v>
      </c>
      <c r="H36" s="50">
        <v>998</v>
      </c>
      <c r="I36" s="50">
        <v>470</v>
      </c>
      <c r="J36" s="56">
        <v>535</v>
      </c>
      <c r="K36" s="56">
        <v>330</v>
      </c>
      <c r="L36" s="48">
        <v>603</v>
      </c>
      <c r="M36" s="48">
        <v>332</v>
      </c>
      <c r="N36" s="48">
        <v>673</v>
      </c>
      <c r="O36" s="48">
        <v>478</v>
      </c>
      <c r="P36" s="48"/>
      <c r="Q36" s="48"/>
    </row>
    <row r="37" spans="1:17" ht="12.75">
      <c r="A37" s="78" t="s">
        <v>177</v>
      </c>
      <c r="B37" s="50">
        <v>2125</v>
      </c>
      <c r="C37" s="50">
        <v>1071</v>
      </c>
      <c r="D37" s="48">
        <v>388</v>
      </c>
      <c r="E37" s="48">
        <v>245</v>
      </c>
      <c r="F37" s="121">
        <v>475</v>
      </c>
      <c r="G37" s="121">
        <v>272</v>
      </c>
      <c r="H37" s="48">
        <v>824</v>
      </c>
      <c r="I37" s="48">
        <v>455</v>
      </c>
      <c r="J37" s="48">
        <v>450</v>
      </c>
      <c r="K37" s="48">
        <v>318</v>
      </c>
      <c r="L37" s="48">
        <v>601</v>
      </c>
      <c r="M37" s="48">
        <v>365</v>
      </c>
      <c r="N37" s="48">
        <v>673</v>
      </c>
      <c r="O37" s="48">
        <v>513</v>
      </c>
      <c r="P37" s="48"/>
      <c r="Q37" s="48"/>
    </row>
    <row r="38" spans="1:17" s="15" customFormat="1" ht="12.75">
      <c r="A38" s="78" t="s">
        <v>182</v>
      </c>
      <c r="B38" s="50">
        <v>2562</v>
      </c>
      <c r="C38" s="50">
        <v>1479</v>
      </c>
      <c r="D38" s="48">
        <v>483</v>
      </c>
      <c r="E38" s="48">
        <v>309</v>
      </c>
      <c r="F38" s="121">
        <v>540</v>
      </c>
      <c r="G38" s="121">
        <v>414</v>
      </c>
      <c r="H38" s="48">
        <v>765</v>
      </c>
      <c r="I38" s="48">
        <v>491</v>
      </c>
      <c r="J38" s="48">
        <v>428</v>
      </c>
      <c r="K38" s="48">
        <v>303</v>
      </c>
      <c r="L38" s="48">
        <v>636</v>
      </c>
      <c r="M38" s="48">
        <v>420</v>
      </c>
      <c r="N38" s="48">
        <v>701</v>
      </c>
      <c r="O38" s="48">
        <v>612</v>
      </c>
      <c r="P38" s="48"/>
      <c r="Q38" s="48"/>
    </row>
    <row r="39" spans="1:17" s="15" customFormat="1" ht="12.75">
      <c r="A39" s="78" t="s">
        <v>184</v>
      </c>
      <c r="B39" s="50">
        <v>2496</v>
      </c>
      <c r="C39" s="50">
        <v>1553</v>
      </c>
      <c r="D39" s="48">
        <v>538</v>
      </c>
      <c r="E39" s="48">
        <v>298</v>
      </c>
      <c r="F39" s="121">
        <v>658</v>
      </c>
      <c r="G39" s="121">
        <v>620</v>
      </c>
      <c r="H39" s="48"/>
      <c r="I39" s="48"/>
      <c r="J39" s="48">
        <v>451</v>
      </c>
      <c r="K39" s="48">
        <v>298</v>
      </c>
      <c r="L39" s="48">
        <v>702</v>
      </c>
      <c r="M39" s="48">
        <v>531</v>
      </c>
      <c r="N39" s="48">
        <v>762</v>
      </c>
      <c r="O39" s="48">
        <v>809</v>
      </c>
      <c r="P39" s="48"/>
      <c r="Q39" s="48"/>
    </row>
    <row r="40" spans="1:17" s="15" customFormat="1" ht="12.75">
      <c r="A40" s="78" t="s">
        <v>199</v>
      </c>
      <c r="B40" s="50">
        <v>2111</v>
      </c>
      <c r="C40" s="50">
        <v>1518</v>
      </c>
      <c r="D40" s="48">
        <v>519</v>
      </c>
      <c r="E40" s="48">
        <v>376</v>
      </c>
      <c r="F40" s="121"/>
      <c r="G40" s="121"/>
      <c r="H40" s="48"/>
      <c r="I40" s="48"/>
      <c r="J40" s="48">
        <v>486</v>
      </c>
      <c r="K40" s="48">
        <v>358</v>
      </c>
      <c r="L40" s="48">
        <v>830</v>
      </c>
      <c r="M40" s="48">
        <v>656</v>
      </c>
      <c r="N40" s="48"/>
      <c r="O40" s="48"/>
      <c r="P40" s="48"/>
      <c r="Q40" s="48"/>
    </row>
    <row r="41" spans="1:17" ht="15">
      <c r="A41" s="78" t="s">
        <v>243</v>
      </c>
      <c r="B41" s="146">
        <v>1895</v>
      </c>
      <c r="C41" s="146">
        <v>1384</v>
      </c>
      <c r="D41" s="146">
        <v>582</v>
      </c>
      <c r="E41" s="147">
        <v>383</v>
      </c>
      <c r="F41" s="52"/>
      <c r="G41" s="52"/>
      <c r="H41" s="135"/>
      <c r="I41" s="135"/>
      <c r="J41" s="148">
        <v>415</v>
      </c>
      <c r="K41" s="148">
        <v>324</v>
      </c>
      <c r="L41" s="135"/>
      <c r="M41" s="135"/>
      <c r="N41" s="144"/>
      <c r="O41" s="144"/>
      <c r="P41" s="135"/>
      <c r="Q41" s="135"/>
    </row>
    <row r="42" spans="1:17" s="15" customFormat="1" ht="15">
      <c r="A42" s="78" t="s">
        <v>242</v>
      </c>
      <c r="B42" s="146">
        <v>1860</v>
      </c>
      <c r="C42" s="146">
        <v>1268</v>
      </c>
      <c r="D42" s="146">
        <v>767</v>
      </c>
      <c r="E42" s="146">
        <v>431</v>
      </c>
      <c r="F42" s="121"/>
      <c r="G42" s="121"/>
      <c r="H42" s="121"/>
      <c r="I42" s="121"/>
      <c r="J42" s="148">
        <v>528</v>
      </c>
      <c r="K42" s="148">
        <v>474</v>
      </c>
      <c r="L42" s="121"/>
      <c r="M42" s="121"/>
      <c r="N42" s="148"/>
      <c r="O42" s="148"/>
      <c r="P42" s="146"/>
      <c r="Q42" s="146"/>
    </row>
    <row r="43" spans="1:17" s="15" customFormat="1" ht="15">
      <c r="A43" s="78" t="s">
        <v>251</v>
      </c>
      <c r="B43" s="146">
        <v>1855</v>
      </c>
      <c r="C43" s="146">
        <v>1314</v>
      </c>
      <c r="D43" s="146">
        <v>833</v>
      </c>
      <c r="E43" s="146">
        <v>602</v>
      </c>
      <c r="F43" s="121"/>
      <c r="G43" s="121"/>
      <c r="H43" s="121"/>
      <c r="I43" s="121"/>
      <c r="J43" s="148">
        <v>571</v>
      </c>
      <c r="K43" s="148">
        <v>514</v>
      </c>
      <c r="L43" s="121"/>
      <c r="M43" s="121"/>
      <c r="N43" s="148"/>
      <c r="O43" s="148"/>
      <c r="P43" s="146">
        <v>1513</v>
      </c>
      <c r="Q43" s="146">
        <v>554</v>
      </c>
    </row>
    <row r="44" spans="1:17" s="15" customFormat="1" ht="15">
      <c r="A44" s="78" t="s">
        <v>266</v>
      </c>
      <c r="B44" s="149">
        <v>1912</v>
      </c>
      <c r="C44" s="149">
        <v>1498</v>
      </c>
      <c r="D44" s="149">
        <v>1074</v>
      </c>
      <c r="E44" s="149">
        <v>885</v>
      </c>
      <c r="F44" s="122"/>
      <c r="G44" s="122"/>
      <c r="H44" s="122"/>
      <c r="I44" s="122"/>
      <c r="J44" s="148">
        <v>616</v>
      </c>
      <c r="K44" s="148">
        <v>556</v>
      </c>
      <c r="L44" s="122">
        <v>836</v>
      </c>
      <c r="M44" s="122">
        <v>369</v>
      </c>
      <c r="N44" s="150"/>
      <c r="O44" s="150"/>
      <c r="P44" s="146">
        <v>1210</v>
      </c>
      <c r="Q44" s="146">
        <v>511</v>
      </c>
    </row>
    <row r="45" spans="1:17" s="15" customFormat="1" ht="15">
      <c r="A45" s="78" t="s">
        <v>299</v>
      </c>
      <c r="B45" s="146">
        <v>1849</v>
      </c>
      <c r="C45" s="146">
        <v>1432</v>
      </c>
      <c r="D45" s="146">
        <v>1281</v>
      </c>
      <c r="E45" s="146">
        <v>935</v>
      </c>
      <c r="F45" s="122"/>
      <c r="G45" s="122"/>
      <c r="H45" s="122"/>
      <c r="I45" s="122"/>
      <c r="J45" s="148">
        <v>734</v>
      </c>
      <c r="K45" s="148">
        <v>404</v>
      </c>
      <c r="L45" s="122">
        <v>835</v>
      </c>
      <c r="M45" s="122">
        <v>445</v>
      </c>
      <c r="N45" s="148">
        <v>891</v>
      </c>
      <c r="O45" s="148">
        <v>593</v>
      </c>
      <c r="P45" s="146"/>
      <c r="Q45" s="146"/>
    </row>
    <row r="46" spans="1:17" s="15" customFormat="1" ht="15">
      <c r="A46" s="78" t="s">
        <v>356</v>
      </c>
      <c r="B46" s="224">
        <v>1816</v>
      </c>
      <c r="C46" s="224">
        <v>1400</v>
      </c>
      <c r="D46" s="224">
        <v>781</v>
      </c>
      <c r="E46" s="224">
        <v>375</v>
      </c>
      <c r="F46" s="224"/>
      <c r="G46" s="224"/>
      <c r="H46" s="122"/>
      <c r="I46" s="122"/>
      <c r="J46" s="225">
        <v>641</v>
      </c>
      <c r="K46" s="225">
        <v>555</v>
      </c>
      <c r="L46" s="122">
        <v>855</v>
      </c>
      <c r="M46" s="122">
        <v>559</v>
      </c>
      <c r="N46" s="225">
        <v>768</v>
      </c>
      <c r="O46" s="225">
        <v>555</v>
      </c>
      <c r="P46" s="146"/>
      <c r="Q46" s="146"/>
    </row>
    <row r="47" spans="1:17" s="15" customFormat="1" ht="15">
      <c r="A47" s="78" t="s">
        <v>372</v>
      </c>
      <c r="B47" s="224">
        <v>1916</v>
      </c>
      <c r="C47" s="224">
        <v>1507</v>
      </c>
      <c r="D47" s="224">
        <v>718</v>
      </c>
      <c r="E47" s="224">
        <v>350</v>
      </c>
      <c r="F47" s="122">
        <v>626</v>
      </c>
      <c r="G47" s="122">
        <v>309</v>
      </c>
      <c r="H47" s="122"/>
      <c r="I47" s="122"/>
      <c r="J47" s="225">
        <v>767</v>
      </c>
      <c r="K47" s="225">
        <v>424</v>
      </c>
      <c r="L47" s="122">
        <v>710</v>
      </c>
      <c r="M47" s="122">
        <v>414</v>
      </c>
      <c r="N47" s="225">
        <v>772</v>
      </c>
      <c r="O47" s="225">
        <v>583</v>
      </c>
      <c r="P47" s="146"/>
      <c r="Q47" s="146"/>
    </row>
    <row r="48" spans="1:17" s="15" customFormat="1" ht="15">
      <c r="A48" s="78" t="s">
        <v>374</v>
      </c>
      <c r="B48" s="224">
        <v>2238</v>
      </c>
      <c r="C48" s="224">
        <v>2162</v>
      </c>
      <c r="D48" s="224">
        <v>577</v>
      </c>
      <c r="E48" s="224">
        <v>275</v>
      </c>
      <c r="F48" s="224">
        <v>610</v>
      </c>
      <c r="G48" s="224">
        <v>287</v>
      </c>
      <c r="H48" s="122"/>
      <c r="I48" s="122"/>
      <c r="J48" s="225">
        <v>637</v>
      </c>
      <c r="K48" s="225">
        <v>328</v>
      </c>
      <c r="L48" s="148">
        <v>734</v>
      </c>
      <c r="M48" s="148">
        <v>417</v>
      </c>
      <c r="N48" s="225">
        <v>785</v>
      </c>
      <c r="O48" s="225">
        <v>629</v>
      </c>
      <c r="P48" s="146"/>
      <c r="Q48" s="146"/>
    </row>
    <row r="49" spans="1:17" s="15" customFormat="1" ht="15">
      <c r="A49" s="78" t="s">
        <v>425</v>
      </c>
      <c r="B49" s="224">
        <v>2196</v>
      </c>
      <c r="C49" s="224">
        <v>1921</v>
      </c>
      <c r="D49" s="224">
        <v>492</v>
      </c>
      <c r="E49" s="224">
        <v>229</v>
      </c>
      <c r="F49" s="224">
        <v>517</v>
      </c>
      <c r="G49" s="224">
        <v>267</v>
      </c>
      <c r="H49" s="122"/>
      <c r="I49" s="122"/>
      <c r="J49" s="225">
        <v>476</v>
      </c>
      <c r="K49" s="225">
        <v>301</v>
      </c>
      <c r="L49" s="148">
        <v>730.5</v>
      </c>
      <c r="M49" s="148">
        <v>453.5</v>
      </c>
      <c r="N49" s="224">
        <v>730</v>
      </c>
      <c r="O49" s="224">
        <v>479</v>
      </c>
      <c r="P49" s="146"/>
      <c r="Q49" s="146"/>
    </row>
    <row r="50" spans="1:17" ht="12.75">
      <c r="A50" s="400" t="s">
        <v>119</v>
      </c>
      <c r="B50" s="400"/>
      <c r="C50" s="48"/>
      <c r="D50" s="48"/>
      <c r="E50" s="48"/>
      <c r="F50" s="48"/>
      <c r="G50" s="48"/>
      <c r="H50" s="48"/>
      <c r="I50" s="48"/>
      <c r="J50" s="48"/>
      <c r="K50" s="48"/>
      <c r="L50" s="48"/>
      <c r="M50" s="48"/>
      <c r="N50" s="48"/>
      <c r="O50" s="48"/>
      <c r="P50" s="48"/>
      <c r="Q50" s="48"/>
    </row>
    <row r="51" spans="1:17" ht="12.75">
      <c r="A51" s="392"/>
      <c r="B51" s="392"/>
      <c r="C51" s="392"/>
      <c r="D51" s="392"/>
      <c r="E51" s="392"/>
      <c r="F51" s="392"/>
      <c r="G51" s="135"/>
      <c r="H51" s="135"/>
      <c r="I51" s="135"/>
      <c r="J51" s="135"/>
      <c r="K51" s="135"/>
      <c r="L51" s="135"/>
      <c r="M51" s="135"/>
      <c r="N51" s="135"/>
      <c r="O51" s="135"/>
      <c r="P51" s="135"/>
      <c r="Q51" s="135"/>
    </row>
    <row r="52" spans="1:17" ht="12.75">
      <c r="A52" s="52"/>
      <c r="B52" s="135"/>
      <c r="C52" s="135"/>
      <c r="D52" s="135"/>
      <c r="E52" s="106"/>
      <c r="F52" s="135"/>
      <c r="G52" s="135"/>
      <c r="H52" s="135"/>
      <c r="I52" s="135"/>
      <c r="J52" s="135"/>
      <c r="K52" s="135"/>
      <c r="L52" s="135"/>
      <c r="M52" s="135"/>
      <c r="N52" s="135"/>
      <c r="O52" s="135"/>
      <c r="P52" s="135"/>
      <c r="Q52" s="135"/>
    </row>
    <row r="53" spans="1:17" ht="12.75">
      <c r="A53" s="52"/>
      <c r="B53" s="135"/>
      <c r="C53" s="135"/>
      <c r="D53" s="135"/>
      <c r="E53" s="135"/>
      <c r="F53" s="135"/>
      <c r="G53" s="135"/>
      <c r="H53" s="135"/>
      <c r="I53" s="135"/>
      <c r="J53" s="135"/>
      <c r="K53" s="135"/>
      <c r="L53" s="135"/>
      <c r="M53" s="135"/>
      <c r="N53" s="135"/>
      <c r="O53" s="135"/>
      <c r="P53" s="135"/>
      <c r="Q53" s="135"/>
    </row>
    <row r="54" spans="1:17" ht="12.75">
      <c r="A54" s="52"/>
      <c r="B54" s="135"/>
      <c r="C54" s="135"/>
      <c r="D54" s="135"/>
      <c r="E54" s="135"/>
      <c r="F54" s="135"/>
      <c r="G54" s="135"/>
      <c r="H54" s="135"/>
      <c r="I54" s="135"/>
      <c r="J54" s="135"/>
      <c r="K54" s="135"/>
      <c r="L54" s="135"/>
      <c r="M54" s="135"/>
      <c r="N54" s="135"/>
      <c r="O54" s="135"/>
      <c r="P54" s="135"/>
      <c r="Q54" s="135"/>
    </row>
    <row r="55" spans="1:13" ht="12.75">
      <c r="A55" s="52"/>
      <c r="B55" s="23"/>
      <c r="C55" s="23"/>
      <c r="D55" s="23"/>
      <c r="E55" s="23"/>
      <c r="F55" s="23"/>
      <c r="G55" s="23"/>
      <c r="H55" s="23"/>
      <c r="I55" s="23"/>
      <c r="J55" s="23"/>
      <c r="K55" s="23"/>
      <c r="L55" s="23"/>
      <c r="M55" s="23"/>
    </row>
    <row r="56" spans="1:13" ht="12.75">
      <c r="A56" s="52"/>
      <c r="B56" s="23"/>
      <c r="C56" s="23"/>
      <c r="D56" s="23"/>
      <c r="E56" s="23"/>
      <c r="F56" s="23"/>
      <c r="G56" s="23"/>
      <c r="H56" s="23"/>
      <c r="I56" s="23"/>
      <c r="J56" s="23"/>
      <c r="K56" s="23"/>
      <c r="L56" s="23"/>
      <c r="M56" s="23"/>
    </row>
    <row r="57" spans="1:13" ht="12.75">
      <c r="A57" s="52"/>
      <c r="B57" s="23"/>
      <c r="C57" s="23"/>
      <c r="D57" s="23"/>
      <c r="E57" s="23"/>
      <c r="F57" s="23"/>
      <c r="G57" s="23"/>
      <c r="H57" s="23"/>
      <c r="I57" s="23"/>
      <c r="J57" s="23"/>
      <c r="K57" s="23"/>
      <c r="L57" s="23"/>
      <c r="M57" s="23"/>
    </row>
  </sheetData>
  <sheetProtection/>
  <mergeCells count="15">
    <mergeCell ref="P6:Q6"/>
    <mergeCell ref="A6:A7"/>
    <mergeCell ref="J6:K6"/>
    <mergeCell ref="N6:O6"/>
    <mergeCell ref="L6:M6"/>
    <mergeCell ref="A51:F51"/>
    <mergeCell ref="A50:B50"/>
    <mergeCell ref="B6:C6"/>
    <mergeCell ref="D6:E6"/>
    <mergeCell ref="F6:G6"/>
    <mergeCell ref="A1:Q1"/>
    <mergeCell ref="A2:Q2"/>
    <mergeCell ref="A3:Q3"/>
    <mergeCell ref="A4:Q4"/>
    <mergeCell ref="H6:I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1"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N18" sqref="N18"/>
    </sheetView>
  </sheetViews>
  <sheetFormatPr defaultColWidth="11.421875" defaultRowHeight="15"/>
  <sheetData>
    <row r="1" spans="1:10" ht="15">
      <c r="A1" s="113"/>
      <c r="B1" s="113"/>
      <c r="C1" s="113"/>
      <c r="D1" s="113"/>
      <c r="E1" s="113"/>
      <c r="F1" s="113"/>
      <c r="G1" s="113"/>
      <c r="H1" s="113"/>
      <c r="I1" s="113"/>
      <c r="J1" s="113"/>
    </row>
    <row r="2" spans="1:10" ht="15">
      <c r="A2" s="113"/>
      <c r="B2" s="113"/>
      <c r="C2" s="113"/>
      <c r="D2" s="113"/>
      <c r="E2" s="113"/>
      <c r="F2" s="113"/>
      <c r="G2" s="113"/>
      <c r="H2" s="113"/>
      <c r="I2" s="113"/>
      <c r="J2" s="113"/>
    </row>
    <row r="3" spans="1:10" ht="15">
      <c r="A3" s="113"/>
      <c r="B3" s="113"/>
      <c r="C3" s="113"/>
      <c r="D3" s="113"/>
      <c r="E3" s="113"/>
      <c r="F3" s="113"/>
      <c r="G3" s="113"/>
      <c r="H3" s="113"/>
      <c r="I3" s="113"/>
      <c r="J3" s="113"/>
    </row>
    <row r="4" spans="1:10" ht="15">
      <c r="A4" s="113"/>
      <c r="B4" s="113"/>
      <c r="C4" s="113"/>
      <c r="D4" s="113"/>
      <c r="E4" s="113"/>
      <c r="F4" s="113"/>
      <c r="G4" s="113"/>
      <c r="H4" s="113"/>
      <c r="I4" s="113"/>
      <c r="J4" s="113"/>
    </row>
    <row r="5" spans="1:10" ht="15">
      <c r="A5" s="113"/>
      <c r="B5" s="113"/>
      <c r="C5" s="113"/>
      <c r="D5" s="113"/>
      <c r="E5" s="113"/>
      <c r="F5" s="113"/>
      <c r="G5" s="113"/>
      <c r="H5" s="113"/>
      <c r="I5" s="113"/>
      <c r="J5" s="113"/>
    </row>
    <row r="6" spans="1:10" ht="15">
      <c r="A6" s="113"/>
      <c r="B6" s="113"/>
      <c r="C6" s="113"/>
      <c r="D6" s="113"/>
      <c r="E6" s="113"/>
      <c r="F6" s="113"/>
      <c r="G6" s="113"/>
      <c r="H6" s="113"/>
      <c r="I6" s="113"/>
      <c r="J6" s="113"/>
    </row>
    <row r="7" spans="1:10" ht="15">
      <c r="A7" s="113"/>
      <c r="B7" s="113"/>
      <c r="C7" s="113"/>
      <c r="D7" s="113"/>
      <c r="E7" s="113"/>
      <c r="F7" s="113"/>
      <c r="G7" s="113"/>
      <c r="H7" s="113"/>
      <c r="I7" s="113"/>
      <c r="J7" s="113"/>
    </row>
    <row r="8" spans="1:10" ht="15">
      <c r="A8" s="113"/>
      <c r="B8" s="113"/>
      <c r="C8" s="113"/>
      <c r="D8" s="113"/>
      <c r="E8" s="113"/>
      <c r="F8" s="113"/>
      <c r="G8" s="113"/>
      <c r="H8" s="113"/>
      <c r="I8" s="113"/>
      <c r="J8" s="113"/>
    </row>
    <row r="9" spans="1:10" ht="15">
      <c r="A9" s="113"/>
      <c r="B9" s="113"/>
      <c r="C9" s="113"/>
      <c r="D9" s="113"/>
      <c r="E9" s="113"/>
      <c r="F9" s="113"/>
      <c r="G9" s="113"/>
      <c r="H9" s="113"/>
      <c r="I9" s="113"/>
      <c r="J9" s="113"/>
    </row>
    <row r="10" spans="1:10" ht="15">
      <c r="A10" s="113"/>
      <c r="B10" s="113"/>
      <c r="C10" s="113"/>
      <c r="D10" s="113"/>
      <c r="E10" s="113"/>
      <c r="F10" s="113"/>
      <c r="G10" s="113"/>
      <c r="H10" s="113"/>
      <c r="I10" s="113"/>
      <c r="J10" s="113"/>
    </row>
    <row r="11" spans="1:10" ht="15">
      <c r="A11" s="113"/>
      <c r="B11" s="113"/>
      <c r="C11" s="113"/>
      <c r="D11" s="113"/>
      <c r="E11" s="113"/>
      <c r="F11" s="113"/>
      <c r="G11" s="113"/>
      <c r="H11" s="113"/>
      <c r="I11" s="113"/>
      <c r="J11" s="113"/>
    </row>
    <row r="12" spans="1:10" ht="15">
      <c r="A12" s="113"/>
      <c r="B12" s="113"/>
      <c r="C12" s="113"/>
      <c r="D12" s="113"/>
      <c r="E12" s="113"/>
      <c r="F12" s="113"/>
      <c r="G12" s="113"/>
      <c r="H12" s="113"/>
      <c r="I12" s="113"/>
      <c r="J12" s="113"/>
    </row>
    <row r="13" spans="1:10" ht="15">
      <c r="A13" s="113"/>
      <c r="B13" s="113"/>
      <c r="C13" s="113"/>
      <c r="D13" s="113"/>
      <c r="E13" s="113"/>
      <c r="F13" s="113"/>
      <c r="G13" s="113"/>
      <c r="H13" s="113"/>
      <c r="I13" s="113"/>
      <c r="J13" s="113"/>
    </row>
    <row r="14" spans="1:10" ht="15">
      <c r="A14" s="113"/>
      <c r="B14" s="113"/>
      <c r="C14" s="113"/>
      <c r="D14" s="113"/>
      <c r="E14" s="113"/>
      <c r="F14" s="113"/>
      <c r="G14" s="113"/>
      <c r="H14" s="113"/>
      <c r="I14" s="113"/>
      <c r="J14" s="113"/>
    </row>
    <row r="15" spans="1:10" ht="15">
      <c r="A15" s="113"/>
      <c r="B15" s="113"/>
      <c r="C15" s="113"/>
      <c r="D15" s="113"/>
      <c r="E15" s="113"/>
      <c r="F15" s="113"/>
      <c r="G15" s="113"/>
      <c r="H15" s="113"/>
      <c r="I15" s="113"/>
      <c r="J15" s="113"/>
    </row>
    <row r="16" spans="1:10" ht="15">
      <c r="A16" s="113"/>
      <c r="B16" s="113"/>
      <c r="C16" s="113"/>
      <c r="D16" s="113"/>
      <c r="E16" s="113"/>
      <c r="F16" s="113"/>
      <c r="G16" s="113"/>
      <c r="H16" s="113"/>
      <c r="I16" s="113"/>
      <c r="J16" s="113"/>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93"/>
  <sheetViews>
    <sheetView view="pageBreakPreview" zoomScaleSheetLayoutView="100" zoomScalePageLayoutView="0" workbookViewId="0" topLeftCell="A1">
      <selection activeCell="N1" sqref="N1"/>
    </sheetView>
  </sheetViews>
  <sheetFormatPr defaultColWidth="11.421875" defaultRowHeight="15"/>
  <cols>
    <col min="1" max="1" width="23.8515625" style="0" customWidth="1"/>
  </cols>
  <sheetData>
    <row r="1" spans="1:13" ht="15">
      <c r="A1" s="113"/>
      <c r="B1" s="113"/>
      <c r="C1" s="113"/>
      <c r="D1" s="113"/>
      <c r="E1" s="113"/>
      <c r="F1" s="113"/>
      <c r="G1" s="113"/>
      <c r="H1" s="113"/>
      <c r="I1" s="113"/>
      <c r="J1" s="113"/>
      <c r="K1" s="113"/>
      <c r="L1" s="113"/>
      <c r="M1" s="113"/>
    </row>
    <row r="2" spans="1:13" ht="15">
      <c r="A2" s="113"/>
      <c r="B2" s="113"/>
      <c r="C2" s="113"/>
      <c r="D2" s="113"/>
      <c r="E2" s="369" t="s">
        <v>211</v>
      </c>
      <c r="F2" s="369"/>
      <c r="G2" s="369"/>
      <c r="H2" s="369"/>
      <c r="I2" s="113"/>
      <c r="J2" s="113"/>
      <c r="K2" s="113"/>
      <c r="L2" s="113"/>
      <c r="M2" s="113"/>
    </row>
    <row r="3" spans="1:13" ht="15">
      <c r="A3" s="113"/>
      <c r="B3" s="113"/>
      <c r="C3" s="113"/>
      <c r="D3" s="113"/>
      <c r="E3" s="113"/>
      <c r="F3" s="113"/>
      <c r="G3" s="113"/>
      <c r="H3" s="113"/>
      <c r="I3" s="113"/>
      <c r="J3" s="113"/>
      <c r="K3" s="113"/>
      <c r="L3" s="113"/>
      <c r="M3" s="113"/>
    </row>
    <row r="4" spans="1:13" ht="15">
      <c r="A4" s="138"/>
      <c r="B4" s="138"/>
      <c r="C4" s="138"/>
      <c r="D4" s="138"/>
      <c r="E4" s="138"/>
      <c r="F4" s="138"/>
      <c r="G4" s="138"/>
      <c r="H4" s="138"/>
      <c r="I4" s="138"/>
      <c r="J4" s="138"/>
      <c r="K4" s="138"/>
      <c r="L4" s="138"/>
      <c r="M4" s="113"/>
    </row>
    <row r="5" spans="1:13" ht="15">
      <c r="A5" s="374" t="s">
        <v>116</v>
      </c>
      <c r="B5" s="402" t="s">
        <v>163</v>
      </c>
      <c r="C5" s="402"/>
      <c r="D5" s="402"/>
      <c r="E5" s="402"/>
      <c r="F5" s="402"/>
      <c r="G5" s="402"/>
      <c r="H5" s="402"/>
      <c r="I5" s="402"/>
      <c r="J5" s="402"/>
      <c r="K5" s="402"/>
      <c r="L5" s="402"/>
      <c r="M5" s="151"/>
    </row>
    <row r="6" spans="1:13" ht="15">
      <c r="A6" s="376"/>
      <c r="B6" s="152">
        <v>2000</v>
      </c>
      <c r="C6" s="152">
        <v>2001</v>
      </c>
      <c r="D6" s="152">
        <v>2002</v>
      </c>
      <c r="E6" s="152">
        <v>2003</v>
      </c>
      <c r="F6" s="152">
        <v>2004</v>
      </c>
      <c r="G6" s="152">
        <v>2005</v>
      </c>
      <c r="H6" s="152">
        <v>2006</v>
      </c>
      <c r="I6" s="152">
        <v>2007</v>
      </c>
      <c r="J6" s="152">
        <v>2008</v>
      </c>
      <c r="K6" s="152">
        <v>2009</v>
      </c>
      <c r="L6" s="152">
        <v>2010</v>
      </c>
      <c r="M6" s="153">
        <v>2011</v>
      </c>
    </row>
    <row r="7" spans="1:13" ht="15">
      <c r="A7" s="154"/>
      <c r="B7" s="154"/>
      <c r="C7" s="154"/>
      <c r="D7" s="154"/>
      <c r="E7" s="154"/>
      <c r="F7" s="154"/>
      <c r="G7" s="154"/>
      <c r="H7" s="154"/>
      <c r="I7" s="154"/>
      <c r="J7" s="154"/>
      <c r="K7" s="154"/>
      <c r="L7" s="154"/>
      <c r="M7" s="138"/>
    </row>
    <row r="8" spans="1:13" ht="15">
      <c r="A8" s="135" t="s">
        <v>151</v>
      </c>
      <c r="B8" s="155">
        <v>800</v>
      </c>
      <c r="C8" s="155">
        <v>850</v>
      </c>
      <c r="D8" s="155">
        <v>1220</v>
      </c>
      <c r="E8" s="155">
        <v>1280</v>
      </c>
      <c r="F8" s="155">
        <v>1320</v>
      </c>
      <c r="G8" s="156">
        <v>1360</v>
      </c>
      <c r="H8" s="155">
        <v>3820</v>
      </c>
      <c r="I8" s="155">
        <v>5664</v>
      </c>
      <c r="J8" s="156">
        <v>5953</v>
      </c>
      <c r="K8" s="157">
        <v>6779</v>
      </c>
      <c r="L8" s="157">
        <v>7876</v>
      </c>
      <c r="M8" s="158">
        <v>8460</v>
      </c>
    </row>
    <row r="9" spans="1:13" ht="15">
      <c r="A9" s="159" t="s">
        <v>162</v>
      </c>
      <c r="B9" s="159"/>
      <c r="C9" s="159"/>
      <c r="D9" s="159"/>
      <c r="E9" s="159"/>
      <c r="F9" s="159"/>
      <c r="G9" s="159"/>
      <c r="H9" s="159"/>
      <c r="I9" s="159"/>
      <c r="J9" s="159"/>
      <c r="K9" s="159"/>
      <c r="L9" s="159"/>
      <c r="M9" s="160"/>
    </row>
    <row r="10" spans="1:13" ht="15">
      <c r="A10" s="135"/>
      <c r="B10" s="135"/>
      <c r="C10" s="135"/>
      <c r="D10" s="135"/>
      <c r="E10" s="135"/>
      <c r="F10" s="135"/>
      <c r="G10" s="135"/>
      <c r="H10" s="135"/>
      <c r="I10" s="135"/>
      <c r="J10" s="135"/>
      <c r="K10" s="135"/>
      <c r="L10" s="135"/>
      <c r="M10" s="161"/>
    </row>
    <row r="11" spans="1:13" ht="15">
      <c r="A11" s="374" t="s">
        <v>116</v>
      </c>
      <c r="B11" s="402" t="s">
        <v>167</v>
      </c>
      <c r="C11" s="402"/>
      <c r="D11" s="402"/>
      <c r="E11" s="402"/>
      <c r="F11" s="402"/>
      <c r="G11" s="402"/>
      <c r="H11" s="402"/>
      <c r="I11" s="402"/>
      <c r="J11" s="402"/>
      <c r="K11" s="402"/>
      <c r="L11" s="402"/>
      <c r="M11" s="160"/>
    </row>
    <row r="12" spans="1:13" ht="15">
      <c r="A12" s="376"/>
      <c r="B12" s="162">
        <v>2000</v>
      </c>
      <c r="C12" s="162">
        <v>2001</v>
      </c>
      <c r="D12" s="162">
        <v>2002</v>
      </c>
      <c r="E12" s="162">
        <v>2003</v>
      </c>
      <c r="F12" s="162">
        <v>2004</v>
      </c>
      <c r="G12" s="162">
        <v>2005</v>
      </c>
      <c r="H12" s="162">
        <v>2006</v>
      </c>
      <c r="I12" s="162">
        <v>2007</v>
      </c>
      <c r="J12" s="162">
        <v>2008</v>
      </c>
      <c r="K12" s="162">
        <v>2009</v>
      </c>
      <c r="L12" s="162">
        <v>2010</v>
      </c>
      <c r="M12" s="153">
        <v>2011</v>
      </c>
    </row>
    <row r="13" spans="1:13" ht="15">
      <c r="A13" s="135"/>
      <c r="B13" s="135"/>
      <c r="C13" s="135"/>
      <c r="D13" s="135"/>
      <c r="E13" s="135"/>
      <c r="F13" s="135"/>
      <c r="G13" s="135"/>
      <c r="H13" s="135"/>
      <c r="I13" s="135"/>
      <c r="J13" s="135"/>
      <c r="K13" s="135"/>
      <c r="L13" s="135"/>
      <c r="M13" s="138"/>
    </row>
    <row r="14" spans="1:13" ht="15">
      <c r="A14" s="135" t="s">
        <v>151</v>
      </c>
      <c r="B14" s="163">
        <v>4800</v>
      </c>
      <c r="C14" s="163">
        <v>5253.065465881537</v>
      </c>
      <c r="D14" s="163">
        <v>8010.4112029293865</v>
      </c>
      <c r="E14" s="163">
        <v>8211.351378098867</v>
      </c>
      <c r="F14" s="163">
        <v>12667.187886585183</v>
      </c>
      <c r="G14" s="163">
        <v>17336.671779900043</v>
      </c>
      <c r="H14" s="163">
        <v>23705.715275372357</v>
      </c>
      <c r="I14" s="163">
        <v>28597.27844029887</v>
      </c>
      <c r="J14" s="163">
        <v>47893.71072294521</v>
      </c>
      <c r="K14" s="163">
        <v>57514.2560245435</v>
      </c>
      <c r="L14" s="163">
        <v>76386.36251175216</v>
      </c>
      <c r="M14" s="164">
        <v>101147</v>
      </c>
    </row>
    <row r="15" spans="1:13" ht="15">
      <c r="A15" s="159" t="s">
        <v>164</v>
      </c>
      <c r="B15" s="159"/>
      <c r="C15" s="159"/>
      <c r="D15" s="159"/>
      <c r="E15" s="159"/>
      <c r="F15" s="159"/>
      <c r="G15" s="159"/>
      <c r="H15" s="159"/>
      <c r="I15" s="159"/>
      <c r="J15" s="159"/>
      <c r="K15" s="159"/>
      <c r="L15" s="159"/>
      <c r="M15" s="151"/>
    </row>
    <row r="16" spans="1:13" ht="15">
      <c r="A16" s="135"/>
      <c r="B16" s="135"/>
      <c r="C16" s="135"/>
      <c r="D16" s="135"/>
      <c r="E16" s="135"/>
      <c r="F16" s="135"/>
      <c r="G16" s="135"/>
      <c r="H16" s="135"/>
      <c r="I16" s="135"/>
      <c r="J16" s="135"/>
      <c r="K16" s="135"/>
      <c r="L16" s="135"/>
      <c r="M16" s="113"/>
    </row>
    <row r="17" spans="1:13" ht="15">
      <c r="A17" s="135"/>
      <c r="B17" s="135"/>
      <c r="C17" s="135"/>
      <c r="D17" s="135"/>
      <c r="E17" s="135"/>
      <c r="F17" s="135"/>
      <c r="G17" s="135"/>
      <c r="H17" s="135"/>
      <c r="I17" s="135"/>
      <c r="J17" s="135"/>
      <c r="K17" s="135"/>
      <c r="L17" s="135"/>
      <c r="M17" s="113"/>
    </row>
    <row r="18" spans="1:13" ht="15">
      <c r="A18" s="135"/>
      <c r="B18" s="135"/>
      <c r="C18" s="135"/>
      <c r="D18" s="135"/>
      <c r="E18" s="135"/>
      <c r="F18" s="135"/>
      <c r="G18" s="135"/>
      <c r="H18" s="135"/>
      <c r="I18" s="135"/>
      <c r="J18" s="135"/>
      <c r="K18" s="135"/>
      <c r="L18" s="135"/>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135"/>
      <c r="B41" s="135"/>
      <c r="C41" s="135"/>
      <c r="D41" s="135"/>
      <c r="E41" s="135"/>
      <c r="F41" s="135"/>
      <c r="G41" s="135"/>
      <c r="H41" s="135"/>
      <c r="I41" s="135"/>
      <c r="J41" s="135"/>
      <c r="K41" s="135"/>
      <c r="L41" s="135"/>
      <c r="M41" s="113"/>
    </row>
    <row r="42" spans="1:13" ht="15">
      <c r="A42" s="135"/>
      <c r="B42" s="135"/>
      <c r="C42" s="135"/>
      <c r="D42" s="135"/>
      <c r="E42" s="135"/>
      <c r="F42" s="135"/>
      <c r="G42" s="135"/>
      <c r="H42" s="135"/>
      <c r="I42" s="135"/>
      <c r="J42" s="135"/>
      <c r="K42" s="135"/>
      <c r="L42" s="135"/>
      <c r="M42" s="113"/>
    </row>
    <row r="43" spans="1:13" ht="15">
      <c r="A43" s="135"/>
      <c r="B43" s="135"/>
      <c r="C43" s="135"/>
      <c r="D43" s="135"/>
      <c r="E43" s="135"/>
      <c r="F43" s="135"/>
      <c r="G43" s="135"/>
      <c r="H43" s="135"/>
      <c r="I43" s="135"/>
      <c r="J43" s="135"/>
      <c r="K43" s="135"/>
      <c r="L43" s="135"/>
      <c r="M43" s="113"/>
    </row>
    <row r="44" spans="1:13" ht="15">
      <c r="A44" s="135"/>
      <c r="B44" s="135"/>
      <c r="C44" s="135"/>
      <c r="D44" s="135"/>
      <c r="E44" s="135"/>
      <c r="F44" s="135"/>
      <c r="G44" s="135"/>
      <c r="H44" s="135"/>
      <c r="I44" s="135"/>
      <c r="J44" s="135"/>
      <c r="K44" s="135"/>
      <c r="L44" s="135"/>
      <c r="M44" s="113"/>
    </row>
    <row r="45" spans="1:13" ht="15">
      <c r="A45" s="135"/>
      <c r="B45" s="135"/>
      <c r="C45" s="135"/>
      <c r="D45" s="135"/>
      <c r="E45" s="135"/>
      <c r="F45" s="135"/>
      <c r="G45" s="135"/>
      <c r="H45" s="135"/>
      <c r="I45" s="135"/>
      <c r="J45" s="135"/>
      <c r="K45" s="135"/>
      <c r="L45" s="135"/>
      <c r="M45" s="113"/>
    </row>
    <row r="46" spans="1:13" ht="15">
      <c r="A46" s="229"/>
      <c r="B46" s="229"/>
      <c r="C46" s="229"/>
      <c r="D46" s="229"/>
      <c r="E46" s="229"/>
      <c r="F46" s="229"/>
      <c r="G46" s="229"/>
      <c r="H46" s="229"/>
      <c r="I46" s="229"/>
      <c r="J46" s="229"/>
      <c r="K46" s="229"/>
      <c r="L46" s="229"/>
      <c r="M46" s="113"/>
    </row>
    <row r="47" spans="1:13" ht="15">
      <c r="A47" s="135"/>
      <c r="B47" s="135"/>
      <c r="C47" s="135"/>
      <c r="D47" s="135"/>
      <c r="E47" s="135"/>
      <c r="F47" s="135"/>
      <c r="G47" s="135"/>
      <c r="H47" s="135"/>
      <c r="I47" s="135"/>
      <c r="J47" s="135"/>
      <c r="K47" s="135"/>
      <c r="L47" s="135"/>
      <c r="M47" s="113"/>
    </row>
    <row r="48" spans="1:13" ht="15">
      <c r="A48" s="135"/>
      <c r="B48" s="135"/>
      <c r="C48" s="135"/>
      <c r="D48" s="135"/>
      <c r="E48" s="403" t="s">
        <v>156</v>
      </c>
      <c r="F48" s="403"/>
      <c r="G48" s="403"/>
      <c r="H48" s="403"/>
      <c r="I48" s="135"/>
      <c r="J48" s="135"/>
      <c r="K48" s="135"/>
      <c r="L48" s="135"/>
      <c r="M48" s="113"/>
    </row>
    <row r="49" spans="1:13" ht="15">
      <c r="A49" s="135"/>
      <c r="B49" s="135"/>
      <c r="C49" s="135"/>
      <c r="D49" s="135"/>
      <c r="E49" s="135"/>
      <c r="F49" s="135"/>
      <c r="G49" s="135"/>
      <c r="H49" s="135"/>
      <c r="I49" s="135"/>
      <c r="J49" s="135"/>
      <c r="K49" s="135"/>
      <c r="L49" s="135"/>
      <c r="M49" s="113"/>
    </row>
    <row r="50" spans="1:13" ht="15">
      <c r="A50" s="374" t="s">
        <v>116</v>
      </c>
      <c r="B50" s="402" t="s">
        <v>153</v>
      </c>
      <c r="C50" s="402"/>
      <c r="D50" s="402"/>
      <c r="E50" s="402"/>
      <c r="F50" s="402"/>
      <c r="G50" s="402"/>
      <c r="H50" s="402"/>
      <c r="I50" s="402"/>
      <c r="J50" s="402"/>
      <c r="K50" s="402"/>
      <c r="L50" s="402"/>
      <c r="M50" s="165"/>
    </row>
    <row r="51" spans="1:13" ht="15">
      <c r="A51" s="376"/>
      <c r="B51" s="162">
        <v>2000</v>
      </c>
      <c r="C51" s="162">
        <v>2001</v>
      </c>
      <c r="D51" s="162">
        <v>2002</v>
      </c>
      <c r="E51" s="162">
        <v>2003</v>
      </c>
      <c r="F51" s="162">
        <v>2004</v>
      </c>
      <c r="G51" s="162">
        <v>2005</v>
      </c>
      <c r="H51" s="162">
        <v>2006</v>
      </c>
      <c r="I51" s="162">
        <v>2007</v>
      </c>
      <c r="J51" s="162">
        <v>2008</v>
      </c>
      <c r="K51" s="162">
        <v>2009</v>
      </c>
      <c r="L51" s="162">
        <v>2010</v>
      </c>
      <c r="M51" s="162">
        <v>2011</v>
      </c>
    </row>
    <row r="52" spans="1:13" ht="15">
      <c r="A52" s="135" t="s">
        <v>155</v>
      </c>
      <c r="B52" s="163">
        <v>4800</v>
      </c>
      <c r="C52" s="163">
        <v>5253.065465881537</v>
      </c>
      <c r="D52" s="163">
        <v>8010.4112029293865</v>
      </c>
      <c r="E52" s="163">
        <v>8211.351378098867</v>
      </c>
      <c r="F52" s="163">
        <v>12667.187886585183</v>
      </c>
      <c r="G52" s="163">
        <v>17336.671779900043</v>
      </c>
      <c r="H52" s="163">
        <v>23705.715275372357</v>
      </c>
      <c r="I52" s="163">
        <v>28597.27844029887</v>
      </c>
      <c r="J52" s="163">
        <v>47893.71072294521</v>
      </c>
      <c r="K52" s="163">
        <v>57514.2560245435</v>
      </c>
      <c r="L52" s="163">
        <v>76386.36251175216</v>
      </c>
      <c r="M52" s="163">
        <v>101147</v>
      </c>
    </row>
    <row r="53" spans="1:13" ht="15">
      <c r="A53" s="50" t="s">
        <v>178</v>
      </c>
      <c r="B53" s="166">
        <v>4041.841</v>
      </c>
      <c r="C53" s="166">
        <v>4423.343</v>
      </c>
      <c r="D53" s="166">
        <v>6357.947</v>
      </c>
      <c r="E53" s="166">
        <v>6410.191</v>
      </c>
      <c r="F53" s="166">
        <v>10104.442</v>
      </c>
      <c r="G53" s="166">
        <v>11938.038</v>
      </c>
      <c r="H53" s="166">
        <v>15432.593</v>
      </c>
      <c r="I53" s="166">
        <v>20872.322</v>
      </c>
      <c r="J53" s="166">
        <v>35330.215</v>
      </c>
      <c r="K53" s="166">
        <v>38506.044</v>
      </c>
      <c r="L53" s="166">
        <v>55011.49</v>
      </c>
      <c r="M53" s="167">
        <v>73741</v>
      </c>
    </row>
    <row r="54" spans="1:13" ht="15">
      <c r="A54" s="168" t="s">
        <v>179</v>
      </c>
      <c r="B54" s="158">
        <v>0</v>
      </c>
      <c r="C54" s="158">
        <v>0</v>
      </c>
      <c r="D54" s="158">
        <v>387.2</v>
      </c>
      <c r="E54" s="158">
        <v>504.1</v>
      </c>
      <c r="F54" s="158">
        <v>561.9</v>
      </c>
      <c r="G54" s="158">
        <v>2660.2</v>
      </c>
      <c r="H54" s="158">
        <v>4528.6</v>
      </c>
      <c r="I54" s="158">
        <v>3207.8</v>
      </c>
      <c r="J54" s="158">
        <v>4998.3</v>
      </c>
      <c r="K54" s="158">
        <v>9923.4</v>
      </c>
      <c r="L54" s="158">
        <v>9309</v>
      </c>
      <c r="M54" s="158">
        <v>27406</v>
      </c>
    </row>
    <row r="55" spans="1:13" ht="15">
      <c r="A55" s="112" t="s">
        <v>168</v>
      </c>
      <c r="B55" s="112"/>
      <c r="C55" s="112"/>
      <c r="D55" s="112"/>
      <c r="E55" s="112"/>
      <c r="F55" s="112"/>
      <c r="G55" s="112"/>
      <c r="H55" s="112"/>
      <c r="I55" s="112"/>
      <c r="J55" s="112"/>
      <c r="K55" s="112"/>
      <c r="L55" s="112"/>
      <c r="M55" s="113"/>
    </row>
    <row r="56" spans="1:13" ht="15">
      <c r="A56" s="112"/>
      <c r="B56" s="112"/>
      <c r="C56" s="112"/>
      <c r="D56" s="112"/>
      <c r="E56" s="112"/>
      <c r="F56" s="112"/>
      <c r="G56" s="112"/>
      <c r="H56" s="112"/>
      <c r="I56" s="112"/>
      <c r="J56" s="112"/>
      <c r="K56" s="112"/>
      <c r="L56" s="112"/>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13"/>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5"/>
      <c r="B71" s="135"/>
      <c r="C71" s="135"/>
      <c r="D71" s="135"/>
      <c r="E71" s="135"/>
      <c r="F71" s="135"/>
      <c r="G71" s="135"/>
      <c r="H71" s="135"/>
      <c r="I71" s="135"/>
      <c r="J71" s="135"/>
      <c r="K71" s="135"/>
      <c r="L71" s="135"/>
      <c r="M71" s="113"/>
    </row>
    <row r="72" spans="1:13" ht="15">
      <c r="A72" s="135"/>
      <c r="B72" s="135"/>
      <c r="C72" s="135"/>
      <c r="D72" s="135"/>
      <c r="E72" s="135"/>
      <c r="F72" s="135"/>
      <c r="G72" s="135"/>
      <c r="H72" s="135"/>
      <c r="I72" s="135"/>
      <c r="J72" s="135"/>
      <c r="K72" s="135"/>
      <c r="L72" s="135"/>
      <c r="M72" s="113"/>
    </row>
    <row r="73" spans="1:13" ht="15">
      <c r="A73" s="135"/>
      <c r="B73" s="135"/>
      <c r="C73" s="135"/>
      <c r="D73" s="135"/>
      <c r="E73" s="135"/>
      <c r="F73" s="135"/>
      <c r="G73" s="135"/>
      <c r="H73" s="135"/>
      <c r="I73" s="135"/>
      <c r="J73" s="135"/>
      <c r="K73" s="135"/>
      <c r="L73" s="135"/>
      <c r="M73" s="113"/>
    </row>
    <row r="74" spans="1:13" ht="15">
      <c r="A74" s="135"/>
      <c r="B74" s="135"/>
      <c r="C74" s="135"/>
      <c r="D74" s="135"/>
      <c r="E74" s="135"/>
      <c r="F74" s="135"/>
      <c r="G74" s="135"/>
      <c r="H74" s="135"/>
      <c r="I74" s="135"/>
      <c r="J74" s="135"/>
      <c r="K74" s="135"/>
      <c r="L74" s="135"/>
      <c r="M74" s="113"/>
    </row>
    <row r="75" spans="1:13" ht="15">
      <c r="A75" s="135"/>
      <c r="B75" s="135"/>
      <c r="C75" s="135"/>
      <c r="D75" s="135"/>
      <c r="E75" s="135"/>
      <c r="F75" s="135"/>
      <c r="G75" s="135"/>
      <c r="H75" s="135"/>
      <c r="I75" s="135"/>
      <c r="J75" s="135"/>
      <c r="K75" s="135"/>
      <c r="L75" s="135"/>
      <c r="M75" s="113"/>
    </row>
    <row r="76" spans="1:13" ht="15">
      <c r="A76" s="135"/>
      <c r="B76" s="135"/>
      <c r="C76" s="135"/>
      <c r="D76" s="135"/>
      <c r="E76" s="135"/>
      <c r="F76" s="135"/>
      <c r="G76" s="135"/>
      <c r="H76" s="135"/>
      <c r="I76" s="135"/>
      <c r="J76" s="135"/>
      <c r="K76" s="135"/>
      <c r="L76" s="135"/>
      <c r="M76" s="113"/>
    </row>
    <row r="77" spans="1:13" ht="15">
      <c r="A77" s="135"/>
      <c r="B77" s="135"/>
      <c r="C77" s="135"/>
      <c r="D77" s="135"/>
      <c r="E77" s="135"/>
      <c r="F77" s="135"/>
      <c r="G77" s="135"/>
      <c r="H77" s="135"/>
      <c r="I77" s="135"/>
      <c r="J77" s="135"/>
      <c r="K77" s="135"/>
      <c r="L77" s="135"/>
      <c r="M77" s="113"/>
    </row>
    <row r="78" spans="1:13" ht="15">
      <c r="A78" s="138"/>
      <c r="B78" s="138"/>
      <c r="C78" s="138"/>
      <c r="D78" s="138"/>
      <c r="E78" s="138"/>
      <c r="F78" s="138"/>
      <c r="G78" s="138"/>
      <c r="H78" s="138"/>
      <c r="I78" s="138"/>
      <c r="J78" s="138"/>
      <c r="K78" s="138"/>
      <c r="L78" s="138"/>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row r="92" spans="1:13" ht="15">
      <c r="A92" s="113"/>
      <c r="B92" s="113"/>
      <c r="C92" s="113"/>
      <c r="D92" s="113"/>
      <c r="E92" s="113"/>
      <c r="F92" s="113"/>
      <c r="G92" s="113"/>
      <c r="H92" s="113"/>
      <c r="I92" s="113"/>
      <c r="J92" s="113"/>
      <c r="K92" s="113"/>
      <c r="L92" s="113"/>
      <c r="M92" s="113"/>
    </row>
    <row r="93" spans="1:13" ht="15">
      <c r="A93" s="113"/>
      <c r="B93" s="113"/>
      <c r="C93" s="113"/>
      <c r="D93" s="113"/>
      <c r="E93" s="113"/>
      <c r="F93" s="113"/>
      <c r="G93" s="113"/>
      <c r="H93" s="113"/>
      <c r="I93" s="113"/>
      <c r="J93" s="113"/>
      <c r="K93" s="113"/>
      <c r="L93" s="113"/>
      <c r="M93" s="113"/>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7" bottom="0.37" header="0.17" footer="0.31496062992125984"/>
  <pageSetup fitToHeight="3" fitToWidth="1"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4"/>
  <sheetViews>
    <sheetView view="pageBreakPreview" zoomScaleSheetLayoutView="100" zoomScalePageLayoutView="0" workbookViewId="0" topLeftCell="A1">
      <selection activeCell="N1" sqref="N1"/>
    </sheetView>
  </sheetViews>
  <sheetFormatPr defaultColWidth="11.421875" defaultRowHeight="15"/>
  <cols>
    <col min="1" max="1" width="13.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369" t="s">
        <v>204</v>
      </c>
      <c r="F2" s="369"/>
      <c r="G2" s="369"/>
      <c r="H2" s="369"/>
      <c r="I2" s="113"/>
      <c r="J2" s="113"/>
      <c r="K2" s="113"/>
      <c r="L2" s="113"/>
      <c r="M2" s="113"/>
    </row>
    <row r="3" spans="1:13" ht="15">
      <c r="A3" s="113"/>
      <c r="B3" s="113"/>
      <c r="C3" s="113"/>
      <c r="D3" s="113"/>
      <c r="E3" s="113"/>
      <c r="F3" s="113"/>
      <c r="G3" s="113"/>
      <c r="H3" s="113"/>
      <c r="I3" s="113"/>
      <c r="J3" s="113"/>
      <c r="K3" s="113"/>
      <c r="L3" s="113"/>
      <c r="M3" s="113"/>
    </row>
    <row r="4" spans="1:13" ht="15">
      <c r="A4" s="374" t="s">
        <v>116</v>
      </c>
      <c r="B4" s="402" t="s">
        <v>163</v>
      </c>
      <c r="C4" s="402"/>
      <c r="D4" s="402"/>
      <c r="E4" s="402"/>
      <c r="F4" s="402"/>
      <c r="G4" s="402"/>
      <c r="H4" s="402"/>
      <c r="I4" s="402"/>
      <c r="J4" s="402"/>
      <c r="K4" s="402"/>
      <c r="L4" s="402"/>
      <c r="M4" s="169"/>
    </row>
    <row r="5" spans="1:13" ht="15">
      <c r="A5" s="376"/>
      <c r="B5" s="152">
        <v>2000</v>
      </c>
      <c r="C5" s="152">
        <v>2001</v>
      </c>
      <c r="D5" s="152">
        <v>2002</v>
      </c>
      <c r="E5" s="152">
        <v>2003</v>
      </c>
      <c r="F5" s="152">
        <v>2004</v>
      </c>
      <c r="G5" s="152">
        <v>2005</v>
      </c>
      <c r="H5" s="152">
        <v>2006</v>
      </c>
      <c r="I5" s="152">
        <v>2007</v>
      </c>
      <c r="J5" s="152">
        <v>2008</v>
      </c>
      <c r="K5" s="152">
        <v>2009</v>
      </c>
      <c r="L5" s="152">
        <v>2010</v>
      </c>
      <c r="M5" s="162">
        <v>2011</v>
      </c>
    </row>
    <row r="6" spans="1:13" ht="15">
      <c r="A6" s="154"/>
      <c r="B6" s="154"/>
      <c r="C6" s="154"/>
      <c r="D6" s="154"/>
      <c r="E6" s="154"/>
      <c r="F6" s="154"/>
      <c r="G6" s="154"/>
      <c r="H6" s="154"/>
      <c r="I6" s="154"/>
      <c r="J6" s="154"/>
      <c r="K6" s="154"/>
      <c r="L6" s="154"/>
      <c r="M6" s="169"/>
    </row>
    <row r="7" spans="1:13" ht="15">
      <c r="A7" s="135" t="s">
        <v>300</v>
      </c>
      <c r="B7" s="155">
        <v>5832</v>
      </c>
      <c r="C7" s="155">
        <v>6020</v>
      </c>
      <c r="D7" s="155">
        <v>6550</v>
      </c>
      <c r="E7" s="155">
        <v>6990</v>
      </c>
      <c r="F7" s="155">
        <v>7200</v>
      </c>
      <c r="G7" s="156">
        <v>7124.98</v>
      </c>
      <c r="H7" s="155">
        <v>7620.89</v>
      </c>
      <c r="I7" s="155">
        <v>9922.09</v>
      </c>
      <c r="J7" s="156">
        <v>10053.9</v>
      </c>
      <c r="K7" s="157">
        <v>12467.68</v>
      </c>
      <c r="L7" s="157">
        <v>13143.119999837352</v>
      </c>
      <c r="M7" s="170">
        <v>14928</v>
      </c>
    </row>
    <row r="8" spans="1:13" ht="15">
      <c r="A8" s="159" t="s">
        <v>152</v>
      </c>
      <c r="B8" s="159"/>
      <c r="C8" s="159"/>
      <c r="D8" s="159"/>
      <c r="E8" s="159"/>
      <c r="F8" s="159"/>
      <c r="G8" s="159"/>
      <c r="H8" s="159"/>
      <c r="I8" s="159"/>
      <c r="J8" s="159"/>
      <c r="K8" s="159"/>
      <c r="L8" s="159"/>
      <c r="M8" s="171"/>
    </row>
    <row r="9" spans="1:13" ht="15">
      <c r="A9" s="135"/>
      <c r="B9" s="135"/>
      <c r="C9" s="135"/>
      <c r="D9" s="135"/>
      <c r="E9" s="135"/>
      <c r="F9" s="135"/>
      <c r="G9" s="135"/>
      <c r="H9" s="135"/>
      <c r="I9" s="135"/>
      <c r="J9" s="135"/>
      <c r="K9" s="135"/>
      <c r="L9" s="135"/>
      <c r="M9" s="171"/>
    </row>
    <row r="10" spans="1:13" ht="15">
      <c r="A10" s="374" t="s">
        <v>116</v>
      </c>
      <c r="B10" s="402" t="s">
        <v>165</v>
      </c>
      <c r="C10" s="402"/>
      <c r="D10" s="402"/>
      <c r="E10" s="402"/>
      <c r="F10" s="402"/>
      <c r="G10" s="402"/>
      <c r="H10" s="402"/>
      <c r="I10" s="402"/>
      <c r="J10" s="402"/>
      <c r="K10" s="402"/>
      <c r="L10" s="402"/>
      <c r="M10" s="171"/>
    </row>
    <row r="11" spans="1:13" ht="15">
      <c r="A11" s="376"/>
      <c r="B11" s="162">
        <v>2000</v>
      </c>
      <c r="C11" s="162">
        <v>2001</v>
      </c>
      <c r="D11" s="162">
        <v>2002</v>
      </c>
      <c r="E11" s="162">
        <v>2003</v>
      </c>
      <c r="F11" s="162">
        <v>2004</v>
      </c>
      <c r="G11" s="162">
        <v>2005</v>
      </c>
      <c r="H11" s="162">
        <v>2006</v>
      </c>
      <c r="I11" s="162">
        <v>2007</v>
      </c>
      <c r="J11" s="162">
        <v>2008</v>
      </c>
      <c r="K11" s="162">
        <v>2009</v>
      </c>
      <c r="L11" s="162">
        <v>2010</v>
      </c>
      <c r="M11" s="162">
        <v>2011</v>
      </c>
    </row>
    <row r="12" spans="1:13" ht="15">
      <c r="A12" s="135"/>
      <c r="B12" s="135"/>
      <c r="C12" s="135"/>
      <c r="D12" s="135"/>
      <c r="E12" s="135"/>
      <c r="F12" s="135"/>
      <c r="G12" s="135"/>
      <c r="H12" s="135"/>
      <c r="I12" s="135"/>
      <c r="J12" s="135"/>
      <c r="K12" s="135"/>
      <c r="L12" s="135"/>
      <c r="M12" s="113"/>
    </row>
    <row r="13" spans="1:13" ht="15">
      <c r="A13" s="135" t="s">
        <v>11</v>
      </c>
      <c r="B13" s="163">
        <v>31000</v>
      </c>
      <c r="C13" s="163">
        <v>28000</v>
      </c>
      <c r="D13" s="163">
        <v>30000</v>
      </c>
      <c r="E13" s="163">
        <v>29000</v>
      </c>
      <c r="F13" s="163">
        <v>29500</v>
      </c>
      <c r="G13" s="163">
        <v>32000</v>
      </c>
      <c r="H13" s="163">
        <v>37917.040123458624</v>
      </c>
      <c r="I13" s="163">
        <v>43001.3008160287</v>
      </c>
      <c r="J13" s="163">
        <v>70364.49606866612</v>
      </c>
      <c r="K13" s="163">
        <v>41095.37418173652</v>
      </c>
      <c r="L13" s="163">
        <v>60355.75154420438</v>
      </c>
      <c r="M13" s="172">
        <v>85793</v>
      </c>
    </row>
    <row r="14" spans="1:13" ht="15">
      <c r="A14" s="159" t="s">
        <v>166</v>
      </c>
      <c r="B14" s="159"/>
      <c r="C14" s="159"/>
      <c r="D14" s="159"/>
      <c r="E14" s="159"/>
      <c r="F14" s="159"/>
      <c r="G14" s="159"/>
      <c r="H14" s="159"/>
      <c r="I14" s="159"/>
      <c r="J14" s="159"/>
      <c r="K14" s="159"/>
      <c r="L14" s="159"/>
      <c r="M14" s="151"/>
    </row>
    <row r="15" spans="1:13" ht="15">
      <c r="A15" s="135"/>
      <c r="B15" s="135"/>
      <c r="C15" s="135"/>
      <c r="D15" s="135"/>
      <c r="E15" s="135"/>
      <c r="F15" s="135"/>
      <c r="G15" s="135"/>
      <c r="H15" s="135"/>
      <c r="I15" s="135"/>
      <c r="J15" s="135"/>
      <c r="K15" s="135"/>
      <c r="L15" s="135"/>
      <c r="M15" s="113"/>
    </row>
    <row r="16" spans="1:13" ht="15">
      <c r="A16" s="135"/>
      <c r="B16" s="135"/>
      <c r="C16" s="135"/>
      <c r="D16" s="135"/>
      <c r="E16" s="135"/>
      <c r="F16" s="135"/>
      <c r="G16" s="135"/>
      <c r="H16" s="135"/>
      <c r="I16" s="135"/>
      <c r="J16" s="135"/>
      <c r="K16" s="135"/>
      <c r="L16" s="135"/>
      <c r="M16" s="113"/>
    </row>
    <row r="17" spans="1:13" ht="15">
      <c r="A17" s="135"/>
      <c r="B17" s="135"/>
      <c r="C17" s="135"/>
      <c r="D17" s="135"/>
      <c r="E17" s="135"/>
      <c r="F17" s="135"/>
      <c r="G17" s="135"/>
      <c r="H17" s="135"/>
      <c r="I17" s="135"/>
      <c r="J17" s="135"/>
      <c r="K17" s="135"/>
      <c r="L17" s="135"/>
      <c r="M17" s="113"/>
    </row>
    <row r="18" spans="1:13" ht="15">
      <c r="A18" s="135"/>
      <c r="B18" s="135"/>
      <c r="C18" s="135"/>
      <c r="D18" s="135"/>
      <c r="E18" s="135"/>
      <c r="F18" s="135"/>
      <c r="G18" s="135"/>
      <c r="H18" s="135"/>
      <c r="I18" s="135"/>
      <c r="J18" s="135"/>
      <c r="K18" s="135"/>
      <c r="L18" s="135"/>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229"/>
      <c r="B41" s="229"/>
      <c r="C41" s="229"/>
      <c r="D41" s="229"/>
      <c r="E41" s="229"/>
      <c r="F41" s="229"/>
      <c r="G41" s="229"/>
      <c r="H41" s="229"/>
      <c r="I41" s="229"/>
      <c r="J41" s="229"/>
      <c r="K41" s="229"/>
      <c r="L41" s="229"/>
      <c r="M41" s="113"/>
    </row>
    <row r="42" spans="1:13" ht="15">
      <c r="A42" s="135"/>
      <c r="B42" s="135"/>
      <c r="C42" s="135"/>
      <c r="D42" s="135"/>
      <c r="E42" s="135"/>
      <c r="F42" s="135"/>
      <c r="G42" s="135"/>
      <c r="H42" s="135"/>
      <c r="I42" s="135"/>
      <c r="J42" s="135"/>
      <c r="K42" s="135"/>
      <c r="L42" s="135"/>
      <c r="M42" s="113"/>
    </row>
    <row r="43" spans="1:13" ht="15">
      <c r="A43" s="135"/>
      <c r="B43" s="135"/>
      <c r="C43" s="135"/>
      <c r="D43" s="135"/>
      <c r="E43" s="369" t="s">
        <v>205</v>
      </c>
      <c r="F43" s="369"/>
      <c r="G43" s="369"/>
      <c r="H43" s="369"/>
      <c r="I43" s="135"/>
      <c r="J43" s="135"/>
      <c r="K43" s="135"/>
      <c r="L43" s="135"/>
      <c r="M43" s="113"/>
    </row>
    <row r="44" spans="1:13" ht="9" customHeight="1">
      <c r="A44" s="135"/>
      <c r="B44" s="135"/>
      <c r="C44" s="135"/>
      <c r="D44" s="135"/>
      <c r="E44" s="135"/>
      <c r="F44" s="135"/>
      <c r="G44" s="135"/>
      <c r="H44" s="135"/>
      <c r="I44" s="135"/>
      <c r="J44" s="135"/>
      <c r="K44" s="135"/>
      <c r="L44" s="135"/>
      <c r="M44" s="113"/>
    </row>
    <row r="45" spans="1:13" ht="15">
      <c r="A45" s="374" t="s">
        <v>116</v>
      </c>
      <c r="B45" s="402" t="s">
        <v>153</v>
      </c>
      <c r="C45" s="402"/>
      <c r="D45" s="402"/>
      <c r="E45" s="402"/>
      <c r="F45" s="402"/>
      <c r="G45" s="402"/>
      <c r="H45" s="402"/>
      <c r="I45" s="402"/>
      <c r="J45" s="402"/>
      <c r="K45" s="402"/>
      <c r="L45" s="402"/>
      <c r="M45" s="151"/>
    </row>
    <row r="46" spans="1:13" ht="15">
      <c r="A46" s="376"/>
      <c r="B46" s="162">
        <v>2000</v>
      </c>
      <c r="C46" s="162">
        <v>2001</v>
      </c>
      <c r="D46" s="162">
        <v>2002</v>
      </c>
      <c r="E46" s="162">
        <v>2003</v>
      </c>
      <c r="F46" s="162">
        <v>2004</v>
      </c>
      <c r="G46" s="162">
        <v>2005</v>
      </c>
      <c r="H46" s="162">
        <v>2006</v>
      </c>
      <c r="I46" s="162">
        <v>2007</v>
      </c>
      <c r="J46" s="162">
        <v>2008</v>
      </c>
      <c r="K46" s="162">
        <v>2009</v>
      </c>
      <c r="L46" s="162">
        <v>2010</v>
      </c>
      <c r="M46" s="162">
        <v>2011</v>
      </c>
    </row>
    <row r="47" spans="1:13" ht="15">
      <c r="A47" s="135" t="s">
        <v>155</v>
      </c>
      <c r="B47" s="163">
        <v>31000</v>
      </c>
      <c r="C47" s="163">
        <v>28000</v>
      </c>
      <c r="D47" s="163">
        <v>30000</v>
      </c>
      <c r="E47" s="163">
        <v>29000</v>
      </c>
      <c r="F47" s="163">
        <v>29500</v>
      </c>
      <c r="G47" s="163">
        <v>32000</v>
      </c>
      <c r="H47" s="163">
        <v>37917.040123458624</v>
      </c>
      <c r="I47" s="163">
        <v>43001.3008160287</v>
      </c>
      <c r="J47" s="163">
        <v>70364.49606866612</v>
      </c>
      <c r="K47" s="163">
        <v>41095.37418173652</v>
      </c>
      <c r="L47" s="163">
        <v>60355.75154420438</v>
      </c>
      <c r="M47" s="173">
        <v>85793</v>
      </c>
    </row>
    <row r="48" spans="1:13" ht="15">
      <c r="A48" s="168" t="s">
        <v>154</v>
      </c>
      <c r="B48" s="114">
        <v>6062.188</v>
      </c>
      <c r="C48" s="114">
        <v>7450.472</v>
      </c>
      <c r="D48" s="114">
        <v>12784.065</v>
      </c>
      <c r="E48" s="114">
        <v>12817.626</v>
      </c>
      <c r="F48" s="114">
        <v>11304.563</v>
      </c>
      <c r="G48" s="114">
        <v>17916.195</v>
      </c>
      <c r="H48" s="114">
        <v>22463.222</v>
      </c>
      <c r="I48" s="114">
        <v>26884.527</v>
      </c>
      <c r="J48" s="114">
        <v>51865.315</v>
      </c>
      <c r="K48" s="114">
        <v>23474.385</v>
      </c>
      <c r="L48" s="114">
        <v>44112.113</v>
      </c>
      <c r="M48" s="115">
        <v>64668</v>
      </c>
    </row>
    <row r="49" spans="1:13" ht="15">
      <c r="A49" s="135" t="s">
        <v>168</v>
      </c>
      <c r="B49" s="135"/>
      <c r="C49" s="135"/>
      <c r="D49" s="135"/>
      <c r="E49" s="135"/>
      <c r="F49" s="135"/>
      <c r="G49" s="135"/>
      <c r="H49" s="135"/>
      <c r="I49" s="135"/>
      <c r="J49" s="135"/>
      <c r="K49" s="135"/>
      <c r="L49" s="135"/>
      <c r="M49" s="113"/>
    </row>
    <row r="50" spans="1:13" ht="15">
      <c r="A50" s="135"/>
      <c r="B50" s="174"/>
      <c r="C50" s="174"/>
      <c r="D50" s="174"/>
      <c r="E50" s="174"/>
      <c r="F50" s="174"/>
      <c r="G50" s="174"/>
      <c r="H50" s="174"/>
      <c r="I50" s="174"/>
      <c r="J50" s="174"/>
      <c r="K50" s="174"/>
      <c r="L50" s="174"/>
      <c r="M50" s="174"/>
    </row>
    <row r="51" spans="1:13" ht="15">
      <c r="A51" s="135"/>
      <c r="B51" s="135"/>
      <c r="C51" s="135"/>
      <c r="D51" s="135"/>
      <c r="E51" s="135"/>
      <c r="F51" s="135"/>
      <c r="G51" s="135"/>
      <c r="H51" s="135"/>
      <c r="I51" s="135"/>
      <c r="J51" s="135"/>
      <c r="K51" s="135"/>
      <c r="L51" s="135"/>
      <c r="M51" s="113"/>
    </row>
    <row r="52" spans="1:13" ht="15">
      <c r="A52" s="135"/>
      <c r="B52" s="135"/>
      <c r="C52" s="135"/>
      <c r="D52" s="135"/>
      <c r="E52" s="135"/>
      <c r="F52" s="135"/>
      <c r="G52" s="135"/>
      <c r="H52" s="135"/>
      <c r="I52" s="135"/>
      <c r="J52" s="135"/>
      <c r="K52" s="135"/>
      <c r="L52" s="135"/>
      <c r="M52" s="113"/>
    </row>
    <row r="53" spans="1:13" ht="15">
      <c r="A53" s="135"/>
      <c r="B53" s="135"/>
      <c r="C53" s="135"/>
      <c r="D53" s="135"/>
      <c r="E53" s="135"/>
      <c r="F53" s="135"/>
      <c r="G53" s="135"/>
      <c r="H53" s="135"/>
      <c r="I53" s="135"/>
      <c r="J53" s="135"/>
      <c r="K53" s="135"/>
      <c r="L53" s="135"/>
      <c r="M53" s="113"/>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13"/>
    </row>
    <row r="56" spans="1:13" ht="15">
      <c r="A56" s="135"/>
      <c r="B56" s="135"/>
      <c r="C56" s="135"/>
      <c r="D56" s="135"/>
      <c r="E56" s="135"/>
      <c r="F56" s="135"/>
      <c r="G56" s="135"/>
      <c r="H56" s="135"/>
      <c r="I56" s="135"/>
      <c r="J56" s="135"/>
      <c r="K56" s="135"/>
      <c r="L56" s="135"/>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13"/>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8"/>
      <c r="B71" s="138"/>
      <c r="C71" s="138"/>
      <c r="D71" s="138"/>
      <c r="E71" s="138"/>
      <c r="F71" s="138"/>
      <c r="G71" s="138"/>
      <c r="H71" s="138"/>
      <c r="I71" s="138"/>
      <c r="J71" s="138"/>
      <c r="K71" s="138"/>
      <c r="L71" s="138"/>
      <c r="M71" s="113"/>
    </row>
    <row r="72" spans="1:13" ht="15">
      <c r="A72" s="113"/>
      <c r="B72" s="113"/>
      <c r="C72" s="113"/>
      <c r="D72" s="113"/>
      <c r="E72" s="113"/>
      <c r="F72" s="113"/>
      <c r="G72" s="113"/>
      <c r="H72" s="113"/>
      <c r="I72" s="113"/>
      <c r="J72" s="113"/>
      <c r="K72" s="113"/>
      <c r="L72" s="113"/>
      <c r="M72" s="113"/>
    </row>
    <row r="73" spans="1:13" ht="15">
      <c r="A73" s="113"/>
      <c r="B73" s="113"/>
      <c r="C73" s="113"/>
      <c r="D73" s="113"/>
      <c r="E73" s="113"/>
      <c r="F73" s="113"/>
      <c r="G73" s="113"/>
      <c r="H73" s="113"/>
      <c r="I73" s="113"/>
      <c r="J73" s="113"/>
      <c r="K73" s="113"/>
      <c r="L73" s="113"/>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sheetData>
  <sheetProtection/>
  <mergeCells count="8">
    <mergeCell ref="A45:A46"/>
    <mergeCell ref="B45:L45"/>
    <mergeCell ref="E43:H43"/>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88" r:id="rId2"/>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79">
      <selection activeCell="P84" sqref="P84"/>
    </sheetView>
  </sheetViews>
  <sheetFormatPr defaultColWidth="11.421875" defaultRowHeight="15"/>
  <cols>
    <col min="1" max="1" width="13.7109375" style="0" customWidth="1"/>
    <col min="2" max="13" width="8.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404" t="s">
        <v>338</v>
      </c>
      <c r="B3" s="404"/>
      <c r="C3" s="404"/>
      <c r="D3" s="404"/>
      <c r="E3" s="404"/>
      <c r="F3" s="404"/>
      <c r="G3" s="404"/>
      <c r="H3" s="404"/>
      <c r="I3" s="404"/>
      <c r="J3" s="404"/>
      <c r="K3" s="404"/>
      <c r="L3" s="404"/>
      <c r="M3" s="404"/>
    </row>
    <row r="4" spans="1:13" ht="15">
      <c r="A4" s="113"/>
      <c r="B4" s="113"/>
      <c r="C4" s="113"/>
      <c r="D4" s="113"/>
      <c r="E4" s="113"/>
      <c r="F4" s="113"/>
      <c r="G4" s="113"/>
      <c r="H4" s="113"/>
      <c r="I4" s="113"/>
      <c r="J4" s="113"/>
      <c r="K4" s="113"/>
      <c r="L4" s="113"/>
      <c r="M4" s="113"/>
    </row>
    <row r="5" spans="1:13" ht="15">
      <c r="A5" s="138"/>
      <c r="B5" s="138"/>
      <c r="C5" s="138"/>
      <c r="D5" s="138"/>
      <c r="E5" s="138"/>
      <c r="F5" s="138"/>
      <c r="G5" s="138"/>
      <c r="H5" s="138"/>
      <c r="I5" s="138"/>
      <c r="J5" s="138"/>
      <c r="K5" s="138"/>
      <c r="L5" s="138"/>
      <c r="M5" s="113"/>
    </row>
    <row r="6" spans="1:13" ht="15">
      <c r="A6" s="374" t="s">
        <v>116</v>
      </c>
      <c r="B6" s="402" t="s">
        <v>163</v>
      </c>
      <c r="C6" s="402"/>
      <c r="D6" s="402"/>
      <c r="E6" s="402"/>
      <c r="F6" s="402"/>
      <c r="G6" s="402"/>
      <c r="H6" s="402"/>
      <c r="I6" s="402"/>
      <c r="J6" s="402"/>
      <c r="K6" s="402"/>
      <c r="L6" s="402"/>
      <c r="M6" s="151"/>
    </row>
    <row r="7" spans="1:13" ht="15">
      <c r="A7" s="376"/>
      <c r="B7" s="152">
        <v>2000</v>
      </c>
      <c r="C7" s="152">
        <v>2001</v>
      </c>
      <c r="D7" s="152">
        <v>2002</v>
      </c>
      <c r="E7" s="152">
        <v>2003</v>
      </c>
      <c r="F7" s="152">
        <v>2004</v>
      </c>
      <c r="G7" s="152">
        <v>2005</v>
      </c>
      <c r="H7" s="152">
        <v>2006</v>
      </c>
      <c r="I7" s="152">
        <v>2007</v>
      </c>
      <c r="J7" s="152">
        <v>2008</v>
      </c>
      <c r="K7" s="152">
        <v>2009</v>
      </c>
      <c r="L7" s="152">
        <v>2010</v>
      </c>
      <c r="M7" s="153">
        <v>2011</v>
      </c>
    </row>
    <row r="8" spans="1:13" ht="15">
      <c r="A8" s="154"/>
      <c r="B8" s="154"/>
      <c r="C8" s="154"/>
      <c r="D8" s="154"/>
      <c r="E8" s="154"/>
      <c r="F8" s="154"/>
      <c r="G8" s="154"/>
      <c r="H8" s="154"/>
      <c r="I8" s="154"/>
      <c r="J8" s="154"/>
      <c r="K8" s="154"/>
      <c r="L8" s="154"/>
      <c r="M8" s="138"/>
    </row>
    <row r="9" spans="1:13" ht="15">
      <c r="A9" s="135" t="s">
        <v>333</v>
      </c>
      <c r="B9" s="155">
        <v>7058</v>
      </c>
      <c r="C9" s="155">
        <v>7200</v>
      </c>
      <c r="D9" s="155">
        <v>7600</v>
      </c>
      <c r="E9" s="155">
        <v>8150</v>
      </c>
      <c r="F9" s="155">
        <v>8485</v>
      </c>
      <c r="G9" s="156">
        <v>8474</v>
      </c>
      <c r="H9" s="155">
        <v>8486</v>
      </c>
      <c r="I9" s="155">
        <v>8437</v>
      </c>
      <c r="J9" s="156">
        <v>8061</v>
      </c>
      <c r="K9" s="157">
        <v>7352</v>
      </c>
      <c r="L9" s="157">
        <v>6209</v>
      </c>
      <c r="M9" s="158">
        <v>6047</v>
      </c>
    </row>
    <row r="10" spans="1:13" ht="15">
      <c r="A10" s="159" t="s">
        <v>162</v>
      </c>
      <c r="B10" s="159"/>
      <c r="C10" s="159"/>
      <c r="D10" s="159"/>
      <c r="E10" s="159"/>
      <c r="F10" s="159"/>
      <c r="G10" s="159"/>
      <c r="H10" s="159"/>
      <c r="I10" s="159"/>
      <c r="J10" s="159"/>
      <c r="K10" s="159"/>
      <c r="L10" s="159"/>
      <c r="M10" s="160"/>
    </row>
    <row r="11" spans="1:13" ht="15">
      <c r="A11" s="135"/>
      <c r="B11" s="135"/>
      <c r="C11" s="135"/>
      <c r="D11" s="135"/>
      <c r="E11" s="135"/>
      <c r="F11" s="135"/>
      <c r="G11" s="135"/>
      <c r="H11" s="135"/>
      <c r="I11" s="135"/>
      <c r="J11" s="135"/>
      <c r="K11" s="135"/>
      <c r="L11" s="135"/>
      <c r="M11" s="161"/>
    </row>
    <row r="12" spans="1:13" ht="15">
      <c r="A12" s="374" t="s">
        <v>116</v>
      </c>
      <c r="B12" s="402" t="s">
        <v>167</v>
      </c>
      <c r="C12" s="402"/>
      <c r="D12" s="402"/>
      <c r="E12" s="402"/>
      <c r="F12" s="402"/>
      <c r="G12" s="402"/>
      <c r="H12" s="402"/>
      <c r="I12" s="402"/>
      <c r="J12" s="402"/>
      <c r="K12" s="402"/>
      <c r="L12" s="402"/>
      <c r="M12" s="160"/>
    </row>
    <row r="13" spans="1:13" ht="15">
      <c r="A13" s="376"/>
      <c r="B13" s="162">
        <v>2000</v>
      </c>
      <c r="C13" s="162">
        <v>2001</v>
      </c>
      <c r="D13" s="162">
        <v>2002</v>
      </c>
      <c r="E13" s="162">
        <v>2003</v>
      </c>
      <c r="F13" s="162">
        <v>2004</v>
      </c>
      <c r="G13" s="162">
        <v>2005</v>
      </c>
      <c r="H13" s="162">
        <v>2006</v>
      </c>
      <c r="I13" s="162">
        <v>2007</v>
      </c>
      <c r="J13" s="162">
        <v>2008</v>
      </c>
      <c r="K13" s="162">
        <v>2009</v>
      </c>
      <c r="L13" s="162">
        <v>2010</v>
      </c>
      <c r="M13" s="153">
        <v>2011</v>
      </c>
    </row>
    <row r="14" spans="1:13" ht="15">
      <c r="A14" s="135"/>
      <c r="B14" s="135"/>
      <c r="C14" s="135"/>
      <c r="D14" s="135"/>
      <c r="E14" s="135"/>
      <c r="F14" s="135"/>
      <c r="G14" s="135"/>
      <c r="H14" s="135"/>
      <c r="I14" s="135"/>
      <c r="J14" s="135"/>
      <c r="K14" s="135"/>
      <c r="L14" s="135"/>
      <c r="M14" s="138"/>
    </row>
    <row r="15" spans="1:13" ht="15">
      <c r="A15" s="135" t="s">
        <v>334</v>
      </c>
      <c r="B15" s="163">
        <v>53854.028</v>
      </c>
      <c r="C15" s="163">
        <v>83140.848</v>
      </c>
      <c r="D15" s="163">
        <v>98457.01320000002</v>
      </c>
      <c r="E15" s="163">
        <v>112100.10360000002</v>
      </c>
      <c r="F15" s="163">
        <v>136610.6716</v>
      </c>
      <c r="G15" s="163">
        <v>127206.9108</v>
      </c>
      <c r="H15" s="163">
        <v>127859.77760000002</v>
      </c>
      <c r="I15" s="163">
        <v>168688.2644</v>
      </c>
      <c r="J15" s="163">
        <v>153114.2108</v>
      </c>
      <c r="K15" s="163">
        <v>157846.9644</v>
      </c>
      <c r="L15" s="163">
        <v>137460.4904</v>
      </c>
      <c r="M15" s="164">
        <v>163591.69640000002</v>
      </c>
    </row>
    <row r="16" spans="1:13" ht="15">
      <c r="A16" s="159" t="s">
        <v>164</v>
      </c>
      <c r="B16" s="159"/>
      <c r="C16" s="159"/>
      <c r="D16" s="159"/>
      <c r="E16" s="159"/>
      <c r="F16" s="159"/>
      <c r="G16" s="159"/>
      <c r="H16" s="159"/>
      <c r="I16" s="159"/>
      <c r="J16" s="159"/>
      <c r="K16" s="159"/>
      <c r="L16" s="159"/>
      <c r="M16" s="151"/>
    </row>
    <row r="17" spans="1:13" ht="15">
      <c r="A17" s="135"/>
      <c r="B17" s="135"/>
      <c r="C17" s="135"/>
      <c r="D17" s="135"/>
      <c r="E17" s="135"/>
      <c r="F17" s="135"/>
      <c r="G17" s="135"/>
      <c r="H17" s="135"/>
      <c r="I17" s="135"/>
      <c r="J17" s="135"/>
      <c r="K17" s="135"/>
      <c r="L17" s="135"/>
      <c r="M17" s="113"/>
    </row>
    <row r="18" spans="1:13" ht="15">
      <c r="A18" s="135"/>
      <c r="B18" s="135"/>
      <c r="C18" s="135"/>
      <c r="D18" s="135"/>
      <c r="E18" s="135"/>
      <c r="F18" s="135"/>
      <c r="G18" s="135"/>
      <c r="H18" s="135"/>
      <c r="I18" s="135"/>
      <c r="J18" s="135"/>
      <c r="K18" s="135"/>
      <c r="L18" s="135"/>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75" t="s">
        <v>335</v>
      </c>
      <c r="F35" s="175"/>
      <c r="G35" s="175"/>
      <c r="H35" s="175"/>
      <c r="I35" s="135"/>
      <c r="J35" s="135"/>
      <c r="K35" s="135"/>
      <c r="L35" s="135"/>
      <c r="M35" s="113"/>
    </row>
    <row r="36" spans="1:13" ht="15">
      <c r="A36" s="135"/>
      <c r="B36" s="135"/>
      <c r="C36" s="135"/>
      <c r="D36" s="135"/>
      <c r="E36" s="135"/>
      <c r="F36" s="135"/>
      <c r="G36" s="135"/>
      <c r="H36" s="135"/>
      <c r="I36" s="135"/>
      <c r="J36" s="135"/>
      <c r="K36" s="135"/>
      <c r="L36" s="135"/>
      <c r="M36" s="135"/>
    </row>
    <row r="37" spans="1:13" ht="15">
      <c r="A37" s="405" t="s">
        <v>116</v>
      </c>
      <c r="B37" s="406" t="s">
        <v>153</v>
      </c>
      <c r="C37" s="406"/>
      <c r="D37" s="406"/>
      <c r="E37" s="406"/>
      <c r="F37" s="406"/>
      <c r="G37" s="406"/>
      <c r="H37" s="406"/>
      <c r="I37" s="406"/>
      <c r="J37" s="406"/>
      <c r="K37" s="406"/>
      <c r="L37" s="406"/>
      <c r="M37" s="176"/>
    </row>
    <row r="38" spans="1:13" ht="15">
      <c r="A38" s="405"/>
      <c r="B38" s="177">
        <v>2000</v>
      </c>
      <c r="C38" s="177">
        <v>2001</v>
      </c>
      <c r="D38" s="177">
        <v>2002</v>
      </c>
      <c r="E38" s="177">
        <v>2003</v>
      </c>
      <c r="F38" s="177">
        <v>2004</v>
      </c>
      <c r="G38" s="177">
        <v>2005</v>
      </c>
      <c r="H38" s="177">
        <v>2006</v>
      </c>
      <c r="I38" s="177">
        <v>2007</v>
      </c>
      <c r="J38" s="177">
        <v>2008</v>
      </c>
      <c r="K38" s="177">
        <v>2009</v>
      </c>
      <c r="L38" s="177">
        <v>2010</v>
      </c>
      <c r="M38" s="177">
        <v>2011</v>
      </c>
    </row>
    <row r="39" spans="1:13" ht="15">
      <c r="A39" s="178" t="s">
        <v>155</v>
      </c>
      <c r="B39" s="179">
        <v>53854.028</v>
      </c>
      <c r="C39" s="179">
        <v>83140.848</v>
      </c>
      <c r="D39" s="179">
        <v>98457.01320000002</v>
      </c>
      <c r="E39" s="179">
        <v>112100.10360000002</v>
      </c>
      <c r="F39" s="179">
        <v>136610.6716</v>
      </c>
      <c r="G39" s="179">
        <v>127206.9108</v>
      </c>
      <c r="H39" s="179">
        <v>127859.77760000002</v>
      </c>
      <c r="I39" s="179">
        <v>168688.2644</v>
      </c>
      <c r="J39" s="179">
        <v>153114.2108</v>
      </c>
      <c r="K39" s="179">
        <v>157846.9644</v>
      </c>
      <c r="L39" s="179">
        <v>137460.4904</v>
      </c>
      <c r="M39" s="179">
        <v>163591.69640000002</v>
      </c>
    </row>
    <row r="40" spans="1:13" ht="15">
      <c r="A40" s="180" t="s">
        <v>336</v>
      </c>
      <c r="B40" s="181">
        <v>52676.6</v>
      </c>
      <c r="C40" s="181">
        <v>81610.8</v>
      </c>
      <c r="D40" s="181">
        <v>75893</v>
      </c>
      <c r="E40" s="181">
        <v>77137.8</v>
      </c>
      <c r="F40" s="181">
        <v>103191.4</v>
      </c>
      <c r="G40" s="181">
        <v>95032.4</v>
      </c>
      <c r="H40" s="181">
        <v>80156.3</v>
      </c>
      <c r="I40" s="181">
        <v>105054.9</v>
      </c>
      <c r="J40" s="181">
        <v>88816.4</v>
      </c>
      <c r="K40" s="181">
        <v>95057</v>
      </c>
      <c r="L40" s="181">
        <v>74398.6</v>
      </c>
      <c r="M40" s="181">
        <v>100926.7</v>
      </c>
    </row>
    <row r="41" spans="1:13" ht="15">
      <c r="A41" s="50" t="s">
        <v>168</v>
      </c>
      <c r="B41" s="50"/>
      <c r="C41" s="50"/>
      <c r="D41" s="50"/>
      <c r="E41" s="50"/>
      <c r="F41" s="50"/>
      <c r="G41" s="50"/>
      <c r="H41" s="50"/>
      <c r="I41" s="50"/>
      <c r="J41" s="50"/>
      <c r="K41" s="50"/>
      <c r="L41" s="50"/>
      <c r="M41" s="182"/>
    </row>
    <row r="42" spans="1:13" ht="15">
      <c r="A42" s="112"/>
      <c r="B42" s="112"/>
      <c r="C42" s="112"/>
      <c r="D42" s="112"/>
      <c r="E42" s="112"/>
      <c r="F42" s="112"/>
      <c r="G42" s="112"/>
      <c r="H42" s="112"/>
      <c r="I42" s="112"/>
      <c r="J42" s="112"/>
      <c r="K42" s="112"/>
      <c r="L42" s="112"/>
      <c r="M42" s="113"/>
    </row>
    <row r="43" spans="1:13" ht="15">
      <c r="A43" s="135"/>
      <c r="B43" s="135"/>
      <c r="C43" s="135"/>
      <c r="D43" s="135"/>
      <c r="E43" s="135"/>
      <c r="F43" s="135"/>
      <c r="G43" s="135"/>
      <c r="H43" s="135"/>
      <c r="I43" s="135"/>
      <c r="J43" s="135"/>
      <c r="K43" s="135"/>
      <c r="L43" s="135"/>
      <c r="M43" s="113"/>
    </row>
    <row r="44" spans="1:13" ht="15">
      <c r="A44" s="135"/>
      <c r="B44" s="135"/>
      <c r="C44" s="135"/>
      <c r="D44" s="135"/>
      <c r="E44" s="135"/>
      <c r="F44" s="135"/>
      <c r="G44" s="135"/>
      <c r="H44" s="135"/>
      <c r="I44" s="135"/>
      <c r="J44" s="135"/>
      <c r="K44" s="135"/>
      <c r="L44" s="135"/>
      <c r="M44" s="113"/>
    </row>
    <row r="45" spans="1:13" ht="15">
      <c r="A45" s="135"/>
      <c r="B45" s="135"/>
      <c r="C45" s="135"/>
      <c r="D45" s="135"/>
      <c r="E45" s="135"/>
      <c r="F45" s="135"/>
      <c r="G45" s="135"/>
      <c r="H45" s="135"/>
      <c r="I45" s="135"/>
      <c r="J45" s="135"/>
      <c r="K45" s="135"/>
      <c r="L45" s="135"/>
      <c r="M45" s="113"/>
    </row>
    <row r="46" spans="1:13" ht="15">
      <c r="A46" s="135"/>
      <c r="B46" s="135"/>
      <c r="C46" s="135"/>
      <c r="D46" s="135"/>
      <c r="E46" s="135"/>
      <c r="F46" s="135"/>
      <c r="G46" s="135"/>
      <c r="H46" s="135"/>
      <c r="I46" s="135"/>
      <c r="J46" s="135"/>
      <c r="K46" s="135"/>
      <c r="L46" s="135"/>
      <c r="M46" s="113"/>
    </row>
    <row r="47" spans="1:13" ht="15">
      <c r="A47" s="135"/>
      <c r="B47" s="135"/>
      <c r="C47" s="135"/>
      <c r="D47" s="135"/>
      <c r="E47" s="135"/>
      <c r="F47" s="135"/>
      <c r="G47" s="135"/>
      <c r="H47" s="135"/>
      <c r="I47" s="135"/>
      <c r="J47" s="135"/>
      <c r="K47" s="135"/>
      <c r="L47" s="135"/>
      <c r="M47" s="113"/>
    </row>
    <row r="48" spans="1:13" ht="15">
      <c r="A48" s="135"/>
      <c r="B48" s="135"/>
      <c r="C48" s="135"/>
      <c r="D48" s="135"/>
      <c r="E48" s="135"/>
      <c r="F48" s="135"/>
      <c r="G48" s="135"/>
      <c r="H48" s="135"/>
      <c r="I48" s="135"/>
      <c r="J48" s="135"/>
      <c r="K48" s="135"/>
      <c r="L48" s="135"/>
      <c r="M48" s="113"/>
    </row>
    <row r="49" spans="1:13" ht="15">
      <c r="A49" s="135"/>
      <c r="B49" s="135"/>
      <c r="C49" s="135"/>
      <c r="D49" s="135"/>
      <c r="E49" s="135"/>
      <c r="F49" s="135"/>
      <c r="G49" s="135"/>
      <c r="H49" s="135"/>
      <c r="I49" s="135"/>
      <c r="J49" s="135"/>
      <c r="K49" s="135"/>
      <c r="L49" s="135"/>
      <c r="M49" s="113"/>
    </row>
    <row r="50" spans="1:13" ht="15">
      <c r="A50" s="135"/>
      <c r="B50" s="135"/>
      <c r="C50" s="135"/>
      <c r="D50" s="135"/>
      <c r="E50" s="135"/>
      <c r="F50" s="135"/>
      <c r="G50" s="135"/>
      <c r="H50" s="135"/>
      <c r="I50" s="135"/>
      <c r="J50" s="135"/>
      <c r="K50" s="135"/>
      <c r="L50" s="135"/>
      <c r="M50" s="113"/>
    </row>
    <row r="51" spans="1:13" ht="15">
      <c r="A51" s="135"/>
      <c r="B51" s="135"/>
      <c r="C51" s="135"/>
      <c r="D51" s="135"/>
      <c r="E51" s="135"/>
      <c r="F51" s="135"/>
      <c r="G51" s="135"/>
      <c r="H51" s="135"/>
      <c r="I51" s="135"/>
      <c r="J51" s="135"/>
      <c r="K51" s="135"/>
      <c r="L51" s="135"/>
      <c r="M51" s="113"/>
    </row>
    <row r="52" spans="1:13" ht="15">
      <c r="A52" s="135"/>
      <c r="B52" s="135"/>
      <c r="C52" s="135"/>
      <c r="D52" s="135"/>
      <c r="E52" s="135"/>
      <c r="F52" s="135"/>
      <c r="G52" s="135"/>
      <c r="H52" s="135"/>
      <c r="I52" s="135"/>
      <c r="J52" s="135"/>
      <c r="K52" s="135"/>
      <c r="L52" s="135"/>
      <c r="M52" s="113"/>
    </row>
    <row r="53" spans="1:13" ht="15">
      <c r="A53" s="135"/>
      <c r="B53" s="135"/>
      <c r="C53" s="135"/>
      <c r="D53" s="135"/>
      <c r="E53" s="135"/>
      <c r="F53" s="135"/>
      <c r="G53" s="135"/>
      <c r="H53" s="135"/>
      <c r="I53" s="135"/>
      <c r="J53" s="135"/>
      <c r="K53" s="135"/>
      <c r="L53" s="135"/>
      <c r="M53" s="113"/>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13"/>
    </row>
    <row r="56" spans="1:13" ht="15">
      <c r="A56" s="135"/>
      <c r="B56" s="135"/>
      <c r="C56" s="135"/>
      <c r="D56" s="135"/>
      <c r="E56" s="135"/>
      <c r="F56" s="135"/>
      <c r="G56" s="135"/>
      <c r="H56" s="135"/>
      <c r="I56" s="135"/>
      <c r="J56" s="135"/>
      <c r="K56" s="135"/>
      <c r="L56" s="135"/>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13"/>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8"/>
      <c r="B64" s="138"/>
      <c r="C64" s="138"/>
      <c r="D64" s="138"/>
      <c r="E64" s="138"/>
      <c r="F64" s="138"/>
      <c r="G64" s="138"/>
      <c r="H64" s="138"/>
      <c r="I64" s="138"/>
      <c r="J64" s="138"/>
      <c r="K64" s="138"/>
      <c r="L64" s="138"/>
      <c r="M64" s="113"/>
    </row>
    <row r="65" spans="1:13" ht="15">
      <c r="A65" s="113"/>
      <c r="B65" s="113"/>
      <c r="C65" s="113"/>
      <c r="D65" s="113"/>
      <c r="E65" s="113"/>
      <c r="F65" s="113"/>
      <c r="G65" s="113"/>
      <c r="H65" s="113"/>
      <c r="I65" s="113"/>
      <c r="J65" s="113"/>
      <c r="K65" s="113"/>
      <c r="L65" s="113"/>
      <c r="M65" s="113"/>
    </row>
    <row r="66" spans="1:13" ht="15">
      <c r="A66" s="113"/>
      <c r="B66" s="113"/>
      <c r="C66" s="113"/>
      <c r="D66" s="113"/>
      <c r="E66" s="113"/>
      <c r="F66" s="113"/>
      <c r="G66" s="113"/>
      <c r="H66" s="113"/>
      <c r="I66" s="113"/>
      <c r="J66" s="113"/>
      <c r="K66" s="113"/>
      <c r="L66" s="113"/>
      <c r="M66" s="113"/>
    </row>
    <row r="67" spans="1:13" ht="15">
      <c r="A67" s="113"/>
      <c r="B67" s="113"/>
      <c r="C67" s="113"/>
      <c r="D67" s="113"/>
      <c r="E67" s="113"/>
      <c r="F67" s="113"/>
      <c r="G67" s="113"/>
      <c r="H67" s="113"/>
      <c r="I67" s="113"/>
      <c r="J67" s="113"/>
      <c r="K67" s="113"/>
      <c r="L67" s="113"/>
      <c r="M67" s="113"/>
    </row>
    <row r="68" spans="1:13" ht="15">
      <c r="A68" s="113"/>
      <c r="B68" s="113"/>
      <c r="C68" s="113"/>
      <c r="D68" s="113"/>
      <c r="E68" s="113"/>
      <c r="F68" s="113"/>
      <c r="G68" s="113"/>
      <c r="H68" s="113"/>
      <c r="I68" s="113"/>
      <c r="J68" s="113"/>
      <c r="K68" s="113"/>
      <c r="L68" s="113"/>
      <c r="M68" s="113"/>
    </row>
    <row r="69" spans="1:13" ht="15">
      <c r="A69" s="113"/>
      <c r="B69" s="113"/>
      <c r="C69" s="113"/>
      <c r="D69" s="113"/>
      <c r="E69" s="113"/>
      <c r="F69" s="113"/>
      <c r="G69" s="113"/>
      <c r="H69" s="113"/>
      <c r="I69" s="113"/>
      <c r="J69" s="113"/>
      <c r="K69" s="113"/>
      <c r="L69" s="113"/>
      <c r="M69" s="113"/>
    </row>
    <row r="70" spans="1:13" ht="15">
      <c r="A70" s="113"/>
      <c r="B70" s="113"/>
      <c r="C70" s="113"/>
      <c r="D70" s="113"/>
      <c r="E70" s="113"/>
      <c r="F70" s="113"/>
      <c r="G70" s="113"/>
      <c r="H70" s="113"/>
      <c r="I70" s="113"/>
      <c r="J70" s="113"/>
      <c r="K70" s="113"/>
      <c r="L70" s="113"/>
      <c r="M70" s="113"/>
    </row>
    <row r="71" spans="1:13" ht="15">
      <c r="A71" s="113"/>
      <c r="B71" s="113"/>
      <c r="C71" s="113"/>
      <c r="D71" s="113"/>
      <c r="E71" s="113"/>
      <c r="F71" s="113"/>
      <c r="G71" s="113"/>
      <c r="H71" s="113"/>
      <c r="I71" s="113"/>
      <c r="J71" s="113"/>
      <c r="K71" s="113"/>
      <c r="L71" s="113"/>
      <c r="M71" s="113"/>
    </row>
    <row r="72" spans="1:13" ht="15">
      <c r="A72" s="113"/>
      <c r="B72" s="113"/>
      <c r="C72" s="113"/>
      <c r="D72" s="113"/>
      <c r="E72" s="113"/>
      <c r="F72" s="113"/>
      <c r="G72" s="113"/>
      <c r="H72" s="113"/>
      <c r="I72" s="113"/>
      <c r="J72" s="113"/>
      <c r="K72" s="113"/>
      <c r="L72" s="113"/>
      <c r="M72" s="113"/>
    </row>
    <row r="73" spans="1:13" ht="15">
      <c r="A73" s="113"/>
      <c r="B73" s="113"/>
      <c r="C73" s="113"/>
      <c r="D73" s="113"/>
      <c r="E73" s="113"/>
      <c r="F73" s="113"/>
      <c r="G73" s="113"/>
      <c r="H73" s="113"/>
      <c r="I73" s="113"/>
      <c r="J73" s="113"/>
      <c r="K73" s="113"/>
      <c r="L73" s="113"/>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sheetData>
  <sheetProtection/>
  <mergeCells count="7">
    <mergeCell ref="A3:M3"/>
    <mergeCell ref="A37:A38"/>
    <mergeCell ref="B37:L37"/>
    <mergeCell ref="A6:A7"/>
    <mergeCell ref="B6:L6"/>
    <mergeCell ref="A12:A13"/>
    <mergeCell ref="B12:L12"/>
  </mergeCells>
  <printOptions/>
  <pageMargins left="0.7" right="0.7" top="0.75" bottom="0.75" header="0.3" footer="0.3"/>
  <pageSetup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73">
      <selection activeCell="O91" sqref="O91"/>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1.57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407" t="s">
        <v>202</v>
      </c>
      <c r="F2" s="407"/>
      <c r="G2" s="407"/>
      <c r="H2" s="407"/>
      <c r="I2" s="113"/>
      <c r="J2" s="113"/>
      <c r="K2" s="113"/>
      <c r="L2" s="113"/>
      <c r="M2" s="113"/>
    </row>
    <row r="3" spans="1:13" ht="15">
      <c r="A3" s="113"/>
      <c r="B3" s="113"/>
      <c r="C3" s="113"/>
      <c r="D3" s="113"/>
      <c r="E3" s="113"/>
      <c r="F3" s="113"/>
      <c r="G3" s="113"/>
      <c r="H3" s="113"/>
      <c r="I3" s="113"/>
      <c r="J3" s="113"/>
      <c r="K3" s="113"/>
      <c r="L3" s="113"/>
      <c r="M3" s="113"/>
    </row>
    <row r="4" spans="1:13" ht="15">
      <c r="A4" s="135"/>
      <c r="B4" s="135"/>
      <c r="C4" s="135"/>
      <c r="D4" s="135"/>
      <c r="E4" s="135"/>
      <c r="F4" s="135"/>
      <c r="G4" s="135"/>
      <c r="H4" s="135"/>
      <c r="I4" s="135"/>
      <c r="J4" s="135"/>
      <c r="K4" s="135"/>
      <c r="L4" s="135"/>
      <c r="M4" s="113"/>
    </row>
    <row r="5" spans="1:13" ht="15">
      <c r="A5" s="374" t="s">
        <v>116</v>
      </c>
      <c r="B5" s="402" t="s">
        <v>163</v>
      </c>
      <c r="C5" s="402"/>
      <c r="D5" s="402"/>
      <c r="E5" s="402"/>
      <c r="F5" s="402"/>
      <c r="G5" s="402"/>
      <c r="H5" s="402"/>
      <c r="I5" s="402"/>
      <c r="J5" s="402"/>
      <c r="K5" s="402"/>
      <c r="L5" s="402"/>
      <c r="M5" s="169"/>
    </row>
    <row r="6" spans="1:13" ht="15">
      <c r="A6" s="376"/>
      <c r="B6" s="152">
        <v>2000</v>
      </c>
      <c r="C6" s="152">
        <v>2001</v>
      </c>
      <c r="D6" s="152">
        <v>2002</v>
      </c>
      <c r="E6" s="152">
        <v>2003</v>
      </c>
      <c r="F6" s="152">
        <v>2004</v>
      </c>
      <c r="G6" s="152">
        <v>2005</v>
      </c>
      <c r="H6" s="152">
        <v>2006</v>
      </c>
      <c r="I6" s="152">
        <v>2007</v>
      </c>
      <c r="J6" s="152">
        <v>2008</v>
      </c>
      <c r="K6" s="152">
        <v>2009</v>
      </c>
      <c r="L6" s="152">
        <v>2010</v>
      </c>
      <c r="M6" s="162">
        <v>2011</v>
      </c>
    </row>
    <row r="7" spans="1:13" ht="15">
      <c r="A7" s="154"/>
      <c r="B7" s="154"/>
      <c r="C7" s="154"/>
      <c r="D7" s="154"/>
      <c r="E7" s="154"/>
      <c r="F7" s="154"/>
      <c r="G7" s="154"/>
      <c r="H7" s="154"/>
      <c r="I7" s="154"/>
      <c r="J7" s="154"/>
      <c r="K7" s="154"/>
      <c r="L7" s="154"/>
      <c r="M7" s="169"/>
    </row>
    <row r="8" spans="1:13" ht="15">
      <c r="A8" s="135" t="s">
        <v>4</v>
      </c>
      <c r="B8" s="183">
        <v>35790</v>
      </c>
      <c r="C8" s="183">
        <v>34715</v>
      </c>
      <c r="D8" s="183">
        <v>34865</v>
      </c>
      <c r="E8" s="183">
        <v>35410</v>
      </c>
      <c r="F8" s="183">
        <v>36095</v>
      </c>
      <c r="G8" s="184">
        <v>34819.5</v>
      </c>
      <c r="H8" s="183">
        <v>35247.16</v>
      </c>
      <c r="I8" s="183">
        <v>34972.17</v>
      </c>
      <c r="J8" s="184">
        <v>34962.69</v>
      </c>
      <c r="K8" s="185">
        <v>35075.36</v>
      </c>
      <c r="L8" s="185">
        <v>35029.30997912113</v>
      </c>
      <c r="M8" s="186">
        <v>35682</v>
      </c>
    </row>
    <row r="9" spans="1:13" ht="15">
      <c r="A9" s="187" t="s">
        <v>216</v>
      </c>
      <c r="B9" s="187"/>
      <c r="C9" s="187"/>
      <c r="D9" s="187"/>
      <c r="E9" s="159"/>
      <c r="F9" s="159"/>
      <c r="G9" s="159"/>
      <c r="H9" s="159"/>
      <c r="I9" s="159"/>
      <c r="J9" s="159"/>
      <c r="K9" s="159"/>
      <c r="L9" s="159"/>
      <c r="M9" s="171"/>
    </row>
    <row r="10" spans="1:13" ht="15">
      <c r="A10" s="135"/>
      <c r="B10" s="135"/>
      <c r="C10" s="135"/>
      <c r="D10" s="135"/>
      <c r="E10" s="135"/>
      <c r="F10" s="135"/>
      <c r="G10" s="135"/>
      <c r="H10" s="135"/>
      <c r="I10" s="135"/>
      <c r="J10" s="135"/>
      <c r="K10" s="135"/>
      <c r="L10" s="135"/>
      <c r="M10" s="171"/>
    </row>
    <row r="11" spans="1:13" ht="15">
      <c r="A11" s="374" t="s">
        <v>116</v>
      </c>
      <c r="B11" s="402" t="s">
        <v>169</v>
      </c>
      <c r="C11" s="402"/>
      <c r="D11" s="402"/>
      <c r="E11" s="402"/>
      <c r="F11" s="402"/>
      <c r="G11" s="402"/>
      <c r="H11" s="402"/>
      <c r="I11" s="402"/>
      <c r="J11" s="402"/>
      <c r="K11" s="402"/>
      <c r="L11" s="402"/>
      <c r="M11" s="171"/>
    </row>
    <row r="12" spans="1:13" ht="15">
      <c r="A12" s="376"/>
      <c r="B12" s="162">
        <v>2000</v>
      </c>
      <c r="C12" s="162">
        <v>2001</v>
      </c>
      <c r="D12" s="162">
        <v>2002</v>
      </c>
      <c r="E12" s="162">
        <v>2003</v>
      </c>
      <c r="F12" s="162">
        <v>2004</v>
      </c>
      <c r="G12" s="162">
        <v>2005</v>
      </c>
      <c r="H12" s="162">
        <v>2006</v>
      </c>
      <c r="I12" s="162">
        <v>2007</v>
      </c>
      <c r="J12" s="162">
        <v>2008</v>
      </c>
      <c r="K12" s="162">
        <v>2009</v>
      </c>
      <c r="L12" s="162">
        <v>2010</v>
      </c>
      <c r="M12" s="162">
        <v>2011</v>
      </c>
    </row>
    <row r="13" spans="1:13" ht="15">
      <c r="A13" s="135"/>
      <c r="B13" s="135"/>
      <c r="C13" s="135"/>
      <c r="D13" s="135"/>
      <c r="E13" s="135"/>
      <c r="F13" s="135"/>
      <c r="G13" s="135"/>
      <c r="H13" s="135"/>
      <c r="I13" s="135"/>
      <c r="J13" s="135"/>
      <c r="K13" s="135"/>
      <c r="L13" s="135"/>
      <c r="M13" s="113"/>
    </row>
    <row r="14" spans="1:13" ht="15">
      <c r="A14" s="135" t="s">
        <v>4</v>
      </c>
      <c r="B14" s="163">
        <v>805000</v>
      </c>
      <c r="C14" s="163">
        <v>1135000</v>
      </c>
      <c r="D14" s="163">
        <v>1050000</v>
      </c>
      <c r="E14" s="163">
        <v>1150000</v>
      </c>
      <c r="F14" s="163">
        <v>1250000</v>
      </c>
      <c r="G14" s="163">
        <v>1300000</v>
      </c>
      <c r="H14" s="163">
        <v>1471857.6600882215</v>
      </c>
      <c r="I14" s="163">
        <v>1507842.8770338118</v>
      </c>
      <c r="J14" s="163">
        <v>1504100.8588990043</v>
      </c>
      <c r="K14" s="163">
        <v>1330617.4050276077</v>
      </c>
      <c r="L14" s="163">
        <v>1624242.4040596802</v>
      </c>
      <c r="M14" s="172">
        <f>SUM(L14*-2.21%)+L14</f>
        <v>1588346.6469299612</v>
      </c>
    </row>
    <row r="15" spans="1:13" ht="15">
      <c r="A15" s="187" t="s">
        <v>201</v>
      </c>
      <c r="B15" s="187"/>
      <c r="C15" s="187"/>
      <c r="D15" s="187"/>
      <c r="E15" s="187"/>
      <c r="F15" s="159"/>
      <c r="G15" s="159"/>
      <c r="H15" s="159"/>
      <c r="I15" s="159"/>
      <c r="J15" s="159"/>
      <c r="K15" s="159"/>
      <c r="L15" s="159"/>
      <c r="M15" s="151"/>
    </row>
    <row r="16" spans="1:13" ht="15">
      <c r="A16" s="135"/>
      <c r="B16" s="135"/>
      <c r="C16" s="135"/>
      <c r="D16" s="135"/>
      <c r="E16" s="135"/>
      <c r="F16" s="135"/>
      <c r="G16" s="135"/>
      <c r="H16" s="135"/>
      <c r="I16" s="135"/>
      <c r="J16" s="135"/>
      <c r="K16" s="135"/>
      <c r="L16" s="135"/>
      <c r="M16" s="113"/>
    </row>
    <row r="17" spans="1:13" ht="15">
      <c r="A17" s="135"/>
      <c r="B17" s="135"/>
      <c r="C17" s="135"/>
      <c r="D17" s="135"/>
      <c r="E17" s="135"/>
      <c r="F17" s="135"/>
      <c r="G17" s="135"/>
      <c r="H17" s="135"/>
      <c r="I17" s="135"/>
      <c r="J17" s="135"/>
      <c r="K17" s="135"/>
      <c r="L17" s="135"/>
      <c r="M17" s="113"/>
    </row>
    <row r="18" spans="1:13" ht="15">
      <c r="A18" s="135"/>
      <c r="B18" s="135"/>
      <c r="C18" s="135"/>
      <c r="D18" s="135"/>
      <c r="E18" s="135"/>
      <c r="F18" s="135"/>
      <c r="G18" s="135"/>
      <c r="H18" s="135"/>
      <c r="I18" s="135"/>
      <c r="J18" s="135"/>
      <c r="K18" s="135"/>
      <c r="L18" s="135"/>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135"/>
      <c r="B41" s="135"/>
      <c r="C41" s="135"/>
      <c r="D41" s="135"/>
      <c r="E41" s="135"/>
      <c r="F41" s="135"/>
      <c r="G41" s="135"/>
      <c r="H41" s="135"/>
      <c r="I41" s="135"/>
      <c r="J41" s="135"/>
      <c r="K41" s="135"/>
      <c r="L41" s="135"/>
      <c r="M41" s="113"/>
    </row>
    <row r="42" spans="1:13" ht="15">
      <c r="A42" s="135"/>
      <c r="B42" s="135"/>
      <c r="C42" s="135"/>
      <c r="D42" s="135"/>
      <c r="E42" s="135"/>
      <c r="F42" s="135"/>
      <c r="G42" s="135"/>
      <c r="H42" s="135"/>
      <c r="I42" s="135"/>
      <c r="J42" s="135"/>
      <c r="K42" s="135"/>
      <c r="L42" s="135"/>
      <c r="M42" s="113"/>
    </row>
    <row r="43" spans="1:13" ht="15">
      <c r="A43" s="135"/>
      <c r="B43" s="135"/>
      <c r="C43" s="135"/>
      <c r="D43" s="135"/>
      <c r="E43" s="135"/>
      <c r="F43" s="135"/>
      <c r="G43" s="135"/>
      <c r="H43" s="135"/>
      <c r="I43" s="135"/>
      <c r="J43" s="135"/>
      <c r="K43" s="135"/>
      <c r="L43" s="135"/>
      <c r="M43" s="113"/>
    </row>
    <row r="44" spans="1:13" ht="15">
      <c r="A44" s="135"/>
      <c r="B44" s="135"/>
      <c r="C44" s="135"/>
      <c r="D44" s="135"/>
      <c r="E44" s="369" t="s">
        <v>203</v>
      </c>
      <c r="F44" s="369"/>
      <c r="G44" s="369"/>
      <c r="H44" s="369"/>
      <c r="I44" s="135"/>
      <c r="J44" s="135"/>
      <c r="K44" s="135"/>
      <c r="L44" s="135"/>
      <c r="M44" s="113"/>
    </row>
    <row r="45" spans="1:13" ht="15">
      <c r="A45" s="135"/>
      <c r="B45" s="135"/>
      <c r="C45" s="135"/>
      <c r="D45" s="135"/>
      <c r="E45" s="135"/>
      <c r="F45" s="135"/>
      <c r="G45" s="135"/>
      <c r="H45" s="135"/>
      <c r="I45" s="135"/>
      <c r="J45" s="135"/>
      <c r="K45" s="135"/>
      <c r="L45" s="135"/>
      <c r="M45" s="113"/>
    </row>
    <row r="46" spans="1:13" ht="15">
      <c r="A46" s="374" t="s">
        <v>116</v>
      </c>
      <c r="B46" s="402" t="s">
        <v>153</v>
      </c>
      <c r="C46" s="402"/>
      <c r="D46" s="402"/>
      <c r="E46" s="402"/>
      <c r="F46" s="402"/>
      <c r="G46" s="402"/>
      <c r="H46" s="402"/>
      <c r="I46" s="402"/>
      <c r="J46" s="402"/>
      <c r="K46" s="402"/>
      <c r="L46" s="402"/>
      <c r="M46" s="151"/>
    </row>
    <row r="47" spans="1:13" ht="15">
      <c r="A47" s="376"/>
      <c r="B47" s="162">
        <v>2000</v>
      </c>
      <c r="C47" s="162">
        <v>2001</v>
      </c>
      <c r="D47" s="162">
        <v>2002</v>
      </c>
      <c r="E47" s="162">
        <v>2003</v>
      </c>
      <c r="F47" s="162">
        <v>2004</v>
      </c>
      <c r="G47" s="162">
        <v>2005</v>
      </c>
      <c r="H47" s="162">
        <v>2006</v>
      </c>
      <c r="I47" s="162">
        <v>2007</v>
      </c>
      <c r="J47" s="162">
        <v>2008</v>
      </c>
      <c r="K47" s="162">
        <v>2009</v>
      </c>
      <c r="L47" s="162">
        <v>2010</v>
      </c>
      <c r="M47" s="162">
        <v>2011</v>
      </c>
    </row>
    <row r="48" spans="1:15" ht="15">
      <c r="A48" s="135" t="s">
        <v>155</v>
      </c>
      <c r="B48" s="163">
        <v>805000</v>
      </c>
      <c r="C48" s="163">
        <v>1135000</v>
      </c>
      <c r="D48" s="163">
        <v>1050000</v>
      </c>
      <c r="E48" s="163">
        <v>1150000</v>
      </c>
      <c r="F48" s="163">
        <v>1250000</v>
      </c>
      <c r="G48" s="163">
        <v>1300000</v>
      </c>
      <c r="H48" s="163">
        <v>1471857.6600882215</v>
      </c>
      <c r="I48" s="163">
        <v>1507842.8770338118</v>
      </c>
      <c r="J48" s="163">
        <v>1504100.8588990043</v>
      </c>
      <c r="K48" s="163">
        <v>1330617.4050276077</v>
      </c>
      <c r="L48" s="163">
        <v>1624242.4040596802</v>
      </c>
      <c r="M48" s="188">
        <f>SUM(L48*-2.21%)+L48</f>
        <v>1588346.6469299612</v>
      </c>
      <c r="O48" s="108"/>
    </row>
    <row r="49" spans="1:15" ht="15">
      <c r="A49" s="168" t="s">
        <v>154</v>
      </c>
      <c r="B49" s="114">
        <v>387714.053</v>
      </c>
      <c r="C49" s="114">
        <v>540746.438</v>
      </c>
      <c r="D49" s="114">
        <v>548194.21</v>
      </c>
      <c r="E49" s="114">
        <v>596407.956</v>
      </c>
      <c r="F49" s="114">
        <v>739048.423</v>
      </c>
      <c r="G49" s="114">
        <v>639371.196</v>
      </c>
      <c r="H49" s="114">
        <v>725107.866</v>
      </c>
      <c r="I49" s="114">
        <v>774634.4</v>
      </c>
      <c r="J49" s="114">
        <v>770708.218</v>
      </c>
      <c r="K49" s="114">
        <v>678499.468</v>
      </c>
      <c r="L49" s="114">
        <v>837149.04</v>
      </c>
      <c r="M49" s="115">
        <v>800834</v>
      </c>
      <c r="O49" s="108"/>
    </row>
    <row r="50" spans="1:13" ht="15">
      <c r="A50" s="112" t="s">
        <v>170</v>
      </c>
      <c r="B50" s="112"/>
      <c r="C50" s="112"/>
      <c r="D50" s="112"/>
      <c r="E50" s="112"/>
      <c r="F50" s="112"/>
      <c r="G50" s="112"/>
      <c r="H50" s="112"/>
      <c r="I50" s="112"/>
      <c r="J50" s="112"/>
      <c r="K50" s="112"/>
      <c r="L50" s="112"/>
      <c r="M50" s="113"/>
    </row>
    <row r="51" spans="1:13" ht="15">
      <c r="A51" s="112"/>
      <c r="B51" s="112"/>
      <c r="C51" s="112"/>
      <c r="D51" s="112"/>
      <c r="E51" s="112"/>
      <c r="F51" s="112"/>
      <c r="G51" s="112"/>
      <c r="H51" s="112"/>
      <c r="I51" s="112"/>
      <c r="J51" s="112"/>
      <c r="K51" s="112"/>
      <c r="L51" s="112"/>
      <c r="M51" s="113"/>
    </row>
    <row r="52" spans="1:13" ht="15">
      <c r="A52" s="135"/>
      <c r="B52" s="135"/>
      <c r="C52" s="135"/>
      <c r="D52" s="135"/>
      <c r="E52" s="135"/>
      <c r="F52" s="135"/>
      <c r="G52" s="135"/>
      <c r="H52" s="135"/>
      <c r="I52" s="135"/>
      <c r="J52" s="135"/>
      <c r="K52" s="135"/>
      <c r="L52" s="135"/>
      <c r="M52" s="113"/>
    </row>
    <row r="53" spans="1:13" ht="15">
      <c r="A53" s="135"/>
      <c r="B53" s="135"/>
      <c r="C53" s="135"/>
      <c r="D53" s="135"/>
      <c r="E53" s="135"/>
      <c r="F53" s="135"/>
      <c r="G53" s="135"/>
      <c r="H53" s="135"/>
      <c r="I53" s="135"/>
      <c r="J53" s="135"/>
      <c r="K53" s="135"/>
      <c r="L53" s="135"/>
      <c r="M53" s="113"/>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13"/>
    </row>
    <row r="56" spans="1:13" ht="15">
      <c r="A56" s="135"/>
      <c r="B56" s="135"/>
      <c r="C56" s="135"/>
      <c r="D56" s="135"/>
      <c r="E56" s="135"/>
      <c r="F56" s="135"/>
      <c r="G56" s="135"/>
      <c r="H56" s="135"/>
      <c r="I56" s="135"/>
      <c r="J56" s="135"/>
      <c r="K56" s="135"/>
      <c r="L56" s="135"/>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89"/>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5"/>
      <c r="B71" s="135"/>
      <c r="C71" s="135"/>
      <c r="D71" s="135"/>
      <c r="E71" s="135"/>
      <c r="F71" s="135"/>
      <c r="G71" s="135"/>
      <c r="H71" s="135"/>
      <c r="I71" s="135"/>
      <c r="J71" s="135"/>
      <c r="K71" s="135"/>
      <c r="L71" s="135"/>
      <c r="M71" s="113"/>
    </row>
    <row r="72" spans="1:13" ht="15">
      <c r="A72" s="135"/>
      <c r="B72" s="135"/>
      <c r="C72" s="135"/>
      <c r="D72" s="135"/>
      <c r="E72" s="135"/>
      <c r="F72" s="135"/>
      <c r="G72" s="135"/>
      <c r="H72" s="135"/>
      <c r="I72" s="135"/>
      <c r="J72" s="135"/>
      <c r="K72" s="135"/>
      <c r="L72" s="135"/>
      <c r="M72" s="113"/>
    </row>
    <row r="73" spans="1:13" ht="15">
      <c r="A73" s="135"/>
      <c r="B73" s="135"/>
      <c r="C73" s="135"/>
      <c r="D73" s="135"/>
      <c r="E73" s="135"/>
      <c r="F73" s="135"/>
      <c r="G73" s="135"/>
      <c r="H73" s="135"/>
      <c r="I73" s="135"/>
      <c r="J73" s="135"/>
      <c r="K73" s="135"/>
      <c r="L73" s="135"/>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73">
      <selection activeCell="N1" sqref="N1"/>
    </sheetView>
  </sheetViews>
  <sheetFormatPr defaultColWidth="11.421875" defaultRowHeight="15"/>
  <cols>
    <col min="1" max="1" width="24.00390625" style="0" customWidth="1"/>
    <col min="2" max="2" width="11.57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143" t="s">
        <v>209</v>
      </c>
      <c r="F3" s="143"/>
      <c r="G3" s="143"/>
      <c r="H3" s="143"/>
      <c r="I3" s="113"/>
      <c r="J3" s="190"/>
      <c r="K3" s="113"/>
      <c r="L3" s="113"/>
      <c r="M3" s="113"/>
    </row>
    <row r="4" spans="1:13" ht="15">
      <c r="A4" s="113"/>
      <c r="B4" s="113"/>
      <c r="C4" s="113"/>
      <c r="D4" s="113"/>
      <c r="E4" s="113"/>
      <c r="F4" s="113"/>
      <c r="G4" s="113"/>
      <c r="H4" s="113"/>
      <c r="I4" s="113"/>
      <c r="J4" s="113"/>
      <c r="K4" s="113"/>
      <c r="L4" s="113"/>
      <c r="M4" s="113"/>
    </row>
    <row r="5" spans="1:13" ht="15">
      <c r="A5" s="135"/>
      <c r="B5" s="135"/>
      <c r="C5" s="135"/>
      <c r="D5" s="135"/>
      <c r="E5" s="135"/>
      <c r="F5" s="135"/>
      <c r="G5" s="135"/>
      <c r="H5" s="135"/>
      <c r="I5" s="135"/>
      <c r="J5" s="135"/>
      <c r="K5" s="135"/>
      <c r="L5" s="135"/>
      <c r="M5" s="113"/>
    </row>
    <row r="6" spans="1:13" ht="15">
      <c r="A6" s="374" t="s">
        <v>116</v>
      </c>
      <c r="B6" s="402" t="s">
        <v>163</v>
      </c>
      <c r="C6" s="402"/>
      <c r="D6" s="402"/>
      <c r="E6" s="402"/>
      <c r="F6" s="402"/>
      <c r="G6" s="402"/>
      <c r="H6" s="402"/>
      <c r="I6" s="402"/>
      <c r="J6" s="402"/>
      <c r="K6" s="402"/>
      <c r="L6" s="402"/>
      <c r="M6" s="113"/>
    </row>
    <row r="7" spans="1:13" ht="15">
      <c r="A7" s="376"/>
      <c r="B7" s="152">
        <v>2000</v>
      </c>
      <c r="C7" s="152">
        <v>2001</v>
      </c>
      <c r="D7" s="152">
        <v>2002</v>
      </c>
      <c r="E7" s="152">
        <v>2003</v>
      </c>
      <c r="F7" s="152">
        <v>2004</v>
      </c>
      <c r="G7" s="152">
        <v>2005</v>
      </c>
      <c r="H7" s="152">
        <v>2006</v>
      </c>
      <c r="I7" s="152">
        <v>2007</v>
      </c>
      <c r="J7" s="152">
        <v>2008</v>
      </c>
      <c r="K7" s="152">
        <v>2009</v>
      </c>
      <c r="L7" s="152">
        <v>2010</v>
      </c>
      <c r="M7" s="162">
        <v>2011</v>
      </c>
    </row>
    <row r="8" spans="1:13" ht="15">
      <c r="A8" s="154"/>
      <c r="B8" s="154"/>
      <c r="C8" s="154"/>
      <c r="D8" s="154"/>
      <c r="E8" s="154"/>
      <c r="F8" s="154"/>
      <c r="G8" s="154"/>
      <c r="H8" s="154"/>
      <c r="I8" s="154"/>
      <c r="J8" s="154"/>
      <c r="K8" s="154"/>
      <c r="L8" s="154"/>
      <c r="M8" s="113"/>
    </row>
    <row r="9" spans="1:13" ht="15">
      <c r="A9" s="135" t="s">
        <v>157</v>
      </c>
      <c r="B9" s="183">
        <v>7808</v>
      </c>
      <c r="C9" s="183">
        <v>8300</v>
      </c>
      <c r="D9" s="183">
        <v>8650</v>
      </c>
      <c r="E9" s="183">
        <v>8900</v>
      </c>
      <c r="F9" s="183">
        <v>9230</v>
      </c>
      <c r="G9" s="184">
        <v>9616.27</v>
      </c>
      <c r="H9" s="155">
        <v>9733</v>
      </c>
      <c r="I9" s="155">
        <v>10067</v>
      </c>
      <c r="J9" s="156">
        <v>11134</v>
      </c>
      <c r="K9" s="157">
        <v>12555</v>
      </c>
      <c r="L9" s="157">
        <v>15458</v>
      </c>
      <c r="M9" s="191">
        <v>16658</v>
      </c>
    </row>
    <row r="10" spans="1:13" ht="15">
      <c r="A10" s="159" t="s">
        <v>152</v>
      </c>
      <c r="B10" s="159"/>
      <c r="C10" s="159"/>
      <c r="D10" s="159"/>
      <c r="E10" s="159"/>
      <c r="F10" s="159"/>
      <c r="G10" s="159"/>
      <c r="H10" s="159"/>
      <c r="I10" s="159"/>
      <c r="J10" s="159"/>
      <c r="K10" s="159"/>
      <c r="L10" s="159"/>
      <c r="M10" s="151"/>
    </row>
    <row r="11" spans="1:13" ht="15">
      <c r="A11" s="135"/>
      <c r="B11" s="135"/>
      <c r="C11" s="135"/>
      <c r="D11" s="135"/>
      <c r="E11" s="135"/>
      <c r="F11" s="135"/>
      <c r="G11" s="135"/>
      <c r="H11" s="135"/>
      <c r="I11" s="135"/>
      <c r="J11" s="135"/>
      <c r="K11" s="135"/>
      <c r="L11" s="135"/>
      <c r="M11" s="113"/>
    </row>
    <row r="12" spans="1:13" ht="15">
      <c r="A12" s="135"/>
      <c r="B12" s="135"/>
      <c r="C12" s="135"/>
      <c r="D12" s="135"/>
      <c r="E12" s="135"/>
      <c r="F12" s="135"/>
      <c r="G12" s="135"/>
      <c r="H12" s="135"/>
      <c r="I12" s="135"/>
      <c r="J12" s="135"/>
      <c r="K12" s="135"/>
      <c r="L12" s="135"/>
      <c r="M12" s="113"/>
    </row>
    <row r="13" spans="1:13" ht="15">
      <c r="A13" s="374" t="s">
        <v>116</v>
      </c>
      <c r="B13" s="402" t="s">
        <v>165</v>
      </c>
      <c r="C13" s="402"/>
      <c r="D13" s="402"/>
      <c r="E13" s="402"/>
      <c r="F13" s="402"/>
      <c r="G13" s="402"/>
      <c r="H13" s="402"/>
      <c r="I13" s="402"/>
      <c r="J13" s="402"/>
      <c r="K13" s="402"/>
      <c r="L13" s="402"/>
      <c r="M13" s="113"/>
    </row>
    <row r="14" spans="1:13" ht="15">
      <c r="A14" s="376"/>
      <c r="B14" s="162">
        <v>2000</v>
      </c>
      <c r="C14" s="162">
        <v>2001</v>
      </c>
      <c r="D14" s="162">
        <v>2002</v>
      </c>
      <c r="E14" s="162">
        <v>2003</v>
      </c>
      <c r="F14" s="162">
        <v>2004</v>
      </c>
      <c r="G14" s="162">
        <v>2005</v>
      </c>
      <c r="H14" s="162">
        <v>2006</v>
      </c>
      <c r="I14" s="162">
        <v>2007</v>
      </c>
      <c r="J14" s="162">
        <v>2008</v>
      </c>
      <c r="K14" s="162">
        <v>2009</v>
      </c>
      <c r="L14" s="162">
        <v>2010</v>
      </c>
      <c r="M14" s="162">
        <v>2011</v>
      </c>
    </row>
    <row r="15" spans="1:13" ht="15">
      <c r="A15" s="135"/>
      <c r="B15" s="135"/>
      <c r="C15" s="135"/>
      <c r="D15" s="135"/>
      <c r="E15" s="135"/>
      <c r="F15" s="135"/>
      <c r="G15" s="135"/>
      <c r="H15" s="135"/>
      <c r="I15" s="135"/>
      <c r="J15" s="135"/>
      <c r="K15" s="135"/>
      <c r="L15" s="135"/>
      <c r="M15" s="113"/>
    </row>
    <row r="16" spans="1:13" ht="15">
      <c r="A16" s="135" t="s">
        <v>301</v>
      </c>
      <c r="B16" s="163">
        <v>11300</v>
      </c>
      <c r="C16" s="163">
        <v>12500</v>
      </c>
      <c r="D16" s="163">
        <v>13000</v>
      </c>
      <c r="E16" s="163">
        <v>14000</v>
      </c>
      <c r="F16" s="163">
        <v>13600</v>
      </c>
      <c r="G16" s="163">
        <v>14500</v>
      </c>
      <c r="H16" s="163">
        <v>18909.71896222577</v>
      </c>
      <c r="I16" s="163">
        <v>22666.43194692204</v>
      </c>
      <c r="J16" s="163">
        <v>24161.561512221073</v>
      </c>
      <c r="K16" s="163">
        <v>28406.440709792503</v>
      </c>
      <c r="L16" s="163">
        <v>33570.13425969392</v>
      </c>
      <c r="M16" s="163">
        <v>39838</v>
      </c>
    </row>
    <row r="17" spans="1:13" ht="15">
      <c r="A17" s="159" t="s">
        <v>152</v>
      </c>
      <c r="B17" s="159"/>
      <c r="C17" s="159"/>
      <c r="D17" s="159"/>
      <c r="E17" s="159"/>
      <c r="F17" s="159"/>
      <c r="G17" s="159"/>
      <c r="H17" s="159"/>
      <c r="I17" s="159"/>
      <c r="J17" s="159"/>
      <c r="K17" s="159"/>
      <c r="L17" s="159"/>
      <c r="M17" s="151"/>
    </row>
    <row r="18" spans="1:13" ht="15">
      <c r="A18" s="48"/>
      <c r="B18" s="48"/>
      <c r="C18" s="48"/>
      <c r="D18" s="48"/>
      <c r="E18" s="48"/>
      <c r="F18" s="48"/>
      <c r="G18" s="48"/>
      <c r="H18" s="48"/>
      <c r="I18" s="48"/>
      <c r="J18" s="48"/>
      <c r="K18" s="48"/>
      <c r="L18" s="48"/>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21">
      <c r="A27" s="135"/>
      <c r="B27" s="135"/>
      <c r="C27" s="135"/>
      <c r="D27" s="135"/>
      <c r="E27" s="135"/>
      <c r="F27" s="135"/>
      <c r="G27" s="135"/>
      <c r="H27" s="135"/>
      <c r="I27" s="135"/>
      <c r="J27" s="135"/>
      <c r="K27" s="135"/>
      <c r="L27" s="135"/>
      <c r="M27" s="192"/>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135"/>
      <c r="B41" s="135"/>
      <c r="C41" s="135"/>
      <c r="D41" s="135"/>
      <c r="E41" s="135"/>
      <c r="F41" s="135"/>
      <c r="G41" s="135"/>
      <c r="H41" s="135"/>
      <c r="I41" s="135"/>
      <c r="J41" s="135"/>
      <c r="K41" s="135"/>
      <c r="L41" s="135"/>
      <c r="M41" s="113"/>
    </row>
    <row r="42" spans="1:13" ht="15">
      <c r="A42" s="135"/>
      <c r="B42" s="135"/>
      <c r="C42" s="135"/>
      <c r="D42" s="135"/>
      <c r="E42" s="135"/>
      <c r="F42" s="135"/>
      <c r="G42" s="135"/>
      <c r="H42" s="135"/>
      <c r="I42" s="135"/>
      <c r="J42" s="135"/>
      <c r="K42" s="135"/>
      <c r="L42" s="135"/>
      <c r="M42" s="113"/>
    </row>
    <row r="43" spans="1:13" ht="15">
      <c r="A43" s="135"/>
      <c r="B43" s="135"/>
      <c r="C43" s="135"/>
      <c r="D43" s="135"/>
      <c r="E43" s="135"/>
      <c r="F43" s="135"/>
      <c r="G43" s="135"/>
      <c r="H43" s="135"/>
      <c r="I43" s="135"/>
      <c r="J43" s="135"/>
      <c r="K43" s="135"/>
      <c r="L43" s="135"/>
      <c r="M43" s="113"/>
    </row>
    <row r="44" spans="1:13" ht="15">
      <c r="A44" s="135"/>
      <c r="B44" s="135"/>
      <c r="C44" s="135"/>
      <c r="D44" s="135"/>
      <c r="E44" s="135"/>
      <c r="F44" s="135"/>
      <c r="G44" s="135"/>
      <c r="H44" s="135"/>
      <c r="I44" s="135"/>
      <c r="J44" s="135"/>
      <c r="K44" s="135"/>
      <c r="L44" s="135"/>
      <c r="M44" s="113"/>
    </row>
    <row r="45" spans="1:13" ht="15">
      <c r="A45" s="135"/>
      <c r="B45" s="135"/>
      <c r="C45" s="135"/>
      <c r="D45" s="135"/>
      <c r="E45" s="135"/>
      <c r="F45" s="135"/>
      <c r="G45" s="135"/>
      <c r="H45" s="135"/>
      <c r="I45" s="135"/>
      <c r="J45" s="135"/>
      <c r="K45" s="135"/>
      <c r="L45" s="135"/>
      <c r="M45" s="113"/>
    </row>
    <row r="46" spans="1:13" ht="15">
      <c r="A46" s="135"/>
      <c r="B46" s="135"/>
      <c r="C46" s="135"/>
      <c r="D46" s="135"/>
      <c r="E46" s="369" t="s">
        <v>210</v>
      </c>
      <c r="F46" s="369"/>
      <c r="G46" s="369"/>
      <c r="H46" s="369"/>
      <c r="I46" s="135"/>
      <c r="J46" s="135"/>
      <c r="K46" s="135"/>
      <c r="L46" s="135"/>
      <c r="M46" s="113"/>
    </row>
    <row r="47" spans="1:13" ht="15">
      <c r="A47" s="135"/>
      <c r="B47" s="135"/>
      <c r="C47" s="135"/>
      <c r="D47" s="135"/>
      <c r="E47" s="135"/>
      <c r="F47" s="135"/>
      <c r="G47" s="135"/>
      <c r="H47" s="135"/>
      <c r="I47" s="135"/>
      <c r="J47" s="135"/>
      <c r="K47" s="135"/>
      <c r="L47" s="135"/>
      <c r="M47" s="113"/>
    </row>
    <row r="48" spans="1:13" ht="15">
      <c r="A48" s="374" t="s">
        <v>116</v>
      </c>
      <c r="B48" s="402" t="s">
        <v>153</v>
      </c>
      <c r="C48" s="402"/>
      <c r="D48" s="402"/>
      <c r="E48" s="402"/>
      <c r="F48" s="402"/>
      <c r="G48" s="402"/>
      <c r="H48" s="402"/>
      <c r="I48" s="402"/>
      <c r="J48" s="402"/>
      <c r="K48" s="402"/>
      <c r="L48" s="402"/>
      <c r="M48" s="151"/>
    </row>
    <row r="49" spans="1:13" ht="15">
      <c r="A49" s="376"/>
      <c r="B49" s="162">
        <v>2000</v>
      </c>
      <c r="C49" s="162">
        <v>2001</v>
      </c>
      <c r="D49" s="162">
        <v>2002</v>
      </c>
      <c r="E49" s="162">
        <v>2003</v>
      </c>
      <c r="F49" s="162">
        <v>2004</v>
      </c>
      <c r="G49" s="162">
        <v>2005</v>
      </c>
      <c r="H49" s="162">
        <v>2006</v>
      </c>
      <c r="I49" s="162">
        <v>2007</v>
      </c>
      <c r="J49" s="162">
        <v>2008</v>
      </c>
      <c r="K49" s="162">
        <v>2009</v>
      </c>
      <c r="L49" s="162">
        <v>2010</v>
      </c>
      <c r="M49" s="162">
        <v>2011</v>
      </c>
    </row>
    <row r="50" spans="1:13" ht="15">
      <c r="A50" s="135" t="s">
        <v>155</v>
      </c>
      <c r="B50" s="163">
        <v>11300</v>
      </c>
      <c r="C50" s="163">
        <v>12500</v>
      </c>
      <c r="D50" s="163">
        <v>13000</v>
      </c>
      <c r="E50" s="163">
        <v>14000</v>
      </c>
      <c r="F50" s="163">
        <v>13600</v>
      </c>
      <c r="G50" s="163">
        <v>14500</v>
      </c>
      <c r="H50" s="163">
        <v>18909.71896222577</v>
      </c>
      <c r="I50" s="163">
        <v>22666.43194692204</v>
      </c>
      <c r="J50" s="163">
        <v>24161.561512221073</v>
      </c>
      <c r="K50" s="163">
        <v>28406.440709792503</v>
      </c>
      <c r="L50" s="163">
        <v>33570.13425969392</v>
      </c>
      <c r="M50" s="163">
        <v>39838</v>
      </c>
    </row>
    <row r="51" spans="1:13" ht="15">
      <c r="A51" s="193" t="s">
        <v>171</v>
      </c>
      <c r="B51" s="114">
        <v>8002.8</v>
      </c>
      <c r="C51" s="114">
        <v>9550.8</v>
      </c>
      <c r="D51" s="114">
        <v>8889.6</v>
      </c>
      <c r="E51" s="114">
        <v>12195.900000000001</v>
      </c>
      <c r="F51" s="114">
        <v>10791.7</v>
      </c>
      <c r="G51" s="114">
        <v>12781.2</v>
      </c>
      <c r="H51" s="114">
        <v>16668.2</v>
      </c>
      <c r="I51" s="114">
        <v>19979.6</v>
      </c>
      <c r="J51" s="114">
        <v>21297.5</v>
      </c>
      <c r="K51" s="114">
        <v>25039.199999999997</v>
      </c>
      <c r="L51" s="114">
        <v>29590.8</v>
      </c>
      <c r="M51" s="114">
        <v>35116</v>
      </c>
    </row>
    <row r="52" spans="1:13" ht="15">
      <c r="A52" s="135" t="s">
        <v>172</v>
      </c>
      <c r="B52" s="135"/>
      <c r="C52" s="135"/>
      <c r="D52" s="135"/>
      <c r="E52" s="135"/>
      <c r="F52" s="135"/>
      <c r="G52" s="135"/>
      <c r="H52" s="135"/>
      <c r="I52" s="135"/>
      <c r="J52" s="135"/>
      <c r="K52" s="135"/>
      <c r="L52" s="135"/>
      <c r="M52" s="113"/>
    </row>
    <row r="53" spans="1:13" ht="15">
      <c r="A53" s="135"/>
      <c r="B53" s="112"/>
      <c r="C53" s="112"/>
      <c r="D53" s="112"/>
      <c r="E53" s="112"/>
      <c r="F53" s="112"/>
      <c r="G53" s="112"/>
      <c r="H53" s="112"/>
      <c r="I53" s="112"/>
      <c r="J53" s="112"/>
      <c r="K53" s="112"/>
      <c r="L53" s="112"/>
      <c r="M53" s="112"/>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13"/>
    </row>
    <row r="56" spans="1:13" ht="15">
      <c r="A56" s="135"/>
      <c r="B56" s="135"/>
      <c r="C56" s="135"/>
      <c r="D56" s="135"/>
      <c r="E56" s="135"/>
      <c r="F56" s="135"/>
      <c r="G56" s="135"/>
      <c r="H56" s="135"/>
      <c r="I56" s="135"/>
      <c r="J56" s="135"/>
      <c r="K56" s="135"/>
      <c r="L56" s="135"/>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13"/>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5"/>
      <c r="B71" s="135"/>
      <c r="C71" s="135"/>
      <c r="D71" s="135"/>
      <c r="E71" s="135"/>
      <c r="F71" s="135"/>
      <c r="G71" s="135"/>
      <c r="H71" s="135"/>
      <c r="I71" s="135"/>
      <c r="J71" s="135"/>
      <c r="K71" s="135"/>
      <c r="L71" s="135"/>
      <c r="M71" s="113"/>
    </row>
    <row r="72" spans="1:13" ht="15">
      <c r="A72" s="135"/>
      <c r="B72" s="135"/>
      <c r="C72" s="135"/>
      <c r="D72" s="135"/>
      <c r="E72" s="135"/>
      <c r="F72" s="135"/>
      <c r="G72" s="135"/>
      <c r="H72" s="135"/>
      <c r="I72" s="135"/>
      <c r="J72" s="135"/>
      <c r="K72" s="135"/>
      <c r="L72" s="135"/>
      <c r="M72" s="113"/>
    </row>
    <row r="73" spans="1:13" ht="15">
      <c r="A73" s="135"/>
      <c r="B73" s="135"/>
      <c r="C73" s="135"/>
      <c r="D73" s="135"/>
      <c r="E73" s="135"/>
      <c r="F73" s="135"/>
      <c r="G73" s="135"/>
      <c r="H73" s="135"/>
      <c r="I73" s="135"/>
      <c r="J73" s="135"/>
      <c r="K73" s="135"/>
      <c r="L73" s="135"/>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86"/>
  <sheetViews>
    <sheetView view="pageBreakPreview" zoomScaleSheetLayoutView="100" zoomScalePageLayoutView="0" workbookViewId="0" topLeftCell="A67">
      <selection activeCell="A87" sqref="A87:M87"/>
    </sheetView>
  </sheetViews>
  <sheetFormatPr defaultColWidth="11.421875" defaultRowHeight="15"/>
  <cols>
    <col min="1" max="1" width="13.7109375" style="0" customWidth="1"/>
    <col min="13" max="13" width="11.57421875" style="0" bestFit="1"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407" t="s">
        <v>212</v>
      </c>
      <c r="F3" s="407"/>
      <c r="G3" s="407"/>
      <c r="H3" s="407"/>
      <c r="I3" s="113"/>
      <c r="J3" s="113"/>
      <c r="K3" s="113"/>
      <c r="L3" s="113"/>
      <c r="M3" s="113"/>
    </row>
    <row r="4" spans="1:13" ht="15">
      <c r="A4" s="113"/>
      <c r="B4" s="113"/>
      <c r="C4" s="113"/>
      <c r="D4" s="113"/>
      <c r="E4" s="113"/>
      <c r="F4" s="113"/>
      <c r="G4" s="113"/>
      <c r="H4" s="113"/>
      <c r="I4" s="113"/>
      <c r="J4" s="113"/>
      <c r="K4" s="113"/>
      <c r="L4" s="113"/>
      <c r="M4" s="113"/>
    </row>
    <row r="5" spans="1:13" ht="15">
      <c r="A5" s="135"/>
      <c r="B5" s="135"/>
      <c r="C5" s="135"/>
      <c r="D5" s="135"/>
      <c r="E5" s="135"/>
      <c r="F5" s="135"/>
      <c r="G5" s="135"/>
      <c r="H5" s="135"/>
      <c r="I5" s="135"/>
      <c r="J5" s="135"/>
      <c r="K5" s="135"/>
      <c r="L5" s="135"/>
      <c r="M5" s="113"/>
    </row>
    <row r="6" spans="1:13" ht="15">
      <c r="A6" s="374" t="s">
        <v>116</v>
      </c>
      <c r="B6" s="402" t="s">
        <v>163</v>
      </c>
      <c r="C6" s="402"/>
      <c r="D6" s="402"/>
      <c r="E6" s="402"/>
      <c r="F6" s="402"/>
      <c r="G6" s="402"/>
      <c r="H6" s="402"/>
      <c r="I6" s="402"/>
      <c r="J6" s="402"/>
      <c r="K6" s="402"/>
      <c r="L6" s="402"/>
      <c r="M6" s="151"/>
    </row>
    <row r="7" spans="1:13" ht="15">
      <c r="A7" s="376"/>
      <c r="B7" s="152">
        <v>2000</v>
      </c>
      <c r="C7" s="152">
        <v>2001</v>
      </c>
      <c r="D7" s="152">
        <v>2002</v>
      </c>
      <c r="E7" s="152">
        <v>2003</v>
      </c>
      <c r="F7" s="152">
        <v>2004</v>
      </c>
      <c r="G7" s="152">
        <v>2005</v>
      </c>
      <c r="H7" s="152">
        <v>2006</v>
      </c>
      <c r="I7" s="152">
        <v>2007</v>
      </c>
      <c r="J7" s="152">
        <v>2008</v>
      </c>
      <c r="K7" s="152">
        <v>2009</v>
      </c>
      <c r="L7" s="152">
        <v>2010</v>
      </c>
      <c r="M7" s="152">
        <v>2011</v>
      </c>
    </row>
    <row r="8" spans="1:13" ht="15">
      <c r="A8" s="154"/>
      <c r="B8" s="154"/>
      <c r="C8" s="154"/>
      <c r="D8" s="154"/>
      <c r="E8" s="154"/>
      <c r="F8" s="154"/>
      <c r="G8" s="154"/>
      <c r="H8" s="154"/>
      <c r="I8" s="154"/>
      <c r="J8" s="154"/>
      <c r="K8" s="154"/>
      <c r="L8" s="154"/>
      <c r="M8" s="169"/>
    </row>
    <row r="9" spans="1:13" ht="15">
      <c r="A9" s="135" t="s">
        <v>302</v>
      </c>
      <c r="B9" s="194">
        <v>21208</v>
      </c>
      <c r="C9" s="194">
        <v>22290</v>
      </c>
      <c r="D9" s="194">
        <v>23260</v>
      </c>
      <c r="E9" s="194">
        <v>23800</v>
      </c>
      <c r="F9" s="194">
        <v>24000</v>
      </c>
      <c r="G9" s="195">
        <v>26731</v>
      </c>
      <c r="H9" s="194">
        <v>26743.6</v>
      </c>
      <c r="I9" s="194">
        <v>26759</v>
      </c>
      <c r="J9" s="195">
        <v>33836.77</v>
      </c>
      <c r="K9" s="196">
        <v>33531.41</v>
      </c>
      <c r="L9" s="196">
        <v>34056.940022001414</v>
      </c>
      <c r="M9" s="197">
        <v>36387</v>
      </c>
    </row>
    <row r="10" spans="1:13" ht="15">
      <c r="A10" s="159" t="s">
        <v>152</v>
      </c>
      <c r="B10" s="159"/>
      <c r="C10" s="159"/>
      <c r="D10" s="159"/>
      <c r="E10" s="159"/>
      <c r="F10" s="159"/>
      <c r="G10" s="159"/>
      <c r="H10" s="159"/>
      <c r="I10" s="159"/>
      <c r="J10" s="159"/>
      <c r="K10" s="159"/>
      <c r="L10" s="159"/>
      <c r="M10" s="169"/>
    </row>
    <row r="11" spans="1:13" ht="15">
      <c r="A11" s="135"/>
      <c r="B11" s="135"/>
      <c r="C11" s="135"/>
      <c r="D11" s="135"/>
      <c r="E11" s="135"/>
      <c r="F11" s="135"/>
      <c r="G11" s="135"/>
      <c r="H11" s="135"/>
      <c r="I11" s="135"/>
      <c r="J11" s="135"/>
      <c r="K11" s="135"/>
      <c r="L11" s="135"/>
      <c r="M11" s="169"/>
    </row>
    <row r="12" spans="1:13" ht="15">
      <c r="A12" s="374" t="s">
        <v>116</v>
      </c>
      <c r="B12" s="402" t="s">
        <v>165</v>
      </c>
      <c r="C12" s="402"/>
      <c r="D12" s="402"/>
      <c r="E12" s="402"/>
      <c r="F12" s="402"/>
      <c r="G12" s="402"/>
      <c r="H12" s="402"/>
      <c r="I12" s="402"/>
      <c r="J12" s="402"/>
      <c r="K12" s="402"/>
      <c r="L12" s="402"/>
      <c r="M12" s="169"/>
    </row>
    <row r="13" spans="1:13" ht="15">
      <c r="A13" s="376"/>
      <c r="B13" s="162">
        <v>2000</v>
      </c>
      <c r="C13" s="162">
        <v>2001</v>
      </c>
      <c r="D13" s="162">
        <v>2002</v>
      </c>
      <c r="E13" s="162">
        <v>2003</v>
      </c>
      <c r="F13" s="162">
        <v>2004</v>
      </c>
      <c r="G13" s="162">
        <v>2005</v>
      </c>
      <c r="H13" s="162">
        <v>2006</v>
      </c>
      <c r="I13" s="162">
        <v>2007</v>
      </c>
      <c r="J13" s="162">
        <v>2008</v>
      </c>
      <c r="K13" s="162">
        <v>2009</v>
      </c>
      <c r="L13" s="162">
        <v>2010</v>
      </c>
      <c r="M13" s="162">
        <v>2011</v>
      </c>
    </row>
    <row r="14" spans="1:13" ht="15">
      <c r="A14" s="135"/>
      <c r="B14" s="135"/>
      <c r="C14" s="135"/>
      <c r="D14" s="135"/>
      <c r="E14" s="135"/>
      <c r="F14" s="135"/>
      <c r="G14" s="135"/>
      <c r="H14" s="135"/>
      <c r="I14" s="135"/>
      <c r="J14" s="135"/>
      <c r="K14" s="135"/>
      <c r="L14" s="135"/>
      <c r="M14" s="169"/>
    </row>
    <row r="15" spans="1:13" ht="15">
      <c r="A15" s="135" t="s">
        <v>158</v>
      </c>
      <c r="B15" s="163">
        <v>110000</v>
      </c>
      <c r="C15" s="163">
        <v>130000</v>
      </c>
      <c r="D15" s="163">
        <v>140000</v>
      </c>
      <c r="E15" s="163">
        <v>140000</v>
      </c>
      <c r="F15" s="163">
        <v>160000</v>
      </c>
      <c r="G15" s="163">
        <v>188604.05062777156</v>
      </c>
      <c r="H15" s="163">
        <v>163119.31290658348</v>
      </c>
      <c r="I15" s="163">
        <v>209644.63889567798</v>
      </c>
      <c r="J15" s="163">
        <v>122632.58789934102</v>
      </c>
      <c r="K15" s="163">
        <v>232202.09254584223</v>
      </c>
      <c r="L15" s="163">
        <v>166381.5542372921</v>
      </c>
      <c r="M15" s="163">
        <v>156247</v>
      </c>
    </row>
    <row r="16" spans="1:13" ht="15">
      <c r="A16" s="159" t="s">
        <v>173</v>
      </c>
      <c r="B16" s="159"/>
      <c r="C16" s="159"/>
      <c r="D16" s="159"/>
      <c r="E16" s="159"/>
      <c r="F16" s="159"/>
      <c r="G16" s="159"/>
      <c r="H16" s="159"/>
      <c r="I16" s="159"/>
      <c r="J16" s="159"/>
      <c r="K16" s="159"/>
      <c r="L16" s="159"/>
      <c r="M16" s="169"/>
    </row>
    <row r="17" spans="1:13" ht="15">
      <c r="A17" s="135"/>
      <c r="B17" s="135"/>
      <c r="C17" s="135"/>
      <c r="D17" s="135"/>
      <c r="E17" s="135"/>
      <c r="F17" s="135"/>
      <c r="G17" s="135"/>
      <c r="H17" s="135"/>
      <c r="I17" s="135"/>
      <c r="J17" s="135"/>
      <c r="K17" s="135"/>
      <c r="L17" s="135"/>
      <c r="M17" s="169"/>
    </row>
    <row r="18" spans="1:13" ht="15">
      <c r="A18" s="135"/>
      <c r="B18" s="135"/>
      <c r="C18" s="135"/>
      <c r="D18" s="135"/>
      <c r="E18" s="135"/>
      <c r="F18" s="135"/>
      <c r="G18" s="135"/>
      <c r="H18" s="135"/>
      <c r="I18" s="135"/>
      <c r="J18" s="135"/>
      <c r="K18" s="135"/>
      <c r="L18" s="135"/>
      <c r="M18" s="113"/>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135"/>
      <c r="B41" s="135"/>
      <c r="C41" s="135"/>
      <c r="D41" s="135"/>
      <c r="E41" s="135"/>
      <c r="F41" s="135"/>
      <c r="G41" s="135"/>
      <c r="H41" s="135"/>
      <c r="I41" s="135"/>
      <c r="J41" s="135"/>
      <c r="K41" s="135"/>
      <c r="L41" s="135"/>
      <c r="M41" s="113"/>
    </row>
    <row r="42" spans="1:13" ht="15">
      <c r="A42" s="135"/>
      <c r="B42" s="135"/>
      <c r="C42" s="135"/>
      <c r="D42" s="135"/>
      <c r="E42" s="135"/>
      <c r="F42" s="135"/>
      <c r="G42" s="135"/>
      <c r="H42" s="135"/>
      <c r="I42" s="135"/>
      <c r="J42" s="135"/>
      <c r="K42" s="135"/>
      <c r="L42" s="135"/>
      <c r="M42" s="113"/>
    </row>
    <row r="43" spans="1:13" ht="15">
      <c r="A43" s="229"/>
      <c r="B43" s="229"/>
      <c r="C43" s="229"/>
      <c r="D43" s="229"/>
      <c r="E43" s="229"/>
      <c r="F43" s="229"/>
      <c r="G43" s="229"/>
      <c r="H43" s="229"/>
      <c r="I43" s="229"/>
      <c r="J43" s="229"/>
      <c r="K43" s="229"/>
      <c r="L43" s="229"/>
      <c r="M43" s="113"/>
    </row>
    <row r="44" spans="1:13" ht="15">
      <c r="A44" s="135"/>
      <c r="B44" s="135"/>
      <c r="C44" s="135"/>
      <c r="D44" s="135"/>
      <c r="E44" s="135"/>
      <c r="F44" s="135"/>
      <c r="G44" s="135"/>
      <c r="H44" s="135"/>
      <c r="I44" s="135"/>
      <c r="J44" s="135"/>
      <c r="K44" s="135"/>
      <c r="L44" s="135"/>
      <c r="M44" s="113"/>
    </row>
    <row r="45" spans="1:13" ht="15">
      <c r="A45" s="135"/>
      <c r="B45" s="135"/>
      <c r="C45" s="135"/>
      <c r="D45" s="135"/>
      <c r="E45" s="369" t="s">
        <v>208</v>
      </c>
      <c r="F45" s="369"/>
      <c r="G45" s="369"/>
      <c r="H45" s="369"/>
      <c r="I45" s="135"/>
      <c r="J45" s="135"/>
      <c r="K45" s="135"/>
      <c r="L45" s="135"/>
      <c r="M45" s="113"/>
    </row>
    <row r="46" spans="1:13" ht="15">
      <c r="A46" s="135"/>
      <c r="B46" s="135"/>
      <c r="C46" s="135"/>
      <c r="D46" s="135"/>
      <c r="E46" s="135"/>
      <c r="F46" s="135"/>
      <c r="G46" s="135"/>
      <c r="H46" s="135"/>
      <c r="I46" s="135"/>
      <c r="J46" s="135"/>
      <c r="K46" s="135"/>
      <c r="L46" s="135"/>
      <c r="M46" s="113"/>
    </row>
    <row r="47" spans="1:13" ht="15">
      <c r="A47" s="374" t="s">
        <v>116</v>
      </c>
      <c r="B47" s="402" t="s">
        <v>153</v>
      </c>
      <c r="C47" s="402"/>
      <c r="D47" s="402"/>
      <c r="E47" s="402"/>
      <c r="F47" s="402"/>
      <c r="G47" s="402"/>
      <c r="H47" s="402"/>
      <c r="I47" s="402"/>
      <c r="J47" s="402"/>
      <c r="K47" s="402"/>
      <c r="L47" s="402"/>
      <c r="M47" s="169"/>
    </row>
    <row r="48" spans="1:13" ht="15">
      <c r="A48" s="376"/>
      <c r="B48" s="162">
        <v>2000</v>
      </c>
      <c r="C48" s="162">
        <v>2001</v>
      </c>
      <c r="D48" s="162">
        <v>2002</v>
      </c>
      <c r="E48" s="162">
        <v>2003</v>
      </c>
      <c r="F48" s="162">
        <v>2004</v>
      </c>
      <c r="G48" s="162">
        <v>2005</v>
      </c>
      <c r="H48" s="162">
        <v>2006</v>
      </c>
      <c r="I48" s="162">
        <v>2007</v>
      </c>
      <c r="J48" s="162">
        <v>2008</v>
      </c>
      <c r="K48" s="162">
        <v>2009</v>
      </c>
      <c r="L48" s="162">
        <v>2010</v>
      </c>
      <c r="M48" s="162">
        <v>2011</v>
      </c>
    </row>
    <row r="49" spans="1:14" ht="15">
      <c r="A49" s="135" t="s">
        <v>155</v>
      </c>
      <c r="B49" s="163">
        <v>110000</v>
      </c>
      <c r="C49" s="163">
        <v>130000</v>
      </c>
      <c r="D49" s="163">
        <v>140000</v>
      </c>
      <c r="E49" s="163">
        <v>140000</v>
      </c>
      <c r="F49" s="163">
        <v>160000</v>
      </c>
      <c r="G49" s="163">
        <v>188604.05062777156</v>
      </c>
      <c r="H49" s="163">
        <v>163119.31290658348</v>
      </c>
      <c r="I49" s="163">
        <v>209644.63889567798</v>
      </c>
      <c r="J49" s="163">
        <v>122632.58789934102</v>
      </c>
      <c r="K49" s="163">
        <v>232202.09254584223</v>
      </c>
      <c r="L49" s="163">
        <v>166381.5542372921</v>
      </c>
      <c r="M49" s="198">
        <v>156247</v>
      </c>
      <c r="N49" s="105"/>
    </row>
    <row r="50" spans="1:14" ht="15">
      <c r="A50" s="168" t="s">
        <v>154</v>
      </c>
      <c r="B50" s="114">
        <v>52048.686</v>
      </c>
      <c r="C50" s="114">
        <v>52490.832</v>
      </c>
      <c r="D50" s="114">
        <v>78070.044</v>
      </c>
      <c r="E50" s="114">
        <v>97646.939</v>
      </c>
      <c r="F50" s="114">
        <v>113592.48</v>
      </c>
      <c r="G50" s="114">
        <v>136412.216</v>
      </c>
      <c r="H50" s="114">
        <v>110892.513</v>
      </c>
      <c r="I50" s="114">
        <v>146396.449</v>
      </c>
      <c r="J50" s="114">
        <v>84998.301</v>
      </c>
      <c r="K50" s="114">
        <v>166183.932</v>
      </c>
      <c r="L50" s="114">
        <v>107921.734</v>
      </c>
      <c r="M50" s="166">
        <v>102373</v>
      </c>
      <c r="N50" s="105"/>
    </row>
    <row r="51" spans="1:13" ht="15">
      <c r="A51" s="112" t="s">
        <v>168</v>
      </c>
      <c r="B51" s="112"/>
      <c r="C51" s="199"/>
      <c r="D51" s="199"/>
      <c r="E51" s="199"/>
      <c r="F51" s="199"/>
      <c r="G51" s="199"/>
      <c r="H51" s="199"/>
      <c r="I51" s="199"/>
      <c r="J51" s="199"/>
      <c r="K51" s="199"/>
      <c r="L51" s="199"/>
      <c r="M51" s="200"/>
    </row>
    <row r="52" spans="1:13" ht="15">
      <c r="A52" s="112"/>
      <c r="B52" s="112"/>
      <c r="C52" s="112"/>
      <c r="D52" s="112"/>
      <c r="E52" s="112"/>
      <c r="F52" s="112"/>
      <c r="G52" s="112"/>
      <c r="H52" s="112"/>
      <c r="I52" s="112"/>
      <c r="J52" s="112"/>
      <c r="K52" s="112"/>
      <c r="L52" s="112"/>
      <c r="M52" s="113"/>
    </row>
    <row r="53" spans="1:13" ht="15">
      <c r="A53" s="135"/>
      <c r="B53" s="135"/>
      <c r="C53" s="135"/>
      <c r="D53" s="135"/>
      <c r="E53" s="135"/>
      <c r="F53" s="135"/>
      <c r="G53" s="135"/>
      <c r="H53" s="135"/>
      <c r="I53" s="135"/>
      <c r="J53" s="135"/>
      <c r="K53" s="135"/>
      <c r="L53" s="135"/>
      <c r="M53" s="113"/>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13"/>
    </row>
    <row r="56" spans="1:13" ht="15">
      <c r="A56" s="135"/>
      <c r="B56" s="135"/>
      <c r="C56" s="135"/>
      <c r="D56" s="135"/>
      <c r="E56" s="135"/>
      <c r="F56" s="135"/>
      <c r="G56" s="135"/>
      <c r="H56" s="135"/>
      <c r="I56" s="135"/>
      <c r="J56" s="135"/>
      <c r="K56" s="135"/>
      <c r="L56" s="135"/>
      <c r="M56" s="113"/>
    </row>
    <row r="57" spans="1:13" ht="15">
      <c r="A57" s="135"/>
      <c r="B57" s="135"/>
      <c r="C57" s="135"/>
      <c r="D57" s="135"/>
      <c r="E57" s="135"/>
      <c r="F57" s="135"/>
      <c r="G57" s="135"/>
      <c r="H57" s="135"/>
      <c r="I57" s="135"/>
      <c r="J57" s="135"/>
      <c r="K57" s="135"/>
      <c r="L57" s="135"/>
      <c r="M57" s="113"/>
    </row>
    <row r="58" spans="1:13" ht="15">
      <c r="A58" s="135"/>
      <c r="B58" s="135"/>
      <c r="C58" s="135"/>
      <c r="D58" s="135"/>
      <c r="E58" s="135"/>
      <c r="F58" s="135"/>
      <c r="G58" s="135"/>
      <c r="H58" s="135"/>
      <c r="I58" s="135"/>
      <c r="J58" s="135"/>
      <c r="K58" s="135"/>
      <c r="L58" s="135"/>
      <c r="M58" s="113"/>
    </row>
    <row r="59" spans="1:13" ht="15">
      <c r="A59" s="135"/>
      <c r="B59" s="135"/>
      <c r="C59" s="135"/>
      <c r="D59" s="135"/>
      <c r="E59" s="135"/>
      <c r="F59" s="135"/>
      <c r="G59" s="135"/>
      <c r="H59" s="135"/>
      <c r="I59" s="135"/>
      <c r="J59" s="135"/>
      <c r="K59" s="135"/>
      <c r="L59" s="135"/>
      <c r="M59" s="113"/>
    </row>
    <row r="60" spans="1:13" ht="15">
      <c r="A60" s="135"/>
      <c r="B60" s="135"/>
      <c r="C60" s="135"/>
      <c r="D60" s="135"/>
      <c r="E60" s="135"/>
      <c r="F60" s="135"/>
      <c r="G60" s="135"/>
      <c r="H60" s="135"/>
      <c r="I60" s="135"/>
      <c r="J60" s="135"/>
      <c r="K60" s="135"/>
      <c r="L60" s="135"/>
      <c r="M60" s="113"/>
    </row>
    <row r="61" spans="1:13" ht="15">
      <c r="A61" s="135"/>
      <c r="B61" s="135"/>
      <c r="C61" s="135"/>
      <c r="D61" s="135"/>
      <c r="E61" s="135"/>
      <c r="F61" s="135"/>
      <c r="G61" s="135"/>
      <c r="H61" s="135"/>
      <c r="I61" s="135"/>
      <c r="J61" s="135"/>
      <c r="K61" s="135"/>
      <c r="L61" s="135"/>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5"/>
      <c r="B71" s="135"/>
      <c r="C71" s="135"/>
      <c r="D71" s="135"/>
      <c r="E71" s="135"/>
      <c r="F71" s="135"/>
      <c r="G71" s="135"/>
      <c r="H71" s="135"/>
      <c r="I71" s="135"/>
      <c r="J71" s="135"/>
      <c r="K71" s="135"/>
      <c r="L71" s="135"/>
      <c r="M71" s="113"/>
    </row>
    <row r="72" spans="1:13" ht="15">
      <c r="A72" s="135"/>
      <c r="B72" s="135"/>
      <c r="C72" s="135"/>
      <c r="D72" s="135"/>
      <c r="E72" s="135"/>
      <c r="F72" s="135"/>
      <c r="G72" s="135"/>
      <c r="H72" s="135"/>
      <c r="I72" s="135"/>
      <c r="J72" s="135"/>
      <c r="K72" s="135"/>
      <c r="L72" s="135"/>
      <c r="M72" s="113"/>
    </row>
    <row r="73" spans="1:13" ht="15">
      <c r="A73" s="135"/>
      <c r="B73" s="135"/>
      <c r="C73" s="135"/>
      <c r="D73" s="135"/>
      <c r="E73" s="135"/>
      <c r="F73" s="135"/>
      <c r="G73" s="135"/>
      <c r="H73" s="135"/>
      <c r="I73" s="135"/>
      <c r="J73" s="135"/>
      <c r="K73" s="135"/>
      <c r="L73" s="135"/>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88">
      <selection activeCell="N1" sqref="N1"/>
    </sheetView>
  </sheetViews>
  <sheetFormatPr defaultColWidth="11.421875" defaultRowHeight="15"/>
  <cols>
    <col min="1" max="1" width="17.28125" style="0" customWidth="1"/>
    <col min="2" max="13" width="12.57421875" style="0" bestFit="1"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407" t="s">
        <v>206</v>
      </c>
      <c r="F3" s="407"/>
      <c r="G3" s="407"/>
      <c r="H3" s="407"/>
      <c r="I3" s="113"/>
      <c r="J3" s="113"/>
      <c r="K3" s="113"/>
      <c r="L3" s="113"/>
      <c r="M3" s="113"/>
    </row>
    <row r="4" spans="1:13" ht="15">
      <c r="A4" s="113"/>
      <c r="B4" s="113"/>
      <c r="C4" s="113"/>
      <c r="D4" s="113"/>
      <c r="E4" s="113"/>
      <c r="F4" s="113"/>
      <c r="G4" s="113"/>
      <c r="H4" s="113"/>
      <c r="I4" s="113"/>
      <c r="J4" s="113"/>
      <c r="K4" s="113"/>
      <c r="L4" s="113"/>
      <c r="M4" s="113"/>
    </row>
    <row r="5" spans="1:13" ht="15">
      <c r="A5" s="113"/>
      <c r="B5" s="113"/>
      <c r="C5" s="113"/>
      <c r="D5" s="113"/>
      <c r="E5" s="113"/>
      <c r="F5" s="113"/>
      <c r="G5" s="113"/>
      <c r="H5" s="113"/>
      <c r="I5" s="113"/>
      <c r="J5" s="113"/>
      <c r="K5" s="113"/>
      <c r="L5" s="113"/>
      <c r="M5" s="113"/>
    </row>
    <row r="6" spans="1:13" ht="15">
      <c r="A6" s="374" t="s">
        <v>116</v>
      </c>
      <c r="B6" s="402" t="s">
        <v>163</v>
      </c>
      <c r="C6" s="402"/>
      <c r="D6" s="402"/>
      <c r="E6" s="402"/>
      <c r="F6" s="402"/>
      <c r="G6" s="402"/>
      <c r="H6" s="402"/>
      <c r="I6" s="402"/>
      <c r="J6" s="402"/>
      <c r="K6" s="402"/>
      <c r="L6" s="402"/>
      <c r="M6" s="151"/>
    </row>
    <row r="7" spans="1:13" ht="15">
      <c r="A7" s="376"/>
      <c r="B7" s="152">
        <v>2000</v>
      </c>
      <c r="C7" s="152">
        <v>2001</v>
      </c>
      <c r="D7" s="152">
        <v>2002</v>
      </c>
      <c r="E7" s="152">
        <v>2003</v>
      </c>
      <c r="F7" s="152">
        <v>2004</v>
      </c>
      <c r="G7" s="152">
        <v>2005</v>
      </c>
      <c r="H7" s="152">
        <v>2006</v>
      </c>
      <c r="I7" s="152">
        <v>2007</v>
      </c>
      <c r="J7" s="152">
        <v>2008</v>
      </c>
      <c r="K7" s="152">
        <v>2009</v>
      </c>
      <c r="L7" s="152">
        <v>2010</v>
      </c>
      <c r="M7" s="162">
        <v>2011</v>
      </c>
    </row>
    <row r="8" spans="1:13" ht="15">
      <c r="A8" s="154"/>
      <c r="B8" s="154"/>
      <c r="C8" s="154"/>
      <c r="D8" s="154"/>
      <c r="E8" s="154"/>
      <c r="F8" s="154"/>
      <c r="G8" s="154"/>
      <c r="H8" s="154"/>
      <c r="I8" s="154"/>
      <c r="J8" s="154"/>
      <c r="K8" s="154"/>
      <c r="L8" s="154"/>
      <c r="M8" s="113"/>
    </row>
    <row r="9" spans="1:13" ht="15">
      <c r="A9" s="135" t="s">
        <v>303</v>
      </c>
      <c r="B9" s="201">
        <v>44890</v>
      </c>
      <c r="C9" s="201">
        <v>46900</v>
      </c>
      <c r="D9" s="201">
        <v>47600</v>
      </c>
      <c r="E9" s="201">
        <v>48200</v>
      </c>
      <c r="F9" s="201">
        <v>48500</v>
      </c>
      <c r="G9" s="202">
        <v>50960.48</v>
      </c>
      <c r="H9" s="201">
        <v>50952.47</v>
      </c>
      <c r="I9" s="201">
        <v>50846.43</v>
      </c>
      <c r="J9" s="202">
        <v>52186.94</v>
      </c>
      <c r="K9" s="203">
        <v>53338.50999999999</v>
      </c>
      <c r="L9" s="203">
        <v>52654.94899999999</v>
      </c>
      <c r="M9" s="204">
        <v>53869</v>
      </c>
    </row>
    <row r="10" spans="1:13" ht="15">
      <c r="A10" s="159" t="s">
        <v>152</v>
      </c>
      <c r="B10" s="159"/>
      <c r="C10" s="159"/>
      <c r="D10" s="159"/>
      <c r="E10" s="159"/>
      <c r="F10" s="159"/>
      <c r="G10" s="159"/>
      <c r="H10" s="159"/>
      <c r="I10" s="159"/>
      <c r="J10" s="159"/>
      <c r="K10" s="159"/>
      <c r="L10" s="159"/>
      <c r="M10" s="165"/>
    </row>
    <row r="11" spans="1:13" ht="15">
      <c r="A11" s="135"/>
      <c r="B11" s="135"/>
      <c r="C11" s="135"/>
      <c r="D11" s="135"/>
      <c r="E11" s="135"/>
      <c r="F11" s="135"/>
      <c r="G11" s="135"/>
      <c r="H11" s="135"/>
      <c r="I11" s="135"/>
      <c r="J11" s="135"/>
      <c r="K11" s="135"/>
      <c r="L11" s="135"/>
      <c r="M11" s="165"/>
    </row>
    <row r="12" spans="1:13" ht="15">
      <c r="A12" s="374" t="s">
        <v>116</v>
      </c>
      <c r="B12" s="402" t="s">
        <v>174</v>
      </c>
      <c r="C12" s="402"/>
      <c r="D12" s="402"/>
      <c r="E12" s="402"/>
      <c r="F12" s="402"/>
      <c r="G12" s="402"/>
      <c r="H12" s="402"/>
      <c r="I12" s="402"/>
      <c r="J12" s="402"/>
      <c r="K12" s="402"/>
      <c r="L12" s="402"/>
      <c r="M12" s="113"/>
    </row>
    <row r="13" spans="1:13" ht="15">
      <c r="A13" s="376"/>
      <c r="B13" s="162">
        <v>2000</v>
      </c>
      <c r="C13" s="162">
        <v>2001</v>
      </c>
      <c r="D13" s="162">
        <v>2002</v>
      </c>
      <c r="E13" s="162">
        <v>2003</v>
      </c>
      <c r="F13" s="162">
        <v>2004</v>
      </c>
      <c r="G13" s="162">
        <v>2005</v>
      </c>
      <c r="H13" s="162">
        <v>2006</v>
      </c>
      <c r="I13" s="162">
        <v>2007</v>
      </c>
      <c r="J13" s="162">
        <v>2008</v>
      </c>
      <c r="K13" s="162">
        <v>2009</v>
      </c>
      <c r="L13" s="162">
        <v>2010</v>
      </c>
      <c r="M13" s="162">
        <v>2011</v>
      </c>
    </row>
    <row r="14" spans="1:13" ht="15">
      <c r="A14" s="135"/>
      <c r="B14" s="135"/>
      <c r="C14" s="135"/>
      <c r="D14" s="135"/>
      <c r="E14" s="135"/>
      <c r="F14" s="135"/>
      <c r="G14" s="135"/>
      <c r="H14" s="135"/>
      <c r="I14" s="135"/>
      <c r="J14" s="135"/>
      <c r="K14" s="135"/>
      <c r="L14" s="135"/>
      <c r="M14" s="113"/>
    </row>
    <row r="15" spans="1:13" ht="15">
      <c r="A15" s="135" t="s">
        <v>3</v>
      </c>
      <c r="B15" s="205">
        <v>999000</v>
      </c>
      <c r="C15" s="205">
        <v>905000</v>
      </c>
      <c r="D15" s="205">
        <v>999000</v>
      </c>
      <c r="E15" s="205">
        <v>1050000</v>
      </c>
      <c r="F15" s="205">
        <v>1100000</v>
      </c>
      <c r="G15" s="205">
        <v>1150000</v>
      </c>
      <c r="H15" s="205">
        <v>1288421.062698797</v>
      </c>
      <c r="I15" s="205">
        <v>1238234.2774814353</v>
      </c>
      <c r="J15" s="205">
        <v>1335073.7311692277</v>
      </c>
      <c r="K15" s="205">
        <v>1377980.9710091718</v>
      </c>
      <c r="L15" s="205">
        <v>1251053.3447276922</v>
      </c>
      <c r="M15" s="206">
        <v>1350717</v>
      </c>
    </row>
    <row r="16" spans="1:13" ht="15">
      <c r="A16" s="159" t="s">
        <v>173</v>
      </c>
      <c r="B16" s="159"/>
      <c r="C16" s="159"/>
      <c r="D16" s="159"/>
      <c r="E16" s="159"/>
      <c r="F16" s="159"/>
      <c r="G16" s="159"/>
      <c r="H16" s="159"/>
      <c r="I16" s="159"/>
      <c r="J16" s="159"/>
      <c r="K16" s="159"/>
      <c r="L16" s="159"/>
      <c r="M16" s="165"/>
    </row>
    <row r="17" spans="1:13" ht="15">
      <c r="A17" s="135"/>
      <c r="B17" s="135"/>
      <c r="C17" s="135"/>
      <c r="D17" s="135"/>
      <c r="E17" s="135"/>
      <c r="F17" s="135"/>
      <c r="G17" s="135"/>
      <c r="H17" s="135"/>
      <c r="I17" s="135"/>
      <c r="J17" s="135"/>
      <c r="K17" s="135"/>
      <c r="L17" s="135"/>
      <c r="M17" s="113"/>
    </row>
    <row r="18" spans="1:13" ht="15">
      <c r="A18" s="135"/>
      <c r="B18" s="207"/>
      <c r="C18" s="207"/>
      <c r="D18" s="207"/>
      <c r="E18" s="207"/>
      <c r="F18" s="207"/>
      <c r="G18" s="207"/>
      <c r="H18" s="207"/>
      <c r="I18" s="207"/>
      <c r="J18" s="207"/>
      <c r="K18" s="207"/>
      <c r="L18" s="207"/>
      <c r="M18" s="207"/>
    </row>
    <row r="19" spans="1:13" ht="15">
      <c r="A19" s="135"/>
      <c r="B19" s="135"/>
      <c r="C19" s="135"/>
      <c r="D19" s="135"/>
      <c r="E19" s="135"/>
      <c r="F19" s="135"/>
      <c r="G19" s="135"/>
      <c r="H19" s="135"/>
      <c r="I19" s="135"/>
      <c r="J19" s="135"/>
      <c r="K19" s="135"/>
      <c r="L19" s="135"/>
      <c r="M19" s="113"/>
    </row>
    <row r="20" spans="1:13" ht="15">
      <c r="A20" s="135"/>
      <c r="B20" s="135"/>
      <c r="C20" s="135"/>
      <c r="D20" s="135"/>
      <c r="E20" s="135"/>
      <c r="F20" s="135"/>
      <c r="G20" s="135"/>
      <c r="H20" s="135"/>
      <c r="I20" s="135"/>
      <c r="J20" s="135"/>
      <c r="K20" s="135"/>
      <c r="L20" s="135"/>
      <c r="M20" s="113"/>
    </row>
    <row r="21" spans="1:13" ht="15">
      <c r="A21" s="135"/>
      <c r="B21" s="135"/>
      <c r="C21" s="135"/>
      <c r="D21" s="135"/>
      <c r="E21" s="135"/>
      <c r="F21" s="135"/>
      <c r="G21" s="135"/>
      <c r="H21" s="135"/>
      <c r="I21" s="135"/>
      <c r="J21" s="135"/>
      <c r="K21" s="135"/>
      <c r="L21" s="135"/>
      <c r="M21" s="113"/>
    </row>
    <row r="22" spans="1:13" ht="15">
      <c r="A22" s="135"/>
      <c r="B22" s="135"/>
      <c r="C22" s="135"/>
      <c r="D22" s="135"/>
      <c r="E22" s="135"/>
      <c r="F22" s="135"/>
      <c r="G22" s="135"/>
      <c r="H22" s="135"/>
      <c r="I22" s="135"/>
      <c r="J22" s="135"/>
      <c r="K22" s="135"/>
      <c r="L22" s="135"/>
      <c r="M22" s="113"/>
    </row>
    <row r="23" spans="1:13" ht="15">
      <c r="A23" s="135"/>
      <c r="B23" s="135"/>
      <c r="C23" s="135"/>
      <c r="D23" s="135"/>
      <c r="E23" s="135"/>
      <c r="F23" s="135"/>
      <c r="G23" s="135"/>
      <c r="H23" s="135"/>
      <c r="I23" s="135"/>
      <c r="J23" s="135"/>
      <c r="K23" s="135"/>
      <c r="L23" s="135"/>
      <c r="M23" s="113"/>
    </row>
    <row r="24" spans="1:13" ht="15">
      <c r="A24" s="135"/>
      <c r="B24" s="135"/>
      <c r="C24" s="135"/>
      <c r="D24" s="135"/>
      <c r="E24" s="135"/>
      <c r="F24" s="135"/>
      <c r="G24" s="135"/>
      <c r="H24" s="135"/>
      <c r="I24" s="135"/>
      <c r="J24" s="135"/>
      <c r="K24" s="135"/>
      <c r="L24" s="135"/>
      <c r="M24" s="113"/>
    </row>
    <row r="25" spans="1:13" ht="15">
      <c r="A25" s="135"/>
      <c r="B25" s="135"/>
      <c r="C25" s="135"/>
      <c r="D25" s="135"/>
      <c r="E25" s="135"/>
      <c r="F25" s="135"/>
      <c r="G25" s="135"/>
      <c r="H25" s="135"/>
      <c r="I25" s="135"/>
      <c r="J25" s="135"/>
      <c r="K25" s="135"/>
      <c r="L25" s="135"/>
      <c r="M25" s="113"/>
    </row>
    <row r="26" spans="1:13" ht="15">
      <c r="A26" s="135"/>
      <c r="B26" s="135"/>
      <c r="C26" s="135"/>
      <c r="D26" s="135"/>
      <c r="E26" s="135"/>
      <c r="F26" s="135"/>
      <c r="G26" s="135"/>
      <c r="H26" s="135"/>
      <c r="I26" s="135"/>
      <c r="J26" s="135"/>
      <c r="K26" s="135"/>
      <c r="L26" s="135"/>
      <c r="M26" s="113"/>
    </row>
    <row r="27" spans="1:13" ht="15">
      <c r="A27" s="135"/>
      <c r="B27" s="135"/>
      <c r="C27" s="135"/>
      <c r="D27" s="135"/>
      <c r="E27" s="135"/>
      <c r="F27" s="135"/>
      <c r="G27" s="135"/>
      <c r="H27" s="135"/>
      <c r="I27" s="135"/>
      <c r="J27" s="135"/>
      <c r="K27" s="135"/>
      <c r="L27" s="135"/>
      <c r="M27" s="113"/>
    </row>
    <row r="28" spans="1:13" ht="15">
      <c r="A28" s="135"/>
      <c r="B28" s="135"/>
      <c r="C28" s="135"/>
      <c r="D28" s="135"/>
      <c r="E28" s="135"/>
      <c r="F28" s="135"/>
      <c r="G28" s="135"/>
      <c r="H28" s="135"/>
      <c r="I28" s="135"/>
      <c r="J28" s="135"/>
      <c r="K28" s="135"/>
      <c r="L28" s="135"/>
      <c r="M28" s="113"/>
    </row>
    <row r="29" spans="1:13" ht="15">
      <c r="A29" s="135"/>
      <c r="B29" s="135"/>
      <c r="C29" s="135"/>
      <c r="D29" s="135"/>
      <c r="E29" s="135"/>
      <c r="F29" s="135"/>
      <c r="G29" s="135"/>
      <c r="H29" s="135"/>
      <c r="I29" s="135"/>
      <c r="J29" s="135"/>
      <c r="K29" s="135"/>
      <c r="L29" s="135"/>
      <c r="M29" s="113"/>
    </row>
    <row r="30" spans="1:13" ht="15">
      <c r="A30" s="135"/>
      <c r="B30" s="135"/>
      <c r="C30" s="135"/>
      <c r="D30" s="135"/>
      <c r="E30" s="135"/>
      <c r="F30" s="135"/>
      <c r="G30" s="135"/>
      <c r="H30" s="135"/>
      <c r="I30" s="135"/>
      <c r="J30" s="135"/>
      <c r="K30" s="135"/>
      <c r="L30" s="135"/>
      <c r="M30" s="113"/>
    </row>
    <row r="31" spans="1:13" ht="15">
      <c r="A31" s="135"/>
      <c r="B31" s="135"/>
      <c r="C31" s="135"/>
      <c r="D31" s="135"/>
      <c r="E31" s="135"/>
      <c r="F31" s="135"/>
      <c r="G31" s="135"/>
      <c r="H31" s="135"/>
      <c r="I31" s="135"/>
      <c r="J31" s="135"/>
      <c r="K31" s="135"/>
      <c r="L31" s="135"/>
      <c r="M31" s="113"/>
    </row>
    <row r="32" spans="1:13" ht="15">
      <c r="A32" s="135"/>
      <c r="B32" s="135"/>
      <c r="C32" s="135"/>
      <c r="D32" s="135"/>
      <c r="E32" s="135"/>
      <c r="F32" s="135"/>
      <c r="G32" s="135"/>
      <c r="H32" s="135"/>
      <c r="I32" s="135"/>
      <c r="J32" s="135"/>
      <c r="K32" s="135"/>
      <c r="L32" s="135"/>
      <c r="M32" s="113"/>
    </row>
    <row r="33" spans="1:13" ht="15">
      <c r="A33" s="135"/>
      <c r="B33" s="135"/>
      <c r="C33" s="135"/>
      <c r="D33" s="135"/>
      <c r="E33" s="135"/>
      <c r="F33" s="135"/>
      <c r="G33" s="135"/>
      <c r="H33" s="135"/>
      <c r="I33" s="135"/>
      <c r="J33" s="135"/>
      <c r="K33" s="135"/>
      <c r="L33" s="135"/>
      <c r="M33" s="113"/>
    </row>
    <row r="34" spans="1:13" ht="15">
      <c r="A34" s="135"/>
      <c r="B34" s="135"/>
      <c r="C34" s="135"/>
      <c r="D34" s="135"/>
      <c r="E34" s="135"/>
      <c r="F34" s="135"/>
      <c r="G34" s="135"/>
      <c r="H34" s="135"/>
      <c r="I34" s="135"/>
      <c r="J34" s="135"/>
      <c r="K34" s="135"/>
      <c r="L34" s="135"/>
      <c r="M34" s="113"/>
    </row>
    <row r="35" spans="1:13" ht="15">
      <c r="A35" s="135"/>
      <c r="B35" s="135"/>
      <c r="C35" s="135"/>
      <c r="D35" s="135"/>
      <c r="E35" s="135"/>
      <c r="F35" s="135"/>
      <c r="G35" s="135"/>
      <c r="H35" s="135"/>
      <c r="I35" s="135"/>
      <c r="J35" s="135"/>
      <c r="K35" s="135"/>
      <c r="L35" s="135"/>
      <c r="M35" s="113"/>
    </row>
    <row r="36" spans="1:13" ht="15">
      <c r="A36" s="135"/>
      <c r="B36" s="135"/>
      <c r="C36" s="135"/>
      <c r="D36" s="135"/>
      <c r="E36" s="135"/>
      <c r="F36" s="135"/>
      <c r="G36" s="135"/>
      <c r="H36" s="135"/>
      <c r="I36" s="135"/>
      <c r="J36" s="135"/>
      <c r="K36" s="135"/>
      <c r="L36" s="135"/>
      <c r="M36" s="113"/>
    </row>
    <row r="37" spans="1:13" ht="15">
      <c r="A37" s="135"/>
      <c r="B37" s="135"/>
      <c r="C37" s="135"/>
      <c r="D37" s="135"/>
      <c r="E37" s="135"/>
      <c r="F37" s="135"/>
      <c r="G37" s="135"/>
      <c r="H37" s="135"/>
      <c r="I37" s="135"/>
      <c r="J37" s="135"/>
      <c r="K37" s="135"/>
      <c r="L37" s="135"/>
      <c r="M37" s="113"/>
    </row>
    <row r="38" spans="1:13" ht="15">
      <c r="A38" s="135"/>
      <c r="B38" s="135"/>
      <c r="C38" s="135"/>
      <c r="D38" s="135"/>
      <c r="E38" s="135"/>
      <c r="F38" s="135"/>
      <c r="G38" s="135"/>
      <c r="H38" s="135"/>
      <c r="I38" s="135"/>
      <c r="J38" s="135"/>
      <c r="K38" s="135"/>
      <c r="L38" s="135"/>
      <c r="M38" s="113"/>
    </row>
    <row r="39" spans="1:13" ht="15">
      <c r="A39" s="135"/>
      <c r="B39" s="135"/>
      <c r="C39" s="135"/>
      <c r="D39" s="135"/>
      <c r="E39" s="135"/>
      <c r="F39" s="135"/>
      <c r="G39" s="135"/>
      <c r="H39" s="135"/>
      <c r="I39" s="135"/>
      <c r="J39" s="135"/>
      <c r="K39" s="135"/>
      <c r="L39" s="135"/>
      <c r="M39" s="113"/>
    </row>
    <row r="40" spans="1:13" ht="15">
      <c r="A40" s="135"/>
      <c r="B40" s="135"/>
      <c r="C40" s="135"/>
      <c r="D40" s="135"/>
      <c r="E40" s="135"/>
      <c r="F40" s="135"/>
      <c r="G40" s="135"/>
      <c r="H40" s="135"/>
      <c r="I40" s="135"/>
      <c r="J40" s="135"/>
      <c r="K40" s="135"/>
      <c r="L40" s="135"/>
      <c r="M40" s="113"/>
    </row>
    <row r="41" spans="1:13" ht="15">
      <c r="A41" s="135"/>
      <c r="B41" s="135"/>
      <c r="C41" s="135"/>
      <c r="D41" s="135"/>
      <c r="E41" s="135"/>
      <c r="F41" s="135"/>
      <c r="G41" s="135"/>
      <c r="H41" s="135"/>
      <c r="I41" s="135"/>
      <c r="J41" s="135"/>
      <c r="K41" s="135"/>
      <c r="L41" s="135"/>
      <c r="M41" s="113"/>
    </row>
    <row r="42" spans="1:13" ht="15">
      <c r="A42" s="135"/>
      <c r="B42" s="135"/>
      <c r="C42" s="135"/>
      <c r="D42" s="135"/>
      <c r="E42" s="135"/>
      <c r="F42" s="135"/>
      <c r="G42" s="135"/>
      <c r="H42" s="135"/>
      <c r="I42" s="135"/>
      <c r="J42" s="135"/>
      <c r="K42" s="135"/>
      <c r="L42" s="135"/>
      <c r="M42" s="113"/>
    </row>
    <row r="43" spans="1:13" ht="15">
      <c r="A43" s="135"/>
      <c r="B43" s="135"/>
      <c r="C43" s="135"/>
      <c r="D43" s="135"/>
      <c r="E43" s="135"/>
      <c r="F43" s="135"/>
      <c r="G43" s="135"/>
      <c r="H43" s="135"/>
      <c r="I43" s="135"/>
      <c r="J43" s="135"/>
      <c r="K43" s="135"/>
      <c r="L43" s="135"/>
      <c r="M43" s="113"/>
    </row>
    <row r="44" spans="1:13" ht="15">
      <c r="A44" s="135"/>
      <c r="B44" s="135"/>
      <c r="C44" s="135"/>
      <c r="D44" s="135"/>
      <c r="E44" s="135"/>
      <c r="F44" s="135"/>
      <c r="G44" s="135"/>
      <c r="H44" s="135"/>
      <c r="I44" s="135"/>
      <c r="J44" s="135"/>
      <c r="K44" s="135"/>
      <c r="L44" s="135"/>
      <c r="M44" s="113"/>
    </row>
    <row r="45" spans="1:13" ht="15">
      <c r="A45" s="135"/>
      <c r="B45" s="135"/>
      <c r="C45" s="135"/>
      <c r="D45" s="135"/>
      <c r="E45" s="135"/>
      <c r="F45" s="135"/>
      <c r="G45" s="135"/>
      <c r="H45" s="135"/>
      <c r="I45" s="135"/>
      <c r="J45" s="135"/>
      <c r="K45" s="135"/>
      <c r="L45" s="135"/>
      <c r="M45" s="113"/>
    </row>
    <row r="46" spans="1:13" ht="15">
      <c r="A46" s="135"/>
      <c r="B46" s="135"/>
      <c r="C46" s="135"/>
      <c r="D46" s="135"/>
      <c r="E46" s="135"/>
      <c r="F46" s="135"/>
      <c r="G46" s="135"/>
      <c r="H46" s="135"/>
      <c r="I46" s="135"/>
      <c r="J46" s="135"/>
      <c r="K46" s="135"/>
      <c r="L46" s="135"/>
      <c r="M46" s="113"/>
    </row>
    <row r="47" spans="1:13" ht="15">
      <c r="A47" s="135"/>
      <c r="B47" s="135"/>
      <c r="C47" s="135"/>
      <c r="D47" s="135"/>
      <c r="E47" s="135"/>
      <c r="F47" s="135"/>
      <c r="G47" s="135"/>
      <c r="H47" s="135"/>
      <c r="I47" s="135"/>
      <c r="J47" s="135"/>
      <c r="K47" s="135"/>
      <c r="L47" s="135"/>
      <c r="M47" s="113"/>
    </row>
    <row r="48" spans="1:13" ht="15">
      <c r="A48" s="135"/>
      <c r="B48" s="135"/>
      <c r="C48" s="135"/>
      <c r="D48" s="135"/>
      <c r="E48" s="135"/>
      <c r="F48" s="135"/>
      <c r="G48" s="135"/>
      <c r="H48" s="135"/>
      <c r="I48" s="135"/>
      <c r="J48" s="135"/>
      <c r="K48" s="135"/>
      <c r="L48" s="135"/>
      <c r="M48" s="113"/>
    </row>
    <row r="49" spans="1:13" ht="15">
      <c r="A49" s="135"/>
      <c r="B49" s="135"/>
      <c r="C49" s="135"/>
      <c r="D49" s="135"/>
      <c r="E49" s="135"/>
      <c r="F49" s="135"/>
      <c r="G49" s="135"/>
      <c r="H49" s="135"/>
      <c r="I49" s="135"/>
      <c r="J49" s="135"/>
      <c r="K49" s="135"/>
      <c r="L49" s="135"/>
      <c r="M49" s="113"/>
    </row>
    <row r="50" spans="1:13" ht="15">
      <c r="A50" s="135"/>
      <c r="B50" s="135"/>
      <c r="C50" s="135"/>
      <c r="D50" s="135"/>
      <c r="E50" s="135"/>
      <c r="F50" s="135"/>
      <c r="G50" s="135"/>
      <c r="H50" s="135"/>
      <c r="I50" s="135"/>
      <c r="J50" s="135"/>
      <c r="K50" s="135"/>
      <c r="L50" s="135"/>
      <c r="M50" s="113"/>
    </row>
    <row r="51" spans="1:13" ht="15">
      <c r="A51" s="229"/>
      <c r="B51" s="229"/>
      <c r="C51" s="229"/>
      <c r="D51" s="229"/>
      <c r="E51" s="229"/>
      <c r="F51" s="229"/>
      <c r="G51" s="229"/>
      <c r="H51" s="229"/>
      <c r="I51" s="229"/>
      <c r="J51" s="229"/>
      <c r="K51" s="229"/>
      <c r="L51" s="229"/>
      <c r="M51" s="113"/>
    </row>
    <row r="52" spans="1:13" ht="15">
      <c r="A52" s="135"/>
      <c r="B52" s="135"/>
      <c r="C52" s="135"/>
      <c r="D52" s="135"/>
      <c r="E52" s="135"/>
      <c r="F52" s="135"/>
      <c r="G52" s="135"/>
      <c r="H52" s="135"/>
      <c r="I52" s="135"/>
      <c r="J52" s="135"/>
      <c r="K52" s="135"/>
      <c r="L52" s="135"/>
      <c r="M52" s="113"/>
    </row>
    <row r="53" spans="1:13" ht="15">
      <c r="A53" s="135"/>
      <c r="B53" s="135"/>
      <c r="C53" s="135"/>
      <c r="D53" s="135"/>
      <c r="E53" s="369" t="s">
        <v>207</v>
      </c>
      <c r="F53" s="369"/>
      <c r="G53" s="369"/>
      <c r="H53" s="369"/>
      <c r="I53" s="135"/>
      <c r="J53" s="135"/>
      <c r="K53" s="135"/>
      <c r="L53" s="135"/>
      <c r="M53" s="113"/>
    </row>
    <row r="54" spans="1:13" ht="15">
      <c r="A54" s="135"/>
      <c r="B54" s="135"/>
      <c r="C54" s="135"/>
      <c r="D54" s="135"/>
      <c r="E54" s="135"/>
      <c r="F54" s="135"/>
      <c r="G54" s="135"/>
      <c r="H54" s="135"/>
      <c r="I54" s="135"/>
      <c r="J54" s="135"/>
      <c r="K54" s="135"/>
      <c r="L54" s="135"/>
      <c r="M54" s="113"/>
    </row>
    <row r="55" spans="1:13" ht="15">
      <c r="A55" s="135"/>
      <c r="B55" s="135"/>
      <c r="C55" s="135"/>
      <c r="D55" s="135"/>
      <c r="E55" s="135"/>
      <c r="F55" s="135"/>
      <c r="G55" s="135"/>
      <c r="H55" s="135"/>
      <c r="I55" s="135"/>
      <c r="J55" s="135"/>
      <c r="K55" s="135"/>
      <c r="L55" s="135"/>
      <c r="M55" s="165"/>
    </row>
    <row r="56" spans="1:13" ht="15">
      <c r="A56" s="374" t="s">
        <v>116</v>
      </c>
      <c r="B56" s="402" t="s">
        <v>153</v>
      </c>
      <c r="C56" s="402"/>
      <c r="D56" s="402"/>
      <c r="E56" s="402"/>
      <c r="F56" s="402"/>
      <c r="G56" s="402"/>
      <c r="H56" s="402"/>
      <c r="I56" s="402"/>
      <c r="J56" s="402"/>
      <c r="K56" s="402"/>
      <c r="L56" s="402"/>
      <c r="M56" s="113"/>
    </row>
    <row r="57" spans="1:13" ht="15">
      <c r="A57" s="376"/>
      <c r="B57" s="162">
        <v>2000</v>
      </c>
      <c r="C57" s="162">
        <v>2001</v>
      </c>
      <c r="D57" s="162">
        <v>2002</v>
      </c>
      <c r="E57" s="162">
        <v>2003</v>
      </c>
      <c r="F57" s="162">
        <v>2004</v>
      </c>
      <c r="G57" s="162">
        <v>2005</v>
      </c>
      <c r="H57" s="162">
        <v>2006</v>
      </c>
      <c r="I57" s="162">
        <v>2007</v>
      </c>
      <c r="J57" s="162">
        <v>2008</v>
      </c>
      <c r="K57" s="162">
        <v>2009</v>
      </c>
      <c r="L57" s="162">
        <v>2010</v>
      </c>
      <c r="M57" s="162">
        <v>2011</v>
      </c>
    </row>
    <row r="58" spans="1:13" ht="15">
      <c r="A58" s="135" t="s">
        <v>155</v>
      </c>
      <c r="B58" s="205">
        <v>999000</v>
      </c>
      <c r="C58" s="205">
        <v>905000</v>
      </c>
      <c r="D58" s="205">
        <v>999000</v>
      </c>
      <c r="E58" s="205">
        <v>1050000</v>
      </c>
      <c r="F58" s="205">
        <v>1100000</v>
      </c>
      <c r="G58" s="205">
        <v>1150000</v>
      </c>
      <c r="H58" s="205">
        <v>1288421.062698797</v>
      </c>
      <c r="I58" s="205">
        <v>1238234.2774814353</v>
      </c>
      <c r="J58" s="205">
        <v>1335073.7311692277</v>
      </c>
      <c r="K58" s="205">
        <v>1377980.9710091718</v>
      </c>
      <c r="L58" s="205">
        <v>1251053.3447276922</v>
      </c>
      <c r="M58" s="205">
        <v>1350717</v>
      </c>
    </row>
    <row r="59" spans="1:13" ht="15">
      <c r="A59" s="168" t="s">
        <v>154</v>
      </c>
      <c r="B59" s="114">
        <v>596195.553</v>
      </c>
      <c r="C59" s="114">
        <v>545280.659</v>
      </c>
      <c r="D59" s="114">
        <v>654932.413</v>
      </c>
      <c r="E59" s="114">
        <v>706331.512</v>
      </c>
      <c r="F59" s="114">
        <v>693053.073</v>
      </c>
      <c r="G59" s="114">
        <v>738469.058</v>
      </c>
      <c r="H59" s="114">
        <v>823247.355</v>
      </c>
      <c r="I59" s="114">
        <v>776370.276</v>
      </c>
      <c r="J59" s="114">
        <v>836884.534</v>
      </c>
      <c r="K59" s="114">
        <v>850405.202</v>
      </c>
      <c r="L59" s="114">
        <v>781085.135</v>
      </c>
      <c r="M59" s="114">
        <v>853541</v>
      </c>
    </row>
    <row r="60" spans="1:13" ht="15">
      <c r="A60" s="112" t="s">
        <v>175</v>
      </c>
      <c r="B60" s="112"/>
      <c r="C60" s="112"/>
      <c r="D60" s="112"/>
      <c r="E60" s="112"/>
      <c r="F60" s="112"/>
      <c r="G60" s="112"/>
      <c r="H60" s="112"/>
      <c r="I60" s="112"/>
      <c r="J60" s="112"/>
      <c r="K60" s="112"/>
      <c r="L60" s="112"/>
      <c r="M60" s="113"/>
    </row>
    <row r="61" spans="1:13" ht="15">
      <c r="A61" s="112"/>
      <c r="B61" s="112"/>
      <c r="C61" s="112"/>
      <c r="D61" s="112"/>
      <c r="E61" s="112"/>
      <c r="F61" s="112"/>
      <c r="G61" s="112"/>
      <c r="H61" s="112"/>
      <c r="I61" s="112"/>
      <c r="J61" s="112"/>
      <c r="K61" s="112"/>
      <c r="L61" s="112"/>
      <c r="M61" s="113"/>
    </row>
    <row r="62" spans="1:13" ht="15">
      <c r="A62" s="135"/>
      <c r="B62" s="135"/>
      <c r="C62" s="135"/>
      <c r="D62" s="135"/>
      <c r="E62" s="135"/>
      <c r="F62" s="135"/>
      <c r="G62" s="135"/>
      <c r="H62" s="135"/>
      <c r="I62" s="135"/>
      <c r="J62" s="135"/>
      <c r="K62" s="135"/>
      <c r="L62" s="135"/>
      <c r="M62" s="113"/>
    </row>
    <row r="63" spans="1:13" ht="15">
      <c r="A63" s="135"/>
      <c r="B63" s="135"/>
      <c r="C63" s="135"/>
      <c r="D63" s="135"/>
      <c r="E63" s="135"/>
      <c r="F63" s="135"/>
      <c r="G63" s="135"/>
      <c r="H63" s="135"/>
      <c r="I63" s="135"/>
      <c r="J63" s="135"/>
      <c r="K63" s="135"/>
      <c r="L63" s="135"/>
      <c r="M63" s="113"/>
    </row>
    <row r="64" spans="1:13" ht="15">
      <c r="A64" s="135"/>
      <c r="B64" s="135"/>
      <c r="C64" s="135"/>
      <c r="D64" s="135"/>
      <c r="E64" s="135"/>
      <c r="F64" s="135"/>
      <c r="G64" s="135"/>
      <c r="H64" s="135"/>
      <c r="I64" s="135"/>
      <c r="J64" s="135"/>
      <c r="K64" s="135"/>
      <c r="L64" s="135"/>
      <c r="M64" s="113"/>
    </row>
    <row r="65" spans="1:13" ht="15">
      <c r="A65" s="135"/>
      <c r="B65" s="135"/>
      <c r="C65" s="135"/>
      <c r="D65" s="135"/>
      <c r="E65" s="135"/>
      <c r="F65" s="135"/>
      <c r="G65" s="135"/>
      <c r="H65" s="135"/>
      <c r="I65" s="135"/>
      <c r="J65" s="135"/>
      <c r="K65" s="135"/>
      <c r="L65" s="135"/>
      <c r="M65" s="113"/>
    </row>
    <row r="66" spans="1:13" ht="15">
      <c r="A66" s="135"/>
      <c r="B66" s="135"/>
      <c r="C66" s="135"/>
      <c r="D66" s="135"/>
      <c r="E66" s="135"/>
      <c r="F66" s="135"/>
      <c r="G66" s="135"/>
      <c r="H66" s="135"/>
      <c r="I66" s="135"/>
      <c r="J66" s="135"/>
      <c r="K66" s="135"/>
      <c r="L66" s="135"/>
      <c r="M66" s="113"/>
    </row>
    <row r="67" spans="1:13" ht="15">
      <c r="A67" s="135"/>
      <c r="B67" s="135"/>
      <c r="C67" s="135"/>
      <c r="D67" s="135"/>
      <c r="E67" s="135"/>
      <c r="F67" s="135"/>
      <c r="G67" s="135"/>
      <c r="H67" s="135"/>
      <c r="I67" s="135"/>
      <c r="J67" s="135"/>
      <c r="K67" s="135"/>
      <c r="L67" s="135"/>
      <c r="M67" s="113"/>
    </row>
    <row r="68" spans="1:13" ht="15">
      <c r="A68" s="135"/>
      <c r="B68" s="135"/>
      <c r="C68" s="135"/>
      <c r="D68" s="135"/>
      <c r="E68" s="135"/>
      <c r="F68" s="135"/>
      <c r="G68" s="135"/>
      <c r="H68" s="135"/>
      <c r="I68" s="135"/>
      <c r="J68" s="135"/>
      <c r="K68" s="135"/>
      <c r="L68" s="135"/>
      <c r="M68" s="113"/>
    </row>
    <row r="69" spans="1:13" ht="15">
      <c r="A69" s="135"/>
      <c r="B69" s="135"/>
      <c r="C69" s="135"/>
      <c r="D69" s="135"/>
      <c r="E69" s="135"/>
      <c r="F69" s="135"/>
      <c r="G69" s="135"/>
      <c r="H69" s="135"/>
      <c r="I69" s="135"/>
      <c r="J69" s="135"/>
      <c r="K69" s="135"/>
      <c r="L69" s="135"/>
      <c r="M69" s="113"/>
    </row>
    <row r="70" spans="1:13" ht="15">
      <c r="A70" s="135"/>
      <c r="B70" s="135"/>
      <c r="C70" s="135"/>
      <c r="D70" s="135"/>
      <c r="E70" s="135"/>
      <c r="F70" s="135"/>
      <c r="G70" s="135"/>
      <c r="H70" s="135"/>
      <c r="I70" s="135"/>
      <c r="J70" s="135"/>
      <c r="K70" s="135"/>
      <c r="L70" s="135"/>
      <c r="M70" s="113"/>
    </row>
    <row r="71" spans="1:13" ht="15">
      <c r="A71" s="135"/>
      <c r="B71" s="135"/>
      <c r="C71" s="135"/>
      <c r="D71" s="135"/>
      <c r="E71" s="135"/>
      <c r="F71" s="135"/>
      <c r="G71" s="135"/>
      <c r="H71" s="135"/>
      <c r="I71" s="135"/>
      <c r="J71" s="135"/>
      <c r="K71" s="135"/>
      <c r="L71" s="135"/>
      <c r="M71" s="113"/>
    </row>
    <row r="72" spans="1:13" ht="15">
      <c r="A72" s="135"/>
      <c r="B72" s="135"/>
      <c r="C72" s="135"/>
      <c r="D72" s="135"/>
      <c r="E72" s="135"/>
      <c r="F72" s="135"/>
      <c r="G72" s="135"/>
      <c r="H72" s="135"/>
      <c r="I72" s="135"/>
      <c r="J72" s="135"/>
      <c r="K72" s="135"/>
      <c r="L72" s="135"/>
      <c r="M72" s="113"/>
    </row>
    <row r="73" spans="1:13" ht="15">
      <c r="A73" s="135"/>
      <c r="B73" s="135"/>
      <c r="C73" s="135"/>
      <c r="D73" s="135"/>
      <c r="E73" s="135"/>
      <c r="F73" s="135"/>
      <c r="G73" s="135"/>
      <c r="H73" s="135"/>
      <c r="I73" s="135"/>
      <c r="J73" s="135"/>
      <c r="K73" s="135"/>
      <c r="L73" s="135"/>
      <c r="M73" s="113"/>
    </row>
    <row r="74" spans="1:13" ht="15">
      <c r="A74" s="135"/>
      <c r="B74" s="135"/>
      <c r="C74" s="135"/>
      <c r="D74" s="135"/>
      <c r="E74" s="135"/>
      <c r="F74" s="135"/>
      <c r="G74" s="135"/>
      <c r="H74" s="135"/>
      <c r="I74" s="135"/>
      <c r="J74" s="135"/>
      <c r="K74" s="135"/>
      <c r="L74" s="135"/>
      <c r="M74" s="113"/>
    </row>
    <row r="75" spans="1:13" ht="15">
      <c r="A75" s="135"/>
      <c r="B75" s="135"/>
      <c r="C75" s="135"/>
      <c r="D75" s="135"/>
      <c r="E75" s="135"/>
      <c r="F75" s="135"/>
      <c r="G75" s="135"/>
      <c r="H75" s="135"/>
      <c r="I75" s="135"/>
      <c r="J75" s="135"/>
      <c r="K75" s="135"/>
      <c r="L75" s="135"/>
      <c r="M75" s="113"/>
    </row>
    <row r="76" spans="1:13" ht="15">
      <c r="A76" s="135"/>
      <c r="B76" s="135"/>
      <c r="C76" s="135"/>
      <c r="D76" s="135"/>
      <c r="E76" s="135"/>
      <c r="F76" s="135"/>
      <c r="G76" s="135"/>
      <c r="H76" s="135"/>
      <c r="I76" s="135"/>
      <c r="J76" s="135"/>
      <c r="K76" s="135"/>
      <c r="L76" s="135"/>
      <c r="M76" s="113"/>
    </row>
    <row r="77" spans="1:13" ht="15">
      <c r="A77" s="135"/>
      <c r="B77" s="135"/>
      <c r="C77" s="135"/>
      <c r="D77" s="135"/>
      <c r="E77" s="135"/>
      <c r="F77" s="135"/>
      <c r="G77" s="135"/>
      <c r="H77" s="135"/>
      <c r="I77" s="135"/>
      <c r="J77" s="135"/>
      <c r="K77" s="135"/>
      <c r="L77" s="135"/>
      <c r="M77" s="113"/>
    </row>
    <row r="78" spans="1:13" ht="15">
      <c r="A78" s="135"/>
      <c r="B78" s="135"/>
      <c r="C78" s="135"/>
      <c r="D78" s="135"/>
      <c r="E78" s="135"/>
      <c r="F78" s="135"/>
      <c r="G78" s="135"/>
      <c r="H78" s="135"/>
      <c r="I78" s="135"/>
      <c r="J78" s="135"/>
      <c r="K78" s="135"/>
      <c r="L78" s="135"/>
      <c r="M78" s="113"/>
    </row>
    <row r="79" spans="1:13" ht="15">
      <c r="A79" s="135"/>
      <c r="B79" s="135"/>
      <c r="C79" s="135"/>
      <c r="D79" s="135"/>
      <c r="E79" s="135"/>
      <c r="F79" s="135"/>
      <c r="G79" s="135"/>
      <c r="H79" s="135"/>
      <c r="I79" s="135"/>
      <c r="J79" s="135"/>
      <c r="K79" s="135"/>
      <c r="L79" s="135"/>
      <c r="M79" s="113"/>
    </row>
    <row r="80" spans="1:13" ht="15">
      <c r="A80" s="135"/>
      <c r="B80" s="135"/>
      <c r="C80" s="135"/>
      <c r="D80" s="135"/>
      <c r="E80" s="135"/>
      <c r="F80" s="135"/>
      <c r="G80" s="135"/>
      <c r="H80" s="135"/>
      <c r="I80" s="135"/>
      <c r="J80" s="135"/>
      <c r="K80" s="135"/>
      <c r="L80" s="135"/>
      <c r="M80" s="113"/>
    </row>
    <row r="81" spans="1:13" ht="15">
      <c r="A81" s="135"/>
      <c r="B81" s="135"/>
      <c r="C81" s="135"/>
      <c r="D81" s="135"/>
      <c r="E81" s="135"/>
      <c r="F81" s="135"/>
      <c r="G81" s="135"/>
      <c r="H81" s="135"/>
      <c r="I81" s="135"/>
      <c r="J81" s="135"/>
      <c r="K81" s="135"/>
      <c r="L81" s="135"/>
      <c r="M81" s="113"/>
    </row>
    <row r="82" spans="1:13" ht="15">
      <c r="A82" s="135"/>
      <c r="B82" s="135"/>
      <c r="C82" s="135"/>
      <c r="D82" s="135"/>
      <c r="E82" s="135"/>
      <c r="F82" s="135"/>
      <c r="G82" s="135"/>
      <c r="H82" s="135"/>
      <c r="I82" s="135"/>
      <c r="J82" s="135"/>
      <c r="K82" s="135"/>
      <c r="L82" s="135"/>
      <c r="M82" s="113"/>
    </row>
    <row r="83" spans="1:13" ht="15">
      <c r="A83" s="135"/>
      <c r="B83" s="135"/>
      <c r="C83" s="135"/>
      <c r="D83" s="135"/>
      <c r="E83" s="135"/>
      <c r="F83" s="135"/>
      <c r="G83" s="135"/>
      <c r="H83" s="135"/>
      <c r="I83" s="135"/>
      <c r="J83" s="135"/>
      <c r="K83" s="135"/>
      <c r="L83" s="135"/>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row r="92" spans="1:13" ht="15">
      <c r="A92" s="113"/>
      <c r="B92" s="113"/>
      <c r="C92" s="113"/>
      <c r="D92" s="113"/>
      <c r="E92" s="113"/>
      <c r="F92" s="113"/>
      <c r="G92" s="113"/>
      <c r="H92" s="113"/>
      <c r="I92" s="113"/>
      <c r="J92" s="113"/>
      <c r="K92" s="113"/>
      <c r="L92" s="113"/>
      <c r="M92" s="113"/>
    </row>
    <row r="93" spans="1:13" ht="15">
      <c r="A93" s="113"/>
      <c r="B93" s="113"/>
      <c r="C93" s="113"/>
      <c r="D93" s="113"/>
      <c r="E93" s="113"/>
      <c r="F93" s="113"/>
      <c r="G93" s="113"/>
      <c r="H93" s="113"/>
      <c r="I93" s="113"/>
      <c r="J93" s="113"/>
      <c r="K93" s="113"/>
      <c r="L93" s="113"/>
      <c r="M93" s="113"/>
    </row>
    <row r="94" spans="1:13" ht="15">
      <c r="A94" s="113"/>
      <c r="B94" s="113"/>
      <c r="C94" s="113"/>
      <c r="D94" s="113"/>
      <c r="E94" s="113"/>
      <c r="F94" s="113"/>
      <c r="G94" s="113"/>
      <c r="H94" s="113"/>
      <c r="I94" s="113"/>
      <c r="J94" s="113"/>
      <c r="K94" s="113"/>
      <c r="L94" s="113"/>
      <c r="M94" s="113"/>
    </row>
    <row r="95" spans="1:13" ht="15">
      <c r="A95" s="113"/>
      <c r="B95" s="113"/>
      <c r="C95" s="113"/>
      <c r="D95" s="113"/>
      <c r="E95" s="113"/>
      <c r="F95" s="113"/>
      <c r="G95" s="113"/>
      <c r="H95" s="113"/>
      <c r="I95" s="113"/>
      <c r="J95" s="113"/>
      <c r="K95" s="113"/>
      <c r="L95" s="113"/>
      <c r="M95" s="113"/>
    </row>
    <row r="96" spans="1:13" ht="15">
      <c r="A96" s="113"/>
      <c r="B96" s="113"/>
      <c r="C96" s="113"/>
      <c r="D96" s="113"/>
      <c r="E96" s="113"/>
      <c r="F96" s="113"/>
      <c r="G96" s="113"/>
      <c r="H96" s="113"/>
      <c r="I96" s="113"/>
      <c r="J96" s="113"/>
      <c r="K96" s="113"/>
      <c r="L96" s="113"/>
      <c r="M96" s="113"/>
    </row>
    <row r="97" spans="1:13" ht="15">
      <c r="A97" s="113"/>
      <c r="B97" s="113"/>
      <c r="C97" s="113"/>
      <c r="D97" s="113"/>
      <c r="E97" s="113"/>
      <c r="F97" s="113"/>
      <c r="G97" s="113"/>
      <c r="H97" s="113"/>
      <c r="I97" s="113"/>
      <c r="J97" s="113"/>
      <c r="K97" s="113"/>
      <c r="L97" s="113"/>
      <c r="M97" s="113"/>
    </row>
    <row r="98" spans="1:13" ht="15">
      <c r="A98" s="113"/>
      <c r="B98" s="113"/>
      <c r="C98" s="113"/>
      <c r="D98" s="113"/>
      <c r="E98" s="113"/>
      <c r="F98" s="113"/>
      <c r="G98" s="113"/>
      <c r="H98" s="113"/>
      <c r="I98" s="113"/>
      <c r="J98" s="113"/>
      <c r="K98" s="113"/>
      <c r="L98" s="113"/>
      <c r="M98" s="113"/>
    </row>
    <row r="99" spans="1:13" ht="15">
      <c r="A99" s="113"/>
      <c r="B99" s="113"/>
      <c r="C99" s="113"/>
      <c r="D99" s="113"/>
      <c r="E99" s="113"/>
      <c r="F99" s="113"/>
      <c r="G99" s="113"/>
      <c r="H99" s="113"/>
      <c r="I99" s="113"/>
      <c r="J99" s="113"/>
      <c r="K99" s="113"/>
      <c r="L99" s="113"/>
      <c r="M99" s="113"/>
    </row>
    <row r="100" spans="1:13" ht="15">
      <c r="A100" s="113"/>
      <c r="B100" s="113"/>
      <c r="C100" s="113"/>
      <c r="D100" s="113"/>
      <c r="E100" s="113"/>
      <c r="F100" s="113"/>
      <c r="G100" s="113"/>
      <c r="H100" s="113"/>
      <c r="I100" s="113"/>
      <c r="J100" s="113"/>
      <c r="K100" s="113"/>
      <c r="L100" s="113"/>
      <c r="M100" s="113"/>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22">
      <selection activeCell="B15" sqref="B15:E15"/>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9" customWidth="1"/>
  </cols>
  <sheetData>
    <row r="1" spans="1:6" s="1" customFormat="1" ht="15">
      <c r="A1" s="344" t="s">
        <v>103</v>
      </c>
      <c r="B1" s="344"/>
      <c r="C1" s="344"/>
      <c r="D1" s="344"/>
      <c r="E1" s="344"/>
      <c r="F1" s="84"/>
    </row>
    <row r="2" spans="1:6" s="1" customFormat="1" ht="15">
      <c r="A2" s="38"/>
      <c r="B2" s="38"/>
      <c r="C2" s="38"/>
      <c r="D2" s="38"/>
      <c r="E2" s="38"/>
      <c r="F2" s="85"/>
    </row>
    <row r="3" spans="1:6" s="1" customFormat="1" ht="15">
      <c r="A3" s="39" t="s">
        <v>102</v>
      </c>
      <c r="B3" s="345" t="s">
        <v>101</v>
      </c>
      <c r="C3" s="345"/>
      <c r="D3" s="345"/>
      <c r="E3" s="345"/>
      <c r="F3" s="86" t="s">
        <v>100</v>
      </c>
    </row>
    <row r="4" spans="1:6" s="1" customFormat="1" ht="15">
      <c r="A4" s="38"/>
      <c r="B4" s="38"/>
      <c r="C4" s="38"/>
      <c r="D4" s="38"/>
      <c r="E4" s="38"/>
      <c r="F4" s="90"/>
    </row>
    <row r="5" spans="1:6" s="1" customFormat="1" ht="15.75">
      <c r="A5" s="40"/>
      <c r="B5" s="346" t="s">
        <v>104</v>
      </c>
      <c r="C5" s="346"/>
      <c r="D5" s="346"/>
      <c r="E5" s="346"/>
      <c r="F5" s="91"/>
    </row>
    <row r="6" spans="1:6" s="1" customFormat="1" ht="15" customHeight="1">
      <c r="A6" s="41">
        <v>1</v>
      </c>
      <c r="B6" s="343" t="s">
        <v>117</v>
      </c>
      <c r="C6" s="343"/>
      <c r="D6" s="343"/>
      <c r="E6" s="343"/>
      <c r="F6" s="92">
        <v>4</v>
      </c>
    </row>
    <row r="7" spans="1:6" s="1" customFormat="1" ht="15" customHeight="1">
      <c r="A7" s="41">
        <v>2</v>
      </c>
      <c r="B7" s="343" t="s">
        <v>14</v>
      </c>
      <c r="C7" s="343"/>
      <c r="D7" s="343"/>
      <c r="E7" s="343"/>
      <c r="F7" s="92">
        <v>5</v>
      </c>
    </row>
    <row r="8" spans="1:6" s="1" customFormat="1" ht="15" customHeight="1">
      <c r="A8" s="41">
        <v>3</v>
      </c>
      <c r="B8" s="343" t="s">
        <v>118</v>
      </c>
      <c r="C8" s="343"/>
      <c r="D8" s="343"/>
      <c r="E8" s="343"/>
      <c r="F8" s="226">
        <v>6</v>
      </c>
    </row>
    <row r="9" spans="1:6" s="1" customFormat="1" ht="15" customHeight="1">
      <c r="A9" s="41">
        <v>4</v>
      </c>
      <c r="B9" s="343" t="s">
        <v>105</v>
      </c>
      <c r="C9" s="343"/>
      <c r="D9" s="343"/>
      <c r="E9" s="343"/>
      <c r="F9" s="226">
        <v>7</v>
      </c>
    </row>
    <row r="10" spans="1:20" s="1" customFormat="1" ht="15" customHeight="1">
      <c r="A10" s="41">
        <v>5</v>
      </c>
      <c r="B10" s="343" t="s">
        <v>106</v>
      </c>
      <c r="C10" s="343"/>
      <c r="D10" s="343"/>
      <c r="E10" s="343"/>
      <c r="F10" s="226">
        <v>9</v>
      </c>
      <c r="G10" s="9"/>
      <c r="H10" s="9"/>
      <c r="I10" s="9"/>
      <c r="J10" s="9"/>
      <c r="K10" s="9"/>
      <c r="L10" s="9"/>
      <c r="M10" s="9"/>
      <c r="N10" s="9"/>
      <c r="O10" s="9"/>
      <c r="P10" s="9"/>
      <c r="Q10" s="9"/>
      <c r="R10" s="9"/>
      <c r="S10" s="9"/>
      <c r="T10" s="9"/>
    </row>
    <row r="11" spans="1:20" s="1" customFormat="1" ht="15" customHeight="1">
      <c r="A11" s="41">
        <v>6</v>
      </c>
      <c r="B11" s="343" t="s">
        <v>137</v>
      </c>
      <c r="C11" s="343"/>
      <c r="D11" s="343"/>
      <c r="E11" s="343"/>
      <c r="F11" s="226">
        <v>10</v>
      </c>
      <c r="G11" s="10"/>
      <c r="H11" s="10"/>
      <c r="I11" s="10"/>
      <c r="J11" s="10"/>
      <c r="K11" s="10"/>
      <c r="L11" s="10"/>
      <c r="M11" s="10"/>
      <c r="N11" s="10"/>
      <c r="O11" s="10"/>
      <c r="P11" s="10"/>
      <c r="Q11" s="10"/>
      <c r="R11" s="10"/>
      <c r="S11" s="10"/>
      <c r="T11" s="10"/>
    </row>
    <row r="12" spans="1:20" s="1" customFormat="1" ht="15" customHeight="1">
      <c r="A12" s="41">
        <v>7</v>
      </c>
      <c r="B12" s="343" t="s">
        <v>107</v>
      </c>
      <c r="C12" s="343"/>
      <c r="D12" s="343"/>
      <c r="E12" s="343"/>
      <c r="F12" s="226">
        <v>11</v>
      </c>
      <c r="G12" s="4"/>
      <c r="H12" s="4"/>
      <c r="I12" s="4"/>
      <c r="J12" s="4"/>
      <c r="K12" s="4"/>
      <c r="L12" s="4"/>
      <c r="M12" s="4"/>
      <c r="N12" s="4"/>
      <c r="O12" s="4"/>
      <c r="P12" s="4"/>
      <c r="Q12" s="4"/>
      <c r="R12" s="4"/>
      <c r="S12" s="4"/>
      <c r="T12" s="4"/>
    </row>
    <row r="13" spans="1:20" s="1" customFormat="1" ht="15" customHeight="1">
      <c r="A13" s="41"/>
      <c r="B13" s="42"/>
      <c r="C13" s="42"/>
      <c r="D13" s="42"/>
      <c r="E13" s="42"/>
      <c r="F13" s="93"/>
      <c r="G13" s="4"/>
      <c r="H13" s="4"/>
      <c r="I13" s="4"/>
      <c r="J13" s="4"/>
      <c r="K13" s="4"/>
      <c r="L13" s="4"/>
      <c r="M13" s="4"/>
      <c r="N13" s="4"/>
      <c r="O13" s="4"/>
      <c r="P13" s="4"/>
      <c r="Q13" s="4"/>
      <c r="R13" s="4"/>
      <c r="S13" s="4"/>
      <c r="T13" s="4"/>
    </row>
    <row r="14" spans="1:20" s="1" customFormat="1" ht="15" customHeight="1">
      <c r="A14" s="41"/>
      <c r="B14" s="43" t="s">
        <v>108</v>
      </c>
      <c r="C14" s="42"/>
      <c r="D14" s="42"/>
      <c r="E14" s="42"/>
      <c r="F14" s="93"/>
      <c r="G14" s="4"/>
      <c r="H14" s="4"/>
      <c r="I14" s="4"/>
      <c r="J14" s="4"/>
      <c r="K14" s="4"/>
      <c r="L14" s="4"/>
      <c r="M14" s="4"/>
      <c r="N14" s="4"/>
      <c r="O14" s="4"/>
      <c r="P14" s="4"/>
      <c r="Q14" s="4"/>
      <c r="R14" s="4"/>
      <c r="S14" s="4"/>
      <c r="T14" s="4"/>
    </row>
    <row r="15" spans="1:20" s="1" customFormat="1" ht="15" customHeight="1">
      <c r="A15" s="41">
        <v>8</v>
      </c>
      <c r="B15" s="343" t="s">
        <v>426</v>
      </c>
      <c r="C15" s="343"/>
      <c r="D15" s="343"/>
      <c r="E15" s="343"/>
      <c r="F15" s="226">
        <v>12</v>
      </c>
      <c r="G15" s="4"/>
      <c r="H15" s="4"/>
      <c r="I15" s="4"/>
      <c r="J15" s="4"/>
      <c r="K15" s="4"/>
      <c r="L15" s="4"/>
      <c r="M15" s="4"/>
      <c r="N15" s="4"/>
      <c r="O15" s="4"/>
      <c r="P15" s="4"/>
      <c r="Q15" s="4"/>
      <c r="R15" s="4"/>
      <c r="S15" s="4"/>
      <c r="T15" s="4"/>
    </row>
    <row r="16" spans="1:20" s="1" customFormat="1" ht="15" customHeight="1">
      <c r="A16" s="41">
        <v>9</v>
      </c>
      <c r="B16" s="343" t="s">
        <v>420</v>
      </c>
      <c r="C16" s="343"/>
      <c r="D16" s="343"/>
      <c r="E16" s="343"/>
      <c r="F16" s="226">
        <v>13</v>
      </c>
      <c r="G16" s="4"/>
      <c r="H16" s="4"/>
      <c r="I16" s="4"/>
      <c r="J16" s="4"/>
      <c r="K16" s="4"/>
      <c r="L16" s="4"/>
      <c r="M16" s="4"/>
      <c r="N16" s="4"/>
      <c r="O16" s="4"/>
      <c r="P16" s="4"/>
      <c r="Q16" s="4"/>
      <c r="R16" s="4"/>
      <c r="S16" s="4"/>
      <c r="T16" s="4"/>
    </row>
    <row r="17" spans="1:20" s="1" customFormat="1" ht="15" customHeight="1">
      <c r="A17" s="41"/>
      <c r="B17" s="83"/>
      <c r="C17" s="83"/>
      <c r="D17" s="83"/>
      <c r="E17" s="83"/>
      <c r="F17" s="92"/>
      <c r="G17" s="4"/>
      <c r="H17" s="4"/>
      <c r="I17" s="4"/>
      <c r="J17" s="4"/>
      <c r="K17" s="4"/>
      <c r="L17" s="4"/>
      <c r="M17" s="4"/>
      <c r="N17" s="4"/>
      <c r="O17" s="4"/>
      <c r="P17" s="4"/>
      <c r="Q17" s="4"/>
      <c r="R17" s="4"/>
      <c r="S17" s="4"/>
      <c r="T17" s="4"/>
    </row>
    <row r="18" spans="1:20" s="1" customFormat="1" ht="15" customHeight="1">
      <c r="A18" s="41"/>
      <c r="B18" s="43" t="s">
        <v>159</v>
      </c>
      <c r="C18" s="83"/>
      <c r="D18" s="83"/>
      <c r="E18" s="83"/>
      <c r="F18" s="92"/>
      <c r="G18" s="4"/>
      <c r="H18" s="4"/>
      <c r="I18" s="4"/>
      <c r="J18" s="4"/>
      <c r="K18" s="4"/>
      <c r="L18" s="4"/>
      <c r="M18" s="4"/>
      <c r="N18" s="4"/>
      <c r="O18" s="4"/>
      <c r="P18" s="4"/>
      <c r="Q18" s="4"/>
      <c r="R18" s="4"/>
      <c r="S18" s="4"/>
      <c r="T18" s="4"/>
    </row>
    <row r="19" spans="1:20" s="1" customFormat="1" ht="15" customHeight="1">
      <c r="A19" s="41"/>
      <c r="B19" s="83" t="s">
        <v>160</v>
      </c>
      <c r="C19" s="83"/>
      <c r="D19" s="83"/>
      <c r="E19" s="83"/>
      <c r="F19" s="227">
        <v>14</v>
      </c>
      <c r="G19" s="4"/>
      <c r="H19" s="4"/>
      <c r="I19" s="4"/>
      <c r="J19" s="4"/>
      <c r="K19" s="4"/>
      <c r="L19" s="4"/>
      <c r="M19" s="4"/>
      <c r="N19" s="4"/>
      <c r="O19" s="4"/>
      <c r="P19" s="4"/>
      <c r="Q19" s="4"/>
      <c r="R19" s="4"/>
      <c r="S19" s="4"/>
      <c r="T19" s="4"/>
    </row>
    <row r="20" spans="1:20" s="1" customFormat="1" ht="15" customHeight="1">
      <c r="A20" s="41"/>
      <c r="B20" s="343" t="s">
        <v>190</v>
      </c>
      <c r="C20" s="343"/>
      <c r="D20" s="343"/>
      <c r="E20" s="343"/>
      <c r="F20" s="228">
        <v>15</v>
      </c>
      <c r="G20" s="4"/>
      <c r="H20" s="4"/>
      <c r="I20" s="4"/>
      <c r="J20" s="4"/>
      <c r="K20" s="4"/>
      <c r="L20" s="4"/>
      <c r="M20" s="4"/>
      <c r="N20" s="4"/>
      <c r="O20" s="4"/>
      <c r="P20" s="4"/>
      <c r="Q20" s="4"/>
      <c r="R20" s="4"/>
      <c r="S20" s="4"/>
      <c r="T20" s="4"/>
    </row>
    <row r="21" spans="1:20" s="1" customFormat="1" ht="15" customHeight="1">
      <c r="A21" s="41"/>
      <c r="B21" s="343" t="s">
        <v>191</v>
      </c>
      <c r="C21" s="343"/>
      <c r="D21" s="343"/>
      <c r="E21" s="343"/>
      <c r="F21" s="228">
        <v>17</v>
      </c>
      <c r="G21" s="4"/>
      <c r="H21" s="4"/>
      <c r="I21" s="4"/>
      <c r="J21" s="4"/>
      <c r="K21" s="4"/>
      <c r="L21" s="4"/>
      <c r="M21" s="4"/>
      <c r="N21" s="4"/>
      <c r="O21" s="4"/>
      <c r="P21" s="4"/>
      <c r="Q21" s="4"/>
      <c r="R21" s="4"/>
      <c r="S21" s="4"/>
      <c r="T21" s="4"/>
    </row>
    <row r="22" spans="1:20" s="1" customFormat="1" ht="15" customHeight="1">
      <c r="A22" s="41"/>
      <c r="B22" s="343" t="s">
        <v>283</v>
      </c>
      <c r="C22" s="343"/>
      <c r="D22" s="343"/>
      <c r="E22" s="343"/>
      <c r="F22" s="228">
        <v>19</v>
      </c>
      <c r="G22" s="4"/>
      <c r="H22" s="4"/>
      <c r="I22" s="4"/>
      <c r="J22" s="4"/>
      <c r="K22" s="4"/>
      <c r="L22" s="4"/>
      <c r="M22" s="4"/>
      <c r="N22" s="4"/>
      <c r="O22" s="4"/>
      <c r="P22" s="4"/>
      <c r="Q22" s="4"/>
      <c r="R22" s="4"/>
      <c r="S22" s="4"/>
      <c r="T22" s="4"/>
    </row>
    <row r="23" spans="1:20" s="1" customFormat="1" ht="15" customHeight="1">
      <c r="A23" s="41"/>
      <c r="B23" s="343" t="s">
        <v>192</v>
      </c>
      <c r="C23" s="343"/>
      <c r="D23" s="343"/>
      <c r="E23" s="343"/>
      <c r="F23" s="228">
        <v>22</v>
      </c>
      <c r="G23" s="4"/>
      <c r="H23" s="4"/>
      <c r="I23" s="4"/>
      <c r="J23" s="4"/>
      <c r="K23" s="4"/>
      <c r="L23" s="4"/>
      <c r="M23" s="4"/>
      <c r="N23" s="4"/>
      <c r="O23" s="4"/>
      <c r="P23" s="4"/>
      <c r="Q23" s="4"/>
      <c r="R23" s="4"/>
      <c r="S23" s="4"/>
      <c r="T23" s="4"/>
    </row>
    <row r="24" spans="1:20" s="1" customFormat="1" ht="17.25" customHeight="1">
      <c r="A24" s="41"/>
      <c r="B24" s="343" t="s">
        <v>193</v>
      </c>
      <c r="C24" s="343"/>
      <c r="D24" s="343"/>
      <c r="E24" s="343"/>
      <c r="F24" s="228">
        <v>24</v>
      </c>
      <c r="G24" s="4"/>
      <c r="H24" s="4"/>
      <c r="I24" s="4"/>
      <c r="J24" s="4"/>
      <c r="K24" s="4"/>
      <c r="L24" s="4"/>
      <c r="M24" s="4"/>
      <c r="N24" s="4"/>
      <c r="O24" s="4"/>
      <c r="P24" s="4"/>
      <c r="Q24" s="4"/>
      <c r="R24" s="4"/>
      <c r="S24" s="4"/>
      <c r="T24" s="4"/>
    </row>
    <row r="25" spans="1:20" s="1" customFormat="1" ht="15" customHeight="1">
      <c r="A25" s="41"/>
      <c r="B25" s="343" t="s">
        <v>194</v>
      </c>
      <c r="C25" s="343"/>
      <c r="D25" s="343"/>
      <c r="E25" s="343"/>
      <c r="F25" s="228">
        <v>26</v>
      </c>
      <c r="G25" s="4"/>
      <c r="H25" s="4"/>
      <c r="I25" s="4"/>
      <c r="J25" s="4"/>
      <c r="K25" s="4"/>
      <c r="L25" s="4"/>
      <c r="M25" s="4"/>
      <c r="N25" s="4"/>
      <c r="O25" s="4"/>
      <c r="P25" s="4"/>
      <c r="Q25" s="4"/>
      <c r="R25" s="4"/>
      <c r="S25" s="4"/>
      <c r="T25" s="4"/>
    </row>
    <row r="26" spans="1:20" s="1" customFormat="1" ht="16.5" customHeight="1">
      <c r="A26" s="41"/>
      <c r="B26" s="343" t="s">
        <v>195</v>
      </c>
      <c r="C26" s="343"/>
      <c r="D26" s="343"/>
      <c r="E26" s="343"/>
      <c r="F26" s="228">
        <v>28</v>
      </c>
      <c r="G26" s="4"/>
      <c r="H26" s="4"/>
      <c r="I26" s="4"/>
      <c r="J26" s="4"/>
      <c r="K26" s="4"/>
      <c r="L26" s="4"/>
      <c r="M26" s="4"/>
      <c r="N26" s="4"/>
      <c r="O26" s="4"/>
      <c r="P26" s="4"/>
      <c r="Q26" s="4"/>
      <c r="R26" s="4"/>
      <c r="S26" s="4"/>
      <c r="T26" s="4"/>
    </row>
    <row r="27" spans="1:7" s="1" customFormat="1" ht="15">
      <c r="A27" s="44"/>
      <c r="B27" s="44"/>
      <c r="C27" s="45"/>
      <c r="D27" s="45"/>
      <c r="E27" s="45"/>
      <c r="F27" s="94"/>
      <c r="G27" s="4"/>
    </row>
    <row r="28" spans="1:7" s="1" customFormat="1" ht="114.75" customHeight="1">
      <c r="A28" s="348" t="s">
        <v>183</v>
      </c>
      <c r="B28" s="349"/>
      <c r="C28" s="349"/>
      <c r="D28" s="349"/>
      <c r="E28" s="349"/>
      <c r="F28" s="349"/>
      <c r="G28" s="12"/>
    </row>
    <row r="29" spans="1:20" s="1" customFormat="1" ht="15" customHeight="1">
      <c r="A29" s="46"/>
      <c r="B29" s="47"/>
      <c r="C29" s="47"/>
      <c r="D29" s="47"/>
      <c r="E29" s="47"/>
      <c r="F29" s="87"/>
      <c r="G29" s="4"/>
      <c r="H29" s="4"/>
      <c r="I29" s="4"/>
      <c r="J29" s="4"/>
      <c r="K29" s="4"/>
      <c r="L29" s="4"/>
      <c r="M29" s="4"/>
      <c r="N29" s="4"/>
      <c r="O29" s="4"/>
      <c r="P29" s="4"/>
      <c r="Q29" s="4"/>
      <c r="R29" s="4"/>
      <c r="S29" s="4"/>
      <c r="T29" s="4"/>
    </row>
    <row r="30" spans="1:20" s="1" customFormat="1" ht="15">
      <c r="A30" s="46"/>
      <c r="B30" s="107"/>
      <c r="C30" s="47"/>
      <c r="D30" s="47"/>
      <c r="E30" s="47"/>
      <c r="F30" s="87"/>
      <c r="G30" s="4"/>
      <c r="H30" s="4"/>
      <c r="I30" s="4"/>
      <c r="J30" s="4"/>
      <c r="K30" s="4"/>
      <c r="L30" s="4"/>
      <c r="M30" s="4"/>
      <c r="N30" s="4"/>
      <c r="O30" s="4"/>
      <c r="P30" s="4"/>
      <c r="Q30" s="4"/>
      <c r="R30" s="4"/>
      <c r="S30" s="4"/>
      <c r="T30" s="4"/>
    </row>
    <row r="31" spans="1:6" s="1" customFormat="1" ht="15">
      <c r="A31" s="46"/>
      <c r="B31" s="347"/>
      <c r="C31" s="347"/>
      <c r="D31" s="347"/>
      <c r="E31" s="347"/>
      <c r="F31" s="88"/>
    </row>
    <row r="32" spans="1:6" s="1" customFormat="1" ht="15">
      <c r="A32" s="46"/>
      <c r="B32" s="47"/>
      <c r="C32" s="47"/>
      <c r="D32" s="47"/>
      <c r="E32" s="47"/>
      <c r="F32" s="88"/>
    </row>
    <row r="33" spans="1:6" s="1" customFormat="1" ht="15">
      <c r="A33" s="46"/>
      <c r="B33" s="47"/>
      <c r="C33" s="47"/>
      <c r="D33" s="47"/>
      <c r="E33" s="47"/>
      <c r="F33" s="88"/>
    </row>
    <row r="34" spans="1:6" s="1" customFormat="1" ht="15">
      <c r="A34" s="46"/>
      <c r="B34" s="347"/>
      <c r="C34" s="347"/>
      <c r="D34" s="347"/>
      <c r="E34" s="347"/>
      <c r="F34" s="88"/>
    </row>
    <row r="35" spans="1:3" ht="15">
      <c r="A35" s="1"/>
      <c r="B35" s="1"/>
      <c r="C35" s="4"/>
    </row>
    <row r="36" spans="2:3" ht="15">
      <c r="B36" s="1"/>
      <c r="C36" s="4"/>
    </row>
    <row r="37" spans="2:3" ht="15">
      <c r="B37" s="3"/>
      <c r="C37" s="4"/>
    </row>
    <row r="38" spans="2:3" ht="15">
      <c r="B38" s="1"/>
      <c r="C38" s="1"/>
    </row>
  </sheetData>
  <sheetProtection/>
  <mergeCells count="22">
    <mergeCell ref="B9:E9"/>
    <mergeCell ref="B10:E10"/>
    <mergeCell ref="B11:E11"/>
    <mergeCell ref="B12:E12"/>
    <mergeCell ref="B26:E26"/>
    <mergeCell ref="B15:E15"/>
    <mergeCell ref="B24:E24"/>
    <mergeCell ref="B25:E25"/>
    <mergeCell ref="B16:E16"/>
    <mergeCell ref="B22:E22"/>
    <mergeCell ref="B34:E34"/>
    <mergeCell ref="A28:F28"/>
    <mergeCell ref="B20:E20"/>
    <mergeCell ref="B21:E21"/>
    <mergeCell ref="B23:E23"/>
    <mergeCell ref="B31:E31"/>
    <mergeCell ref="B8:E8"/>
    <mergeCell ref="A1:E1"/>
    <mergeCell ref="B3:E3"/>
    <mergeCell ref="B5:E5"/>
    <mergeCell ref="B6:E6"/>
    <mergeCell ref="B7:E7"/>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37">
      <selection activeCell="A23" sqref="A23:M23"/>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355" t="s">
        <v>122</v>
      </c>
      <c r="B1" s="355"/>
      <c r="C1" s="355"/>
      <c r="D1" s="355"/>
      <c r="E1" s="355"/>
      <c r="F1" s="355"/>
      <c r="G1" s="355"/>
      <c r="H1" s="355"/>
      <c r="I1" s="355"/>
      <c r="J1" s="355"/>
      <c r="K1" s="355"/>
      <c r="L1" s="355"/>
      <c r="M1" s="355"/>
    </row>
    <row r="2" spans="1:13" s="14" customFormat="1" ht="15" customHeight="1">
      <c r="A2" s="355" t="s">
        <v>123</v>
      </c>
      <c r="B2" s="355"/>
      <c r="C2" s="355"/>
      <c r="D2" s="355"/>
      <c r="E2" s="355"/>
      <c r="F2" s="355"/>
      <c r="G2" s="355"/>
      <c r="H2" s="355"/>
      <c r="I2" s="355"/>
      <c r="J2" s="355"/>
      <c r="K2" s="355"/>
      <c r="L2" s="355"/>
      <c r="M2" s="355"/>
    </row>
    <row r="3" spans="1:13" s="14" customFormat="1" ht="15" customHeight="1">
      <c r="A3" s="25"/>
      <c r="B3" s="25"/>
      <c r="C3" s="25"/>
      <c r="D3" s="25"/>
      <c r="E3" s="25"/>
      <c r="F3" s="25"/>
      <c r="G3" s="25"/>
      <c r="H3" s="25"/>
      <c r="I3" s="25"/>
      <c r="J3" s="25"/>
      <c r="K3" s="25"/>
      <c r="L3" s="25"/>
      <c r="M3" s="25"/>
    </row>
    <row r="4" spans="1:13" ht="15" customHeight="1">
      <c r="A4" s="360" t="s">
        <v>1</v>
      </c>
      <c r="B4" s="356" t="s">
        <v>0</v>
      </c>
      <c r="C4" s="356"/>
      <c r="D4" s="356"/>
      <c r="E4" s="356"/>
      <c r="F4" s="356" t="s">
        <v>187</v>
      </c>
      <c r="G4" s="356"/>
      <c r="H4" s="356"/>
      <c r="I4" s="356"/>
      <c r="J4" s="359" t="s">
        <v>186</v>
      </c>
      <c r="K4" s="359"/>
      <c r="L4" s="359"/>
      <c r="M4" s="359"/>
    </row>
    <row r="5" spans="1:13" ht="12.75" customHeight="1">
      <c r="A5" s="361"/>
      <c r="B5" s="357">
        <v>2011</v>
      </c>
      <c r="C5" s="350" t="s">
        <v>421</v>
      </c>
      <c r="D5" s="350"/>
      <c r="E5" s="350"/>
      <c r="F5" s="357">
        <v>2011</v>
      </c>
      <c r="G5" s="350" t="s">
        <v>421</v>
      </c>
      <c r="H5" s="350"/>
      <c r="I5" s="350"/>
      <c r="J5" s="357">
        <v>2011</v>
      </c>
      <c r="K5" s="350" t="s">
        <v>422</v>
      </c>
      <c r="L5" s="350"/>
      <c r="M5" s="350"/>
    </row>
    <row r="6" spans="1:13" ht="12.75">
      <c r="A6" s="362"/>
      <c r="B6" s="358"/>
      <c r="C6" s="211">
        <v>2011</v>
      </c>
      <c r="D6" s="211">
        <v>2012</v>
      </c>
      <c r="E6" s="212" t="s">
        <v>217</v>
      </c>
      <c r="F6" s="358"/>
      <c r="G6" s="211">
        <f>+C6</f>
        <v>2011</v>
      </c>
      <c r="H6" s="211">
        <f>+D6</f>
        <v>2012</v>
      </c>
      <c r="I6" s="212" t="str">
        <f>+E6</f>
        <v>Var. % 12/11</v>
      </c>
      <c r="J6" s="358"/>
      <c r="K6" s="211">
        <v>2011</v>
      </c>
      <c r="L6" s="211">
        <v>2012</v>
      </c>
      <c r="M6" s="212" t="str">
        <f>+I6</f>
        <v>Var. % 12/11</v>
      </c>
    </row>
    <row r="7" spans="1:15" ht="12.75">
      <c r="A7" s="213" t="s">
        <v>2</v>
      </c>
      <c r="B7" s="116">
        <f>SUM(B8:B21)</f>
        <v>2579389.0680000004</v>
      </c>
      <c r="C7" s="116">
        <f>SUM(C8:C21)</f>
        <v>2293476.2640000004</v>
      </c>
      <c r="D7" s="116">
        <f>SUM(D8:D21)</f>
        <v>2267543.1649999996</v>
      </c>
      <c r="E7" s="117">
        <f>+D7/C7*100-100</f>
        <v>-1.1307332631719333</v>
      </c>
      <c r="F7" s="116">
        <f>SUM(F8:F21)</f>
        <v>3793380.8030000003</v>
      </c>
      <c r="G7" s="116">
        <f>SUM(G8:G21)</f>
        <v>3228927.28</v>
      </c>
      <c r="H7" s="116">
        <f>SUM(H8:H21)</f>
        <v>2902335.8189999997</v>
      </c>
      <c r="I7" s="117">
        <f>+H7/G7*100-100</f>
        <v>-10.114549900919428</v>
      </c>
      <c r="J7" s="214">
        <f aca="true" t="shared" si="0" ref="J7:K21">SUM(F7/B7)</f>
        <v>1.4706508801098788</v>
      </c>
      <c r="K7" s="214">
        <f t="shared" si="0"/>
        <v>1.40787473177006</v>
      </c>
      <c r="L7" s="30" t="s">
        <v>176</v>
      </c>
      <c r="M7" s="30" t="s">
        <v>176</v>
      </c>
      <c r="O7" s="72"/>
    </row>
    <row r="8" spans="1:15" ht="12.75">
      <c r="A8" s="215" t="s">
        <v>3</v>
      </c>
      <c r="B8" s="118">
        <v>853520.187</v>
      </c>
      <c r="C8" s="118">
        <v>828953.297</v>
      </c>
      <c r="D8" s="118">
        <v>793701.284</v>
      </c>
      <c r="E8" s="234">
        <f aca="true" t="shared" si="1" ref="E8:E21">+D8/C8*100-100</f>
        <v>-4.2525933761983765</v>
      </c>
      <c r="F8" s="118">
        <v>1430101.637</v>
      </c>
      <c r="G8" s="118">
        <v>1376308.141</v>
      </c>
      <c r="H8" s="118">
        <v>1168279.429</v>
      </c>
      <c r="I8" s="234">
        <f aca="true" t="shared" si="2" ref="I8:I21">+H8/G8*100-100</f>
        <v>-15.114980853695329</v>
      </c>
      <c r="J8" s="214">
        <f t="shared" si="0"/>
        <v>1.6755334657362944</v>
      </c>
      <c r="K8" s="214">
        <f t="shared" si="0"/>
        <v>1.6602963592531559</v>
      </c>
      <c r="L8" s="30" t="s">
        <v>176</v>
      </c>
      <c r="M8" s="30" t="s">
        <v>176</v>
      </c>
      <c r="O8" s="72"/>
    </row>
    <row r="9" spans="1:15" ht="12.75">
      <c r="A9" s="215" t="s">
        <v>4</v>
      </c>
      <c r="B9" s="118">
        <v>800833.582</v>
      </c>
      <c r="C9" s="118">
        <v>742136.476</v>
      </c>
      <c r="D9" s="118">
        <v>702980.108</v>
      </c>
      <c r="E9" s="234">
        <f t="shared" si="1"/>
        <v>-5.276168099302538</v>
      </c>
      <c r="F9" s="118">
        <v>667207.807</v>
      </c>
      <c r="G9" s="118">
        <v>616160.798</v>
      </c>
      <c r="H9" s="118">
        <v>557395.937</v>
      </c>
      <c r="I9" s="234">
        <f t="shared" si="2"/>
        <v>-9.537260596705451</v>
      </c>
      <c r="J9" s="214">
        <f t="shared" si="0"/>
        <v>0.8331416439027404</v>
      </c>
      <c r="K9" s="214">
        <f t="shared" si="0"/>
        <v>0.8302526798318964</v>
      </c>
      <c r="L9" s="30" t="s">
        <v>176</v>
      </c>
      <c r="M9" s="30" t="s">
        <v>176</v>
      </c>
      <c r="O9" s="72"/>
    </row>
    <row r="10" spans="1:15" ht="12.75">
      <c r="A10" s="215" t="s">
        <v>5</v>
      </c>
      <c r="B10" s="118">
        <v>178518.197</v>
      </c>
      <c r="C10" s="118">
        <v>160489.047</v>
      </c>
      <c r="D10" s="118">
        <v>187732.949</v>
      </c>
      <c r="E10" s="234">
        <f t="shared" si="1"/>
        <v>16.975552231922734</v>
      </c>
      <c r="F10" s="118">
        <v>172137.004</v>
      </c>
      <c r="G10" s="118">
        <v>153254.364</v>
      </c>
      <c r="H10" s="118">
        <v>156626.994</v>
      </c>
      <c r="I10" s="234">
        <f t="shared" si="2"/>
        <v>2.200674690085819</v>
      </c>
      <c r="J10" s="214">
        <f t="shared" si="0"/>
        <v>0.9642546636296131</v>
      </c>
      <c r="K10" s="214">
        <v>0</v>
      </c>
      <c r="L10" s="30" t="s">
        <v>176</v>
      </c>
      <c r="M10" s="30" t="s">
        <v>176</v>
      </c>
      <c r="O10" s="72"/>
    </row>
    <row r="11" spans="1:15" ht="12.75">
      <c r="A11" s="215" t="s">
        <v>375</v>
      </c>
      <c r="B11" s="118">
        <v>102372.863</v>
      </c>
      <c r="C11" s="118">
        <v>38692.18</v>
      </c>
      <c r="D11" s="118">
        <v>42144.992</v>
      </c>
      <c r="E11" s="234">
        <f t="shared" si="1"/>
        <v>8.923798038776837</v>
      </c>
      <c r="F11" s="118">
        <v>202824.886</v>
      </c>
      <c r="G11" s="118">
        <v>91346.085</v>
      </c>
      <c r="H11" s="118">
        <v>67791.855</v>
      </c>
      <c r="I11" s="234">
        <f t="shared" si="2"/>
        <v>-25.785702802698125</v>
      </c>
      <c r="J11" s="214">
        <f t="shared" si="0"/>
        <v>1.9812368244502452</v>
      </c>
      <c r="K11" s="214">
        <f aca="true" t="shared" si="3" ref="K11:K17">SUM(G11/C11)</f>
        <v>2.360841001980245</v>
      </c>
      <c r="L11" s="30" t="s">
        <v>176</v>
      </c>
      <c r="M11" s="30" t="s">
        <v>176</v>
      </c>
      <c r="O11" s="72"/>
    </row>
    <row r="12" spans="1:15" ht="12.75">
      <c r="A12" s="215" t="s">
        <v>6</v>
      </c>
      <c r="B12" s="118">
        <v>100926.707</v>
      </c>
      <c r="C12" s="118">
        <v>99986.161</v>
      </c>
      <c r="D12" s="118">
        <v>103752.142</v>
      </c>
      <c r="E12" s="234">
        <f t="shared" si="1"/>
        <v>3.7665022462458637</v>
      </c>
      <c r="F12" s="118">
        <v>134086.978</v>
      </c>
      <c r="G12" s="118">
        <v>132547.376</v>
      </c>
      <c r="H12" s="118">
        <v>121097.254</v>
      </c>
      <c r="I12" s="234">
        <f t="shared" si="2"/>
        <v>-8.638512768445892</v>
      </c>
      <c r="J12" s="214">
        <f t="shared" si="0"/>
        <v>1.3285579405657217</v>
      </c>
      <c r="K12" s="214">
        <f t="shared" si="3"/>
        <v>1.3256572177023578</v>
      </c>
      <c r="L12" s="30" t="s">
        <v>176</v>
      </c>
      <c r="M12" s="30" t="s">
        <v>176</v>
      </c>
      <c r="O12" s="72"/>
    </row>
    <row r="13" spans="1:15" ht="12.75">
      <c r="A13" s="215" t="s">
        <v>7</v>
      </c>
      <c r="B13" s="118">
        <v>133551.196</v>
      </c>
      <c r="C13" s="118">
        <v>127618.986</v>
      </c>
      <c r="D13" s="118">
        <v>128566.013</v>
      </c>
      <c r="E13" s="234">
        <f t="shared" si="1"/>
        <v>0.7420737538221829</v>
      </c>
      <c r="F13" s="118">
        <v>133758.359</v>
      </c>
      <c r="G13" s="118">
        <v>127362.671</v>
      </c>
      <c r="H13" s="118">
        <v>116461.545</v>
      </c>
      <c r="I13" s="234">
        <f t="shared" si="2"/>
        <v>-8.559121691158637</v>
      </c>
      <c r="J13" s="214">
        <f t="shared" si="0"/>
        <v>1.0015511879054981</v>
      </c>
      <c r="K13" s="214">
        <f t="shared" si="3"/>
        <v>0.9979915605974177</v>
      </c>
      <c r="L13" s="30" t="s">
        <v>176</v>
      </c>
      <c r="M13" s="30" t="s">
        <v>176</v>
      </c>
      <c r="O13" s="72"/>
    </row>
    <row r="14" spans="1:15" ht="12.75">
      <c r="A14" s="215" t="s">
        <v>8</v>
      </c>
      <c r="B14" s="118">
        <v>73740.634</v>
      </c>
      <c r="C14" s="118">
        <v>56683.954</v>
      </c>
      <c r="D14" s="118">
        <v>52559.918</v>
      </c>
      <c r="E14" s="234">
        <f t="shared" si="1"/>
        <v>-7.275491049900992</v>
      </c>
      <c r="F14" s="118">
        <v>388794.387</v>
      </c>
      <c r="G14" s="118">
        <v>295546.723</v>
      </c>
      <c r="H14" s="118">
        <v>273380.399</v>
      </c>
      <c r="I14" s="234">
        <f t="shared" si="2"/>
        <v>-7.500108197782325</v>
      </c>
      <c r="J14" s="214">
        <f t="shared" si="0"/>
        <v>5.272457882583434</v>
      </c>
      <c r="K14" s="214">
        <f t="shared" si="3"/>
        <v>5.213939786204752</v>
      </c>
      <c r="L14" s="30" t="s">
        <v>176</v>
      </c>
      <c r="M14" s="30" t="s">
        <v>176</v>
      </c>
      <c r="O14" s="72"/>
    </row>
    <row r="15" spans="1:15" ht="12.75">
      <c r="A15" s="215" t="s">
        <v>9</v>
      </c>
      <c r="B15" s="118">
        <v>62639.487</v>
      </c>
      <c r="C15" s="118">
        <v>57242.478</v>
      </c>
      <c r="D15" s="118">
        <v>56084.037</v>
      </c>
      <c r="E15" s="234">
        <f t="shared" si="1"/>
        <v>-2.0237436261931236</v>
      </c>
      <c r="F15" s="118">
        <v>83472.881</v>
      </c>
      <c r="G15" s="118">
        <v>74998.952</v>
      </c>
      <c r="H15" s="118">
        <v>67517.684</v>
      </c>
      <c r="I15" s="234">
        <f t="shared" si="2"/>
        <v>-9.975163386283072</v>
      </c>
      <c r="J15" s="214">
        <f t="shared" si="0"/>
        <v>1.332592027773152</v>
      </c>
      <c r="K15" s="214">
        <f t="shared" si="3"/>
        <v>1.3101975075222985</v>
      </c>
      <c r="L15" s="30" t="s">
        <v>176</v>
      </c>
      <c r="M15" s="30" t="s">
        <v>176</v>
      </c>
      <c r="O15" s="72"/>
    </row>
    <row r="16" spans="1:15" ht="12.75">
      <c r="A16" s="215" t="s">
        <v>376</v>
      </c>
      <c r="B16" s="118">
        <v>37678.543</v>
      </c>
      <c r="C16" s="118">
        <v>33432.195</v>
      </c>
      <c r="D16" s="118">
        <v>30264.648</v>
      </c>
      <c r="E16" s="234">
        <f t="shared" si="1"/>
        <v>-9.474540932774516</v>
      </c>
      <c r="F16" s="118">
        <v>44582.19</v>
      </c>
      <c r="G16" s="118">
        <v>37804.165</v>
      </c>
      <c r="H16" s="118">
        <v>34787.212</v>
      </c>
      <c r="I16" s="234">
        <f t="shared" si="2"/>
        <v>-7.980477812431516</v>
      </c>
      <c r="J16" s="214">
        <f t="shared" si="0"/>
        <v>1.1832248927459856</v>
      </c>
      <c r="K16" s="214">
        <f t="shared" si="3"/>
        <v>1.1307712520820126</v>
      </c>
      <c r="L16" s="30" t="s">
        <v>176</v>
      </c>
      <c r="M16" s="30" t="s">
        <v>176</v>
      </c>
      <c r="O16" s="72"/>
    </row>
    <row r="17" spans="1:15" ht="12.75">
      <c r="A17" s="215" t="s">
        <v>10</v>
      </c>
      <c r="B17" s="118">
        <v>46628.892</v>
      </c>
      <c r="C17" s="118">
        <v>38091.24</v>
      </c>
      <c r="D17" s="118">
        <v>36558.136</v>
      </c>
      <c r="E17" s="234">
        <f t="shared" si="1"/>
        <v>-4.02482040490149</v>
      </c>
      <c r="F17" s="118">
        <v>39594.763</v>
      </c>
      <c r="G17" s="118">
        <v>34107.002</v>
      </c>
      <c r="H17" s="118">
        <v>26917.867</v>
      </c>
      <c r="I17" s="234">
        <f t="shared" si="2"/>
        <v>-21.078179196166232</v>
      </c>
      <c r="J17" s="214">
        <f t="shared" si="0"/>
        <v>0.8491465548870429</v>
      </c>
      <c r="K17" s="214">
        <f t="shared" si="3"/>
        <v>0.8954027750212386</v>
      </c>
      <c r="L17" s="30" t="s">
        <v>176</v>
      </c>
      <c r="M17" s="30" t="s">
        <v>176</v>
      </c>
      <c r="O17" s="72"/>
    </row>
    <row r="18" spans="1:15" ht="12.75">
      <c r="A18" s="215" t="s">
        <v>149</v>
      </c>
      <c r="B18" s="118">
        <v>47673.85</v>
      </c>
      <c r="C18" s="118">
        <v>32615.771</v>
      </c>
      <c r="D18" s="118">
        <v>35568.295</v>
      </c>
      <c r="E18" s="234">
        <f t="shared" si="1"/>
        <v>9.052442758443433</v>
      </c>
      <c r="F18" s="118">
        <v>63910.045</v>
      </c>
      <c r="G18" s="118">
        <v>41541.987</v>
      </c>
      <c r="H18" s="118">
        <v>34147.181</v>
      </c>
      <c r="I18" s="234">
        <f t="shared" si="2"/>
        <v>-17.800799947291893</v>
      </c>
      <c r="J18" s="214">
        <f t="shared" si="0"/>
        <v>1.3405681521421073</v>
      </c>
      <c r="K18" s="214">
        <v>0</v>
      </c>
      <c r="L18" s="30" t="s">
        <v>176</v>
      </c>
      <c r="M18" s="30" t="s">
        <v>176</v>
      </c>
      <c r="O18" s="72"/>
    </row>
    <row r="19" spans="1:15" ht="12.75">
      <c r="A19" s="215" t="s">
        <v>11</v>
      </c>
      <c r="B19" s="118">
        <v>64668.412</v>
      </c>
      <c r="C19" s="118">
        <v>36483.926</v>
      </c>
      <c r="D19" s="118">
        <v>42927.204</v>
      </c>
      <c r="E19" s="234">
        <f t="shared" si="1"/>
        <v>17.66059387358696</v>
      </c>
      <c r="F19" s="118">
        <v>345100.178</v>
      </c>
      <c r="G19" s="118">
        <v>193311.117</v>
      </c>
      <c r="H19" s="118">
        <v>216845.051</v>
      </c>
      <c r="I19" s="234">
        <f t="shared" si="2"/>
        <v>12.174123436470552</v>
      </c>
      <c r="J19" s="214">
        <f t="shared" si="0"/>
        <v>5.336456661406809</v>
      </c>
      <c r="K19" s="214">
        <f>SUM(G19/C19)</f>
        <v>5.298528371096904</v>
      </c>
      <c r="L19" s="30" t="s">
        <v>176</v>
      </c>
      <c r="M19" s="30" t="s">
        <v>176</v>
      </c>
      <c r="O19" s="72"/>
    </row>
    <row r="20" spans="1:15" ht="12.75">
      <c r="A20" s="215" t="s">
        <v>12</v>
      </c>
      <c r="B20" s="118">
        <v>62608.666</v>
      </c>
      <c r="C20" s="118">
        <v>29019.001</v>
      </c>
      <c r="D20" s="118">
        <v>43506.068</v>
      </c>
      <c r="E20" s="234">
        <f t="shared" si="1"/>
        <v>49.92269375503312</v>
      </c>
      <c r="F20" s="118">
        <v>55718.651</v>
      </c>
      <c r="G20" s="118">
        <v>26519.133</v>
      </c>
      <c r="H20" s="118">
        <v>36850.22</v>
      </c>
      <c r="I20" s="234">
        <f t="shared" si="2"/>
        <v>38.95710693105991</v>
      </c>
      <c r="J20" s="214">
        <f t="shared" si="0"/>
        <v>0.8899510971851724</v>
      </c>
      <c r="K20" s="214">
        <f>SUM(G20/C20)</f>
        <v>0.9138540985611463</v>
      </c>
      <c r="L20" s="30" t="s">
        <v>176</v>
      </c>
      <c r="M20" s="30" t="s">
        <v>176</v>
      </c>
      <c r="O20" s="72"/>
    </row>
    <row r="21" spans="1:15" ht="12.75">
      <c r="A21" s="215" t="s">
        <v>13</v>
      </c>
      <c r="B21" s="118">
        <v>14027.852</v>
      </c>
      <c r="C21" s="118">
        <v>12031.552</v>
      </c>
      <c r="D21" s="118">
        <v>11197.371</v>
      </c>
      <c r="E21" s="234">
        <f t="shared" si="1"/>
        <v>-6.933278433239536</v>
      </c>
      <c r="F21" s="118">
        <v>32091.037</v>
      </c>
      <c r="G21" s="118">
        <v>28118.766</v>
      </c>
      <c r="H21" s="118">
        <v>24237.191</v>
      </c>
      <c r="I21" s="234">
        <f t="shared" si="2"/>
        <v>-13.804215305892171</v>
      </c>
      <c r="J21" s="214">
        <f t="shared" si="0"/>
        <v>2.2876657809050167</v>
      </c>
      <c r="K21" s="214">
        <f>SUM(G21/C21)</f>
        <v>2.3370855231311802</v>
      </c>
      <c r="L21" s="30" t="s">
        <v>176</v>
      </c>
      <c r="M21" s="30" t="s">
        <v>176</v>
      </c>
      <c r="O21" s="72"/>
    </row>
    <row r="22" spans="1:13" ht="12.75">
      <c r="A22" s="352" t="s">
        <v>125</v>
      </c>
      <c r="B22" s="352"/>
      <c r="C22" s="352"/>
      <c r="D22" s="352"/>
      <c r="E22" s="352"/>
      <c r="F22" s="352"/>
      <c r="G22" s="352"/>
      <c r="H22" s="352"/>
      <c r="I22" s="352"/>
      <c r="J22" s="352"/>
      <c r="K22" s="352"/>
      <c r="L22" s="352"/>
      <c r="M22" s="352"/>
    </row>
    <row r="23" spans="1:13" s="14" customFormat="1" ht="12.75">
      <c r="A23" s="351" t="s">
        <v>124</v>
      </c>
      <c r="B23" s="351"/>
      <c r="C23" s="351"/>
      <c r="D23" s="351"/>
      <c r="E23" s="351"/>
      <c r="F23" s="351"/>
      <c r="G23" s="351"/>
      <c r="H23" s="351"/>
      <c r="I23" s="351"/>
      <c r="J23" s="351"/>
      <c r="K23" s="351"/>
      <c r="L23" s="351"/>
      <c r="M23" s="351"/>
    </row>
    <row r="24" spans="1:14" ht="28.5" customHeight="1">
      <c r="A24" s="354" t="s">
        <v>423</v>
      </c>
      <c r="B24" s="354"/>
      <c r="C24" s="354"/>
      <c r="D24" s="354"/>
      <c r="E24" s="354"/>
      <c r="F24" s="354"/>
      <c r="G24" s="354"/>
      <c r="H24" s="354"/>
      <c r="I24" s="354"/>
      <c r="J24" s="354"/>
      <c r="K24" s="354"/>
      <c r="L24" s="354"/>
      <c r="M24" s="354"/>
      <c r="N24" s="136"/>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355"/>
      <c r="B39" s="355"/>
      <c r="C39" s="355"/>
      <c r="D39" s="355"/>
      <c r="E39" s="355"/>
      <c r="F39" s="355"/>
      <c r="G39" s="355"/>
      <c r="H39" s="355"/>
      <c r="I39" s="355"/>
      <c r="J39" s="30"/>
      <c r="K39" s="30"/>
      <c r="L39" s="30"/>
      <c r="M39" s="23"/>
    </row>
    <row r="40" spans="1:13" ht="12.75">
      <c r="A40" s="26"/>
      <c r="B40" s="350"/>
      <c r="C40" s="350"/>
      <c r="D40" s="350"/>
      <c r="E40" s="350"/>
      <c r="F40" s="350"/>
      <c r="G40" s="350"/>
      <c r="H40" s="350"/>
      <c r="I40" s="350"/>
      <c r="J40" s="353"/>
      <c r="K40" s="353"/>
      <c r="L40" s="353"/>
      <c r="M40" s="23"/>
    </row>
    <row r="41" spans="1:13" ht="12.75">
      <c r="A41" s="26"/>
      <c r="B41" s="32"/>
      <c r="C41" s="350"/>
      <c r="D41" s="350"/>
      <c r="E41" s="350"/>
      <c r="F41" s="32"/>
      <c r="G41" s="350"/>
      <c r="H41" s="350"/>
      <c r="I41" s="350"/>
      <c r="J41" s="33"/>
      <c r="K41" s="353"/>
      <c r="L41" s="353"/>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A1:M1"/>
    <mergeCell ref="C5:E5"/>
    <mergeCell ref="G5:I5"/>
    <mergeCell ref="J5:J6"/>
    <mergeCell ref="J4:M4"/>
    <mergeCell ref="B5:B6"/>
    <mergeCell ref="A4:A6"/>
    <mergeCell ref="F5:F6"/>
    <mergeCell ref="A2:M2"/>
    <mergeCell ref="K5:M5"/>
    <mergeCell ref="C41:E41"/>
    <mergeCell ref="G41:I41"/>
    <mergeCell ref="K41:L41"/>
    <mergeCell ref="B4:E4"/>
    <mergeCell ref="F4:I4"/>
    <mergeCell ref="A39:I39"/>
    <mergeCell ref="B40:E40"/>
    <mergeCell ref="F40:I40"/>
    <mergeCell ref="A23:M23"/>
    <mergeCell ref="A22:M22"/>
    <mergeCell ref="J40:L40"/>
    <mergeCell ref="A24:M2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8"/>
  <sheetViews>
    <sheetView view="pageBreakPreview" zoomScaleSheetLayoutView="100" zoomScalePageLayoutView="0" workbookViewId="0" topLeftCell="A25">
      <selection activeCell="A45" sqref="A45"/>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69" t="s">
        <v>128</v>
      </c>
      <c r="B1" s="369"/>
      <c r="C1" s="369"/>
      <c r="D1" s="369"/>
      <c r="E1" s="369"/>
      <c r="F1" s="369"/>
      <c r="G1" s="369"/>
      <c r="H1" s="369"/>
      <c r="I1" s="369"/>
      <c r="J1" s="369"/>
      <c r="K1" s="369"/>
      <c r="L1" s="369"/>
      <c r="M1" s="369"/>
    </row>
    <row r="2" spans="1:13" s="14" customFormat="1" ht="12.75">
      <c r="A2" s="373" t="s">
        <v>126</v>
      </c>
      <c r="B2" s="373"/>
      <c r="C2" s="373"/>
      <c r="D2" s="373"/>
      <c r="E2" s="373"/>
      <c r="F2" s="373"/>
      <c r="G2" s="373"/>
      <c r="H2" s="373"/>
      <c r="I2" s="373"/>
      <c r="J2" s="373"/>
      <c r="K2" s="373"/>
      <c r="L2" s="373"/>
      <c r="M2" s="373"/>
    </row>
    <row r="3" spans="1:13" s="14" customFormat="1" ht="12.75">
      <c r="A3" s="18"/>
      <c r="B3" s="18"/>
      <c r="C3" s="18"/>
      <c r="D3" s="18"/>
      <c r="E3" s="18"/>
      <c r="F3" s="18"/>
      <c r="G3" s="18"/>
      <c r="H3" s="18"/>
      <c r="I3" s="18"/>
      <c r="J3" s="18"/>
      <c r="K3" s="18"/>
      <c r="L3" s="18"/>
      <c r="M3" s="18"/>
    </row>
    <row r="4" spans="1:13" ht="15" customHeight="1">
      <c r="A4" s="360" t="s">
        <v>1</v>
      </c>
      <c r="B4" s="356" t="s">
        <v>0</v>
      </c>
      <c r="C4" s="356"/>
      <c r="D4" s="356"/>
      <c r="E4" s="356"/>
      <c r="F4" s="356" t="s">
        <v>147</v>
      </c>
      <c r="G4" s="356"/>
      <c r="H4" s="356"/>
      <c r="I4" s="356"/>
      <c r="J4" s="359" t="s">
        <v>148</v>
      </c>
      <c r="K4" s="359"/>
      <c r="L4" s="359"/>
      <c r="M4" s="370"/>
    </row>
    <row r="5" spans="1:13" ht="12.75">
      <c r="A5" s="361"/>
      <c r="B5" s="357">
        <v>2011</v>
      </c>
      <c r="C5" s="350" t="s">
        <v>421</v>
      </c>
      <c r="D5" s="350"/>
      <c r="E5" s="350"/>
      <c r="F5" s="357">
        <v>2011</v>
      </c>
      <c r="G5" s="350" t="s">
        <v>424</v>
      </c>
      <c r="H5" s="350"/>
      <c r="I5" s="350"/>
      <c r="J5" s="357">
        <v>2011</v>
      </c>
      <c r="K5" s="371" t="s">
        <v>424</v>
      </c>
      <c r="L5" s="371"/>
      <c r="M5" s="372"/>
    </row>
    <row r="6" spans="1:13" ht="12.75">
      <c r="A6" s="367"/>
      <c r="B6" s="368"/>
      <c r="C6" s="209">
        <v>2011</v>
      </c>
      <c r="D6" s="209">
        <v>2012</v>
      </c>
      <c r="E6" s="210" t="s">
        <v>217</v>
      </c>
      <c r="F6" s="368"/>
      <c r="G6" s="209">
        <f>+C6</f>
        <v>2011</v>
      </c>
      <c r="H6" s="209">
        <f>+D6</f>
        <v>2012</v>
      </c>
      <c r="I6" s="210" t="str">
        <f>+E6</f>
        <v>Var. % 12/11</v>
      </c>
      <c r="J6" s="368"/>
      <c r="K6" s="210">
        <v>2011</v>
      </c>
      <c r="L6" s="210">
        <v>2012</v>
      </c>
      <c r="M6" s="216" t="str">
        <f>+I6</f>
        <v>Var. % 12/11</v>
      </c>
    </row>
    <row r="7" spans="1:20" ht="12.75">
      <c r="A7" s="231" t="s">
        <v>15</v>
      </c>
      <c r="B7" s="116">
        <f>SUM(B8:B21)</f>
        <v>41528.818</v>
      </c>
      <c r="C7" s="116">
        <f>SUM(C8:C21)</f>
        <v>30787.893000000004</v>
      </c>
      <c r="D7" s="116">
        <f>SUM(D8:D21)</f>
        <v>27901.24</v>
      </c>
      <c r="E7" s="248">
        <f aca="true" t="shared" si="0" ref="E7:E20">+D7/C7*100-100</f>
        <v>-9.375935534139998</v>
      </c>
      <c r="F7" s="116">
        <f>SUM(F8:F21)</f>
        <v>274894.407</v>
      </c>
      <c r="G7" s="116">
        <f>SUM(G8:G21)</f>
        <v>177631.615</v>
      </c>
      <c r="H7" s="116">
        <f>SUM(H8:H21)</f>
        <v>172943.12099999998</v>
      </c>
      <c r="I7" s="248">
        <f>+H7/G7*100-100</f>
        <v>-2.639447938363901</v>
      </c>
      <c r="J7" s="232">
        <f>SUM(F7/B7)</f>
        <v>6.619365063556589</v>
      </c>
      <c r="K7" s="232">
        <f aca="true" t="shared" si="1" ref="K7:L20">SUM(G7/C7)</f>
        <v>5.769528138869392</v>
      </c>
      <c r="L7" s="232">
        <f t="shared" si="1"/>
        <v>6.198402687479122</v>
      </c>
      <c r="M7" s="236">
        <f>SUM(L7-K7)/K7*100</f>
        <v>7.433442359356854</v>
      </c>
      <c r="N7" s="230"/>
      <c r="O7" s="230"/>
      <c r="P7" s="230"/>
      <c r="Q7" s="230"/>
      <c r="R7" s="230"/>
      <c r="S7" s="230"/>
      <c r="T7" s="230"/>
    </row>
    <row r="8" spans="1:13" ht="12.75">
      <c r="A8" s="233" t="s">
        <v>110</v>
      </c>
      <c r="B8" s="118">
        <v>503.124</v>
      </c>
      <c r="C8" s="118">
        <v>352.639</v>
      </c>
      <c r="D8" s="118">
        <v>229</v>
      </c>
      <c r="E8" s="249">
        <f t="shared" si="0"/>
        <v>-35.0610681178202</v>
      </c>
      <c r="F8" s="118">
        <v>2054.736</v>
      </c>
      <c r="G8" s="118">
        <v>1453.652</v>
      </c>
      <c r="H8" s="118">
        <v>1013.675</v>
      </c>
      <c r="I8" s="249">
        <f aca="true" t="shared" si="2" ref="I8:I20">+H8/G8*100-100</f>
        <v>-30.26701026105286</v>
      </c>
      <c r="J8" s="235">
        <f aca="true" t="shared" si="3" ref="J8:J20">SUM(F8/B8)</f>
        <v>4.083955446371073</v>
      </c>
      <c r="K8" s="235">
        <f t="shared" si="1"/>
        <v>4.122209965432071</v>
      </c>
      <c r="L8" s="235">
        <f t="shared" si="1"/>
        <v>4.426528384279476</v>
      </c>
      <c r="M8" s="236">
        <f aca="true" t="shared" si="4" ref="M8:M20">SUM(L8-K8)/K8*100</f>
        <v>7.3824094696619325</v>
      </c>
    </row>
    <row r="9" spans="1:15" ht="12.75">
      <c r="A9" s="233" t="s">
        <v>83</v>
      </c>
      <c r="B9" s="118">
        <v>8799.889</v>
      </c>
      <c r="C9" s="118">
        <v>4140.895</v>
      </c>
      <c r="D9" s="118">
        <v>4601.546</v>
      </c>
      <c r="E9" s="249">
        <f t="shared" si="0"/>
        <v>11.124430829567018</v>
      </c>
      <c r="F9" s="118">
        <v>54351.031</v>
      </c>
      <c r="G9" s="118">
        <v>24494.14</v>
      </c>
      <c r="H9" s="118">
        <v>28077.939</v>
      </c>
      <c r="I9" s="249">
        <f t="shared" si="2"/>
        <v>14.631250576668549</v>
      </c>
      <c r="J9" s="235">
        <f t="shared" si="3"/>
        <v>6.176331428725977</v>
      </c>
      <c r="K9" s="235">
        <f t="shared" si="1"/>
        <v>5.9151801724023425</v>
      </c>
      <c r="L9" s="235">
        <f t="shared" si="1"/>
        <v>6.101849030738799</v>
      </c>
      <c r="M9" s="236">
        <f t="shared" si="4"/>
        <v>3.155759467942699</v>
      </c>
      <c r="O9" s="15"/>
    </row>
    <row r="10" spans="1:13" ht="12.75">
      <c r="A10" s="233" t="s">
        <v>17</v>
      </c>
      <c r="B10" s="118">
        <v>4999.89</v>
      </c>
      <c r="C10" s="118">
        <v>4861.39</v>
      </c>
      <c r="D10" s="118">
        <v>5426.963</v>
      </c>
      <c r="E10" s="249">
        <f t="shared" si="0"/>
        <v>11.63397711354159</v>
      </c>
      <c r="F10" s="118">
        <v>15775.56</v>
      </c>
      <c r="G10" s="118">
        <v>15276.185</v>
      </c>
      <c r="H10" s="118">
        <v>19954.733</v>
      </c>
      <c r="I10" s="249">
        <f t="shared" si="2"/>
        <v>30.626416215828755</v>
      </c>
      <c r="J10" s="235">
        <f t="shared" si="3"/>
        <v>3.1551814139911074</v>
      </c>
      <c r="K10" s="235">
        <f t="shared" si="1"/>
        <v>3.142349204651344</v>
      </c>
      <c r="L10" s="235">
        <f t="shared" si="1"/>
        <v>3.6769613133533436</v>
      </c>
      <c r="M10" s="236">
        <f t="shared" si="4"/>
        <v>17.01313488362974</v>
      </c>
    </row>
    <row r="11" spans="1:13" ht="12.75">
      <c r="A11" s="233" t="s">
        <v>111</v>
      </c>
      <c r="B11" s="118">
        <v>109.31</v>
      </c>
      <c r="C11" s="118">
        <v>31.17</v>
      </c>
      <c r="D11" s="118">
        <v>40.115</v>
      </c>
      <c r="E11" s="249">
        <f t="shared" si="0"/>
        <v>28.697465511709964</v>
      </c>
      <c r="F11" s="118">
        <v>834.739</v>
      </c>
      <c r="G11" s="118">
        <v>239.041</v>
      </c>
      <c r="H11" s="118">
        <v>340.84</v>
      </c>
      <c r="I11" s="249">
        <f t="shared" si="2"/>
        <v>42.58641822950872</v>
      </c>
      <c r="J11" s="235">
        <f t="shared" si="3"/>
        <v>7.636437654377459</v>
      </c>
      <c r="K11" s="235">
        <f t="shared" si="1"/>
        <v>7.668944497914661</v>
      </c>
      <c r="L11" s="235">
        <f t="shared" si="1"/>
        <v>8.496572354480866</v>
      </c>
      <c r="M11" s="236">
        <f t="shared" si="4"/>
        <v>10.791939579054898</v>
      </c>
    </row>
    <row r="12" spans="1:13" ht="12.75">
      <c r="A12" s="233" t="s">
        <v>340</v>
      </c>
      <c r="B12" s="118">
        <v>0</v>
      </c>
      <c r="C12" s="118">
        <v>0</v>
      </c>
      <c r="D12" s="118">
        <v>865.54</v>
      </c>
      <c r="E12" s="249"/>
      <c r="F12" s="118">
        <v>0</v>
      </c>
      <c r="G12" s="118">
        <v>0</v>
      </c>
      <c r="H12" s="118">
        <v>1157.745</v>
      </c>
      <c r="I12" s="249"/>
      <c r="J12" s="235"/>
      <c r="K12" s="235"/>
      <c r="L12" s="235">
        <f t="shared" si="1"/>
        <v>1.3375984934260692</v>
      </c>
      <c r="M12" s="236"/>
    </row>
    <row r="13" spans="1:13" ht="12.75">
      <c r="A13" s="233" t="s">
        <v>341</v>
      </c>
      <c r="B13" s="118">
        <v>422.1</v>
      </c>
      <c r="C13" s="118">
        <v>422.1</v>
      </c>
      <c r="D13" s="118">
        <v>0</v>
      </c>
      <c r="E13" s="249">
        <f t="shared" si="0"/>
        <v>-100</v>
      </c>
      <c r="F13" s="118">
        <v>543.72</v>
      </c>
      <c r="G13" s="118">
        <v>543.72</v>
      </c>
      <c r="H13" s="118">
        <v>0</v>
      </c>
      <c r="I13" s="249">
        <f t="shared" si="2"/>
        <v>-100</v>
      </c>
      <c r="J13" s="235">
        <f t="shared" si="3"/>
        <v>1.288130774697939</v>
      </c>
      <c r="K13" s="235">
        <f t="shared" si="1"/>
        <v>1.288130774697939</v>
      </c>
      <c r="L13" s="235"/>
      <c r="M13" s="236">
        <f t="shared" si="4"/>
        <v>-100</v>
      </c>
    </row>
    <row r="14" spans="1:13" ht="12.75">
      <c r="A14" s="233" t="s">
        <v>84</v>
      </c>
      <c r="B14" s="118">
        <v>4.709</v>
      </c>
      <c r="C14" s="118">
        <v>4.709</v>
      </c>
      <c r="D14" s="118">
        <v>1.038</v>
      </c>
      <c r="E14" s="249">
        <f t="shared" si="0"/>
        <v>-77.95710341898491</v>
      </c>
      <c r="F14" s="118">
        <v>12.182</v>
      </c>
      <c r="G14" s="118">
        <v>12.182</v>
      </c>
      <c r="H14" s="118">
        <v>7.541</v>
      </c>
      <c r="I14" s="249">
        <f t="shared" si="2"/>
        <v>-38.09719257921523</v>
      </c>
      <c r="J14" s="235">
        <f t="shared" si="3"/>
        <v>2.5869611382459126</v>
      </c>
      <c r="K14" s="235">
        <f t="shared" si="1"/>
        <v>2.5869611382459126</v>
      </c>
      <c r="L14" s="235"/>
      <c r="M14" s="236">
        <f t="shared" si="4"/>
        <v>-100</v>
      </c>
    </row>
    <row r="15" spans="1:13" ht="12.75">
      <c r="A15" s="233" t="s">
        <v>18</v>
      </c>
      <c r="B15" s="118">
        <v>17754.306</v>
      </c>
      <c r="C15" s="118">
        <v>16177.166</v>
      </c>
      <c r="D15" s="118">
        <v>10586.846</v>
      </c>
      <c r="E15" s="249">
        <f t="shared" si="0"/>
        <v>-34.55685625034694</v>
      </c>
      <c r="F15" s="118">
        <v>81247.249</v>
      </c>
      <c r="G15" s="118">
        <v>74422.14</v>
      </c>
      <c r="H15" s="118">
        <v>44121.541</v>
      </c>
      <c r="I15" s="249">
        <f t="shared" si="2"/>
        <v>-40.71449571323803</v>
      </c>
      <c r="J15" s="235">
        <f t="shared" si="3"/>
        <v>4.576199655452598</v>
      </c>
      <c r="K15" s="235">
        <f t="shared" si="1"/>
        <v>4.6004436129294835</v>
      </c>
      <c r="L15" s="235">
        <f t="shared" si="1"/>
        <v>4.167581260745646</v>
      </c>
      <c r="M15" s="236">
        <f t="shared" si="4"/>
        <v>-9.409143739253407</v>
      </c>
    </row>
    <row r="16" spans="1:13" ht="12.75">
      <c r="A16" s="233" t="s">
        <v>19</v>
      </c>
      <c r="B16" s="118">
        <v>8931.14</v>
      </c>
      <c r="C16" s="118">
        <v>4794.574</v>
      </c>
      <c r="D16" s="118">
        <v>6089.692</v>
      </c>
      <c r="E16" s="249">
        <f t="shared" si="0"/>
        <v>27.012159995861992</v>
      </c>
      <c r="F16" s="118">
        <v>120013.707</v>
      </c>
      <c r="G16" s="118">
        <v>61146.768</v>
      </c>
      <c r="H16" s="118">
        <v>77978.679</v>
      </c>
      <c r="I16" s="249">
        <f t="shared" si="2"/>
        <v>27.527065698713642</v>
      </c>
      <c r="J16" s="235">
        <f t="shared" si="3"/>
        <v>13.437669435256865</v>
      </c>
      <c r="K16" s="235">
        <f t="shared" si="1"/>
        <v>12.753326572913464</v>
      </c>
      <c r="L16" s="235">
        <f t="shared" si="1"/>
        <v>12.805028398809004</v>
      </c>
      <c r="M16" s="236">
        <f t="shared" si="4"/>
        <v>0.40539874518189184</v>
      </c>
    </row>
    <row r="17" spans="1:13" ht="12.75">
      <c r="A17" s="233" t="s">
        <v>360</v>
      </c>
      <c r="B17" s="118">
        <v>0</v>
      </c>
      <c r="C17" s="118">
        <v>0</v>
      </c>
      <c r="D17" s="118">
        <v>0.5</v>
      </c>
      <c r="E17" s="249"/>
      <c r="F17" s="118">
        <v>0</v>
      </c>
      <c r="G17" s="118">
        <v>0</v>
      </c>
      <c r="H17" s="118">
        <v>8.55</v>
      </c>
      <c r="I17" s="249"/>
      <c r="J17" s="235"/>
      <c r="K17" s="235"/>
      <c r="L17" s="235">
        <f t="shared" si="1"/>
        <v>17.1</v>
      </c>
      <c r="M17" s="236"/>
    </row>
    <row r="18" spans="1:13" s="15" customFormat="1" ht="12.75">
      <c r="A18" s="233" t="s">
        <v>112</v>
      </c>
      <c r="B18" s="118">
        <v>3.65</v>
      </c>
      <c r="C18" s="118">
        <v>2.75</v>
      </c>
      <c r="D18" s="118">
        <v>0</v>
      </c>
      <c r="E18" s="249">
        <f t="shared" si="0"/>
        <v>-100</v>
      </c>
      <c r="F18" s="118">
        <v>49.02</v>
      </c>
      <c r="G18" s="118">
        <v>36.937</v>
      </c>
      <c r="H18" s="118">
        <v>0</v>
      </c>
      <c r="I18" s="249">
        <f t="shared" si="2"/>
        <v>-100</v>
      </c>
      <c r="J18" s="235">
        <f t="shared" si="3"/>
        <v>13.43013698630137</v>
      </c>
      <c r="K18" s="235">
        <f t="shared" si="1"/>
        <v>13.431636363636363</v>
      </c>
      <c r="L18" s="235"/>
      <c r="M18" s="236">
        <f t="shared" si="4"/>
        <v>-100</v>
      </c>
    </row>
    <row r="19" spans="1:13" s="15" customFormat="1" ht="12.75">
      <c r="A19" s="233" t="s">
        <v>377</v>
      </c>
      <c r="B19" s="118">
        <v>0.2</v>
      </c>
      <c r="C19" s="118">
        <v>0</v>
      </c>
      <c r="D19" s="118">
        <v>60</v>
      </c>
      <c r="E19" s="249"/>
      <c r="F19" s="118">
        <v>5.613</v>
      </c>
      <c r="G19" s="118">
        <v>0</v>
      </c>
      <c r="H19" s="118">
        <v>281.878</v>
      </c>
      <c r="I19" s="249"/>
      <c r="J19" s="235"/>
      <c r="K19" s="235"/>
      <c r="L19" s="235"/>
      <c r="M19" s="236"/>
    </row>
    <row r="20" spans="1:13" ht="12.75">
      <c r="A20" s="233" t="s">
        <v>113</v>
      </c>
      <c r="B20" s="118">
        <v>0.5</v>
      </c>
      <c r="C20" s="118">
        <v>0.5</v>
      </c>
      <c r="D20" s="118">
        <v>0</v>
      </c>
      <c r="E20" s="249">
        <f t="shared" si="0"/>
        <v>-100</v>
      </c>
      <c r="F20" s="118">
        <v>6.85</v>
      </c>
      <c r="G20" s="118">
        <v>6.85</v>
      </c>
      <c r="H20" s="118">
        <v>0</v>
      </c>
      <c r="I20" s="249">
        <f t="shared" si="2"/>
        <v>-100</v>
      </c>
      <c r="J20" s="235">
        <f t="shared" si="3"/>
        <v>13.7</v>
      </c>
      <c r="K20" s="235">
        <f t="shared" si="1"/>
        <v>13.7</v>
      </c>
      <c r="L20" s="235"/>
      <c r="M20" s="236">
        <f t="shared" si="4"/>
        <v>-100</v>
      </c>
    </row>
    <row r="21" spans="1:13" s="14" customFormat="1" ht="12.75">
      <c r="A21" s="363" t="s">
        <v>125</v>
      </c>
      <c r="B21" s="364"/>
      <c r="C21" s="364"/>
      <c r="D21" s="364"/>
      <c r="E21" s="364"/>
      <c r="F21" s="364"/>
      <c r="G21" s="364"/>
      <c r="H21" s="364"/>
      <c r="I21" s="364"/>
      <c r="J21" s="364"/>
      <c r="K21" s="364"/>
      <c r="L21" s="364"/>
      <c r="M21" s="365"/>
    </row>
    <row r="22" spans="1:13" ht="15" customHeight="1">
      <c r="A22" s="366" t="s">
        <v>127</v>
      </c>
      <c r="B22" s="366"/>
      <c r="C22" s="366"/>
      <c r="D22" s="366"/>
      <c r="E22" s="366"/>
      <c r="F22" s="366"/>
      <c r="G22" s="366"/>
      <c r="H22" s="366"/>
      <c r="I22" s="366"/>
      <c r="J22" s="366"/>
      <c r="K22" s="366"/>
      <c r="L22" s="366"/>
      <c r="M22" s="366"/>
    </row>
    <row r="23" spans="1:13" ht="12.75">
      <c r="A23" s="23"/>
      <c r="B23" s="23"/>
      <c r="C23" s="23"/>
      <c r="D23" s="23"/>
      <c r="E23" s="23"/>
      <c r="F23" s="23"/>
      <c r="G23" s="23"/>
      <c r="H23" s="23"/>
      <c r="I23" s="23"/>
      <c r="J23" s="23"/>
      <c r="K23" s="23"/>
      <c r="L23" s="23"/>
      <c r="M23" s="23"/>
    </row>
    <row r="24" spans="1:13" ht="12.75">
      <c r="A24" s="24"/>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sheetData>
  <sheetProtection/>
  <mergeCells count="14">
    <mergeCell ref="A1:M1"/>
    <mergeCell ref="J4:M4"/>
    <mergeCell ref="K5:M5"/>
    <mergeCell ref="B5:B6"/>
    <mergeCell ref="F5:F6"/>
    <mergeCell ref="A2:M2"/>
    <mergeCell ref="A21:M21"/>
    <mergeCell ref="A22:M22"/>
    <mergeCell ref="A4:A6"/>
    <mergeCell ref="J5:J6"/>
    <mergeCell ref="B4:E4"/>
    <mergeCell ref="F4:I4"/>
    <mergeCell ref="C5:E5"/>
    <mergeCell ref="G5:I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53"/>
  <sheetViews>
    <sheetView view="pageBreakPreview" zoomScaleSheetLayoutView="100" zoomScalePageLayoutView="0" workbookViewId="0" topLeftCell="A31">
      <selection activeCell="F17" sqref="F17"/>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369" t="s">
        <v>129</v>
      </c>
      <c r="B1" s="369"/>
      <c r="C1" s="369"/>
      <c r="D1" s="369"/>
      <c r="E1" s="369"/>
      <c r="F1" s="369"/>
      <c r="G1" s="369"/>
      <c r="H1" s="369"/>
      <c r="I1" s="369"/>
      <c r="J1" s="369"/>
      <c r="K1" s="369"/>
      <c r="L1" s="369"/>
      <c r="M1" s="369"/>
      <c r="N1" s="23"/>
    </row>
    <row r="2" spans="1:14" s="14" customFormat="1" ht="12.75">
      <c r="A2" s="369" t="s">
        <v>180</v>
      </c>
      <c r="B2" s="369"/>
      <c r="C2" s="369"/>
      <c r="D2" s="369"/>
      <c r="E2" s="369"/>
      <c r="F2" s="369"/>
      <c r="G2" s="369"/>
      <c r="H2" s="369"/>
      <c r="I2" s="369"/>
      <c r="J2" s="369"/>
      <c r="K2" s="369"/>
      <c r="L2" s="369"/>
      <c r="M2" s="369"/>
      <c r="N2" s="23"/>
    </row>
    <row r="3" spans="1:14" s="14" customFormat="1" ht="12.75">
      <c r="A3" s="49"/>
      <c r="B3" s="49"/>
      <c r="C3" s="49"/>
      <c r="D3" s="49"/>
      <c r="E3" s="49"/>
      <c r="F3" s="49"/>
      <c r="G3" s="49"/>
      <c r="H3" s="49"/>
      <c r="I3" s="49"/>
      <c r="J3" s="49"/>
      <c r="K3" s="49"/>
      <c r="L3" s="49"/>
      <c r="M3" s="49"/>
      <c r="N3" s="23"/>
    </row>
    <row r="4" spans="1:14" ht="12.75">
      <c r="A4" s="374" t="s">
        <v>114</v>
      </c>
      <c r="B4" s="377" t="s">
        <v>161</v>
      </c>
      <c r="C4" s="377"/>
      <c r="D4" s="377"/>
      <c r="E4" s="377"/>
      <c r="F4" s="377"/>
      <c r="G4" s="377"/>
      <c r="H4" s="377" t="s">
        <v>188</v>
      </c>
      <c r="I4" s="377"/>
      <c r="J4" s="377"/>
      <c r="K4" s="377"/>
      <c r="L4" s="377"/>
      <c r="M4" s="377"/>
      <c r="N4" s="23"/>
    </row>
    <row r="5" spans="1:14" ht="12.75">
      <c r="A5" s="375"/>
      <c r="B5" s="375">
        <v>2011</v>
      </c>
      <c r="C5" s="378" t="s">
        <v>421</v>
      </c>
      <c r="D5" s="378"/>
      <c r="E5" s="378"/>
      <c r="F5" s="378"/>
      <c r="G5" s="378"/>
      <c r="H5" s="375">
        <v>2011</v>
      </c>
      <c r="I5" s="377" t="s">
        <v>373</v>
      </c>
      <c r="J5" s="377"/>
      <c r="K5" s="377"/>
      <c r="L5" s="377"/>
      <c r="M5" s="377"/>
      <c r="N5" s="23"/>
    </row>
    <row r="6" spans="1:14" ht="12.75">
      <c r="A6" s="376"/>
      <c r="B6" s="376"/>
      <c r="C6" s="51">
        <v>2011</v>
      </c>
      <c r="D6" s="51">
        <v>2012</v>
      </c>
      <c r="E6" s="51" t="s">
        <v>217</v>
      </c>
      <c r="F6" s="51" t="s">
        <v>219</v>
      </c>
      <c r="G6" s="51" t="s">
        <v>24</v>
      </c>
      <c r="H6" s="376"/>
      <c r="I6" s="51">
        <v>2011</v>
      </c>
      <c r="J6" s="51" t="s">
        <v>361</v>
      </c>
      <c r="K6" s="51" t="s">
        <v>217</v>
      </c>
      <c r="L6" s="217" t="s">
        <v>220</v>
      </c>
      <c r="M6" s="218" t="s">
        <v>24</v>
      </c>
      <c r="N6" s="23"/>
    </row>
    <row r="7" spans="1:15" ht="15">
      <c r="A7" t="s">
        <v>85</v>
      </c>
      <c r="B7" s="105">
        <v>882516540</v>
      </c>
      <c r="C7" s="105">
        <v>754736513</v>
      </c>
      <c r="D7" s="105">
        <v>734174494</v>
      </c>
      <c r="E7" s="108">
        <f>SUM(D7-C7)/C7*100</f>
        <v>-2.724397010854568</v>
      </c>
      <c r="F7" s="244">
        <f aca="true" t="shared" si="0" ref="F7:F19">SUM(D7/$D$19)*100</f>
        <v>31.983039861576845</v>
      </c>
      <c r="G7" s="244">
        <f aca="true" t="shared" si="1" ref="G7:G19">SUM(C7/$C$19)*100</f>
        <v>32.47201846492942</v>
      </c>
      <c r="H7" s="105">
        <v>1527925895</v>
      </c>
      <c r="I7" s="105">
        <v>1253438900</v>
      </c>
      <c r="J7" s="105">
        <v>1016856013</v>
      </c>
      <c r="K7" s="108">
        <f>SUM(J7-I7)/I7*100</f>
        <v>-18.87470438327708</v>
      </c>
      <c r="L7" s="108">
        <f>SUM(I7/$I$19)*100</f>
        <v>36.79484017903906</v>
      </c>
      <c r="M7" s="108">
        <f>SUM($J7/$J$19)*100</f>
        <v>33.061975459303135</v>
      </c>
      <c r="N7" s="23"/>
      <c r="O7" s="102"/>
    </row>
    <row r="8" spans="1:14" ht="15">
      <c r="A8" t="s">
        <v>20</v>
      </c>
      <c r="B8" s="105">
        <v>236954957</v>
      </c>
      <c r="C8" s="105">
        <v>214340045</v>
      </c>
      <c r="D8" s="105">
        <v>208921576</v>
      </c>
      <c r="E8" s="108">
        <f aca="true" t="shared" si="2" ref="E8:E19">SUM(D8-C8)/C8*100</f>
        <v>-2.5279779147195756</v>
      </c>
      <c r="F8" s="108">
        <f t="shared" si="0"/>
        <v>9.101306498331521</v>
      </c>
      <c r="G8" s="108">
        <f t="shared" si="1"/>
        <v>9.221832757697523</v>
      </c>
      <c r="H8" s="105">
        <v>333729976</v>
      </c>
      <c r="I8" s="105">
        <v>289017828</v>
      </c>
      <c r="J8" s="105">
        <v>250737267</v>
      </c>
      <c r="K8" s="108">
        <f aca="true" t="shared" si="3" ref="K8:K19">SUM(J8-I8)/I8*100</f>
        <v>-13.24505178967714</v>
      </c>
      <c r="L8" s="108">
        <f aca="true" t="shared" si="4" ref="L8:L19">SUM(I8/$I$19)*100</f>
        <v>8.484150914857517</v>
      </c>
      <c r="M8" s="108">
        <f aca="true" t="shared" si="5" ref="M8:M19">SUM($J8/$J$19)*100</f>
        <v>8.152451539160774</v>
      </c>
      <c r="N8" s="23"/>
    </row>
    <row r="9" spans="1:14" ht="15">
      <c r="A9" t="s">
        <v>22</v>
      </c>
      <c r="B9" s="105">
        <v>61641314</v>
      </c>
      <c r="C9" s="105">
        <v>55670263</v>
      </c>
      <c r="D9" s="105">
        <v>109305857</v>
      </c>
      <c r="E9" s="108">
        <f t="shared" si="2"/>
        <v>96.34514210935198</v>
      </c>
      <c r="F9" s="108">
        <f t="shared" si="0"/>
        <v>4.7617202859880585</v>
      </c>
      <c r="G9" s="108">
        <f t="shared" si="1"/>
        <v>2.395174709247805</v>
      </c>
      <c r="H9" s="105">
        <v>168244374</v>
      </c>
      <c r="I9" s="105">
        <v>130446680</v>
      </c>
      <c r="J9" s="105">
        <v>240340075</v>
      </c>
      <c r="K9" s="108">
        <f t="shared" si="3"/>
        <v>84.24391866469887</v>
      </c>
      <c r="L9" s="108">
        <f t="shared" si="4"/>
        <v>3.829276993466735</v>
      </c>
      <c r="M9" s="108">
        <f t="shared" si="5"/>
        <v>7.814398066146927</v>
      </c>
      <c r="N9" s="23"/>
    </row>
    <row r="10" spans="1:14" ht="15">
      <c r="A10" t="s">
        <v>21</v>
      </c>
      <c r="B10" s="105">
        <v>114494763</v>
      </c>
      <c r="C10" s="105">
        <v>107119728</v>
      </c>
      <c r="D10" s="105">
        <v>103454550</v>
      </c>
      <c r="E10" s="108">
        <f t="shared" si="2"/>
        <v>-3.4215714214658943</v>
      </c>
      <c r="F10" s="108">
        <f t="shared" si="0"/>
        <v>4.506818234019847</v>
      </c>
      <c r="G10" s="108">
        <f t="shared" si="1"/>
        <v>4.608752492638735</v>
      </c>
      <c r="H10" s="105">
        <v>205904276</v>
      </c>
      <c r="I10" s="105">
        <v>185172537</v>
      </c>
      <c r="J10" s="105">
        <v>141872512</v>
      </c>
      <c r="K10" s="108">
        <f t="shared" si="3"/>
        <v>-23.383610605281063</v>
      </c>
      <c r="L10" s="108">
        <f t="shared" si="4"/>
        <v>5.435760693610353</v>
      </c>
      <c r="M10" s="108">
        <f t="shared" si="5"/>
        <v>4.6128315613291155</v>
      </c>
      <c r="N10" s="23"/>
    </row>
    <row r="11" spans="1:14" ht="15">
      <c r="A11" t="s">
        <v>23</v>
      </c>
      <c r="B11" s="105">
        <v>72763857</v>
      </c>
      <c r="C11" s="105">
        <v>56913551</v>
      </c>
      <c r="D11" s="105">
        <v>78265005</v>
      </c>
      <c r="E11" s="108">
        <f t="shared" si="2"/>
        <v>37.51558921354248</v>
      </c>
      <c r="F11" s="108">
        <f t="shared" si="0"/>
        <v>3.4094793474009073</v>
      </c>
      <c r="G11" s="108">
        <f t="shared" si="1"/>
        <v>2.4486663188331823</v>
      </c>
      <c r="H11" s="105">
        <v>135021383</v>
      </c>
      <c r="I11" s="105">
        <v>82847145</v>
      </c>
      <c r="J11" s="105">
        <v>117752015</v>
      </c>
      <c r="K11" s="108">
        <f t="shared" si="3"/>
        <v>42.13165100619943</v>
      </c>
      <c r="L11" s="108">
        <f t="shared" si="4"/>
        <v>2.4319872788092627</v>
      </c>
      <c r="M11" s="108">
        <f t="shared" si="5"/>
        <v>3.8285796419964666</v>
      </c>
      <c r="N11" s="23"/>
    </row>
    <row r="12" spans="1:14" ht="15">
      <c r="A12" t="s">
        <v>218</v>
      </c>
      <c r="B12" s="105">
        <v>48427845</v>
      </c>
      <c r="C12" s="105">
        <v>44960761</v>
      </c>
      <c r="D12" s="105">
        <v>57713462</v>
      </c>
      <c r="E12" s="108">
        <f t="shared" si="2"/>
        <v>28.36406839288152</v>
      </c>
      <c r="F12" s="108">
        <f t="shared" si="0"/>
        <v>2.51418698249629</v>
      </c>
      <c r="G12" s="108">
        <f t="shared" si="1"/>
        <v>1.9344057644515718</v>
      </c>
      <c r="H12" s="105">
        <v>88969770</v>
      </c>
      <c r="I12" s="105">
        <v>85053608</v>
      </c>
      <c r="J12" s="105">
        <v>111740769</v>
      </c>
      <c r="K12" s="108">
        <f t="shared" si="3"/>
        <v>31.376871161068205</v>
      </c>
      <c r="L12" s="108">
        <f t="shared" si="4"/>
        <v>2.496758248854921</v>
      </c>
      <c r="M12" s="108">
        <f t="shared" si="5"/>
        <v>3.633130468080991</v>
      </c>
      <c r="N12" s="23"/>
    </row>
    <row r="13" spans="1:14" ht="15">
      <c r="A13" t="s">
        <v>472</v>
      </c>
      <c r="B13" s="105">
        <v>79928113</v>
      </c>
      <c r="C13" s="105">
        <v>73553802</v>
      </c>
      <c r="D13" s="105">
        <v>45347184</v>
      </c>
      <c r="E13" s="108">
        <f t="shared" si="2"/>
        <v>-38.34828007939005</v>
      </c>
      <c r="F13" s="108">
        <f t="shared" si="0"/>
        <v>1.9754715062087949</v>
      </c>
      <c r="G13" s="108">
        <f t="shared" si="1"/>
        <v>3.164601653119918</v>
      </c>
      <c r="H13" s="105">
        <v>208425865</v>
      </c>
      <c r="I13" s="105">
        <v>170910771</v>
      </c>
      <c r="J13" s="105">
        <v>106692796</v>
      </c>
      <c r="K13" s="108">
        <f t="shared" si="3"/>
        <v>-37.5739777102755</v>
      </c>
      <c r="L13" s="108">
        <f t="shared" si="4"/>
        <v>5.017104945299962</v>
      </c>
      <c r="M13" s="108">
        <f t="shared" si="5"/>
        <v>3.4690010758056418</v>
      </c>
      <c r="N13" s="23"/>
    </row>
    <row r="14" spans="1:14" ht="15">
      <c r="A14" t="s">
        <v>244</v>
      </c>
      <c r="B14" s="105">
        <v>103713895</v>
      </c>
      <c r="C14" s="105">
        <v>84888721</v>
      </c>
      <c r="D14" s="105">
        <v>97260645</v>
      </c>
      <c r="E14" s="108">
        <f t="shared" si="2"/>
        <v>14.574284845215185</v>
      </c>
      <c r="F14" s="108">
        <f t="shared" si="0"/>
        <v>4.236991493738374</v>
      </c>
      <c r="G14" s="108">
        <f t="shared" si="1"/>
        <v>3.6522787334342754</v>
      </c>
      <c r="H14" s="105">
        <v>97156726</v>
      </c>
      <c r="I14" s="105">
        <v>76129256</v>
      </c>
      <c r="J14" s="105">
        <v>98217578</v>
      </c>
      <c r="K14" s="108">
        <f t="shared" si="3"/>
        <v>29.014235998838604</v>
      </c>
      <c r="L14" s="108">
        <f t="shared" si="4"/>
        <v>2.234782890070789</v>
      </c>
      <c r="M14" s="108">
        <f t="shared" si="5"/>
        <v>3.193438512428004</v>
      </c>
      <c r="N14" s="23"/>
    </row>
    <row r="15" spans="1:14" ht="15">
      <c r="A15" t="s">
        <v>284</v>
      </c>
      <c r="B15" s="105">
        <v>109894319</v>
      </c>
      <c r="C15" s="105">
        <v>108609715</v>
      </c>
      <c r="D15" s="105">
        <v>87321970</v>
      </c>
      <c r="E15" s="108">
        <f t="shared" si="2"/>
        <v>-19.6002217665335</v>
      </c>
      <c r="F15" s="108">
        <f t="shared" si="0"/>
        <v>3.804030336283267</v>
      </c>
      <c r="G15" s="108">
        <f t="shared" si="1"/>
        <v>4.672858156725646</v>
      </c>
      <c r="H15" s="105">
        <v>126362335</v>
      </c>
      <c r="I15" s="105">
        <v>122890248</v>
      </c>
      <c r="J15" s="105">
        <v>96461166</v>
      </c>
      <c r="K15" s="108">
        <f t="shared" si="3"/>
        <v>-21.506248404674064</v>
      </c>
      <c r="L15" s="108">
        <f t="shared" si="4"/>
        <v>3.607457080454799</v>
      </c>
      <c r="M15" s="108">
        <f t="shared" si="5"/>
        <v>3.136330672480142</v>
      </c>
      <c r="N15" s="23"/>
    </row>
    <row r="16" spans="1:14" ht="15">
      <c r="A16" t="s">
        <v>339</v>
      </c>
      <c r="B16" s="105">
        <v>66110606</v>
      </c>
      <c r="C16" s="105">
        <v>62740051</v>
      </c>
      <c r="D16" s="105">
        <v>59519233</v>
      </c>
      <c r="E16" s="108">
        <f t="shared" si="2"/>
        <v>-5.13359161917162</v>
      </c>
      <c r="F16" s="108">
        <f t="shared" si="0"/>
        <v>2.5928522675829706</v>
      </c>
      <c r="G16" s="108">
        <f t="shared" si="1"/>
        <v>2.6993474669253397</v>
      </c>
      <c r="H16" s="105">
        <v>110707496</v>
      </c>
      <c r="I16" s="105">
        <v>101660842</v>
      </c>
      <c r="J16" s="105">
        <v>89485339</v>
      </c>
      <c r="K16" s="108">
        <f t="shared" si="3"/>
        <v>-11.976590750645169</v>
      </c>
      <c r="L16" s="108">
        <f t="shared" si="4"/>
        <v>2.984265474652607</v>
      </c>
      <c r="M16" s="108">
        <f t="shared" si="5"/>
        <v>2.909519188716664</v>
      </c>
      <c r="N16" s="23"/>
    </row>
    <row r="17" spans="1:14" ht="15">
      <c r="A17" t="s">
        <v>473</v>
      </c>
      <c r="B17" s="105">
        <v>1776446209</v>
      </c>
      <c r="C17" s="105">
        <v>1563533150</v>
      </c>
      <c r="D17" s="105">
        <v>1581283976</v>
      </c>
      <c r="E17" s="108">
        <f t="shared" si="2"/>
        <v>1.1353021840310837</v>
      </c>
      <c r="F17" s="108">
        <f t="shared" si="0"/>
        <v>68.88589681362689</v>
      </c>
      <c r="G17" s="108">
        <f t="shared" si="1"/>
        <v>67.26993651800342</v>
      </c>
      <c r="H17" s="105">
        <v>3002448096</v>
      </c>
      <c r="I17" s="105">
        <v>2497567815</v>
      </c>
      <c r="J17" s="105">
        <v>2270155530</v>
      </c>
      <c r="K17" s="108">
        <f t="shared" si="3"/>
        <v>-9.105349758040504</v>
      </c>
      <c r="L17" s="108">
        <f t="shared" si="4"/>
        <v>73.31638469911601</v>
      </c>
      <c r="M17" s="108">
        <f t="shared" si="5"/>
        <v>73.81165618544786</v>
      </c>
      <c r="N17" s="23"/>
    </row>
    <row r="18" spans="1:14" ht="15">
      <c r="A18" t="s">
        <v>474</v>
      </c>
      <c r="B18" s="105">
        <v>844478840</v>
      </c>
      <c r="C18" s="105">
        <v>760734169</v>
      </c>
      <c r="D18" s="105">
        <v>714227949</v>
      </c>
      <c r="E18" s="108">
        <f t="shared" si="2"/>
        <v>-6.11333392072205</v>
      </c>
      <c r="F18" s="108">
        <f t="shared" si="0"/>
        <v>31.11410318637312</v>
      </c>
      <c r="G18" s="108">
        <f t="shared" si="1"/>
        <v>32.73006348199658</v>
      </c>
      <c r="H18" s="105">
        <v>1065904825</v>
      </c>
      <c r="I18" s="105">
        <v>908993795</v>
      </c>
      <c r="J18" s="105">
        <v>805450204</v>
      </c>
      <c r="K18" s="108">
        <f t="shared" si="3"/>
        <v>-11.391011860537507</v>
      </c>
      <c r="L18" s="108">
        <f t="shared" si="4"/>
        <v>26.68361530088399</v>
      </c>
      <c r="M18" s="108">
        <f t="shared" si="5"/>
        <v>26.18834381455214</v>
      </c>
      <c r="N18" s="23"/>
    </row>
    <row r="19" spans="1:14" ht="15">
      <c r="A19" t="s">
        <v>144</v>
      </c>
      <c r="B19" s="105">
        <v>2620925049</v>
      </c>
      <c r="C19" s="105">
        <v>2324267319</v>
      </c>
      <c r="D19" s="105">
        <v>2295511925</v>
      </c>
      <c r="E19" s="108">
        <f t="shared" si="2"/>
        <v>-1.237181014633541</v>
      </c>
      <c r="F19" s="108">
        <f t="shared" si="0"/>
        <v>100</v>
      </c>
      <c r="G19" s="108">
        <f t="shared" si="1"/>
        <v>100</v>
      </c>
      <c r="H19" s="105">
        <v>4068352921</v>
      </c>
      <c r="I19" s="105">
        <v>3406561610</v>
      </c>
      <c r="J19" s="105">
        <v>3075605734</v>
      </c>
      <c r="K19" s="108">
        <f t="shared" si="3"/>
        <v>-9.7152470405489</v>
      </c>
      <c r="L19" s="108">
        <f t="shared" si="4"/>
        <v>100</v>
      </c>
      <c r="M19" s="108">
        <f t="shared" si="5"/>
        <v>100</v>
      </c>
      <c r="N19" s="23"/>
    </row>
    <row r="20" spans="1:14" ht="12.75">
      <c r="A20" s="351" t="s">
        <v>125</v>
      </c>
      <c r="B20" s="351"/>
      <c r="C20" s="351"/>
      <c r="D20" s="351"/>
      <c r="E20" s="351"/>
      <c r="F20" s="351"/>
      <c r="G20" s="351"/>
      <c r="H20" s="351"/>
      <c r="I20" s="351"/>
      <c r="J20" s="351"/>
      <c r="K20" s="351"/>
      <c r="L20" s="351"/>
      <c r="M20" s="351"/>
      <c r="N20" s="23"/>
    </row>
    <row r="21" spans="1:14" s="14" customFormat="1" ht="12.75">
      <c r="A21" s="351" t="s">
        <v>127</v>
      </c>
      <c r="B21" s="351"/>
      <c r="C21" s="351"/>
      <c r="D21" s="351"/>
      <c r="E21" s="351"/>
      <c r="F21" s="351"/>
      <c r="G21" s="351"/>
      <c r="H21" s="351"/>
      <c r="I21" s="351"/>
      <c r="J21" s="351"/>
      <c r="K21" s="351"/>
      <c r="L21" s="351"/>
      <c r="M21" s="351"/>
      <c r="N21" s="23"/>
    </row>
    <row r="22" spans="1:14" ht="12.75">
      <c r="A22" s="239" t="s">
        <v>362</v>
      </c>
      <c r="B22" s="239"/>
      <c r="C22" s="239"/>
      <c r="D22" s="239"/>
      <c r="E22" s="239"/>
      <c r="F22" s="239"/>
      <c r="G22" s="239"/>
      <c r="H22" s="239"/>
      <c r="I22" s="239"/>
      <c r="J22" s="239"/>
      <c r="K22" s="239"/>
      <c r="L22" s="239"/>
      <c r="M22" s="239"/>
      <c r="N22" s="154"/>
    </row>
    <row r="23" spans="1:14" ht="12.75" customHeight="1">
      <c r="A23" s="240"/>
      <c r="B23" s="240"/>
      <c r="C23" s="240"/>
      <c r="D23" s="240"/>
      <c r="E23" s="240"/>
      <c r="F23" s="240"/>
      <c r="G23" s="240"/>
      <c r="H23" s="240"/>
      <c r="I23" s="240"/>
      <c r="J23" s="240"/>
      <c r="K23" s="240"/>
      <c r="L23" s="240"/>
      <c r="M23" s="240"/>
      <c r="N23" s="23"/>
    </row>
    <row r="24" spans="1:14" ht="12.75" customHeight="1">
      <c r="A24" s="240"/>
      <c r="B24" s="240"/>
      <c r="C24" s="240"/>
      <c r="D24" s="240"/>
      <c r="E24" s="240"/>
      <c r="F24" s="240"/>
      <c r="G24" s="240"/>
      <c r="H24" s="240"/>
      <c r="I24" s="240"/>
      <c r="J24" s="240"/>
      <c r="K24" s="240"/>
      <c r="L24" s="240"/>
      <c r="M24" s="240"/>
      <c r="N24" s="23"/>
    </row>
    <row r="25" spans="1:14" ht="12.75" customHeight="1">
      <c r="A25" s="240"/>
      <c r="B25" s="240"/>
      <c r="C25" s="240"/>
      <c r="D25" s="240"/>
      <c r="E25" s="240"/>
      <c r="F25" s="240"/>
      <c r="G25" s="240"/>
      <c r="H25" s="240"/>
      <c r="I25" s="240"/>
      <c r="J25" s="240"/>
      <c r="K25" s="240"/>
      <c r="L25" s="240"/>
      <c r="M25" s="240"/>
      <c r="N25" s="23"/>
    </row>
    <row r="26" spans="1:14" ht="12.75" customHeight="1">
      <c r="A26" s="240"/>
      <c r="B26" s="240"/>
      <c r="C26" s="240"/>
      <c r="D26" s="240"/>
      <c r="E26" s="240"/>
      <c r="F26" s="240"/>
      <c r="G26" s="240"/>
      <c r="H26" s="240"/>
      <c r="I26" s="240"/>
      <c r="J26" s="240"/>
      <c r="K26" s="240"/>
      <c r="L26" s="240"/>
      <c r="M26" s="240"/>
      <c r="N26" s="23"/>
    </row>
    <row r="27" spans="1:14" ht="12.75" customHeight="1">
      <c r="A27" s="238"/>
      <c r="B27" s="238"/>
      <c r="C27" s="238"/>
      <c r="D27" s="238"/>
      <c r="E27" s="238"/>
      <c r="F27" s="238"/>
      <c r="G27" s="238"/>
      <c r="H27" s="238"/>
      <c r="I27" s="238"/>
      <c r="J27" s="238"/>
      <c r="K27" s="238"/>
      <c r="L27" s="237"/>
      <c r="M27" s="237"/>
      <c r="N27" s="23"/>
    </row>
    <row r="28" spans="1:14" ht="12.75">
      <c r="A28" s="238"/>
      <c r="B28" s="238"/>
      <c r="C28" s="238"/>
      <c r="D28" s="238"/>
      <c r="E28" s="238"/>
      <c r="F28" s="238"/>
      <c r="G28" s="238"/>
      <c r="H28" s="238"/>
      <c r="I28" s="238"/>
      <c r="J28" s="238"/>
      <c r="K28" s="238"/>
      <c r="L28" s="237"/>
      <c r="M28" s="237"/>
      <c r="N28" s="23"/>
    </row>
    <row r="29" spans="1:14" ht="12.75" customHeight="1">
      <c r="A29" s="238"/>
      <c r="B29" s="238"/>
      <c r="C29" s="238"/>
      <c r="D29" s="238"/>
      <c r="E29" s="238"/>
      <c r="F29" s="238"/>
      <c r="G29" s="238"/>
      <c r="H29" s="238"/>
      <c r="I29" s="238"/>
      <c r="J29" s="238"/>
      <c r="K29" s="238"/>
      <c r="L29" s="237"/>
      <c r="M29" s="237"/>
      <c r="N29" s="23"/>
    </row>
    <row r="30" spans="1:14" ht="12.75">
      <c r="A30" s="238"/>
      <c r="B30" s="238"/>
      <c r="C30" s="238"/>
      <c r="D30" s="238"/>
      <c r="E30" s="238"/>
      <c r="F30" s="238"/>
      <c r="G30" s="238"/>
      <c r="H30" s="238"/>
      <c r="I30" s="238"/>
      <c r="J30" s="238"/>
      <c r="K30" s="238"/>
      <c r="L30" s="237"/>
      <c r="M30" s="237"/>
      <c r="N30" s="23"/>
    </row>
    <row r="31" spans="1:14" ht="12.75">
      <c r="A31" s="237"/>
      <c r="B31" s="237"/>
      <c r="C31" s="237"/>
      <c r="D31" s="237"/>
      <c r="E31" s="237"/>
      <c r="F31" s="237"/>
      <c r="G31" s="237"/>
      <c r="H31" s="237"/>
      <c r="I31" s="237"/>
      <c r="J31" s="237"/>
      <c r="K31" s="237"/>
      <c r="L31" s="237"/>
      <c r="M31" s="237"/>
      <c r="N31" s="23"/>
    </row>
    <row r="32" spans="1:14" ht="12.75">
      <c r="A32" s="237"/>
      <c r="B32" s="237"/>
      <c r="C32" s="237"/>
      <c r="D32" s="237"/>
      <c r="E32" s="237"/>
      <c r="F32" s="237"/>
      <c r="G32" s="237"/>
      <c r="H32" s="237"/>
      <c r="I32" s="237"/>
      <c r="J32" s="237"/>
      <c r="K32" s="237"/>
      <c r="L32" s="237"/>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112"/>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sheetData>
  <sheetProtection/>
  <mergeCells count="11">
    <mergeCell ref="I5:M5"/>
    <mergeCell ref="A2:M2"/>
    <mergeCell ref="A20:M20"/>
    <mergeCell ref="A21:M21"/>
    <mergeCell ref="A1:M1"/>
    <mergeCell ref="A4:A6"/>
    <mergeCell ref="B4:G4"/>
    <mergeCell ref="H4:M4"/>
    <mergeCell ref="B5:B6"/>
    <mergeCell ref="C5:G5"/>
    <mergeCell ref="H5:H6"/>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106">
      <selection activeCell="A122" sqref="A122:IV122"/>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00390625" style="5" customWidth="1"/>
    <col min="7" max="7" width="12.00390625" style="5" customWidth="1"/>
    <col min="8" max="8" width="11.28125" style="5" customWidth="1"/>
    <col min="9" max="9" width="10.7109375" style="5" customWidth="1"/>
    <col min="10" max="10" width="11.421875" style="5" customWidth="1"/>
    <col min="11" max="11" width="10.8515625" style="5" customWidth="1"/>
    <col min="12" max="16384" width="11.421875" style="5" customWidth="1"/>
  </cols>
  <sheetData>
    <row r="1" spans="1:13" ht="12.75">
      <c r="A1" s="383" t="s">
        <v>357</v>
      </c>
      <c r="B1" s="383"/>
      <c r="C1" s="383"/>
      <c r="D1" s="383"/>
      <c r="E1" s="383"/>
      <c r="F1" s="383"/>
      <c r="G1" s="383"/>
      <c r="H1" s="383"/>
      <c r="I1" s="383"/>
      <c r="J1" s="383"/>
      <c r="K1" s="383"/>
      <c r="L1" s="15"/>
      <c r="M1" s="15"/>
    </row>
    <row r="2" spans="1:13" ht="15" customHeight="1">
      <c r="A2" s="383" t="s">
        <v>304</v>
      </c>
      <c r="B2" s="383"/>
      <c r="C2" s="383"/>
      <c r="D2" s="383"/>
      <c r="E2" s="383"/>
      <c r="F2" s="383"/>
      <c r="G2" s="383"/>
      <c r="H2" s="383"/>
      <c r="I2" s="383"/>
      <c r="J2" s="383"/>
      <c r="K2" s="383"/>
      <c r="L2" s="15"/>
      <c r="M2" s="15"/>
    </row>
    <row r="3" spans="1:13" ht="12.75">
      <c r="A3" s="123"/>
      <c r="B3" s="123"/>
      <c r="C3" s="123"/>
      <c r="D3" s="123"/>
      <c r="E3" s="123"/>
      <c r="F3" s="123"/>
      <c r="G3" s="123"/>
      <c r="H3" s="123"/>
      <c r="I3" s="123"/>
      <c r="J3" s="123"/>
      <c r="K3" s="123"/>
      <c r="L3" s="15"/>
      <c r="M3" s="15"/>
    </row>
    <row r="4" spans="1:13" ht="12.75" customHeight="1">
      <c r="A4" s="384" t="s">
        <v>25</v>
      </c>
      <c r="B4" s="386" t="s">
        <v>115</v>
      </c>
      <c r="C4" s="386"/>
      <c r="D4" s="386"/>
      <c r="E4" s="386"/>
      <c r="F4" s="386" t="s">
        <v>189</v>
      </c>
      <c r="G4" s="387" t="s">
        <v>26</v>
      </c>
      <c r="H4" s="387" t="s">
        <v>26</v>
      </c>
      <c r="I4" s="388" t="s">
        <v>282</v>
      </c>
      <c r="J4" s="388"/>
      <c r="K4" s="388"/>
      <c r="L4" s="15"/>
      <c r="M4" s="15"/>
    </row>
    <row r="5" spans="1:13" ht="36.75" thickBot="1">
      <c r="A5" s="385" t="s">
        <v>26</v>
      </c>
      <c r="B5" s="124">
        <v>2011</v>
      </c>
      <c r="C5" s="125" t="s">
        <v>427</v>
      </c>
      <c r="D5" s="125" t="s">
        <v>428</v>
      </c>
      <c r="E5" s="222" t="s">
        <v>221</v>
      </c>
      <c r="F5" s="124">
        <v>2011</v>
      </c>
      <c r="G5" s="125" t="s">
        <v>427</v>
      </c>
      <c r="H5" s="125" t="s">
        <v>428</v>
      </c>
      <c r="I5" s="222">
        <v>2011</v>
      </c>
      <c r="J5" s="125" t="s">
        <v>427</v>
      </c>
      <c r="K5" s="125" t="s">
        <v>428</v>
      </c>
      <c r="L5" s="15"/>
      <c r="M5" s="15"/>
    </row>
    <row r="6" spans="1:13" ht="15" customHeight="1" thickBot="1">
      <c r="A6" s="255" t="s">
        <v>131</v>
      </c>
      <c r="B6" s="315">
        <v>198585.5</v>
      </c>
      <c r="C6" s="316">
        <v>197487.6</v>
      </c>
      <c r="D6" s="309"/>
      <c r="E6" s="297"/>
      <c r="F6" s="309">
        <v>348848.9</v>
      </c>
      <c r="G6" s="309">
        <v>345832.8</v>
      </c>
      <c r="H6" s="310"/>
      <c r="I6" s="253">
        <f aca="true" t="shared" si="0" ref="I6:J9">SUM(F6/B6)</f>
        <v>1.7566685382366791</v>
      </c>
      <c r="J6" s="127">
        <f t="shared" si="0"/>
        <v>1.7511620982785754</v>
      </c>
      <c r="K6" s="127" t="s">
        <v>16</v>
      </c>
      <c r="L6" s="15"/>
      <c r="M6" s="15"/>
    </row>
    <row r="7" spans="1:13" ht="12.75" customHeight="1" thickBot="1">
      <c r="A7" s="255" t="s">
        <v>252</v>
      </c>
      <c r="B7" s="317"/>
      <c r="C7" s="311"/>
      <c r="D7" s="318">
        <v>118</v>
      </c>
      <c r="E7" s="298"/>
      <c r="F7" s="311"/>
      <c r="G7" s="311"/>
      <c r="H7" s="312">
        <v>119</v>
      </c>
      <c r="I7" s="253"/>
      <c r="J7" s="127"/>
      <c r="K7" s="127"/>
      <c r="L7" s="15"/>
      <c r="M7" s="15"/>
    </row>
    <row r="8" spans="1:11" s="15" customFormat="1" ht="12.75" customHeight="1" thickBot="1">
      <c r="A8" s="255" t="s">
        <v>305</v>
      </c>
      <c r="B8" s="317"/>
      <c r="C8" s="311"/>
      <c r="D8" s="319">
        <v>175646.6</v>
      </c>
      <c r="E8" s="298">
        <f>SUM((D7+D8)-(C6))/C6*100</f>
        <v>-10.999677954463976</v>
      </c>
      <c r="F8" s="311"/>
      <c r="G8" s="311"/>
      <c r="H8" s="313">
        <v>267625.1</v>
      </c>
      <c r="I8" s="253"/>
      <c r="J8" s="127"/>
      <c r="K8" s="127"/>
    </row>
    <row r="9" spans="1:13" ht="13.5" thickBot="1">
      <c r="A9" s="255" t="s">
        <v>132</v>
      </c>
      <c r="B9" s="320">
        <v>217828.8</v>
      </c>
      <c r="C9" s="319">
        <v>217700.5</v>
      </c>
      <c r="D9" s="319"/>
      <c r="E9" s="298"/>
      <c r="F9" s="314">
        <v>343253</v>
      </c>
      <c r="G9" s="314">
        <v>342905.2</v>
      </c>
      <c r="H9" s="312"/>
      <c r="I9" s="253">
        <f t="shared" si="0"/>
        <v>1.5757925490109665</v>
      </c>
      <c r="J9" s="127">
        <f t="shared" si="0"/>
        <v>1.5751236216728948</v>
      </c>
      <c r="K9" s="127"/>
      <c r="L9" s="15"/>
      <c r="M9" s="15"/>
    </row>
    <row r="10" spans="1:11" s="15" customFormat="1" ht="13.5" thickBot="1">
      <c r="A10" s="255" t="s">
        <v>253</v>
      </c>
      <c r="B10" s="317"/>
      <c r="C10" s="311"/>
      <c r="D10" s="311">
        <v>74</v>
      </c>
      <c r="E10" s="298"/>
      <c r="F10" s="314"/>
      <c r="G10" s="314"/>
      <c r="H10" s="308">
        <v>43.8</v>
      </c>
      <c r="I10" s="253"/>
      <c r="J10" s="127"/>
      <c r="K10" s="127"/>
    </row>
    <row r="11" spans="1:11" s="15" customFormat="1" ht="13.5" thickBot="1">
      <c r="A11" s="255" t="s">
        <v>306</v>
      </c>
      <c r="B11" s="317"/>
      <c r="C11" s="311"/>
      <c r="D11" s="311">
        <v>229405.2</v>
      </c>
      <c r="E11" s="298">
        <f>SUM((D10+D11)-(C9))/C9*100</f>
        <v>5.410506636411038</v>
      </c>
      <c r="F11" s="314"/>
      <c r="G11" s="314"/>
      <c r="H11" s="308">
        <v>342231.8</v>
      </c>
      <c r="I11" s="253"/>
      <c r="J11" s="127"/>
      <c r="K11" s="127"/>
    </row>
    <row r="12" spans="1:11" s="15" customFormat="1" ht="13.5" thickBot="1">
      <c r="A12" s="255" t="s">
        <v>213</v>
      </c>
      <c r="B12" s="320">
        <v>163486.2</v>
      </c>
      <c r="C12" s="319">
        <v>163444.9</v>
      </c>
      <c r="D12" s="319"/>
      <c r="E12" s="298"/>
      <c r="F12" s="314">
        <v>260254.2</v>
      </c>
      <c r="G12" s="314">
        <v>260178.9</v>
      </c>
      <c r="H12" s="308"/>
      <c r="I12" s="253">
        <f>SUM(F12/B12)</f>
        <v>1.591903169808828</v>
      </c>
      <c r="J12" s="127">
        <f>SUM(G12/C12)</f>
        <v>1.5918447134171823</v>
      </c>
      <c r="K12" s="127"/>
    </row>
    <row r="13" spans="1:13" ht="12.75" customHeight="1" thickBot="1">
      <c r="A13" s="255" t="s">
        <v>307</v>
      </c>
      <c r="B13" s="317"/>
      <c r="C13" s="311"/>
      <c r="D13" s="311">
        <v>123.4</v>
      </c>
      <c r="E13" s="298"/>
      <c r="F13" s="314"/>
      <c r="G13" s="314"/>
      <c r="H13" s="308">
        <v>242.6</v>
      </c>
      <c r="I13" s="253"/>
      <c r="J13" s="127"/>
      <c r="K13" s="127"/>
      <c r="L13" s="15"/>
      <c r="M13" s="15"/>
    </row>
    <row r="14" spans="1:11" s="15" customFormat="1" ht="12.75" customHeight="1" thickBot="1">
      <c r="A14" s="255" t="s">
        <v>308</v>
      </c>
      <c r="B14" s="317"/>
      <c r="C14" s="311"/>
      <c r="D14" s="311">
        <v>164229.3</v>
      </c>
      <c r="E14" s="298">
        <f>SUM((D13+D14)-(C12))/C12*100</f>
        <v>0.5554165348689304</v>
      </c>
      <c r="F14" s="314"/>
      <c r="G14" s="314"/>
      <c r="H14" s="308">
        <v>232612.5</v>
      </c>
      <c r="I14" s="253"/>
      <c r="J14" s="127"/>
      <c r="K14" s="127"/>
    </row>
    <row r="15" spans="1:11" s="15" customFormat="1" ht="12.75" customHeight="1" thickBot="1">
      <c r="A15" s="255" t="s">
        <v>133</v>
      </c>
      <c r="B15" s="320">
        <v>129813.3</v>
      </c>
      <c r="C15" s="319">
        <v>117564.5</v>
      </c>
      <c r="D15" s="319"/>
      <c r="E15" s="298"/>
      <c r="F15" s="314">
        <v>216507.5</v>
      </c>
      <c r="G15" s="314">
        <v>191878.8</v>
      </c>
      <c r="H15" s="308"/>
      <c r="I15" s="253">
        <f>SUM(F15/B15)</f>
        <v>1.6678375790462148</v>
      </c>
      <c r="J15" s="127">
        <f>SUM(G15/C15)</f>
        <v>1.6321151367972473</v>
      </c>
      <c r="K15" s="127"/>
    </row>
    <row r="16" spans="1:13" ht="13.5" thickBot="1">
      <c r="A16" s="255" t="s">
        <v>309</v>
      </c>
      <c r="B16" s="317"/>
      <c r="C16" s="311"/>
      <c r="D16" s="311">
        <v>131.2</v>
      </c>
      <c r="E16" s="298"/>
      <c r="F16" s="314"/>
      <c r="G16" s="314"/>
      <c r="H16" s="308">
        <v>226.6</v>
      </c>
      <c r="I16" s="253"/>
      <c r="J16" s="127"/>
      <c r="K16" s="127"/>
      <c r="L16" s="15"/>
      <c r="M16" s="15"/>
    </row>
    <row r="17" spans="1:11" s="15" customFormat="1" ht="13.5" thickBot="1">
      <c r="A17" s="255" t="s">
        <v>310</v>
      </c>
      <c r="B17" s="317"/>
      <c r="C17" s="311"/>
      <c r="D17" s="319">
        <v>102821.2</v>
      </c>
      <c r="E17" s="298">
        <f>SUM((D16+D17)-(C15))/C15*100</f>
        <v>-12.429007055701344</v>
      </c>
      <c r="F17" s="314"/>
      <c r="G17" s="314"/>
      <c r="H17" s="308">
        <v>142750.5</v>
      </c>
      <c r="I17" s="253"/>
      <c r="J17" s="127"/>
      <c r="K17" s="127"/>
    </row>
    <row r="18" spans="1:11" s="15" customFormat="1" ht="13.5" thickBot="1">
      <c r="A18" s="255" t="s">
        <v>134</v>
      </c>
      <c r="B18" s="320">
        <v>70031.5</v>
      </c>
      <c r="C18" s="319">
        <v>63860.6</v>
      </c>
      <c r="D18" s="319"/>
      <c r="E18" s="298"/>
      <c r="F18" s="311">
        <v>131775.3</v>
      </c>
      <c r="G18" s="311">
        <v>115934.5</v>
      </c>
      <c r="H18" s="312"/>
      <c r="I18" s="253">
        <f>SUM(F18/B18)</f>
        <v>1.881657539821366</v>
      </c>
      <c r="J18" s="127">
        <f>SUM(G18/C18)</f>
        <v>1.815430797706254</v>
      </c>
      <c r="K18" s="127"/>
    </row>
    <row r="19" spans="1:13" ht="12.75">
      <c r="A19" s="255" t="s">
        <v>255</v>
      </c>
      <c r="B19" s="317"/>
      <c r="C19" s="311"/>
      <c r="D19" s="311">
        <v>31.7</v>
      </c>
      <c r="E19" s="298"/>
      <c r="F19" s="311"/>
      <c r="G19" s="311"/>
      <c r="H19" s="312">
        <v>24</v>
      </c>
      <c r="I19" s="253"/>
      <c r="J19" s="127"/>
      <c r="K19" s="127"/>
      <c r="L19" s="15"/>
      <c r="M19" s="15"/>
    </row>
    <row r="20" spans="1:11" s="15" customFormat="1" ht="13.5" thickBot="1">
      <c r="A20" s="255" t="s">
        <v>311</v>
      </c>
      <c r="B20" s="317"/>
      <c r="C20" s="311"/>
      <c r="D20" s="311">
        <v>62374.9</v>
      </c>
      <c r="E20" s="298">
        <f>SUM((D19+D20)-(C18))/C18*100</f>
        <v>-2.2768342295562523</v>
      </c>
      <c r="F20" s="311"/>
      <c r="G20" s="311"/>
      <c r="H20" s="312">
        <v>93206.1</v>
      </c>
      <c r="I20" s="253"/>
      <c r="J20" s="127"/>
      <c r="K20" s="127"/>
    </row>
    <row r="21" spans="1:11" s="15" customFormat="1" ht="13.5" thickBot="1">
      <c r="A21" s="255" t="s">
        <v>214</v>
      </c>
      <c r="B21" s="321">
        <v>59388.8</v>
      </c>
      <c r="C21" s="322">
        <v>54562.3</v>
      </c>
      <c r="D21" s="322"/>
      <c r="E21" s="298"/>
      <c r="F21" s="314">
        <v>106220.6</v>
      </c>
      <c r="G21" s="314">
        <v>96135.4</v>
      </c>
      <c r="H21" s="308"/>
      <c r="I21" s="253">
        <f>SUM(F21/B21)</f>
        <v>1.7885628266609193</v>
      </c>
      <c r="J21" s="127">
        <f>SUM(G21/C21)</f>
        <v>1.7619381880895781</v>
      </c>
      <c r="K21" s="127"/>
    </row>
    <row r="22" spans="1:13" ht="13.5" thickBot="1">
      <c r="A22" s="255" t="s">
        <v>312</v>
      </c>
      <c r="B22" s="323"/>
      <c r="C22" s="309"/>
      <c r="D22" s="309">
        <v>61.2</v>
      </c>
      <c r="E22" s="298"/>
      <c r="F22" s="314"/>
      <c r="G22" s="314"/>
      <c r="H22" s="308">
        <v>71</v>
      </c>
      <c r="I22" s="253"/>
      <c r="J22" s="127"/>
      <c r="K22" s="127"/>
      <c r="L22" s="15"/>
      <c r="M22" s="15"/>
    </row>
    <row r="23" spans="1:11" s="15" customFormat="1" ht="13.5" thickBot="1">
      <c r="A23" s="255" t="s">
        <v>313</v>
      </c>
      <c r="B23" s="317"/>
      <c r="C23" s="311"/>
      <c r="D23" s="311">
        <v>45716.5</v>
      </c>
      <c r="E23" s="298">
        <f>SUM((D22+D23)-(C21))/C21*100</f>
        <v>-16.100127743881774</v>
      </c>
      <c r="F23" s="314"/>
      <c r="G23" s="314"/>
      <c r="H23" s="308">
        <v>64935.3</v>
      </c>
      <c r="I23" s="253"/>
      <c r="J23" s="127"/>
      <c r="K23" s="127"/>
    </row>
    <row r="24" spans="1:11" s="15" customFormat="1" ht="13.5" thickBot="1">
      <c r="A24" s="255" t="s">
        <v>215</v>
      </c>
      <c r="B24" s="317">
        <v>9567.9</v>
      </c>
      <c r="C24" s="311">
        <v>9518.5</v>
      </c>
      <c r="D24" s="311"/>
      <c r="E24" s="298"/>
      <c r="F24" s="314">
        <v>16379.5</v>
      </c>
      <c r="G24" s="314">
        <v>16198.1</v>
      </c>
      <c r="H24" s="308"/>
      <c r="I24" s="253">
        <f>SUM(F24/B24)</f>
        <v>1.7119221563770526</v>
      </c>
      <c r="J24" s="127">
        <f>SUM(G24/C24)</f>
        <v>1.701749225193045</v>
      </c>
      <c r="K24" s="127"/>
    </row>
    <row r="25" spans="1:13" ht="13.5" thickBot="1">
      <c r="A25" s="255" t="s">
        <v>314</v>
      </c>
      <c r="B25" s="317"/>
      <c r="C25" s="311"/>
      <c r="D25" s="311">
        <v>9231.5</v>
      </c>
      <c r="E25" s="298">
        <f>SUM(D25-C24)/C24*100</f>
        <v>-3.0151809633870883</v>
      </c>
      <c r="F25" s="314"/>
      <c r="G25" s="314"/>
      <c r="H25" s="308">
        <v>14404.5</v>
      </c>
      <c r="I25" s="253"/>
      <c r="J25" s="127"/>
      <c r="K25" s="127"/>
      <c r="L25" s="15"/>
      <c r="M25" s="15"/>
    </row>
    <row r="26" spans="1:11" s="15" customFormat="1" ht="12.75">
      <c r="A26" s="255" t="s">
        <v>325</v>
      </c>
      <c r="B26" s="317">
        <v>2518.2</v>
      </c>
      <c r="C26" s="311">
        <v>2514.4</v>
      </c>
      <c r="D26" s="311"/>
      <c r="E26" s="298"/>
      <c r="F26" s="311">
        <v>3474</v>
      </c>
      <c r="G26" s="311">
        <v>3470.7</v>
      </c>
      <c r="H26" s="312"/>
      <c r="I26" s="253">
        <f>SUM(F26/B26)</f>
        <v>1.3795568263045033</v>
      </c>
      <c r="J26" s="127">
        <f>SUM(G26/C26)</f>
        <v>1.3803293032134902</v>
      </c>
      <c r="K26" s="127"/>
    </row>
    <row r="27" spans="1:11" s="15" customFormat="1" ht="12.75">
      <c r="A27" s="255" t="s">
        <v>342</v>
      </c>
      <c r="B27" s="317"/>
      <c r="C27" s="311"/>
      <c r="D27" s="311">
        <v>35.4</v>
      </c>
      <c r="E27" s="298"/>
      <c r="F27" s="311"/>
      <c r="G27" s="311"/>
      <c r="H27" s="312">
        <v>115</v>
      </c>
      <c r="I27" s="253"/>
      <c r="J27" s="127"/>
      <c r="K27" s="127"/>
    </row>
    <row r="28" spans="1:13" ht="12.75">
      <c r="A28" s="255" t="s">
        <v>326</v>
      </c>
      <c r="B28" s="317"/>
      <c r="C28" s="311"/>
      <c r="D28" s="311">
        <v>1803</v>
      </c>
      <c r="E28" s="298">
        <f>SUM(D28-C26)/C26*100</f>
        <v>-28.293032134902962</v>
      </c>
      <c r="F28" s="311"/>
      <c r="G28" s="311"/>
      <c r="H28" s="312">
        <v>1910.3</v>
      </c>
      <c r="I28" s="253"/>
      <c r="J28" s="127"/>
      <c r="K28" s="127"/>
      <c r="L28" s="15"/>
      <c r="M28" s="15"/>
    </row>
    <row r="29" spans="1:11" s="15" customFormat="1" ht="13.5" thickBot="1">
      <c r="A29" s="255" t="s">
        <v>135</v>
      </c>
      <c r="B29" s="317">
        <v>2300</v>
      </c>
      <c r="C29" s="311">
        <v>2300</v>
      </c>
      <c r="D29" s="311"/>
      <c r="E29" s="298"/>
      <c r="F29" s="314">
        <v>3568</v>
      </c>
      <c r="G29" s="314">
        <v>3568</v>
      </c>
      <c r="H29" s="308"/>
      <c r="I29" s="253">
        <f>SUM(F29/B29)</f>
        <v>1.551304347826087</v>
      </c>
      <c r="J29" s="127">
        <f>SUM(G29/C29)</f>
        <v>1.551304347826087</v>
      </c>
      <c r="K29" s="127"/>
    </row>
    <row r="30" spans="1:13" ht="13.5" thickBot="1">
      <c r="A30" s="255" t="s">
        <v>254</v>
      </c>
      <c r="B30" s="317"/>
      <c r="C30" s="311"/>
      <c r="D30" s="311">
        <v>22.7</v>
      </c>
      <c r="E30" s="298"/>
      <c r="F30" s="314"/>
      <c r="G30" s="314"/>
      <c r="H30" s="308">
        <v>26.5</v>
      </c>
      <c r="I30" s="253"/>
      <c r="J30" s="127"/>
      <c r="K30" s="127"/>
      <c r="L30" s="15"/>
      <c r="M30" s="15"/>
    </row>
    <row r="31" spans="1:11" s="15" customFormat="1" ht="13.5" thickBot="1">
      <c r="A31" s="255" t="s">
        <v>475</v>
      </c>
      <c r="B31" s="324"/>
      <c r="C31" s="325"/>
      <c r="D31" s="325">
        <v>1875</v>
      </c>
      <c r="E31" s="298">
        <f>SUM((D30+D31)-(C29))/C29*100</f>
        <v>-17.491304347826084</v>
      </c>
      <c r="F31" s="314"/>
      <c r="G31" s="314"/>
      <c r="H31" s="308">
        <v>2482.3</v>
      </c>
      <c r="I31" s="253"/>
      <c r="J31" s="127"/>
      <c r="K31" s="127"/>
    </row>
    <row r="32" spans="1:11" s="15" customFormat="1" ht="13.5" thickBot="1">
      <c r="A32" s="256" t="s">
        <v>27</v>
      </c>
      <c r="B32" s="264">
        <f>SUM(B6:B29)</f>
        <v>853520.2000000001</v>
      </c>
      <c r="C32" s="265">
        <f>SUM(C6:C29)</f>
        <v>828953.3</v>
      </c>
      <c r="D32" s="265">
        <f>SUM(D7:D31)</f>
        <v>793700.7999999998</v>
      </c>
      <c r="E32" s="299">
        <f>SUM(D32-C32)/C32*100</f>
        <v>-4.252652109594139</v>
      </c>
      <c r="F32" s="296">
        <f>SUM(F6:F29)</f>
        <v>1430281.0000000002</v>
      </c>
      <c r="G32" s="296">
        <f>SUM(G6:G29)</f>
        <v>1376102.4</v>
      </c>
      <c r="H32" s="295">
        <f>SUM(H7:H31)</f>
        <v>1163026.9000000001</v>
      </c>
      <c r="I32" s="253">
        <f>SUM(F32/B32)</f>
        <v>1.675743585213332</v>
      </c>
      <c r="J32" s="127">
        <f>SUM(G32/C32)</f>
        <v>1.6600481595284076</v>
      </c>
      <c r="K32" s="130"/>
    </row>
    <row r="33" spans="1:13" ht="12.75">
      <c r="A33" s="128"/>
      <c r="B33" s="257"/>
      <c r="C33" s="257"/>
      <c r="D33" s="257"/>
      <c r="E33" s="258"/>
      <c r="F33" s="259"/>
      <c r="G33" s="259"/>
      <c r="H33" s="259"/>
      <c r="I33" s="130"/>
      <c r="J33" s="130"/>
      <c r="K33" s="130"/>
      <c r="L33" s="15"/>
      <c r="M33" s="15"/>
    </row>
    <row r="34" spans="1:11" s="15" customFormat="1" ht="13.5" thickBot="1">
      <c r="A34" s="379" t="s">
        <v>4</v>
      </c>
      <c r="B34" s="380"/>
      <c r="C34" s="380"/>
      <c r="D34" s="380"/>
      <c r="E34" s="379"/>
      <c r="F34" s="380"/>
      <c r="G34" s="380"/>
      <c r="H34" s="380"/>
      <c r="I34" s="379"/>
      <c r="J34" s="379"/>
      <c r="K34" s="379"/>
    </row>
    <row r="35" spans="1:13" ht="12.75" customHeight="1" thickBot="1">
      <c r="A35" s="255" t="s">
        <v>315</v>
      </c>
      <c r="B35" s="303">
        <v>99891.1</v>
      </c>
      <c r="C35" s="304">
        <v>87226.7</v>
      </c>
      <c r="D35" s="305">
        <v>74579.7</v>
      </c>
      <c r="E35" s="267">
        <f>SUM(D35-C35)/C35*100</f>
        <v>-14.499000879317917</v>
      </c>
      <c r="F35" s="303">
        <v>73319.5</v>
      </c>
      <c r="G35" s="304">
        <v>61614.3</v>
      </c>
      <c r="H35" s="305">
        <v>60367.2</v>
      </c>
      <c r="I35" s="269">
        <f>SUM(F35/B35)</f>
        <v>0.7339943198142777</v>
      </c>
      <c r="J35" s="219">
        <f>SUM(G35/C35)</f>
        <v>0.7063697239492037</v>
      </c>
      <c r="K35" s="127" t="s">
        <v>16</v>
      </c>
      <c r="L35" s="15"/>
      <c r="M35" s="15"/>
    </row>
    <row r="36" spans="1:13" ht="12.75" customHeight="1" thickBot="1">
      <c r="A36" s="255" t="s">
        <v>316</v>
      </c>
      <c r="B36" s="306">
        <v>367318.7</v>
      </c>
      <c r="C36" s="307">
        <v>342855.2</v>
      </c>
      <c r="D36" s="308"/>
      <c r="E36" s="268"/>
      <c r="F36" s="306">
        <v>304174.5</v>
      </c>
      <c r="G36" s="307">
        <v>282333.9</v>
      </c>
      <c r="H36" s="308"/>
      <c r="I36" s="269">
        <f>SUM(F36/B36)</f>
        <v>0.8280942407778313</v>
      </c>
      <c r="J36" s="219">
        <f>SUM(G36/C36)</f>
        <v>0.8234785413784012</v>
      </c>
      <c r="K36" s="220"/>
      <c r="L36" s="15"/>
      <c r="M36" s="15"/>
    </row>
    <row r="37" spans="1:13" ht="12.75" customHeight="1" thickBot="1">
      <c r="A37" s="255" t="s">
        <v>332</v>
      </c>
      <c r="B37" s="306"/>
      <c r="C37" s="307"/>
      <c r="D37" s="308">
        <v>8894.3</v>
      </c>
      <c r="E37" s="267"/>
      <c r="F37" s="306"/>
      <c r="G37" s="307"/>
      <c r="H37" s="308">
        <v>8202.4</v>
      </c>
      <c r="I37" s="269"/>
      <c r="J37" s="219"/>
      <c r="K37" s="220"/>
      <c r="L37" s="15"/>
      <c r="M37" s="15"/>
    </row>
    <row r="38" spans="1:13" ht="12.75" customHeight="1" thickBot="1">
      <c r="A38" s="255" t="s">
        <v>317</v>
      </c>
      <c r="B38" s="306"/>
      <c r="C38" s="307"/>
      <c r="D38" s="308">
        <v>298564.9</v>
      </c>
      <c r="E38" s="267">
        <f>SUM((D37+D38)-C36)/C36*100</f>
        <v>-10.323891835387066</v>
      </c>
      <c r="F38" s="306"/>
      <c r="G38" s="307"/>
      <c r="H38" s="308">
        <v>235593</v>
      </c>
      <c r="I38" s="269"/>
      <c r="J38" s="219"/>
      <c r="K38" s="220"/>
      <c r="L38" s="15"/>
      <c r="M38" s="15"/>
    </row>
    <row r="39" spans="1:13" ht="12.75" customHeight="1" thickBot="1">
      <c r="A39" s="255" t="s">
        <v>318</v>
      </c>
      <c r="B39" s="306">
        <v>7230.8</v>
      </c>
      <c r="C39" s="307">
        <v>7061.4</v>
      </c>
      <c r="D39" s="308">
        <v>3299.1</v>
      </c>
      <c r="E39" s="267">
        <f>SUM(D39-C39)/C39*100</f>
        <v>-53.27980287195173</v>
      </c>
      <c r="F39" s="306">
        <v>5487.4</v>
      </c>
      <c r="G39" s="307">
        <v>5323.7</v>
      </c>
      <c r="H39" s="308">
        <v>2758.8</v>
      </c>
      <c r="I39" s="269">
        <f>SUM(F39/B39)</f>
        <v>0.7588925153509984</v>
      </c>
      <c r="J39" s="219">
        <f>SUM(G39/C39)</f>
        <v>0.7539156541195797</v>
      </c>
      <c r="K39" s="220"/>
      <c r="L39" s="15"/>
      <c r="M39" s="15"/>
    </row>
    <row r="40" spans="1:13" ht="12.75" customHeight="1" thickBot="1">
      <c r="A40" s="255" t="s">
        <v>319</v>
      </c>
      <c r="B40" s="306">
        <v>63218.5</v>
      </c>
      <c r="C40" s="307">
        <v>59639.2</v>
      </c>
      <c r="D40" s="308"/>
      <c r="E40" s="268"/>
      <c r="F40" s="306">
        <v>67831.6</v>
      </c>
      <c r="G40" s="307">
        <v>65378.1</v>
      </c>
      <c r="H40" s="308"/>
      <c r="I40" s="269">
        <f>SUM(F40/B40)</f>
        <v>1.0729707285051053</v>
      </c>
      <c r="J40" s="219">
        <f>SUM(G40/C40)</f>
        <v>1.0962269782290843</v>
      </c>
      <c r="K40" s="220"/>
      <c r="L40" s="15"/>
      <c r="M40" s="15"/>
    </row>
    <row r="41" spans="1:13" ht="12.75" customHeight="1" thickBot="1">
      <c r="A41" s="255" t="s">
        <v>358</v>
      </c>
      <c r="B41" s="306"/>
      <c r="C41" s="307"/>
      <c r="D41" s="308">
        <v>3614</v>
      </c>
      <c r="E41" s="267"/>
      <c r="F41" s="306"/>
      <c r="G41" s="307"/>
      <c r="H41" s="308">
        <v>3600.6</v>
      </c>
      <c r="I41" s="269"/>
      <c r="J41" s="219"/>
      <c r="K41" s="220"/>
      <c r="L41" s="15"/>
      <c r="M41" s="15"/>
    </row>
    <row r="42" spans="1:11" s="15" customFormat="1" ht="12.75" customHeight="1" thickBot="1">
      <c r="A42" s="255" t="s">
        <v>267</v>
      </c>
      <c r="B42" s="306"/>
      <c r="C42" s="307"/>
      <c r="D42" s="308">
        <v>61867.1</v>
      </c>
      <c r="E42" s="267">
        <f>SUM((D41+D42)-C40)/C40*100</f>
        <v>9.795403023514739</v>
      </c>
      <c r="F42" s="306"/>
      <c r="G42" s="307"/>
      <c r="H42" s="308">
        <v>61716.6</v>
      </c>
      <c r="I42" s="269"/>
      <c r="J42" s="219"/>
      <c r="K42" s="220"/>
    </row>
    <row r="43" spans="1:13" ht="12.75" customHeight="1" thickBot="1">
      <c r="A43" s="255" t="s">
        <v>320</v>
      </c>
      <c r="B43" s="306">
        <v>14612</v>
      </c>
      <c r="C43" s="307">
        <v>14364.3</v>
      </c>
      <c r="D43" s="308"/>
      <c r="E43" s="268"/>
      <c r="F43" s="306">
        <v>13012.8</v>
      </c>
      <c r="G43" s="307">
        <v>12794.4</v>
      </c>
      <c r="H43" s="308"/>
      <c r="I43" s="269">
        <f>SUM(F43/B43)</f>
        <v>0.8905557076375581</v>
      </c>
      <c r="J43" s="219">
        <f>SUM(G43/C43)</f>
        <v>0.890708214114158</v>
      </c>
      <c r="K43" s="220"/>
      <c r="L43" s="15"/>
      <c r="M43" s="15"/>
    </row>
    <row r="44" spans="1:11" s="15" customFormat="1" ht="12.75" customHeight="1" thickBot="1">
      <c r="A44" s="255" t="s">
        <v>343</v>
      </c>
      <c r="B44" s="306"/>
      <c r="C44" s="307"/>
      <c r="D44" s="308">
        <v>185.3</v>
      </c>
      <c r="E44" s="268"/>
      <c r="F44" s="306"/>
      <c r="G44" s="307"/>
      <c r="H44" s="308">
        <v>188.8</v>
      </c>
      <c r="I44" s="269"/>
      <c r="J44" s="219"/>
      <c r="K44" s="220"/>
    </row>
    <row r="45" spans="1:13" ht="12.75" customHeight="1" thickBot="1">
      <c r="A45" s="255" t="s">
        <v>268</v>
      </c>
      <c r="B45" s="306"/>
      <c r="C45" s="307"/>
      <c r="D45" s="308">
        <v>16808.8</v>
      </c>
      <c r="E45" s="267">
        <f>SUM(D45-C43)/C43*100</f>
        <v>17.017884616723407</v>
      </c>
      <c r="F45" s="306"/>
      <c r="G45" s="307"/>
      <c r="H45" s="308">
        <v>10572</v>
      </c>
      <c r="I45" s="269"/>
      <c r="J45" s="219"/>
      <c r="K45" s="220"/>
      <c r="L45" s="15"/>
      <c r="M45" s="15"/>
    </row>
    <row r="46" spans="1:13" ht="12.75" customHeight="1" thickBot="1">
      <c r="A46" s="255" t="s">
        <v>321</v>
      </c>
      <c r="B46" s="306">
        <v>105990.1</v>
      </c>
      <c r="C46" s="307">
        <v>98666.8</v>
      </c>
      <c r="D46" s="308"/>
      <c r="E46" s="268"/>
      <c r="F46" s="306">
        <v>82181.4</v>
      </c>
      <c r="G46" s="307">
        <v>75859.7</v>
      </c>
      <c r="H46" s="308"/>
      <c r="I46" s="269">
        <f>SUM(F46/B46)</f>
        <v>0.7753686429204236</v>
      </c>
      <c r="J46" s="219">
        <f>SUM(G46/C46)</f>
        <v>0.7688472718280109</v>
      </c>
      <c r="K46" s="220"/>
      <c r="L46" s="15"/>
      <c r="M46" s="15"/>
    </row>
    <row r="47" spans="1:11" s="15" customFormat="1" ht="12.75" customHeight="1" thickBot="1">
      <c r="A47" s="255" t="s">
        <v>322</v>
      </c>
      <c r="B47" s="306"/>
      <c r="C47" s="307"/>
      <c r="D47" s="308">
        <v>2257.7</v>
      </c>
      <c r="E47" s="267"/>
      <c r="F47" s="306"/>
      <c r="G47" s="307"/>
      <c r="H47" s="308">
        <v>1445.2</v>
      </c>
      <c r="I47" s="269"/>
      <c r="J47" s="219"/>
      <c r="K47" s="220"/>
    </row>
    <row r="48" spans="1:11" s="15" customFormat="1" ht="12.75" customHeight="1" thickBot="1">
      <c r="A48" s="255" t="s">
        <v>323</v>
      </c>
      <c r="B48" s="306"/>
      <c r="C48" s="307"/>
      <c r="D48" s="308">
        <v>103331</v>
      </c>
      <c r="E48" s="267">
        <f>SUM((D47+D48)-C46)/C46*100</f>
        <v>7.0154297088787665</v>
      </c>
      <c r="F48" s="306"/>
      <c r="G48" s="307"/>
      <c r="H48" s="308">
        <v>71494.3</v>
      </c>
      <c r="I48" s="269"/>
      <c r="J48" s="219"/>
      <c r="K48" s="220"/>
    </row>
    <row r="49" spans="1:11" s="15" customFormat="1" ht="12.75" customHeight="1" thickBot="1">
      <c r="A49" s="255" t="s">
        <v>324</v>
      </c>
      <c r="B49" s="306">
        <v>34826.7</v>
      </c>
      <c r="C49" s="307">
        <v>31813.4</v>
      </c>
      <c r="D49" s="308">
        <v>23419.5</v>
      </c>
      <c r="E49" s="267">
        <f>SUM(D49-C49)/C49*100</f>
        <v>-26.38479382901545</v>
      </c>
      <c r="F49" s="306">
        <v>24671.9</v>
      </c>
      <c r="G49" s="307">
        <v>21850.7</v>
      </c>
      <c r="H49" s="308">
        <v>17980.2</v>
      </c>
      <c r="I49" s="269">
        <f>SUM(F49/B49)</f>
        <v>0.7084191152190705</v>
      </c>
      <c r="J49" s="219">
        <f>SUM(G49/C49)</f>
        <v>0.6868395078803271</v>
      </c>
      <c r="K49" s="220"/>
    </row>
    <row r="50" spans="1:11" s="15" customFormat="1" ht="12.75" customHeight="1" thickBot="1">
      <c r="A50" s="255" t="s">
        <v>269</v>
      </c>
      <c r="B50" s="306">
        <v>107745.6</v>
      </c>
      <c r="C50" s="307">
        <v>100509.4</v>
      </c>
      <c r="D50" s="308"/>
      <c r="E50" s="267"/>
      <c r="F50" s="306">
        <v>96528.7</v>
      </c>
      <c r="G50" s="307">
        <v>91006</v>
      </c>
      <c r="H50" s="308"/>
      <c r="I50" s="269">
        <f>SUM(F50/B50)</f>
        <v>0.895894588734946</v>
      </c>
      <c r="J50" s="219">
        <f>SUM(G50/C50)</f>
        <v>0.905447649672568</v>
      </c>
      <c r="K50" s="220"/>
    </row>
    <row r="51" spans="1:11" s="15" customFormat="1" ht="12.75" customHeight="1" thickBot="1">
      <c r="A51" s="255" t="s">
        <v>270</v>
      </c>
      <c r="B51" s="306"/>
      <c r="C51" s="307"/>
      <c r="D51" s="308">
        <v>5951.3</v>
      </c>
      <c r="E51" s="267"/>
      <c r="F51" s="306"/>
      <c r="G51" s="307"/>
      <c r="H51" s="308">
        <v>4817.9</v>
      </c>
      <c r="I51" s="270"/>
      <c r="J51" s="219"/>
      <c r="K51" s="220"/>
    </row>
    <row r="52" spans="1:13" ht="12.75" customHeight="1" thickBot="1">
      <c r="A52" s="255" t="s">
        <v>271</v>
      </c>
      <c r="B52" s="306"/>
      <c r="C52" s="307"/>
      <c r="D52" s="308">
        <v>100207.3</v>
      </c>
      <c r="E52" s="267">
        <f>SUM((D51+D52)-C50)/C50*100</f>
        <v>5.620568822418612</v>
      </c>
      <c r="F52" s="306"/>
      <c r="G52" s="307"/>
      <c r="H52" s="308">
        <v>78659.2</v>
      </c>
      <c r="I52" s="270"/>
      <c r="J52" s="219"/>
      <c r="K52" s="220"/>
      <c r="L52" s="15"/>
      <c r="M52" s="15"/>
    </row>
    <row r="53" spans="1:13" ht="13.5" thickBot="1">
      <c r="A53" s="256" t="s">
        <v>27</v>
      </c>
      <c r="B53" s="262">
        <f>SUM(B35:B52)</f>
        <v>800833.5</v>
      </c>
      <c r="C53" s="263">
        <f>SUM(C35:C52)</f>
        <v>742136.4000000001</v>
      </c>
      <c r="D53" s="266">
        <f>SUM(D35:D52)</f>
        <v>702980</v>
      </c>
      <c r="E53" s="267">
        <f>SUM(D53-C53)/C53*100</f>
        <v>-5.276172951495188</v>
      </c>
      <c r="F53" s="262">
        <f>SUM(F35:F52)</f>
        <v>667207.7999999999</v>
      </c>
      <c r="G53" s="263">
        <f>SUM(G35:G52)</f>
        <v>616160.8</v>
      </c>
      <c r="H53" s="266">
        <f>SUM(H35:H52)</f>
        <v>557396.2</v>
      </c>
      <c r="I53" s="271">
        <f>SUM(G53/C53)</f>
        <v>0.8302527675505472</v>
      </c>
      <c r="J53" s="271">
        <f>SUM(H53/D53)</f>
        <v>0.792904776807306</v>
      </c>
      <c r="K53" s="131"/>
      <c r="L53" s="15"/>
      <c r="M53" s="15"/>
    </row>
    <row r="54" spans="1:11" s="15" customFormat="1" ht="12.75">
      <c r="A54" s="128"/>
      <c r="B54" s="257"/>
      <c r="C54" s="257"/>
      <c r="D54" s="257"/>
      <c r="E54" s="241"/>
      <c r="F54" s="257"/>
      <c r="G54" s="257"/>
      <c r="H54" s="257"/>
      <c r="I54" s="131"/>
      <c r="J54" s="131"/>
      <c r="K54" s="131"/>
    </row>
    <row r="55" spans="1:11" s="15" customFormat="1" ht="12.75">
      <c r="A55" s="128"/>
      <c r="B55" s="129"/>
      <c r="C55" s="129"/>
      <c r="D55" s="129"/>
      <c r="E55" s="241"/>
      <c r="F55" s="129"/>
      <c r="G55" s="129"/>
      <c r="H55" s="129"/>
      <c r="I55" s="131"/>
      <c r="J55" s="131"/>
      <c r="K55" s="131"/>
    </row>
    <row r="56" spans="1:13" ht="12.75">
      <c r="A56" s="128"/>
      <c r="B56" s="131"/>
      <c r="C56" s="131"/>
      <c r="D56" s="131"/>
      <c r="E56" s="245"/>
      <c r="F56" s="131"/>
      <c r="G56" s="131"/>
      <c r="H56" s="245"/>
      <c r="I56" s="131"/>
      <c r="J56" s="131"/>
      <c r="K56" s="131"/>
      <c r="L56" s="15"/>
      <c r="M56" s="15"/>
    </row>
    <row r="57" spans="1:13" ht="13.5" thickBot="1">
      <c r="A57" s="381" t="s">
        <v>272</v>
      </c>
      <c r="B57" s="382"/>
      <c r="C57" s="382"/>
      <c r="D57" s="382"/>
      <c r="E57" s="382"/>
      <c r="F57" s="382"/>
      <c r="G57" s="382"/>
      <c r="H57" s="382"/>
      <c r="I57" s="381"/>
      <c r="J57" s="381"/>
      <c r="K57" s="381"/>
      <c r="L57" s="15"/>
      <c r="M57" s="15"/>
    </row>
    <row r="58" spans="1:13" ht="12.75" customHeight="1" thickBot="1">
      <c r="A58" s="255" t="s">
        <v>327</v>
      </c>
      <c r="B58" s="303">
        <v>60845.6</v>
      </c>
      <c r="C58" s="304">
        <v>55114</v>
      </c>
      <c r="D58" s="304"/>
      <c r="E58" s="289"/>
      <c r="F58" s="277">
        <v>53376.1</v>
      </c>
      <c r="G58" s="275">
        <v>47173</v>
      </c>
      <c r="H58" s="278"/>
      <c r="I58" s="269">
        <f>SUM(F58/B58)</f>
        <v>0.8772384527393928</v>
      </c>
      <c r="J58" s="219">
        <f>SUM(G58/C58)</f>
        <v>0.8559168269405233</v>
      </c>
      <c r="K58" s="127" t="s">
        <v>16</v>
      </c>
      <c r="L58" s="15"/>
      <c r="M58" s="15"/>
    </row>
    <row r="59" spans="1:13" ht="12.75" customHeight="1" thickBot="1">
      <c r="A59" s="255" t="s">
        <v>273</v>
      </c>
      <c r="B59" s="306">
        <v>2686.2</v>
      </c>
      <c r="C59" s="307">
        <v>2686.2</v>
      </c>
      <c r="D59" s="307"/>
      <c r="E59" s="260"/>
      <c r="F59" s="254">
        <v>26679.4</v>
      </c>
      <c r="G59" s="276">
        <v>26679.4</v>
      </c>
      <c r="H59" s="279"/>
      <c r="I59" s="269">
        <f aca="true" t="shared" si="1" ref="I59:J65">SUM(F59/B59)</f>
        <v>9.932022932022933</v>
      </c>
      <c r="J59" s="219">
        <f t="shared" si="1"/>
        <v>9.932022932022933</v>
      </c>
      <c r="K59" s="220"/>
      <c r="L59" s="15"/>
      <c r="M59" s="15"/>
    </row>
    <row r="60" spans="1:13" ht="12.75" customHeight="1" thickBot="1">
      <c r="A60" s="255" t="s">
        <v>359</v>
      </c>
      <c r="B60" s="306">
        <v>21694.4</v>
      </c>
      <c r="C60" s="307">
        <v>21694.4</v>
      </c>
      <c r="D60" s="307"/>
      <c r="E60" s="260"/>
      <c r="F60" s="254">
        <v>26679.4</v>
      </c>
      <c r="G60" s="276">
        <v>26679.4</v>
      </c>
      <c r="H60" s="279"/>
      <c r="I60" s="269">
        <f t="shared" si="1"/>
        <v>1.229782801091526</v>
      </c>
      <c r="J60" s="219">
        <f t="shared" si="1"/>
        <v>1.229782801091526</v>
      </c>
      <c r="K60" s="220"/>
      <c r="L60" s="15"/>
      <c r="M60" s="15"/>
    </row>
    <row r="61" spans="1:13" ht="12.75" customHeight="1" thickBot="1">
      <c r="A61" s="255" t="s">
        <v>285</v>
      </c>
      <c r="B61" s="306">
        <v>6785.5</v>
      </c>
      <c r="C61" s="307">
        <v>6785.5</v>
      </c>
      <c r="D61" s="307"/>
      <c r="E61" s="260"/>
      <c r="F61" s="254">
        <v>5638.6</v>
      </c>
      <c r="G61" s="276">
        <v>5638.6</v>
      </c>
      <c r="H61" s="279"/>
      <c r="I61" s="269">
        <f t="shared" si="1"/>
        <v>0.8309778203522217</v>
      </c>
      <c r="J61" s="219">
        <f t="shared" si="1"/>
        <v>0.8309778203522217</v>
      </c>
      <c r="K61" s="220"/>
      <c r="L61" s="15"/>
      <c r="M61" s="15"/>
    </row>
    <row r="62" spans="1:13" ht="12.75" customHeight="1" thickBot="1">
      <c r="A62" s="255" t="s">
        <v>274</v>
      </c>
      <c r="B62" s="306">
        <v>14112</v>
      </c>
      <c r="C62" s="307">
        <v>14086.5</v>
      </c>
      <c r="D62" s="307"/>
      <c r="E62" s="260"/>
      <c r="F62" s="254">
        <v>10792.9</v>
      </c>
      <c r="G62" s="276">
        <v>10768.9</v>
      </c>
      <c r="H62" s="279"/>
      <c r="I62" s="269">
        <f t="shared" si="1"/>
        <v>0.7648030045351474</v>
      </c>
      <c r="J62" s="219">
        <f t="shared" si="1"/>
        <v>0.7644837255528343</v>
      </c>
      <c r="K62" s="220"/>
      <c r="L62" s="15"/>
      <c r="M62" s="15"/>
    </row>
    <row r="63" spans="1:13" ht="12.75" customHeight="1" thickBot="1">
      <c r="A63" s="255" t="s">
        <v>275</v>
      </c>
      <c r="B63" s="306">
        <v>9606.3</v>
      </c>
      <c r="C63" s="307">
        <v>9558.3</v>
      </c>
      <c r="D63" s="307"/>
      <c r="E63" s="260"/>
      <c r="F63" s="254">
        <v>13116.9</v>
      </c>
      <c r="G63" s="276">
        <v>13046.9</v>
      </c>
      <c r="H63" s="279"/>
      <c r="I63" s="269">
        <f t="shared" si="1"/>
        <v>1.3654476749633053</v>
      </c>
      <c r="J63" s="219">
        <f t="shared" si="1"/>
        <v>1.3649812205099234</v>
      </c>
      <c r="K63" s="220"/>
      <c r="L63" s="15"/>
      <c r="M63" s="15"/>
    </row>
    <row r="64" spans="1:13" ht="12.75" customHeight="1" thickBot="1">
      <c r="A64" s="255" t="s">
        <v>276</v>
      </c>
      <c r="B64" s="306">
        <v>2833.9</v>
      </c>
      <c r="C64" s="307">
        <v>2829.9</v>
      </c>
      <c r="D64" s="307"/>
      <c r="E64" s="260"/>
      <c r="F64" s="254">
        <v>2241.8</v>
      </c>
      <c r="G64" s="276">
        <v>2238.4</v>
      </c>
      <c r="H64" s="279"/>
      <c r="I64" s="269">
        <f t="shared" si="1"/>
        <v>0.7910653163484951</v>
      </c>
      <c r="J64" s="219">
        <f t="shared" si="1"/>
        <v>0.7909820134987102</v>
      </c>
      <c r="K64" s="220"/>
      <c r="L64" s="15"/>
      <c r="M64" s="15"/>
    </row>
    <row r="65" spans="1:13" s="14" customFormat="1" ht="12.75" customHeight="1" thickBot="1">
      <c r="A65" s="255" t="s">
        <v>277</v>
      </c>
      <c r="B65" s="306">
        <v>14987.1</v>
      </c>
      <c r="C65" s="307">
        <v>14864</v>
      </c>
      <c r="D65" s="307"/>
      <c r="E65" s="260"/>
      <c r="F65" s="254">
        <v>18878</v>
      </c>
      <c r="G65" s="281">
        <v>18782.9</v>
      </c>
      <c r="H65" s="279"/>
      <c r="I65" s="269">
        <f t="shared" si="1"/>
        <v>1.25961660361244</v>
      </c>
      <c r="J65" s="219">
        <f t="shared" si="1"/>
        <v>1.263650430570506</v>
      </c>
      <c r="K65" s="220"/>
      <c r="L65" s="208"/>
      <c r="M65" s="208"/>
    </row>
    <row r="66" spans="1:13" ht="12.75" customHeight="1" thickBot="1">
      <c r="A66" s="255" t="s">
        <v>328</v>
      </c>
      <c r="B66" s="317"/>
      <c r="C66" s="311"/>
      <c r="D66" s="307">
        <v>50612.6</v>
      </c>
      <c r="E66" s="290">
        <f aca="true" t="shared" si="2" ref="E66:E73">+(D66-C58)/C58*100</f>
        <v>-8.167434771564396</v>
      </c>
      <c r="F66" s="286"/>
      <c r="G66" s="280"/>
      <c r="H66" s="261">
        <v>44832.4</v>
      </c>
      <c r="I66" s="270"/>
      <c r="J66" s="220"/>
      <c r="K66" s="220"/>
      <c r="L66" s="15"/>
      <c r="M66" s="15"/>
    </row>
    <row r="67" spans="1:13" ht="12.75" customHeight="1" thickBot="1">
      <c r="A67" s="255" t="s">
        <v>329</v>
      </c>
      <c r="B67" s="326"/>
      <c r="C67" s="327"/>
      <c r="D67" s="307">
        <v>2088.1</v>
      </c>
      <c r="E67" s="290">
        <f t="shared" si="2"/>
        <v>-22.2656540838359</v>
      </c>
      <c r="F67" s="286"/>
      <c r="G67" s="126"/>
      <c r="H67" s="261">
        <v>2603.9</v>
      </c>
      <c r="I67" s="270"/>
      <c r="J67" s="220"/>
      <c r="K67" s="220"/>
      <c r="L67" s="15"/>
      <c r="M67" s="15"/>
    </row>
    <row r="68" spans="1:13" ht="12.75" customHeight="1" thickBot="1">
      <c r="A68" s="255" t="s">
        <v>330</v>
      </c>
      <c r="B68" s="326"/>
      <c r="C68" s="327"/>
      <c r="D68" s="307">
        <v>26073.5</v>
      </c>
      <c r="E68" s="290">
        <f t="shared" si="2"/>
        <v>20.1853934655948</v>
      </c>
      <c r="F68" s="286"/>
      <c r="G68" s="126"/>
      <c r="H68" s="261">
        <v>23643.3</v>
      </c>
      <c r="I68" s="270"/>
      <c r="J68" s="220"/>
      <c r="K68" s="220"/>
      <c r="L68" s="15"/>
      <c r="M68" s="15"/>
    </row>
    <row r="69" spans="1:13" ht="12.75" customHeight="1" thickBot="1">
      <c r="A69" s="255" t="s">
        <v>278</v>
      </c>
      <c r="B69" s="326"/>
      <c r="C69" s="327"/>
      <c r="D69" s="307">
        <v>7030.8</v>
      </c>
      <c r="E69" s="290">
        <f t="shared" si="2"/>
        <v>3.6150615282587895</v>
      </c>
      <c r="F69" s="286"/>
      <c r="G69" s="126"/>
      <c r="H69" s="261">
        <v>5413.9</v>
      </c>
      <c r="I69" s="270"/>
      <c r="J69" s="220"/>
      <c r="K69" s="220"/>
      <c r="L69" s="15"/>
      <c r="M69" s="15"/>
    </row>
    <row r="70" spans="1:13" ht="12.75" customHeight="1" thickBot="1">
      <c r="A70" s="255" t="s">
        <v>331</v>
      </c>
      <c r="B70" s="326"/>
      <c r="C70" s="327"/>
      <c r="D70" s="307">
        <v>10241.1</v>
      </c>
      <c r="E70" s="290">
        <f t="shared" si="2"/>
        <v>-27.298477265466936</v>
      </c>
      <c r="F70" s="286"/>
      <c r="G70" s="126"/>
      <c r="H70" s="261">
        <v>6914.1</v>
      </c>
      <c r="I70" s="270"/>
      <c r="J70" s="220"/>
      <c r="K70" s="220"/>
      <c r="L70" s="15"/>
      <c r="M70" s="15"/>
    </row>
    <row r="71" spans="1:13" ht="12.75" customHeight="1" thickBot="1">
      <c r="A71" s="255" t="s">
        <v>279</v>
      </c>
      <c r="B71" s="326"/>
      <c r="C71" s="327"/>
      <c r="D71" s="307">
        <v>10188.3</v>
      </c>
      <c r="E71" s="290">
        <f t="shared" si="2"/>
        <v>6.591130221901384</v>
      </c>
      <c r="F71" s="286"/>
      <c r="G71" s="126"/>
      <c r="H71" s="261">
        <v>12138.5</v>
      </c>
      <c r="I71" s="270"/>
      <c r="J71" s="220"/>
      <c r="K71" s="220"/>
      <c r="L71" s="15"/>
      <c r="M71" s="15"/>
    </row>
    <row r="72" spans="1:13" ht="12.75" customHeight="1" thickBot="1">
      <c r="A72" s="255" t="s">
        <v>280</v>
      </c>
      <c r="B72" s="326"/>
      <c r="C72" s="327"/>
      <c r="D72" s="307">
        <v>3761.9</v>
      </c>
      <c r="E72" s="290">
        <f t="shared" si="2"/>
        <v>32.93402593731227</v>
      </c>
      <c r="F72" s="286"/>
      <c r="G72" s="126"/>
      <c r="H72" s="261">
        <v>2970.6</v>
      </c>
      <c r="I72" s="270"/>
      <c r="J72" s="220"/>
      <c r="K72" s="220"/>
      <c r="L72" s="15"/>
      <c r="M72" s="15"/>
    </row>
    <row r="73" spans="1:13" ht="12.75" customHeight="1" thickBot="1">
      <c r="A73" s="255" t="s">
        <v>281</v>
      </c>
      <c r="B73" s="328"/>
      <c r="C73" s="329"/>
      <c r="D73" s="330">
        <v>18569.8</v>
      </c>
      <c r="E73" s="291">
        <f t="shared" si="2"/>
        <v>24.931377825618938</v>
      </c>
      <c r="F73" s="287"/>
      <c r="G73" s="273"/>
      <c r="H73" s="274">
        <v>17945</v>
      </c>
      <c r="I73" s="270"/>
      <c r="J73" s="220"/>
      <c r="K73" s="220"/>
      <c r="L73" s="15"/>
      <c r="M73" s="15"/>
    </row>
    <row r="74" spans="1:13" ht="12.75" customHeight="1" thickBot="1">
      <c r="A74" s="285" t="s">
        <v>27</v>
      </c>
      <c r="B74" s="292">
        <f>SUM(B58:B73)</f>
        <v>133551</v>
      </c>
      <c r="C74" s="293">
        <f>SUM(C58:C73)</f>
        <v>127618.8</v>
      </c>
      <c r="D74" s="293">
        <f>SUM(D66:D73)</f>
        <v>128566.1</v>
      </c>
      <c r="E74" s="294">
        <f>SUM(D74-C74)/C74*100</f>
        <v>0.742288753694599</v>
      </c>
      <c r="F74" s="288">
        <f>SUM(F58:F73)</f>
        <v>157403.09999999998</v>
      </c>
      <c r="G74" s="272">
        <f>SUM(G58:G73)</f>
        <v>151007.49999999997</v>
      </c>
      <c r="H74" s="272">
        <f>SUM(H58:H73)</f>
        <v>116461.70000000001</v>
      </c>
      <c r="I74" s="246"/>
      <c r="J74" s="221"/>
      <c r="K74" s="221"/>
      <c r="L74" s="15"/>
      <c r="M74" s="15"/>
    </row>
    <row r="75" spans="1:13" ht="12.75">
      <c r="A75" s="351" t="s">
        <v>125</v>
      </c>
      <c r="B75" s="351"/>
      <c r="C75" s="351"/>
      <c r="D75" s="351"/>
      <c r="E75" s="351"/>
      <c r="F75" s="351"/>
      <c r="G75" s="351"/>
      <c r="H75" s="351"/>
      <c r="I75" s="351"/>
      <c r="J75" s="351"/>
      <c r="K75" s="351"/>
      <c r="L75" s="351"/>
      <c r="M75" s="351"/>
    </row>
    <row r="76" spans="1:13" ht="12.75">
      <c r="A76" s="351" t="s">
        <v>127</v>
      </c>
      <c r="B76" s="351"/>
      <c r="C76" s="351"/>
      <c r="D76" s="351"/>
      <c r="E76" s="351"/>
      <c r="F76" s="351"/>
      <c r="G76" s="351"/>
      <c r="H76" s="351"/>
      <c r="I76" s="351"/>
      <c r="J76" s="351"/>
      <c r="K76" s="351"/>
      <c r="L76" s="351"/>
      <c r="M76" s="351"/>
    </row>
    <row r="77" spans="1:13" ht="15">
      <c r="A77" s="137"/>
      <c r="B77" s="137"/>
      <c r="C77" s="137"/>
      <c r="D77" s="137"/>
      <c r="E77" s="137"/>
      <c r="F77" s="137"/>
      <c r="G77" s="137"/>
      <c r="H77" s="137"/>
      <c r="I77" s="137"/>
      <c r="J77" s="137"/>
      <c r="K77" s="137"/>
      <c r="L77" s="135"/>
      <c r="M77" s="135"/>
    </row>
    <row r="78" spans="1:13" ht="15">
      <c r="A78" s="137"/>
      <c r="B78" s="137"/>
      <c r="C78" s="137"/>
      <c r="D78" s="137"/>
      <c r="E78" s="137"/>
      <c r="F78" s="137"/>
      <c r="G78" s="137"/>
      <c r="H78" s="137"/>
      <c r="I78" s="137"/>
      <c r="J78" s="137"/>
      <c r="K78" s="137"/>
      <c r="L78" s="135"/>
      <c r="M78" s="135"/>
    </row>
    <row r="79" spans="1:13" ht="15">
      <c r="A79" s="137"/>
      <c r="B79" s="137"/>
      <c r="C79" s="137"/>
      <c r="D79" s="137"/>
      <c r="E79" s="137"/>
      <c r="F79" s="137"/>
      <c r="G79" s="137"/>
      <c r="H79" s="137"/>
      <c r="I79" s="137"/>
      <c r="J79" s="137"/>
      <c r="K79" s="137"/>
      <c r="L79" s="135"/>
      <c r="M79" s="135"/>
    </row>
    <row r="80" spans="1:13" ht="15">
      <c r="A80" s="137"/>
      <c r="B80" s="137"/>
      <c r="C80" s="137"/>
      <c r="D80" s="137"/>
      <c r="E80" s="137"/>
      <c r="F80" s="137"/>
      <c r="G80" s="137"/>
      <c r="H80" s="137"/>
      <c r="I80" s="137"/>
      <c r="J80" s="137"/>
      <c r="K80" s="137"/>
      <c r="L80" s="135"/>
      <c r="M80" s="135"/>
    </row>
    <row r="81" spans="1:13" ht="15">
      <c r="A81" s="137"/>
      <c r="B81" s="137"/>
      <c r="C81" s="137"/>
      <c r="D81" s="137"/>
      <c r="E81" s="137"/>
      <c r="F81" s="137"/>
      <c r="G81" s="137"/>
      <c r="H81" s="137"/>
      <c r="I81" s="137"/>
      <c r="J81" s="137"/>
      <c r="K81" s="137"/>
      <c r="L81" s="135"/>
      <c r="M81" s="135"/>
    </row>
    <row r="82" spans="1:13" ht="15">
      <c r="A82" s="137"/>
      <c r="B82" s="137"/>
      <c r="C82" s="137"/>
      <c r="D82" s="137"/>
      <c r="E82" s="137"/>
      <c r="F82" s="137"/>
      <c r="G82" s="137"/>
      <c r="H82" s="137"/>
      <c r="I82" s="137"/>
      <c r="J82" s="137"/>
      <c r="K82" s="137"/>
      <c r="L82" s="135"/>
      <c r="M82" s="135"/>
    </row>
    <row r="83" spans="1:13" ht="15">
      <c r="A83" s="137"/>
      <c r="B83" s="137"/>
      <c r="C83" s="137"/>
      <c r="D83" s="137"/>
      <c r="E83" s="137"/>
      <c r="F83" s="137"/>
      <c r="G83" s="137"/>
      <c r="H83" s="137"/>
      <c r="I83" s="137"/>
      <c r="J83" s="137"/>
      <c r="K83" s="137"/>
      <c r="L83" s="135"/>
      <c r="M83" s="135"/>
    </row>
    <row r="84" spans="1:13" ht="15">
      <c r="A84" s="137"/>
      <c r="B84" s="137"/>
      <c r="C84" s="137"/>
      <c r="D84" s="137"/>
      <c r="E84" s="137"/>
      <c r="F84" s="137"/>
      <c r="G84" s="137"/>
      <c r="H84" s="137"/>
      <c r="I84" s="137"/>
      <c r="J84" s="137"/>
      <c r="K84" s="137"/>
      <c r="L84" s="135"/>
      <c r="M84" s="135"/>
    </row>
    <row r="85" spans="1:13" ht="15">
      <c r="A85" s="137"/>
      <c r="B85" s="137"/>
      <c r="C85" s="137"/>
      <c r="D85" s="137"/>
      <c r="E85" s="137"/>
      <c r="F85" s="137"/>
      <c r="G85" s="137"/>
      <c r="H85" s="137"/>
      <c r="I85" s="137"/>
      <c r="J85" s="137"/>
      <c r="K85" s="137"/>
      <c r="L85" s="135"/>
      <c r="M85" s="135"/>
    </row>
    <row r="86" spans="1:13" ht="15">
      <c r="A86" s="137"/>
      <c r="B86" s="137"/>
      <c r="C86" s="137"/>
      <c r="D86" s="137"/>
      <c r="E86" s="137"/>
      <c r="F86" s="137"/>
      <c r="G86" s="137"/>
      <c r="H86" s="137"/>
      <c r="I86" s="137"/>
      <c r="J86" s="137"/>
      <c r="K86" s="137"/>
      <c r="L86" s="135"/>
      <c r="M86" s="135"/>
    </row>
    <row r="87" spans="1:13" ht="15">
      <c r="A87" s="137"/>
      <c r="B87" s="137"/>
      <c r="C87" s="137"/>
      <c r="D87" s="137"/>
      <c r="E87" s="137"/>
      <c r="F87" s="137"/>
      <c r="G87" s="137"/>
      <c r="H87" s="137"/>
      <c r="I87" s="137"/>
      <c r="J87" s="137"/>
      <c r="K87" s="137"/>
      <c r="L87" s="135"/>
      <c r="M87" s="135"/>
    </row>
    <row r="88" spans="1:13" ht="15">
      <c r="A88" s="137"/>
      <c r="B88" s="137"/>
      <c r="C88" s="137"/>
      <c r="D88" s="137"/>
      <c r="E88" s="137"/>
      <c r="F88" s="137"/>
      <c r="G88" s="137"/>
      <c r="H88" s="137"/>
      <c r="I88" s="137"/>
      <c r="J88" s="137"/>
      <c r="K88" s="137"/>
      <c r="L88" s="135"/>
      <c r="M88" s="135"/>
    </row>
    <row r="89" spans="1:13" ht="15">
      <c r="A89" s="137"/>
      <c r="B89" s="137"/>
      <c r="C89" s="137"/>
      <c r="D89" s="137"/>
      <c r="E89" s="137"/>
      <c r="F89" s="137"/>
      <c r="G89" s="137"/>
      <c r="H89" s="137"/>
      <c r="I89" s="137"/>
      <c r="J89" s="137"/>
      <c r="K89" s="137"/>
      <c r="L89" s="135"/>
      <c r="M89" s="135"/>
    </row>
    <row r="90" spans="1:13" ht="15">
      <c r="A90" s="137"/>
      <c r="B90" s="137"/>
      <c r="C90" s="137"/>
      <c r="D90" s="137"/>
      <c r="E90" s="137"/>
      <c r="F90" s="137"/>
      <c r="G90" s="137"/>
      <c r="H90" s="137"/>
      <c r="I90" s="137"/>
      <c r="J90" s="137"/>
      <c r="K90" s="137"/>
      <c r="L90" s="135"/>
      <c r="M90" s="135"/>
    </row>
    <row r="91" spans="1:11" ht="15">
      <c r="A91" s="132"/>
      <c r="B91" s="132"/>
      <c r="C91" s="132"/>
      <c r="D91" s="132"/>
      <c r="E91" s="132"/>
      <c r="F91" s="132"/>
      <c r="G91" s="132"/>
      <c r="H91" s="132"/>
      <c r="I91" s="132"/>
      <c r="J91" s="132"/>
      <c r="K91" s="132"/>
    </row>
  </sheetData>
  <sheetProtection/>
  <mergeCells count="10">
    <mergeCell ref="A75:M75"/>
    <mergeCell ref="A76:M76"/>
    <mergeCell ref="A34:K34"/>
    <mergeCell ref="A57:K57"/>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80" r:id="rId2"/>
  <headerFooter>
    <oddFooter>&amp;C&amp;"Arial,Normal"&amp;10 10</oddFoot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X134"/>
  <sheetViews>
    <sheetView view="pageBreakPreview" zoomScaleSheetLayoutView="100" zoomScalePageLayoutView="0" workbookViewId="0" topLeftCell="A91">
      <selection activeCell="E101" sqref="E101"/>
    </sheetView>
  </sheetViews>
  <sheetFormatPr defaultColWidth="11.421875" defaultRowHeight="15"/>
  <cols>
    <col min="1" max="1" width="20.5742187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369" t="s">
        <v>130</v>
      </c>
      <c r="B1" s="369"/>
      <c r="C1" s="369"/>
      <c r="D1" s="369"/>
      <c r="E1" s="369"/>
      <c r="F1" s="369"/>
      <c r="G1" s="369"/>
      <c r="H1" s="369"/>
      <c r="I1" s="369"/>
      <c r="J1" s="369"/>
      <c r="K1" s="369"/>
      <c r="L1" s="5"/>
      <c r="N1" s="390"/>
      <c r="O1" s="390"/>
      <c r="P1" s="390"/>
      <c r="Q1" s="390"/>
      <c r="R1" s="390"/>
      <c r="S1" s="390"/>
      <c r="T1" s="390"/>
      <c r="U1" s="390"/>
      <c r="V1" s="390"/>
      <c r="W1" s="390"/>
      <c r="X1" s="390"/>
    </row>
    <row r="2" spans="1:24" ht="14.25">
      <c r="A2" s="369" t="s">
        <v>429</v>
      </c>
      <c r="B2" s="369"/>
      <c r="C2" s="369"/>
      <c r="D2" s="369"/>
      <c r="E2" s="369"/>
      <c r="F2" s="369"/>
      <c r="G2" s="369"/>
      <c r="H2" s="369"/>
      <c r="I2" s="369"/>
      <c r="J2" s="369"/>
      <c r="K2" s="369"/>
      <c r="L2" s="14"/>
      <c r="N2" s="96"/>
      <c r="O2" s="96"/>
      <c r="P2" s="96"/>
      <c r="Q2" s="96"/>
      <c r="R2" s="96"/>
      <c r="S2" s="96"/>
      <c r="T2" s="96"/>
      <c r="U2" s="96"/>
      <c r="V2" s="96"/>
      <c r="W2" s="96"/>
      <c r="X2" s="96"/>
    </row>
    <row r="3" spans="1:24" ht="14.25">
      <c r="A3" s="243"/>
      <c r="B3" s="243"/>
      <c r="C3" s="243"/>
      <c r="D3" s="243"/>
      <c r="E3" s="243"/>
      <c r="F3" s="243"/>
      <c r="G3" s="243"/>
      <c r="H3" s="243"/>
      <c r="I3" s="243"/>
      <c r="J3" s="243"/>
      <c r="K3" s="243"/>
      <c r="L3" s="5"/>
      <c r="N3" s="391"/>
      <c r="O3" s="391"/>
      <c r="P3" s="391"/>
      <c r="Q3" s="391"/>
      <c r="R3" s="391"/>
      <c r="S3" s="391"/>
      <c r="T3" s="391"/>
      <c r="U3" s="391"/>
      <c r="V3" s="391"/>
      <c r="W3" s="391"/>
      <c r="X3" s="391"/>
    </row>
    <row r="4" spans="1:24" ht="14.25">
      <c r="A4" s="392" t="s">
        <v>476</v>
      </c>
      <c r="B4" s="392"/>
      <c r="C4" s="392"/>
      <c r="D4" s="392"/>
      <c r="E4" s="392"/>
      <c r="F4" s="392"/>
      <c r="G4" s="392"/>
      <c r="H4" s="392"/>
      <c r="I4" s="392"/>
      <c r="J4" s="392"/>
      <c r="K4" s="392"/>
      <c r="L4" s="5"/>
      <c r="N4" s="391"/>
      <c r="O4" s="391"/>
      <c r="P4" s="391"/>
      <c r="Q4" s="391"/>
      <c r="R4" s="391"/>
      <c r="S4" s="391"/>
      <c r="T4" s="391"/>
      <c r="U4" s="391"/>
      <c r="V4" s="391"/>
      <c r="W4" s="391"/>
      <c r="X4" s="391"/>
    </row>
    <row r="5" spans="1:24" ht="12.75">
      <c r="A5" s="392"/>
      <c r="B5" s="392"/>
      <c r="C5" s="392"/>
      <c r="D5" s="392"/>
      <c r="E5" s="392"/>
      <c r="F5" s="392"/>
      <c r="G5" s="392"/>
      <c r="H5" s="392"/>
      <c r="I5" s="392"/>
      <c r="J5" s="392"/>
      <c r="K5" s="392"/>
      <c r="L5" s="14"/>
      <c r="N5" s="97"/>
      <c r="O5" s="97"/>
      <c r="P5" s="97"/>
      <c r="Q5" s="97"/>
      <c r="R5" s="97"/>
      <c r="S5" s="97"/>
      <c r="T5" s="97"/>
      <c r="U5" s="97"/>
      <c r="V5" s="97"/>
      <c r="W5" s="389"/>
      <c r="X5" s="389"/>
    </row>
    <row r="6" spans="1:24" ht="12.75">
      <c r="A6" s="139" t="s">
        <v>223</v>
      </c>
      <c r="B6" s="139" t="s">
        <v>224</v>
      </c>
      <c r="C6" s="139" t="s">
        <v>225</v>
      </c>
      <c r="D6" s="139" t="s">
        <v>226</v>
      </c>
      <c r="E6" s="139" t="s">
        <v>227</v>
      </c>
      <c r="F6" s="139" t="s">
        <v>228</v>
      </c>
      <c r="G6" s="139" t="s">
        <v>229</v>
      </c>
      <c r="H6" s="139" t="s">
        <v>230</v>
      </c>
      <c r="I6" s="139" t="s">
        <v>231</v>
      </c>
      <c r="J6" s="139" t="s">
        <v>232</v>
      </c>
      <c r="K6" s="139" t="s">
        <v>233</v>
      </c>
      <c r="L6" s="5"/>
      <c r="N6" s="98"/>
      <c r="O6" s="98"/>
      <c r="P6" s="98"/>
      <c r="Q6" s="98"/>
      <c r="R6" s="98"/>
      <c r="S6" s="98"/>
      <c r="T6" s="98"/>
      <c r="U6" s="98"/>
      <c r="V6" s="98"/>
      <c r="W6" s="98"/>
      <c r="X6" s="98"/>
    </row>
    <row r="7" spans="1:24" ht="12.75">
      <c r="A7" s="252" t="s">
        <v>263</v>
      </c>
      <c r="B7" s="247">
        <v>41149</v>
      </c>
      <c r="C7" s="300" t="s">
        <v>479</v>
      </c>
      <c r="D7" s="252" t="s">
        <v>29</v>
      </c>
      <c r="E7" s="301" t="s">
        <v>479</v>
      </c>
      <c r="F7" s="301" t="s">
        <v>430</v>
      </c>
      <c r="G7" s="252" t="s">
        <v>30</v>
      </c>
      <c r="H7" s="252" t="s">
        <v>31</v>
      </c>
      <c r="I7" s="252" t="s">
        <v>51</v>
      </c>
      <c r="J7" s="30">
        <v>9</v>
      </c>
      <c r="K7" s="30">
        <v>10</v>
      </c>
      <c r="N7" s="99"/>
      <c r="O7" s="99"/>
      <c r="P7" s="99"/>
      <c r="Q7" s="99"/>
      <c r="R7" s="99"/>
      <c r="S7" s="99"/>
      <c r="T7" s="99"/>
      <c r="U7" s="99"/>
      <c r="V7" s="99"/>
      <c r="W7" s="99"/>
      <c r="X7" s="99"/>
    </row>
    <row r="8" spans="1:11" ht="12.75">
      <c r="A8" s="252" t="s">
        <v>263</v>
      </c>
      <c r="B8" s="247">
        <v>41149</v>
      </c>
      <c r="C8" s="300" t="s">
        <v>479</v>
      </c>
      <c r="D8" s="252" t="s">
        <v>29</v>
      </c>
      <c r="E8" s="301" t="s">
        <v>479</v>
      </c>
      <c r="F8" s="301" t="s">
        <v>479</v>
      </c>
      <c r="G8" s="252" t="s">
        <v>30</v>
      </c>
      <c r="H8" s="252" t="s">
        <v>31</v>
      </c>
      <c r="I8" s="252" t="s">
        <v>51</v>
      </c>
      <c r="J8" s="30">
        <v>11</v>
      </c>
      <c r="K8" s="30">
        <v>12</v>
      </c>
    </row>
    <row r="9" spans="1:11" ht="12.75">
      <c r="A9" s="252" t="s">
        <v>35</v>
      </c>
      <c r="B9" s="247">
        <v>41149</v>
      </c>
      <c r="C9" s="252" t="s">
        <v>286</v>
      </c>
      <c r="D9" s="252" t="s">
        <v>29</v>
      </c>
      <c r="E9" s="301" t="s">
        <v>479</v>
      </c>
      <c r="F9" s="301" t="s">
        <v>234</v>
      </c>
      <c r="G9" s="252" t="s">
        <v>30</v>
      </c>
      <c r="H9" s="252" t="s">
        <v>31</v>
      </c>
      <c r="I9" s="252" t="s">
        <v>382</v>
      </c>
      <c r="J9" s="30">
        <v>8.5</v>
      </c>
      <c r="K9" s="30">
        <v>8.5</v>
      </c>
    </row>
    <row r="10" spans="1:11" ht="12.75">
      <c r="A10" s="252" t="s">
        <v>35</v>
      </c>
      <c r="B10" s="247">
        <v>41149</v>
      </c>
      <c r="C10" s="252" t="s">
        <v>286</v>
      </c>
      <c r="D10" s="252" t="s">
        <v>29</v>
      </c>
      <c r="E10" s="301" t="s">
        <v>479</v>
      </c>
      <c r="F10" s="301" t="s">
        <v>431</v>
      </c>
      <c r="G10" s="252" t="s">
        <v>30</v>
      </c>
      <c r="H10" s="252" t="s">
        <v>344</v>
      </c>
      <c r="I10" s="252" t="s">
        <v>32</v>
      </c>
      <c r="J10" s="30">
        <v>20.5</v>
      </c>
      <c r="K10" s="30">
        <v>21.5</v>
      </c>
    </row>
    <row r="11" spans="1:11" ht="12.75">
      <c r="A11" s="252" t="s">
        <v>35</v>
      </c>
      <c r="B11" s="247">
        <v>41149</v>
      </c>
      <c r="C11" s="252" t="s">
        <v>286</v>
      </c>
      <c r="D11" s="252" t="s">
        <v>29</v>
      </c>
      <c r="E11" s="301" t="s">
        <v>479</v>
      </c>
      <c r="F11" s="301" t="s">
        <v>367</v>
      </c>
      <c r="G11" s="252" t="s">
        <v>30</v>
      </c>
      <c r="H11" s="252" t="s">
        <v>344</v>
      </c>
      <c r="I11" s="252" t="s">
        <v>32</v>
      </c>
      <c r="J11" s="30">
        <v>16</v>
      </c>
      <c r="K11" s="30">
        <v>17</v>
      </c>
    </row>
    <row r="12" spans="1:11" ht="12.75">
      <c r="A12" s="252" t="s">
        <v>35</v>
      </c>
      <c r="B12" s="247">
        <v>41149</v>
      </c>
      <c r="C12" s="252" t="s">
        <v>286</v>
      </c>
      <c r="D12" s="252" t="s">
        <v>29</v>
      </c>
      <c r="E12" s="301" t="s">
        <v>479</v>
      </c>
      <c r="F12" s="301" t="s">
        <v>234</v>
      </c>
      <c r="G12" s="302" t="s">
        <v>196</v>
      </c>
      <c r="H12" s="252" t="s">
        <v>289</v>
      </c>
      <c r="I12" s="252" t="s">
        <v>289</v>
      </c>
      <c r="J12" s="30">
        <v>89.5</v>
      </c>
      <c r="K12" s="30">
        <v>89.5</v>
      </c>
    </row>
    <row r="13" spans="1:11" ht="12.75">
      <c r="A13" s="252" t="s">
        <v>35</v>
      </c>
      <c r="B13" s="247">
        <v>41149</v>
      </c>
      <c r="C13" s="252" t="s">
        <v>286</v>
      </c>
      <c r="D13" s="252" t="s">
        <v>29</v>
      </c>
      <c r="E13" s="301" t="s">
        <v>479</v>
      </c>
      <c r="F13" s="301" t="s">
        <v>432</v>
      </c>
      <c r="G13" s="252" t="s">
        <v>196</v>
      </c>
      <c r="H13" s="252" t="s">
        <v>344</v>
      </c>
      <c r="I13" s="252" t="s">
        <v>32</v>
      </c>
      <c r="J13" s="30">
        <v>18</v>
      </c>
      <c r="K13" s="30">
        <v>18</v>
      </c>
    </row>
    <row r="14" spans="1:11" ht="12.75">
      <c r="A14" s="252" t="s">
        <v>35</v>
      </c>
      <c r="B14" s="247">
        <v>41149</v>
      </c>
      <c r="C14" s="252" t="s">
        <v>286</v>
      </c>
      <c r="D14" s="252" t="s">
        <v>29</v>
      </c>
      <c r="E14" s="301" t="s">
        <v>479</v>
      </c>
      <c r="F14" s="301" t="s">
        <v>433</v>
      </c>
      <c r="G14" s="252" t="s">
        <v>196</v>
      </c>
      <c r="H14" s="252" t="s">
        <v>344</v>
      </c>
      <c r="I14" s="252" t="s">
        <v>32</v>
      </c>
      <c r="J14" s="30">
        <v>16</v>
      </c>
      <c r="K14" s="30">
        <v>19</v>
      </c>
    </row>
    <row r="15" spans="1:11" ht="12.75">
      <c r="A15" s="252" t="s">
        <v>35</v>
      </c>
      <c r="B15" s="247">
        <v>41149</v>
      </c>
      <c r="C15" s="252" t="s">
        <v>286</v>
      </c>
      <c r="D15" s="252" t="s">
        <v>29</v>
      </c>
      <c r="E15" s="301" t="s">
        <v>479</v>
      </c>
      <c r="F15" s="301" t="s">
        <v>287</v>
      </c>
      <c r="G15" s="252" t="s">
        <v>196</v>
      </c>
      <c r="H15" s="252" t="s">
        <v>344</v>
      </c>
      <c r="I15" s="252" t="s">
        <v>32</v>
      </c>
      <c r="J15" s="30">
        <v>16</v>
      </c>
      <c r="K15" s="30">
        <v>18</v>
      </c>
    </row>
    <row r="16" spans="1:11" ht="12.75">
      <c r="A16" s="252" t="s">
        <v>35</v>
      </c>
      <c r="B16" s="247">
        <v>41149</v>
      </c>
      <c r="C16" s="252" t="s">
        <v>286</v>
      </c>
      <c r="D16" s="252" t="s">
        <v>29</v>
      </c>
      <c r="E16" s="301" t="s">
        <v>479</v>
      </c>
      <c r="F16" s="301" t="s">
        <v>290</v>
      </c>
      <c r="G16" s="252" t="s">
        <v>196</v>
      </c>
      <c r="H16" s="252" t="s">
        <v>344</v>
      </c>
      <c r="I16" s="252" t="s">
        <v>32</v>
      </c>
      <c r="J16" s="30">
        <v>15</v>
      </c>
      <c r="K16" s="30">
        <v>18</v>
      </c>
    </row>
    <row r="17" spans="1:11" ht="12.75">
      <c r="A17" s="252" t="s">
        <v>35</v>
      </c>
      <c r="B17" s="247">
        <v>41149</v>
      </c>
      <c r="C17" s="252" t="s">
        <v>286</v>
      </c>
      <c r="D17" s="252" t="s">
        <v>29</v>
      </c>
      <c r="E17" s="301" t="s">
        <v>479</v>
      </c>
      <c r="F17" s="301" t="s">
        <v>379</v>
      </c>
      <c r="G17" s="252" t="s">
        <v>196</v>
      </c>
      <c r="H17" s="252" t="s">
        <v>344</v>
      </c>
      <c r="I17" s="252" t="s">
        <v>32</v>
      </c>
      <c r="J17" s="30">
        <v>14</v>
      </c>
      <c r="K17" s="30">
        <v>15</v>
      </c>
    </row>
    <row r="18" spans="1:11" ht="12.75">
      <c r="A18" s="252" t="s">
        <v>35</v>
      </c>
      <c r="B18" s="247">
        <v>41149</v>
      </c>
      <c r="C18" s="252" t="s">
        <v>286</v>
      </c>
      <c r="D18" s="252" t="s">
        <v>29</v>
      </c>
      <c r="E18" s="301" t="s">
        <v>479</v>
      </c>
      <c r="F18" s="301" t="s">
        <v>367</v>
      </c>
      <c r="G18" s="252" t="s">
        <v>196</v>
      </c>
      <c r="H18" s="252" t="s">
        <v>344</v>
      </c>
      <c r="I18" s="252" t="s">
        <v>32</v>
      </c>
      <c r="J18" s="30">
        <v>12</v>
      </c>
      <c r="K18" s="30">
        <v>14</v>
      </c>
    </row>
    <row r="19" spans="1:11" ht="12.75">
      <c r="A19" s="252" t="s">
        <v>35</v>
      </c>
      <c r="B19" s="247">
        <v>41149</v>
      </c>
      <c r="C19" s="252" t="s">
        <v>286</v>
      </c>
      <c r="D19" s="302" t="s">
        <v>481</v>
      </c>
      <c r="E19" s="301" t="s">
        <v>479</v>
      </c>
      <c r="F19" s="301" t="s">
        <v>234</v>
      </c>
      <c r="G19" s="252" t="s">
        <v>30</v>
      </c>
      <c r="H19" s="252" t="s">
        <v>344</v>
      </c>
      <c r="I19" s="252" t="s">
        <v>32</v>
      </c>
      <c r="J19" s="30">
        <v>22</v>
      </c>
      <c r="K19" s="30">
        <v>24</v>
      </c>
    </row>
    <row r="20" spans="1:11" ht="12.75">
      <c r="A20" s="252" t="s">
        <v>35</v>
      </c>
      <c r="B20" s="247">
        <v>41149</v>
      </c>
      <c r="C20" s="252" t="s">
        <v>286</v>
      </c>
      <c r="D20" s="302" t="s">
        <v>481</v>
      </c>
      <c r="E20" s="301" t="s">
        <v>479</v>
      </c>
      <c r="F20" s="301" t="s">
        <v>288</v>
      </c>
      <c r="G20" s="252" t="s">
        <v>30</v>
      </c>
      <c r="H20" s="252" t="s">
        <v>344</v>
      </c>
      <c r="I20" s="252" t="s">
        <v>32</v>
      </c>
      <c r="J20" s="30">
        <v>20</v>
      </c>
      <c r="K20" s="30">
        <v>22</v>
      </c>
    </row>
    <row r="21" spans="1:11" ht="12.75">
      <c r="A21" s="252" t="s">
        <v>35</v>
      </c>
      <c r="B21" s="247">
        <v>41149</v>
      </c>
      <c r="C21" s="252" t="s">
        <v>286</v>
      </c>
      <c r="D21" s="302" t="s">
        <v>481</v>
      </c>
      <c r="E21" s="301" t="s">
        <v>479</v>
      </c>
      <c r="F21" s="301" t="s">
        <v>379</v>
      </c>
      <c r="G21" s="252" t="s">
        <v>30</v>
      </c>
      <c r="H21" s="252" t="s">
        <v>344</v>
      </c>
      <c r="I21" s="252" t="s">
        <v>32</v>
      </c>
      <c r="J21" s="30">
        <v>18</v>
      </c>
      <c r="K21" s="30">
        <v>20</v>
      </c>
    </row>
    <row r="22" spans="1:11" ht="12.75">
      <c r="A22" s="252" t="s">
        <v>35</v>
      </c>
      <c r="B22" s="247">
        <v>41149</v>
      </c>
      <c r="C22" s="252" t="s">
        <v>286</v>
      </c>
      <c r="D22" s="302" t="s">
        <v>481</v>
      </c>
      <c r="E22" s="301" t="s">
        <v>479</v>
      </c>
      <c r="F22" s="301" t="s">
        <v>380</v>
      </c>
      <c r="G22" s="252" t="s">
        <v>196</v>
      </c>
      <c r="H22" s="252" t="s">
        <v>33</v>
      </c>
      <c r="I22" s="252" t="s">
        <v>32</v>
      </c>
      <c r="J22" s="30">
        <v>23</v>
      </c>
      <c r="K22" s="30">
        <v>24</v>
      </c>
    </row>
    <row r="23" spans="1:11" ht="12.75">
      <c r="A23" s="252" t="s">
        <v>35</v>
      </c>
      <c r="B23" s="247">
        <v>41149</v>
      </c>
      <c r="C23" s="302" t="s">
        <v>482</v>
      </c>
      <c r="D23" s="302" t="s">
        <v>481</v>
      </c>
      <c r="E23" s="301" t="s">
        <v>479</v>
      </c>
      <c r="F23" s="301" t="s">
        <v>234</v>
      </c>
      <c r="G23" s="252" t="s">
        <v>196</v>
      </c>
      <c r="H23" s="252" t="s">
        <v>344</v>
      </c>
      <c r="I23" s="252" t="s">
        <v>381</v>
      </c>
      <c r="J23" s="30">
        <v>25</v>
      </c>
      <c r="K23" s="30">
        <v>25</v>
      </c>
    </row>
    <row r="24" spans="1:11" ht="12.75">
      <c r="A24" s="252" t="s">
        <v>35</v>
      </c>
      <c r="B24" s="247">
        <v>41149</v>
      </c>
      <c r="C24" s="302" t="s">
        <v>482</v>
      </c>
      <c r="D24" s="302" t="s">
        <v>481</v>
      </c>
      <c r="E24" s="301" t="s">
        <v>479</v>
      </c>
      <c r="F24" s="301" t="s">
        <v>288</v>
      </c>
      <c r="G24" s="252" t="s">
        <v>196</v>
      </c>
      <c r="H24" s="252" t="s">
        <v>344</v>
      </c>
      <c r="I24" s="252" t="s">
        <v>381</v>
      </c>
      <c r="J24" s="30">
        <v>24</v>
      </c>
      <c r="K24" s="30">
        <v>24.5</v>
      </c>
    </row>
    <row r="25" spans="1:11" ht="12.75">
      <c r="A25" s="252" t="s">
        <v>35</v>
      </c>
      <c r="B25" s="247">
        <v>41149</v>
      </c>
      <c r="C25" s="302" t="s">
        <v>482</v>
      </c>
      <c r="D25" s="302" t="s">
        <v>481</v>
      </c>
      <c r="E25" s="301" t="s">
        <v>479</v>
      </c>
      <c r="F25" s="301" t="s">
        <v>287</v>
      </c>
      <c r="G25" s="252" t="s">
        <v>196</v>
      </c>
      <c r="H25" s="252" t="s">
        <v>33</v>
      </c>
      <c r="I25" s="252" t="s">
        <v>382</v>
      </c>
      <c r="J25" s="30">
        <v>17</v>
      </c>
      <c r="K25" s="30">
        <v>17.5</v>
      </c>
    </row>
    <row r="26" spans="1:11" ht="12.75">
      <c r="A26" s="252" t="s">
        <v>35</v>
      </c>
      <c r="B26" s="247">
        <v>41151</v>
      </c>
      <c r="C26" s="252" t="s">
        <v>286</v>
      </c>
      <c r="D26" s="252" t="s">
        <v>29</v>
      </c>
      <c r="E26" s="301" t="s">
        <v>479</v>
      </c>
      <c r="F26" s="301" t="s">
        <v>234</v>
      </c>
      <c r="G26" s="252" t="s">
        <v>30</v>
      </c>
      <c r="H26" s="252" t="s">
        <v>31</v>
      </c>
      <c r="I26" s="252" t="s">
        <v>382</v>
      </c>
      <c r="J26" s="30">
        <v>8.5</v>
      </c>
      <c r="K26" s="30">
        <v>8.5</v>
      </c>
    </row>
    <row r="27" spans="1:11" ht="12.75">
      <c r="A27" s="252" t="s">
        <v>35</v>
      </c>
      <c r="B27" s="247">
        <v>41151</v>
      </c>
      <c r="C27" s="252" t="s">
        <v>286</v>
      </c>
      <c r="D27" s="252" t="s">
        <v>29</v>
      </c>
      <c r="E27" s="301" t="s">
        <v>479</v>
      </c>
      <c r="F27" s="301" t="s">
        <v>431</v>
      </c>
      <c r="G27" s="252" t="s">
        <v>30</v>
      </c>
      <c r="H27" s="252" t="s">
        <v>344</v>
      </c>
      <c r="I27" s="252" t="s">
        <v>32</v>
      </c>
      <c r="J27" s="30">
        <v>20.5</v>
      </c>
      <c r="K27" s="30">
        <v>21.5</v>
      </c>
    </row>
    <row r="28" spans="1:11" ht="12.75">
      <c r="A28" s="252" t="s">
        <v>35</v>
      </c>
      <c r="B28" s="247">
        <v>41151</v>
      </c>
      <c r="C28" s="252" t="s">
        <v>286</v>
      </c>
      <c r="D28" s="252" t="s">
        <v>29</v>
      </c>
      <c r="E28" s="301" t="s">
        <v>479</v>
      </c>
      <c r="F28" s="301" t="s">
        <v>367</v>
      </c>
      <c r="G28" s="252" t="s">
        <v>30</v>
      </c>
      <c r="H28" s="252" t="s">
        <v>344</v>
      </c>
      <c r="I28" s="252" t="s">
        <v>32</v>
      </c>
      <c r="J28" s="30">
        <v>16</v>
      </c>
      <c r="K28" s="30">
        <v>17</v>
      </c>
    </row>
    <row r="29" spans="1:11" ht="12.75">
      <c r="A29" s="252" t="s">
        <v>35</v>
      </c>
      <c r="B29" s="247">
        <v>41151</v>
      </c>
      <c r="C29" s="252" t="s">
        <v>286</v>
      </c>
      <c r="D29" s="252" t="s">
        <v>29</v>
      </c>
      <c r="E29" s="301" t="s">
        <v>479</v>
      </c>
      <c r="F29" s="301" t="s">
        <v>234</v>
      </c>
      <c r="G29" s="252" t="s">
        <v>196</v>
      </c>
      <c r="H29" s="252" t="s">
        <v>289</v>
      </c>
      <c r="I29" s="252" t="s">
        <v>289</v>
      </c>
      <c r="J29" s="30">
        <v>89.5</v>
      </c>
      <c r="K29" s="30">
        <v>89.5</v>
      </c>
    </row>
    <row r="30" spans="1:11" ht="12.75">
      <c r="A30" s="252" t="s">
        <v>35</v>
      </c>
      <c r="B30" s="247">
        <v>41151</v>
      </c>
      <c r="C30" s="252" t="s">
        <v>286</v>
      </c>
      <c r="D30" s="252" t="s">
        <v>29</v>
      </c>
      <c r="E30" s="301" t="s">
        <v>479</v>
      </c>
      <c r="F30" s="301" t="s">
        <v>432</v>
      </c>
      <c r="G30" s="252" t="s">
        <v>196</v>
      </c>
      <c r="H30" s="252" t="s">
        <v>344</v>
      </c>
      <c r="I30" s="252" t="s">
        <v>32</v>
      </c>
      <c r="J30" s="30">
        <v>18</v>
      </c>
      <c r="K30" s="30">
        <v>18</v>
      </c>
    </row>
    <row r="31" spans="1:11" ht="12.75">
      <c r="A31" s="252" t="s">
        <v>35</v>
      </c>
      <c r="B31" s="247">
        <v>41151</v>
      </c>
      <c r="C31" s="252" t="s">
        <v>286</v>
      </c>
      <c r="D31" s="252" t="s">
        <v>29</v>
      </c>
      <c r="E31" s="301" t="s">
        <v>479</v>
      </c>
      <c r="F31" s="301" t="s">
        <v>433</v>
      </c>
      <c r="G31" s="252" t="s">
        <v>196</v>
      </c>
      <c r="H31" s="252" t="s">
        <v>344</v>
      </c>
      <c r="I31" s="252" t="s">
        <v>32</v>
      </c>
      <c r="J31" s="30">
        <v>16</v>
      </c>
      <c r="K31" s="30">
        <v>19</v>
      </c>
    </row>
    <row r="32" spans="1:11" ht="12.75">
      <c r="A32" s="252" t="s">
        <v>35</v>
      </c>
      <c r="B32" s="247">
        <v>41151</v>
      </c>
      <c r="C32" s="252" t="s">
        <v>286</v>
      </c>
      <c r="D32" s="252" t="s">
        <v>29</v>
      </c>
      <c r="E32" s="301" t="s">
        <v>479</v>
      </c>
      <c r="F32" s="301" t="s">
        <v>287</v>
      </c>
      <c r="G32" s="252" t="s">
        <v>196</v>
      </c>
      <c r="H32" s="252" t="s">
        <v>344</v>
      </c>
      <c r="I32" s="252" t="s">
        <v>32</v>
      </c>
      <c r="J32" s="30">
        <v>16</v>
      </c>
      <c r="K32" s="30">
        <v>18</v>
      </c>
    </row>
    <row r="33" spans="1:11" ht="12.75">
      <c r="A33" s="252" t="s">
        <v>35</v>
      </c>
      <c r="B33" s="247">
        <v>41151</v>
      </c>
      <c r="C33" s="252" t="s">
        <v>286</v>
      </c>
      <c r="D33" s="252" t="s">
        <v>29</v>
      </c>
      <c r="E33" s="301" t="s">
        <v>479</v>
      </c>
      <c r="F33" s="301" t="s">
        <v>290</v>
      </c>
      <c r="G33" s="252" t="s">
        <v>196</v>
      </c>
      <c r="H33" s="252" t="s">
        <v>344</v>
      </c>
      <c r="I33" s="252" t="s">
        <v>32</v>
      </c>
      <c r="J33" s="30">
        <v>15</v>
      </c>
      <c r="K33" s="30">
        <v>18</v>
      </c>
    </row>
    <row r="34" spans="1:11" ht="12.75">
      <c r="A34" s="252" t="s">
        <v>35</v>
      </c>
      <c r="B34" s="247">
        <v>41151</v>
      </c>
      <c r="C34" s="252" t="s">
        <v>286</v>
      </c>
      <c r="D34" s="252" t="s">
        <v>29</v>
      </c>
      <c r="E34" s="301" t="s">
        <v>479</v>
      </c>
      <c r="F34" s="301" t="s">
        <v>379</v>
      </c>
      <c r="G34" s="252" t="s">
        <v>196</v>
      </c>
      <c r="H34" s="252" t="s">
        <v>344</v>
      </c>
      <c r="I34" s="252" t="s">
        <v>32</v>
      </c>
      <c r="J34" s="30">
        <v>14</v>
      </c>
      <c r="K34" s="30">
        <v>15</v>
      </c>
    </row>
    <row r="35" spans="1:11" ht="12.75">
      <c r="A35" s="252" t="s">
        <v>35</v>
      </c>
      <c r="B35" s="247">
        <v>41151</v>
      </c>
      <c r="C35" s="252" t="s">
        <v>286</v>
      </c>
      <c r="D35" s="252" t="s">
        <v>29</v>
      </c>
      <c r="E35" s="301" t="s">
        <v>479</v>
      </c>
      <c r="F35" s="301" t="s">
        <v>367</v>
      </c>
      <c r="G35" s="252" t="s">
        <v>196</v>
      </c>
      <c r="H35" s="252" t="s">
        <v>344</v>
      </c>
      <c r="I35" s="252" t="s">
        <v>32</v>
      </c>
      <c r="J35" s="30">
        <v>12</v>
      </c>
      <c r="K35" s="30">
        <v>14</v>
      </c>
    </row>
    <row r="36" spans="1:11" ht="12.75">
      <c r="A36" s="252" t="s">
        <v>35</v>
      </c>
      <c r="B36" s="247">
        <v>41151</v>
      </c>
      <c r="C36" s="252" t="s">
        <v>286</v>
      </c>
      <c r="D36" s="302" t="s">
        <v>481</v>
      </c>
      <c r="E36" s="301" t="s">
        <v>479</v>
      </c>
      <c r="F36" s="301" t="s">
        <v>234</v>
      </c>
      <c r="G36" s="252" t="s">
        <v>30</v>
      </c>
      <c r="H36" s="252" t="s">
        <v>344</v>
      </c>
      <c r="I36" s="252" t="s">
        <v>32</v>
      </c>
      <c r="J36" s="30">
        <v>22</v>
      </c>
      <c r="K36" s="30">
        <v>24</v>
      </c>
    </row>
    <row r="37" spans="1:11" ht="12.75">
      <c r="A37" s="252" t="s">
        <v>35</v>
      </c>
      <c r="B37" s="247">
        <v>41151</v>
      </c>
      <c r="C37" s="252" t="s">
        <v>286</v>
      </c>
      <c r="D37" s="302" t="s">
        <v>481</v>
      </c>
      <c r="E37" s="301" t="s">
        <v>479</v>
      </c>
      <c r="F37" s="301" t="s">
        <v>288</v>
      </c>
      <c r="G37" s="252" t="s">
        <v>30</v>
      </c>
      <c r="H37" s="252" t="s">
        <v>344</v>
      </c>
      <c r="I37" s="252" t="s">
        <v>32</v>
      </c>
      <c r="J37" s="30">
        <v>20</v>
      </c>
      <c r="K37" s="30">
        <v>22</v>
      </c>
    </row>
    <row r="38" spans="1:11" ht="12.75">
      <c r="A38" s="252" t="s">
        <v>35</v>
      </c>
      <c r="B38" s="247">
        <v>41151</v>
      </c>
      <c r="C38" s="252" t="s">
        <v>286</v>
      </c>
      <c r="D38" s="302" t="s">
        <v>481</v>
      </c>
      <c r="E38" s="301" t="s">
        <v>479</v>
      </c>
      <c r="F38" s="301" t="s">
        <v>379</v>
      </c>
      <c r="G38" s="252" t="s">
        <v>30</v>
      </c>
      <c r="H38" s="252" t="s">
        <v>344</v>
      </c>
      <c r="I38" s="252" t="s">
        <v>32</v>
      </c>
      <c r="J38" s="30">
        <v>18</v>
      </c>
      <c r="K38" s="30">
        <v>20</v>
      </c>
    </row>
    <row r="39" spans="1:11" ht="12.75">
      <c r="A39" s="252" t="s">
        <v>35</v>
      </c>
      <c r="B39" s="247">
        <v>41151</v>
      </c>
      <c r="C39" s="252" t="s">
        <v>286</v>
      </c>
      <c r="D39" s="302" t="s">
        <v>481</v>
      </c>
      <c r="E39" s="301" t="s">
        <v>479</v>
      </c>
      <c r="F39" s="301" t="s">
        <v>380</v>
      </c>
      <c r="G39" s="252" t="s">
        <v>196</v>
      </c>
      <c r="H39" s="252" t="s">
        <v>344</v>
      </c>
      <c r="I39" s="252" t="s">
        <v>32</v>
      </c>
      <c r="J39" s="30">
        <v>23</v>
      </c>
      <c r="K39" s="30">
        <v>24</v>
      </c>
    </row>
    <row r="40" spans="1:11" ht="12.75">
      <c r="A40" s="252" t="s">
        <v>35</v>
      </c>
      <c r="B40" s="247">
        <v>41151</v>
      </c>
      <c r="C40" s="302" t="s">
        <v>482</v>
      </c>
      <c r="D40" s="302" t="s">
        <v>481</v>
      </c>
      <c r="E40" s="301" t="s">
        <v>479</v>
      </c>
      <c r="F40" s="301" t="s">
        <v>234</v>
      </c>
      <c r="G40" s="252" t="s">
        <v>196</v>
      </c>
      <c r="H40" s="252" t="s">
        <v>344</v>
      </c>
      <c r="I40" s="252" t="s">
        <v>381</v>
      </c>
      <c r="J40" s="30">
        <v>25</v>
      </c>
      <c r="K40" s="30">
        <v>25</v>
      </c>
    </row>
    <row r="41" spans="1:11" ht="12.75">
      <c r="A41" s="252" t="s">
        <v>35</v>
      </c>
      <c r="B41" s="247">
        <v>41151</v>
      </c>
      <c r="C41" s="302" t="s">
        <v>482</v>
      </c>
      <c r="D41" s="302" t="s">
        <v>481</v>
      </c>
      <c r="E41" s="301" t="s">
        <v>479</v>
      </c>
      <c r="F41" s="301" t="s">
        <v>288</v>
      </c>
      <c r="G41" s="252" t="s">
        <v>196</v>
      </c>
      <c r="H41" s="252" t="s">
        <v>344</v>
      </c>
      <c r="I41" s="252" t="s">
        <v>381</v>
      </c>
      <c r="J41" s="30">
        <v>24</v>
      </c>
      <c r="K41" s="30">
        <v>24.5</v>
      </c>
    </row>
    <row r="42" spans="1:11" ht="12.75">
      <c r="A42" s="252" t="s">
        <v>35</v>
      </c>
      <c r="B42" s="247">
        <v>41151</v>
      </c>
      <c r="C42" s="302" t="s">
        <v>482</v>
      </c>
      <c r="D42" s="302" t="s">
        <v>481</v>
      </c>
      <c r="E42" s="301" t="s">
        <v>479</v>
      </c>
      <c r="F42" s="301" t="s">
        <v>287</v>
      </c>
      <c r="G42" s="252" t="s">
        <v>196</v>
      </c>
      <c r="H42" s="252" t="s">
        <v>33</v>
      </c>
      <c r="I42" s="252" t="s">
        <v>382</v>
      </c>
      <c r="J42" s="30">
        <v>17</v>
      </c>
      <c r="K42" s="30">
        <v>17.5</v>
      </c>
    </row>
    <row r="43" spans="1:11" ht="12.75">
      <c r="A43" s="302" t="s">
        <v>141</v>
      </c>
      <c r="B43" s="247">
        <v>41149</v>
      </c>
      <c r="C43" s="300" t="s">
        <v>479</v>
      </c>
      <c r="D43" s="252" t="s">
        <v>29</v>
      </c>
      <c r="E43" s="301" t="s">
        <v>479</v>
      </c>
      <c r="F43" s="301" t="s">
        <v>434</v>
      </c>
      <c r="G43" s="252" t="s">
        <v>30</v>
      </c>
      <c r="H43" s="252" t="s">
        <v>197</v>
      </c>
      <c r="I43" s="252" t="s">
        <v>435</v>
      </c>
      <c r="J43" s="30">
        <v>20</v>
      </c>
      <c r="K43" s="30">
        <v>22</v>
      </c>
    </row>
    <row r="44" spans="1:11" ht="12.75">
      <c r="A44" s="302" t="s">
        <v>141</v>
      </c>
      <c r="B44" s="247">
        <v>41149</v>
      </c>
      <c r="C44" s="300" t="s">
        <v>479</v>
      </c>
      <c r="D44" s="252" t="s">
        <v>29</v>
      </c>
      <c r="E44" s="301" t="s">
        <v>479</v>
      </c>
      <c r="F44" s="301" t="s">
        <v>436</v>
      </c>
      <c r="G44" s="252" t="s">
        <v>30</v>
      </c>
      <c r="H44" s="252" t="s">
        <v>197</v>
      </c>
      <c r="I44" s="252" t="s">
        <v>435</v>
      </c>
      <c r="J44" s="30">
        <v>22</v>
      </c>
      <c r="K44" s="30">
        <v>22</v>
      </c>
    </row>
    <row r="45" spans="1:11" ht="12.75">
      <c r="A45" s="252" t="s">
        <v>42</v>
      </c>
      <c r="B45" s="247">
        <v>41149</v>
      </c>
      <c r="C45" s="252" t="s">
        <v>347</v>
      </c>
      <c r="D45" s="252" t="s">
        <v>29</v>
      </c>
      <c r="E45" s="301" t="s">
        <v>479</v>
      </c>
      <c r="F45" s="301" t="s">
        <v>479</v>
      </c>
      <c r="G45" s="252" t="s">
        <v>30</v>
      </c>
      <c r="H45" s="252" t="s">
        <v>31</v>
      </c>
      <c r="I45" s="252" t="s">
        <v>384</v>
      </c>
      <c r="J45" s="30">
        <v>23</v>
      </c>
      <c r="K45" s="30">
        <v>24</v>
      </c>
    </row>
    <row r="46" spans="1:11" ht="12.75">
      <c r="A46" s="252" t="s">
        <v>42</v>
      </c>
      <c r="B46" s="247">
        <v>41149</v>
      </c>
      <c r="C46" s="252" t="s">
        <v>347</v>
      </c>
      <c r="D46" s="252" t="s">
        <v>29</v>
      </c>
      <c r="E46" s="301" t="s">
        <v>479</v>
      </c>
      <c r="F46" s="301" t="s">
        <v>437</v>
      </c>
      <c r="G46" s="252" t="s">
        <v>30</v>
      </c>
      <c r="H46" s="252" t="s">
        <v>197</v>
      </c>
      <c r="I46" s="252" t="s">
        <v>438</v>
      </c>
      <c r="J46" s="30">
        <v>6.5</v>
      </c>
      <c r="K46" s="30">
        <v>6.5</v>
      </c>
    </row>
    <row r="47" spans="1:11" ht="12.75">
      <c r="A47" s="252" t="s">
        <v>42</v>
      </c>
      <c r="B47" s="247">
        <v>41149</v>
      </c>
      <c r="C47" s="252" t="s">
        <v>385</v>
      </c>
      <c r="D47" s="252" t="s">
        <v>40</v>
      </c>
      <c r="E47" s="301" t="s">
        <v>479</v>
      </c>
      <c r="F47" s="301" t="s">
        <v>349</v>
      </c>
      <c r="G47" s="252" t="s">
        <v>196</v>
      </c>
      <c r="H47" s="252" t="s">
        <v>33</v>
      </c>
      <c r="I47" s="252" t="s">
        <v>41</v>
      </c>
      <c r="J47" s="30">
        <v>26</v>
      </c>
      <c r="K47" s="30">
        <v>26</v>
      </c>
    </row>
    <row r="48" spans="1:11" ht="12.75">
      <c r="A48" s="252" t="s">
        <v>42</v>
      </c>
      <c r="B48" s="247">
        <v>41151</v>
      </c>
      <c r="C48" s="252" t="s">
        <v>347</v>
      </c>
      <c r="D48" s="252" t="s">
        <v>29</v>
      </c>
      <c r="E48" s="301" t="s">
        <v>479</v>
      </c>
      <c r="F48" s="301" t="s">
        <v>479</v>
      </c>
      <c r="G48" s="252" t="s">
        <v>30</v>
      </c>
      <c r="H48" s="252" t="s">
        <v>31</v>
      </c>
      <c r="I48" s="252" t="s">
        <v>384</v>
      </c>
      <c r="J48" s="30">
        <v>23</v>
      </c>
      <c r="K48" s="30">
        <v>24</v>
      </c>
    </row>
    <row r="49" spans="1:11" ht="12.75">
      <c r="A49" s="252" t="s">
        <v>42</v>
      </c>
      <c r="B49" s="247">
        <v>41151</v>
      </c>
      <c r="C49" s="252" t="s">
        <v>385</v>
      </c>
      <c r="D49" s="252" t="s">
        <v>40</v>
      </c>
      <c r="E49" s="301" t="s">
        <v>479</v>
      </c>
      <c r="F49" s="301" t="s">
        <v>414</v>
      </c>
      <c r="G49" s="252" t="s">
        <v>30</v>
      </c>
      <c r="H49" s="252" t="s">
        <v>31</v>
      </c>
      <c r="I49" s="252" t="s">
        <v>41</v>
      </c>
      <c r="J49" s="30">
        <v>24</v>
      </c>
      <c r="K49" s="30">
        <v>24</v>
      </c>
    </row>
    <row r="50" spans="1:11" ht="12.75">
      <c r="A50" s="252" t="s">
        <v>42</v>
      </c>
      <c r="B50" s="247">
        <v>41151</v>
      </c>
      <c r="C50" s="252" t="s">
        <v>385</v>
      </c>
      <c r="D50" s="252" t="s">
        <v>40</v>
      </c>
      <c r="E50" s="301" t="s">
        <v>479</v>
      </c>
      <c r="F50" s="301" t="s">
        <v>349</v>
      </c>
      <c r="G50" s="252" t="s">
        <v>196</v>
      </c>
      <c r="H50" s="252" t="s">
        <v>33</v>
      </c>
      <c r="I50" s="252" t="s">
        <v>41</v>
      </c>
      <c r="J50" s="30">
        <v>26</v>
      </c>
      <c r="K50" s="30">
        <v>26</v>
      </c>
    </row>
    <row r="51" spans="1:11" ht="12.75">
      <c r="A51" s="252" t="s">
        <v>256</v>
      </c>
      <c r="B51" s="247">
        <v>41149</v>
      </c>
      <c r="C51" s="252" t="s">
        <v>257</v>
      </c>
      <c r="D51" s="252" t="s">
        <v>23</v>
      </c>
      <c r="E51" s="301" t="s">
        <v>479</v>
      </c>
      <c r="F51" s="301" t="s">
        <v>479</v>
      </c>
      <c r="G51" s="252" t="s">
        <v>30</v>
      </c>
      <c r="H51" s="252" t="s">
        <v>31</v>
      </c>
      <c r="I51" s="252" t="s">
        <v>34</v>
      </c>
      <c r="J51" s="30">
        <v>7.5</v>
      </c>
      <c r="K51" s="30">
        <v>8.5</v>
      </c>
    </row>
    <row r="52" spans="1:11" ht="12.75">
      <c r="A52" s="252" t="s">
        <v>256</v>
      </c>
      <c r="B52" s="247">
        <v>41149</v>
      </c>
      <c r="C52" s="252" t="s">
        <v>257</v>
      </c>
      <c r="D52" s="252" t="s">
        <v>23</v>
      </c>
      <c r="E52" s="301" t="s">
        <v>479</v>
      </c>
      <c r="F52" s="301" t="s">
        <v>479</v>
      </c>
      <c r="G52" s="252" t="s">
        <v>196</v>
      </c>
      <c r="H52" s="252" t="s">
        <v>31</v>
      </c>
      <c r="I52" s="252" t="s">
        <v>34</v>
      </c>
      <c r="J52" s="30">
        <v>12</v>
      </c>
      <c r="K52" s="30">
        <v>12</v>
      </c>
    </row>
    <row r="53" spans="1:11" ht="12.75">
      <c r="A53" s="252" t="s">
        <v>256</v>
      </c>
      <c r="B53" s="247">
        <v>41151</v>
      </c>
      <c r="C53" s="252" t="s">
        <v>257</v>
      </c>
      <c r="D53" s="252" t="s">
        <v>23</v>
      </c>
      <c r="E53" s="301" t="s">
        <v>479</v>
      </c>
      <c r="F53" s="301" t="s">
        <v>479</v>
      </c>
      <c r="G53" s="252" t="s">
        <v>30</v>
      </c>
      <c r="H53" s="301" t="s">
        <v>479</v>
      </c>
      <c r="I53" s="252" t="s">
        <v>34</v>
      </c>
      <c r="J53" s="30">
        <v>7.5</v>
      </c>
      <c r="K53" s="30">
        <v>8.5</v>
      </c>
    </row>
    <row r="54" spans="1:11" ht="12.75">
      <c r="A54" s="252" t="s">
        <v>36</v>
      </c>
      <c r="B54" s="247">
        <v>41149</v>
      </c>
      <c r="C54" s="252" t="s">
        <v>363</v>
      </c>
      <c r="D54" s="252" t="s">
        <v>29</v>
      </c>
      <c r="E54" s="301" t="s">
        <v>479</v>
      </c>
      <c r="F54" s="301" t="s">
        <v>291</v>
      </c>
      <c r="G54" s="252" t="s">
        <v>30</v>
      </c>
      <c r="H54" s="252" t="s">
        <v>31</v>
      </c>
      <c r="I54" s="252" t="s">
        <v>236</v>
      </c>
      <c r="J54" s="30">
        <v>28</v>
      </c>
      <c r="K54" s="30">
        <v>28</v>
      </c>
    </row>
    <row r="55" spans="1:11" ht="12.75">
      <c r="A55" s="252" t="s">
        <v>36</v>
      </c>
      <c r="B55" s="247">
        <v>41149</v>
      </c>
      <c r="C55" s="252" t="s">
        <v>293</v>
      </c>
      <c r="D55" s="252" t="s">
        <v>29</v>
      </c>
      <c r="E55" s="301" t="s">
        <v>479</v>
      </c>
      <c r="F55" s="301" t="s">
        <v>247</v>
      </c>
      <c r="G55" s="252" t="s">
        <v>30</v>
      </c>
      <c r="H55" s="252" t="s">
        <v>31</v>
      </c>
      <c r="I55" s="252" t="s">
        <v>236</v>
      </c>
      <c r="J55" s="30">
        <v>43</v>
      </c>
      <c r="K55" s="30">
        <v>43</v>
      </c>
    </row>
    <row r="56" spans="1:11" ht="12.75">
      <c r="A56" s="252" t="s">
        <v>36</v>
      </c>
      <c r="B56" s="247">
        <v>41149</v>
      </c>
      <c r="C56" s="252" t="s">
        <v>293</v>
      </c>
      <c r="D56" s="252" t="s">
        <v>29</v>
      </c>
      <c r="E56" s="301" t="s">
        <v>479</v>
      </c>
      <c r="F56" s="301" t="s">
        <v>238</v>
      </c>
      <c r="G56" s="252" t="s">
        <v>30</v>
      </c>
      <c r="H56" s="252" t="s">
        <v>31</v>
      </c>
      <c r="I56" s="252" t="s">
        <v>236</v>
      </c>
      <c r="J56" s="30">
        <v>30</v>
      </c>
      <c r="K56" s="30">
        <v>36</v>
      </c>
    </row>
    <row r="57" spans="1:11" ht="12.75">
      <c r="A57" s="252" t="s">
        <v>36</v>
      </c>
      <c r="B57" s="247">
        <v>41149</v>
      </c>
      <c r="C57" s="252" t="s">
        <v>261</v>
      </c>
      <c r="D57" s="252" t="s">
        <v>29</v>
      </c>
      <c r="E57" s="301" t="s">
        <v>479</v>
      </c>
      <c r="F57" s="301" t="s">
        <v>247</v>
      </c>
      <c r="G57" s="252" t="s">
        <v>30</v>
      </c>
      <c r="H57" s="252" t="s">
        <v>31</v>
      </c>
      <c r="I57" s="252" t="s">
        <v>236</v>
      </c>
      <c r="J57" s="30">
        <v>28</v>
      </c>
      <c r="K57" s="30">
        <v>32</v>
      </c>
    </row>
    <row r="58" spans="1:11" ht="12.75">
      <c r="A58" s="252" t="s">
        <v>36</v>
      </c>
      <c r="B58" s="247">
        <v>41149</v>
      </c>
      <c r="C58" s="252" t="s">
        <v>261</v>
      </c>
      <c r="D58" s="252" t="s">
        <v>29</v>
      </c>
      <c r="E58" s="301" t="s">
        <v>479</v>
      </c>
      <c r="F58" s="301" t="s">
        <v>364</v>
      </c>
      <c r="G58" s="252" t="s">
        <v>30</v>
      </c>
      <c r="H58" s="252" t="s">
        <v>31</v>
      </c>
      <c r="I58" s="252" t="s">
        <v>236</v>
      </c>
      <c r="J58" s="30">
        <v>26</v>
      </c>
      <c r="K58" s="30">
        <v>28</v>
      </c>
    </row>
    <row r="59" spans="1:11" ht="12.75">
      <c r="A59" s="252" t="s">
        <v>36</v>
      </c>
      <c r="B59" s="247">
        <v>41149</v>
      </c>
      <c r="C59" s="252" t="s">
        <v>261</v>
      </c>
      <c r="D59" s="252" t="s">
        <v>29</v>
      </c>
      <c r="E59" s="301" t="s">
        <v>479</v>
      </c>
      <c r="F59" s="301" t="s">
        <v>291</v>
      </c>
      <c r="G59" s="252" t="s">
        <v>30</v>
      </c>
      <c r="H59" s="252" t="s">
        <v>31</v>
      </c>
      <c r="I59" s="252" t="s">
        <v>236</v>
      </c>
      <c r="J59" s="30">
        <v>30</v>
      </c>
      <c r="K59" s="30">
        <v>34</v>
      </c>
    </row>
    <row r="60" spans="1:11" ht="12.75">
      <c r="A60" s="252" t="s">
        <v>36</v>
      </c>
      <c r="B60" s="247">
        <v>41149</v>
      </c>
      <c r="C60" s="252" t="s">
        <v>355</v>
      </c>
      <c r="D60" s="252" t="s">
        <v>29</v>
      </c>
      <c r="E60" s="301" t="s">
        <v>479</v>
      </c>
      <c r="F60" s="301" t="s">
        <v>291</v>
      </c>
      <c r="G60" s="252" t="s">
        <v>30</v>
      </c>
      <c r="H60" s="252" t="s">
        <v>31</v>
      </c>
      <c r="I60" s="252" t="s">
        <v>236</v>
      </c>
      <c r="J60" s="30">
        <v>28</v>
      </c>
      <c r="K60" s="30">
        <v>28</v>
      </c>
    </row>
    <row r="61" spans="1:11" ht="12.75">
      <c r="A61" s="252" t="s">
        <v>36</v>
      </c>
      <c r="B61" s="247">
        <v>41149</v>
      </c>
      <c r="C61" s="252" t="s">
        <v>258</v>
      </c>
      <c r="D61" s="252" t="s">
        <v>29</v>
      </c>
      <c r="E61" s="301" t="s">
        <v>479</v>
      </c>
      <c r="F61" s="301" t="s">
        <v>247</v>
      </c>
      <c r="G61" s="252" t="s">
        <v>30</v>
      </c>
      <c r="H61" s="252" t="s">
        <v>31</v>
      </c>
      <c r="I61" s="252" t="s">
        <v>236</v>
      </c>
      <c r="J61" s="30">
        <v>32</v>
      </c>
      <c r="K61" s="30">
        <v>34</v>
      </c>
    </row>
    <row r="62" spans="1:11" ht="12.75">
      <c r="A62" s="252" t="s">
        <v>36</v>
      </c>
      <c r="B62" s="247">
        <v>41149</v>
      </c>
      <c r="C62" s="252" t="s">
        <v>258</v>
      </c>
      <c r="D62" s="252" t="s">
        <v>29</v>
      </c>
      <c r="E62" s="301" t="s">
        <v>479</v>
      </c>
      <c r="F62" s="301" t="s">
        <v>364</v>
      </c>
      <c r="G62" s="252" t="s">
        <v>30</v>
      </c>
      <c r="H62" s="252" t="s">
        <v>31</v>
      </c>
      <c r="I62" s="252" t="s">
        <v>236</v>
      </c>
      <c r="J62" s="30">
        <v>28</v>
      </c>
      <c r="K62" s="30">
        <v>32</v>
      </c>
    </row>
    <row r="63" spans="1:12" ht="12.75">
      <c r="A63" s="252" t="s">
        <v>36</v>
      </c>
      <c r="B63" s="247">
        <v>41149</v>
      </c>
      <c r="C63" s="252" t="s">
        <v>258</v>
      </c>
      <c r="D63" s="252" t="s">
        <v>29</v>
      </c>
      <c r="E63" s="301" t="s">
        <v>479</v>
      </c>
      <c r="F63" s="301" t="s">
        <v>248</v>
      </c>
      <c r="G63" s="252" t="s">
        <v>30</v>
      </c>
      <c r="H63" s="252" t="s">
        <v>31</v>
      </c>
      <c r="I63" s="252" t="s">
        <v>236</v>
      </c>
      <c r="J63" s="30">
        <v>35</v>
      </c>
      <c r="K63" s="30">
        <v>38</v>
      </c>
      <c r="L63" s="5"/>
    </row>
    <row r="64" spans="1:12" ht="12.75">
      <c r="A64" s="252" t="s">
        <v>36</v>
      </c>
      <c r="B64" s="247">
        <v>41149</v>
      </c>
      <c r="C64" s="252" t="s">
        <v>258</v>
      </c>
      <c r="D64" s="252" t="s">
        <v>29</v>
      </c>
      <c r="E64" s="301" t="s">
        <v>479</v>
      </c>
      <c r="F64" s="301" t="s">
        <v>291</v>
      </c>
      <c r="G64" s="252" t="s">
        <v>30</v>
      </c>
      <c r="H64" s="252" t="s">
        <v>31</v>
      </c>
      <c r="I64" s="252" t="s">
        <v>236</v>
      </c>
      <c r="J64" s="30">
        <v>34</v>
      </c>
      <c r="K64" s="30">
        <v>36</v>
      </c>
      <c r="L64" s="14"/>
    </row>
    <row r="65" spans="1:12" ht="11.25" customHeight="1">
      <c r="A65" s="252" t="s">
        <v>36</v>
      </c>
      <c r="B65" s="247">
        <v>41149</v>
      </c>
      <c r="C65" s="252" t="s">
        <v>363</v>
      </c>
      <c r="D65" s="252" t="s">
        <v>29</v>
      </c>
      <c r="E65" s="301" t="s">
        <v>235</v>
      </c>
      <c r="F65" s="301" t="s">
        <v>351</v>
      </c>
      <c r="G65" s="252" t="s">
        <v>196</v>
      </c>
      <c r="H65" s="252" t="s">
        <v>31</v>
      </c>
      <c r="I65" s="252" t="s">
        <v>236</v>
      </c>
      <c r="J65" s="30">
        <v>49</v>
      </c>
      <c r="K65" s="30">
        <v>49</v>
      </c>
      <c r="L65" s="5"/>
    </row>
    <row r="66" spans="1:12" ht="12.75" customHeight="1">
      <c r="A66" s="252" t="s">
        <v>36</v>
      </c>
      <c r="B66" s="247">
        <v>41149</v>
      </c>
      <c r="C66" s="252" t="s">
        <v>355</v>
      </c>
      <c r="D66" s="252" t="s">
        <v>29</v>
      </c>
      <c r="E66" s="301" t="s">
        <v>235</v>
      </c>
      <c r="F66" s="301" t="s">
        <v>351</v>
      </c>
      <c r="G66" s="252" t="s">
        <v>196</v>
      </c>
      <c r="H66" s="252" t="s">
        <v>31</v>
      </c>
      <c r="I66" s="252" t="s">
        <v>236</v>
      </c>
      <c r="J66" s="30">
        <v>49</v>
      </c>
      <c r="K66" s="30">
        <v>49</v>
      </c>
      <c r="L66" s="14"/>
    </row>
    <row r="67" spans="1:12" ht="12.75" customHeight="1">
      <c r="A67" s="252" t="s">
        <v>36</v>
      </c>
      <c r="B67" s="247">
        <v>41151</v>
      </c>
      <c r="C67" s="252" t="s">
        <v>363</v>
      </c>
      <c r="D67" s="252" t="s">
        <v>29</v>
      </c>
      <c r="E67" s="301" t="s">
        <v>479</v>
      </c>
      <c r="F67" s="301" t="s">
        <v>291</v>
      </c>
      <c r="G67" s="252" t="s">
        <v>30</v>
      </c>
      <c r="H67" s="252" t="s">
        <v>31</v>
      </c>
      <c r="I67" s="252" t="s">
        <v>236</v>
      </c>
      <c r="J67" s="30">
        <v>28</v>
      </c>
      <c r="K67" s="30">
        <v>28</v>
      </c>
      <c r="L67" s="14"/>
    </row>
    <row r="68" spans="1:12" ht="12.75" customHeight="1">
      <c r="A68" s="252" t="s">
        <v>36</v>
      </c>
      <c r="B68" s="247">
        <v>41151</v>
      </c>
      <c r="C68" s="252" t="s">
        <v>293</v>
      </c>
      <c r="D68" s="252" t="s">
        <v>29</v>
      </c>
      <c r="E68" s="301" t="s">
        <v>479</v>
      </c>
      <c r="F68" s="301" t="s">
        <v>247</v>
      </c>
      <c r="G68" s="252" t="s">
        <v>30</v>
      </c>
      <c r="H68" s="252" t="s">
        <v>31</v>
      </c>
      <c r="I68" s="252" t="s">
        <v>236</v>
      </c>
      <c r="J68" s="30">
        <v>43</v>
      </c>
      <c r="K68" s="30">
        <v>43</v>
      </c>
      <c r="L68" s="14"/>
    </row>
    <row r="69" spans="1:11" ht="12.75">
      <c r="A69" s="252" t="s">
        <v>36</v>
      </c>
      <c r="B69" s="247">
        <v>41151</v>
      </c>
      <c r="C69" s="252" t="s">
        <v>293</v>
      </c>
      <c r="D69" s="252" t="s">
        <v>29</v>
      </c>
      <c r="E69" s="301" t="s">
        <v>479</v>
      </c>
      <c r="F69" s="301" t="s">
        <v>238</v>
      </c>
      <c r="G69" s="252" t="s">
        <v>30</v>
      </c>
      <c r="H69" s="252" t="s">
        <v>31</v>
      </c>
      <c r="I69" s="252" t="s">
        <v>236</v>
      </c>
      <c r="J69" s="30">
        <v>30</v>
      </c>
      <c r="K69" s="30">
        <v>36</v>
      </c>
    </row>
    <row r="70" spans="1:11" ht="12.75">
      <c r="A70" s="252" t="s">
        <v>36</v>
      </c>
      <c r="B70" s="247">
        <v>41151</v>
      </c>
      <c r="C70" s="252" t="s">
        <v>261</v>
      </c>
      <c r="D70" s="252" t="s">
        <v>29</v>
      </c>
      <c r="E70" s="301" t="s">
        <v>479</v>
      </c>
      <c r="F70" s="301" t="s">
        <v>247</v>
      </c>
      <c r="G70" s="252" t="s">
        <v>30</v>
      </c>
      <c r="H70" s="252" t="s">
        <v>31</v>
      </c>
      <c r="I70" s="252" t="s">
        <v>236</v>
      </c>
      <c r="J70" s="30">
        <v>28</v>
      </c>
      <c r="K70" s="30">
        <v>32</v>
      </c>
    </row>
    <row r="71" spans="1:11" ht="12.75">
      <c r="A71" s="252" t="s">
        <v>36</v>
      </c>
      <c r="B71" s="247">
        <v>41151</v>
      </c>
      <c r="C71" s="252" t="s">
        <v>261</v>
      </c>
      <c r="D71" s="252" t="s">
        <v>29</v>
      </c>
      <c r="E71" s="301" t="s">
        <v>479</v>
      </c>
      <c r="F71" s="301" t="s">
        <v>364</v>
      </c>
      <c r="G71" s="252" t="s">
        <v>30</v>
      </c>
      <c r="H71" s="252" t="s">
        <v>31</v>
      </c>
      <c r="I71" s="252" t="s">
        <v>236</v>
      </c>
      <c r="J71" s="30">
        <v>26</v>
      </c>
      <c r="K71" s="30">
        <v>28</v>
      </c>
    </row>
    <row r="72" spans="1:11" ht="12.75">
      <c r="A72" s="252" t="s">
        <v>36</v>
      </c>
      <c r="B72" s="247">
        <v>41151</v>
      </c>
      <c r="C72" s="252" t="s">
        <v>261</v>
      </c>
      <c r="D72" s="252" t="s">
        <v>29</v>
      </c>
      <c r="E72" s="301" t="s">
        <v>479</v>
      </c>
      <c r="F72" s="301" t="s">
        <v>291</v>
      </c>
      <c r="G72" s="252" t="s">
        <v>30</v>
      </c>
      <c r="H72" s="252" t="s">
        <v>31</v>
      </c>
      <c r="I72" s="252" t="s">
        <v>236</v>
      </c>
      <c r="J72" s="30">
        <v>30</v>
      </c>
      <c r="K72" s="30">
        <v>34</v>
      </c>
    </row>
    <row r="73" spans="1:11" ht="12.75">
      <c r="A73" s="252" t="s">
        <v>36</v>
      </c>
      <c r="B73" s="247">
        <v>41151</v>
      </c>
      <c r="C73" s="252" t="s">
        <v>355</v>
      </c>
      <c r="D73" s="252" t="s">
        <v>29</v>
      </c>
      <c r="E73" s="301" t="s">
        <v>479</v>
      </c>
      <c r="F73" s="301" t="s">
        <v>291</v>
      </c>
      <c r="G73" s="252" t="s">
        <v>30</v>
      </c>
      <c r="H73" s="252" t="s">
        <v>31</v>
      </c>
      <c r="I73" s="252" t="s">
        <v>236</v>
      </c>
      <c r="J73" s="30">
        <v>28</v>
      </c>
      <c r="K73" s="30">
        <v>28</v>
      </c>
    </row>
    <row r="74" spans="1:11" ht="12.75">
      <c r="A74" s="252" t="s">
        <v>36</v>
      </c>
      <c r="B74" s="247">
        <v>41151</v>
      </c>
      <c r="C74" s="252" t="s">
        <v>258</v>
      </c>
      <c r="D74" s="252" t="s">
        <v>29</v>
      </c>
      <c r="E74" s="301" t="s">
        <v>479</v>
      </c>
      <c r="F74" s="301" t="s">
        <v>247</v>
      </c>
      <c r="G74" s="252" t="s">
        <v>30</v>
      </c>
      <c r="H74" s="252" t="s">
        <v>31</v>
      </c>
      <c r="I74" s="252" t="s">
        <v>236</v>
      </c>
      <c r="J74" s="30">
        <v>32</v>
      </c>
      <c r="K74" s="30">
        <v>34</v>
      </c>
    </row>
    <row r="75" spans="1:11" ht="12.75">
      <c r="A75" s="252" t="s">
        <v>36</v>
      </c>
      <c r="B75" s="247">
        <v>41151</v>
      </c>
      <c r="C75" s="252" t="s">
        <v>258</v>
      </c>
      <c r="D75" s="252" t="s">
        <v>29</v>
      </c>
      <c r="E75" s="301" t="s">
        <v>479</v>
      </c>
      <c r="F75" s="301" t="s">
        <v>364</v>
      </c>
      <c r="G75" s="252" t="s">
        <v>30</v>
      </c>
      <c r="H75" s="252" t="s">
        <v>31</v>
      </c>
      <c r="I75" s="252" t="s">
        <v>236</v>
      </c>
      <c r="J75" s="30">
        <v>28</v>
      </c>
      <c r="K75" s="30">
        <v>32</v>
      </c>
    </row>
    <row r="76" spans="1:11" ht="12.75">
      <c r="A76" s="252" t="s">
        <v>36</v>
      </c>
      <c r="B76" s="247">
        <v>41151</v>
      </c>
      <c r="C76" s="252" t="s">
        <v>258</v>
      </c>
      <c r="D76" s="252" t="s">
        <v>29</v>
      </c>
      <c r="E76" s="301" t="s">
        <v>479</v>
      </c>
      <c r="F76" s="301" t="s">
        <v>248</v>
      </c>
      <c r="G76" s="252" t="s">
        <v>30</v>
      </c>
      <c r="H76" s="252" t="s">
        <v>31</v>
      </c>
      <c r="I76" s="252" t="s">
        <v>236</v>
      </c>
      <c r="J76" s="30">
        <v>35</v>
      </c>
      <c r="K76" s="30">
        <v>38</v>
      </c>
    </row>
    <row r="77" spans="1:11" ht="12.75">
      <c r="A77" s="252" t="s">
        <v>36</v>
      </c>
      <c r="B77" s="247">
        <v>41151</v>
      </c>
      <c r="C77" s="252" t="s">
        <v>258</v>
      </c>
      <c r="D77" s="252" t="s">
        <v>29</v>
      </c>
      <c r="E77" s="301" t="s">
        <v>479</v>
      </c>
      <c r="F77" s="301" t="s">
        <v>291</v>
      </c>
      <c r="G77" s="252" t="s">
        <v>30</v>
      </c>
      <c r="H77" s="252" t="s">
        <v>31</v>
      </c>
      <c r="I77" s="252" t="s">
        <v>236</v>
      </c>
      <c r="J77" s="30">
        <v>34</v>
      </c>
      <c r="K77" s="30">
        <v>36</v>
      </c>
    </row>
    <row r="78" spans="1:11" ht="12.75">
      <c r="A78" s="252" t="s">
        <v>36</v>
      </c>
      <c r="B78" s="247">
        <v>41151</v>
      </c>
      <c r="C78" s="252" t="s">
        <v>363</v>
      </c>
      <c r="D78" s="252" t="s">
        <v>29</v>
      </c>
      <c r="E78" s="301" t="s">
        <v>235</v>
      </c>
      <c r="F78" s="301" t="s">
        <v>351</v>
      </c>
      <c r="G78" s="252" t="s">
        <v>196</v>
      </c>
      <c r="H78" s="252" t="s">
        <v>31</v>
      </c>
      <c r="I78" s="252" t="s">
        <v>236</v>
      </c>
      <c r="J78" s="30">
        <v>36</v>
      </c>
      <c r="K78" s="30">
        <v>36</v>
      </c>
    </row>
    <row r="79" spans="1:11" ht="12.75">
      <c r="A79" s="252" t="s">
        <v>36</v>
      </c>
      <c r="B79" s="247">
        <v>41151</v>
      </c>
      <c r="C79" s="252" t="s">
        <v>355</v>
      </c>
      <c r="D79" s="252" t="s">
        <v>29</v>
      </c>
      <c r="E79" s="301" t="s">
        <v>235</v>
      </c>
      <c r="F79" s="301" t="s">
        <v>351</v>
      </c>
      <c r="G79" s="252" t="s">
        <v>196</v>
      </c>
      <c r="H79" s="252" t="s">
        <v>31</v>
      </c>
      <c r="I79" s="252" t="s">
        <v>236</v>
      </c>
      <c r="J79" s="30">
        <v>36</v>
      </c>
      <c r="K79" s="30">
        <v>36</v>
      </c>
    </row>
    <row r="80" spans="1:11" ht="12.75">
      <c r="A80" s="302" t="s">
        <v>477</v>
      </c>
      <c r="B80" s="247">
        <v>41149</v>
      </c>
      <c r="C80" s="300" t="s">
        <v>479</v>
      </c>
      <c r="D80" s="302" t="s">
        <v>481</v>
      </c>
      <c r="E80" s="301" t="s">
        <v>479</v>
      </c>
      <c r="F80" s="301" t="s">
        <v>439</v>
      </c>
      <c r="G80" s="252" t="s">
        <v>196</v>
      </c>
      <c r="H80" s="302" t="s">
        <v>480</v>
      </c>
      <c r="I80" s="252" t="s">
        <v>34</v>
      </c>
      <c r="J80" s="30">
        <v>40</v>
      </c>
      <c r="K80" s="30">
        <v>42</v>
      </c>
    </row>
    <row r="81" spans="1:11" ht="12.75">
      <c r="A81" s="302" t="s">
        <v>477</v>
      </c>
      <c r="B81" s="247">
        <v>41151</v>
      </c>
      <c r="C81" s="300" t="s">
        <v>479</v>
      </c>
      <c r="D81" s="302" t="s">
        <v>481</v>
      </c>
      <c r="E81" s="301" t="s">
        <v>479</v>
      </c>
      <c r="F81" s="301" t="s">
        <v>439</v>
      </c>
      <c r="G81" s="252" t="s">
        <v>196</v>
      </c>
      <c r="H81" s="302" t="s">
        <v>480</v>
      </c>
      <c r="I81" s="252" t="s">
        <v>34</v>
      </c>
      <c r="J81" s="30">
        <v>40</v>
      </c>
      <c r="K81" s="30">
        <v>42</v>
      </c>
    </row>
    <row r="82" spans="1:11" ht="12.75">
      <c r="A82" s="252" t="s">
        <v>89</v>
      </c>
      <c r="B82" s="247">
        <v>41149</v>
      </c>
      <c r="C82" s="252" t="s">
        <v>440</v>
      </c>
      <c r="D82" s="252" t="s">
        <v>383</v>
      </c>
      <c r="E82" s="301" t="s">
        <v>479</v>
      </c>
      <c r="F82" s="301" t="s">
        <v>388</v>
      </c>
      <c r="G82" s="252" t="s">
        <v>196</v>
      </c>
      <c r="H82" s="252" t="s">
        <v>33</v>
      </c>
      <c r="I82" s="252" t="s">
        <v>387</v>
      </c>
      <c r="J82" s="30">
        <v>33</v>
      </c>
      <c r="K82" s="30">
        <v>34</v>
      </c>
    </row>
    <row r="83" spans="1:11" ht="12.75">
      <c r="A83" s="252" t="s">
        <v>89</v>
      </c>
      <c r="B83" s="247">
        <v>41149</v>
      </c>
      <c r="C83" s="252" t="s">
        <v>352</v>
      </c>
      <c r="D83" s="252" t="s">
        <v>383</v>
      </c>
      <c r="E83" s="301" t="s">
        <v>479</v>
      </c>
      <c r="F83" s="301" t="s">
        <v>388</v>
      </c>
      <c r="G83" s="252" t="s">
        <v>196</v>
      </c>
      <c r="H83" s="252" t="s">
        <v>33</v>
      </c>
      <c r="I83" s="252" t="s">
        <v>387</v>
      </c>
      <c r="J83" s="30">
        <v>27.5</v>
      </c>
      <c r="K83" s="30">
        <v>30</v>
      </c>
    </row>
    <row r="84" spans="1:12" ht="12.75">
      <c r="A84" s="252" t="s">
        <v>89</v>
      </c>
      <c r="B84" s="247">
        <v>41149</v>
      </c>
      <c r="C84" s="252" t="s">
        <v>352</v>
      </c>
      <c r="D84" s="252" t="s">
        <v>383</v>
      </c>
      <c r="E84" s="301" t="s">
        <v>479</v>
      </c>
      <c r="F84" s="301" t="s">
        <v>348</v>
      </c>
      <c r="G84" s="252" t="s">
        <v>196</v>
      </c>
      <c r="H84" s="252" t="s">
        <v>33</v>
      </c>
      <c r="I84" s="252" t="s">
        <v>387</v>
      </c>
      <c r="J84" s="30">
        <v>25.5</v>
      </c>
      <c r="K84" s="30">
        <v>26.5</v>
      </c>
      <c r="L84" s="5"/>
    </row>
    <row r="85" spans="1:11" ht="12.75">
      <c r="A85" s="252" t="s">
        <v>89</v>
      </c>
      <c r="B85" s="247">
        <v>41149</v>
      </c>
      <c r="C85" s="252" t="s">
        <v>352</v>
      </c>
      <c r="D85" s="252" t="s">
        <v>29</v>
      </c>
      <c r="E85" s="301" t="s">
        <v>479</v>
      </c>
      <c r="F85" s="301" t="s">
        <v>410</v>
      </c>
      <c r="G85" s="252" t="s">
        <v>30</v>
      </c>
      <c r="H85" s="252" t="s">
        <v>197</v>
      </c>
      <c r="I85" s="252" t="s">
        <v>43</v>
      </c>
      <c r="J85" s="30">
        <v>20</v>
      </c>
      <c r="K85" s="30">
        <v>22</v>
      </c>
    </row>
    <row r="86" spans="1:11" ht="12.75">
      <c r="A86" s="252" t="s">
        <v>89</v>
      </c>
      <c r="B86" s="247">
        <v>41149</v>
      </c>
      <c r="C86" s="252" t="s">
        <v>352</v>
      </c>
      <c r="D86" s="252" t="s">
        <v>29</v>
      </c>
      <c r="E86" s="301" t="s">
        <v>479</v>
      </c>
      <c r="F86" s="301" t="s">
        <v>441</v>
      </c>
      <c r="G86" s="252" t="s">
        <v>30</v>
      </c>
      <c r="H86" s="252" t="s">
        <v>197</v>
      </c>
      <c r="I86" s="252" t="s">
        <v>43</v>
      </c>
      <c r="J86" s="30">
        <v>21</v>
      </c>
      <c r="K86" s="30">
        <v>22</v>
      </c>
    </row>
    <row r="87" spans="1:11" ht="12.75">
      <c r="A87" s="252" t="s">
        <v>89</v>
      </c>
      <c r="B87" s="247">
        <v>41149</v>
      </c>
      <c r="C87" s="252" t="s">
        <v>352</v>
      </c>
      <c r="D87" s="252" t="s">
        <v>29</v>
      </c>
      <c r="E87" s="301" t="s">
        <v>479</v>
      </c>
      <c r="F87" s="301" t="s">
        <v>410</v>
      </c>
      <c r="G87" s="252" t="s">
        <v>196</v>
      </c>
      <c r="H87" s="252" t="s">
        <v>33</v>
      </c>
      <c r="I87" s="252" t="s">
        <v>43</v>
      </c>
      <c r="J87" s="30">
        <v>23</v>
      </c>
      <c r="K87" s="30">
        <v>24</v>
      </c>
    </row>
    <row r="88" spans="1:11" ht="12.75">
      <c r="A88" s="252" t="s">
        <v>89</v>
      </c>
      <c r="B88" s="247">
        <v>41151</v>
      </c>
      <c r="C88" s="252" t="s">
        <v>440</v>
      </c>
      <c r="D88" s="252" t="s">
        <v>383</v>
      </c>
      <c r="E88" s="301" t="s">
        <v>479</v>
      </c>
      <c r="F88" s="301" t="s">
        <v>388</v>
      </c>
      <c r="G88" s="252" t="s">
        <v>196</v>
      </c>
      <c r="H88" s="252" t="s">
        <v>33</v>
      </c>
      <c r="I88" s="252" t="s">
        <v>43</v>
      </c>
      <c r="J88" s="30">
        <v>33</v>
      </c>
      <c r="K88" s="30">
        <v>34</v>
      </c>
    </row>
    <row r="89" spans="1:11" ht="12.75">
      <c r="A89" s="252" t="s">
        <v>89</v>
      </c>
      <c r="B89" s="247">
        <v>41151</v>
      </c>
      <c r="C89" s="252" t="s">
        <v>352</v>
      </c>
      <c r="D89" s="252" t="s">
        <v>383</v>
      </c>
      <c r="E89" s="301" t="s">
        <v>479</v>
      </c>
      <c r="F89" s="301" t="s">
        <v>388</v>
      </c>
      <c r="G89" s="252" t="s">
        <v>196</v>
      </c>
      <c r="H89" s="252" t="s">
        <v>33</v>
      </c>
      <c r="I89" s="252" t="s">
        <v>387</v>
      </c>
      <c r="J89" s="30">
        <v>27.5</v>
      </c>
      <c r="K89" s="30">
        <v>30</v>
      </c>
    </row>
    <row r="90" spans="1:11" ht="12.75">
      <c r="A90" s="252" t="s">
        <v>89</v>
      </c>
      <c r="B90" s="247">
        <v>41151</v>
      </c>
      <c r="C90" s="252" t="s">
        <v>352</v>
      </c>
      <c r="D90" s="252" t="s">
        <v>383</v>
      </c>
      <c r="E90" s="301" t="s">
        <v>479</v>
      </c>
      <c r="F90" s="301" t="s">
        <v>348</v>
      </c>
      <c r="G90" s="252" t="s">
        <v>196</v>
      </c>
      <c r="H90" s="252" t="s">
        <v>33</v>
      </c>
      <c r="I90" s="252" t="s">
        <v>387</v>
      </c>
      <c r="J90" s="30">
        <v>25.5</v>
      </c>
      <c r="K90" s="30">
        <v>26.5</v>
      </c>
    </row>
    <row r="91" spans="1:11" ht="12.75">
      <c r="A91" s="252" t="s">
        <v>89</v>
      </c>
      <c r="B91" s="247">
        <v>41151</v>
      </c>
      <c r="C91" s="252" t="s">
        <v>352</v>
      </c>
      <c r="D91" s="252" t="s">
        <v>29</v>
      </c>
      <c r="E91" s="301" t="s">
        <v>479</v>
      </c>
      <c r="F91" s="301" t="s">
        <v>410</v>
      </c>
      <c r="G91" s="252" t="s">
        <v>196</v>
      </c>
      <c r="H91" s="252" t="s">
        <v>33</v>
      </c>
      <c r="I91" s="252" t="s">
        <v>43</v>
      </c>
      <c r="J91" s="30">
        <v>23</v>
      </c>
      <c r="K91" s="30">
        <v>24</v>
      </c>
    </row>
    <row r="92" spans="1:11" ht="12.75">
      <c r="A92" s="252" t="s">
        <v>50</v>
      </c>
      <c r="B92" s="247">
        <v>41149</v>
      </c>
      <c r="C92" s="252" t="s">
        <v>389</v>
      </c>
      <c r="D92" s="252" t="s">
        <v>40</v>
      </c>
      <c r="E92" s="301" t="s">
        <v>479</v>
      </c>
      <c r="F92" s="301" t="s">
        <v>386</v>
      </c>
      <c r="G92" s="252" t="s">
        <v>30</v>
      </c>
      <c r="H92" s="252" t="s">
        <v>31</v>
      </c>
      <c r="I92" s="252" t="s">
        <v>390</v>
      </c>
      <c r="J92" s="30">
        <v>28.5</v>
      </c>
      <c r="K92" s="30">
        <v>28.5</v>
      </c>
    </row>
    <row r="93" spans="1:11" ht="12.75">
      <c r="A93" s="252" t="s">
        <v>50</v>
      </c>
      <c r="B93" s="247">
        <v>41151</v>
      </c>
      <c r="C93" s="252" t="s">
        <v>389</v>
      </c>
      <c r="D93" s="252" t="s">
        <v>29</v>
      </c>
      <c r="E93" s="301" t="s">
        <v>479</v>
      </c>
      <c r="F93" s="301" t="s">
        <v>386</v>
      </c>
      <c r="G93" s="252" t="s">
        <v>30</v>
      </c>
      <c r="H93" s="252" t="s">
        <v>31</v>
      </c>
      <c r="I93" s="252" t="s">
        <v>390</v>
      </c>
      <c r="J93" s="30">
        <v>28.5</v>
      </c>
      <c r="K93" s="30">
        <v>28.5</v>
      </c>
    </row>
    <row r="94" spans="1:11" ht="12.75">
      <c r="A94" s="252" t="s">
        <v>50</v>
      </c>
      <c r="B94" s="247">
        <v>41151</v>
      </c>
      <c r="C94" s="252" t="s">
        <v>389</v>
      </c>
      <c r="D94" s="252" t="s">
        <v>40</v>
      </c>
      <c r="E94" s="301" t="s">
        <v>479</v>
      </c>
      <c r="F94" s="301" t="s">
        <v>412</v>
      </c>
      <c r="G94" s="252" t="s">
        <v>196</v>
      </c>
      <c r="H94" s="252" t="s">
        <v>33</v>
      </c>
      <c r="I94" s="252" t="s">
        <v>390</v>
      </c>
      <c r="J94" s="30">
        <v>24</v>
      </c>
      <c r="K94" s="30">
        <v>24</v>
      </c>
    </row>
    <row r="95" spans="1:11" ht="12.75">
      <c r="A95" s="252" t="s">
        <v>259</v>
      </c>
      <c r="B95" s="247">
        <v>41149</v>
      </c>
      <c r="C95" s="252" t="s">
        <v>365</v>
      </c>
      <c r="D95" s="252" t="s">
        <v>23</v>
      </c>
      <c r="E95" s="301" t="s">
        <v>479</v>
      </c>
      <c r="F95" s="331" t="s">
        <v>442</v>
      </c>
      <c r="G95" s="252" t="s">
        <v>30</v>
      </c>
      <c r="H95" s="252" t="s">
        <v>197</v>
      </c>
      <c r="I95" s="252" t="s">
        <v>260</v>
      </c>
      <c r="J95" s="30">
        <v>16</v>
      </c>
      <c r="K95" s="30">
        <v>17</v>
      </c>
    </row>
    <row r="96" spans="1:11" ht="12.75">
      <c r="A96" s="252" t="s">
        <v>259</v>
      </c>
      <c r="B96" s="247">
        <v>41151</v>
      </c>
      <c r="C96" s="252" t="s">
        <v>365</v>
      </c>
      <c r="D96" s="252" t="s">
        <v>23</v>
      </c>
      <c r="E96" s="301" t="s">
        <v>479</v>
      </c>
      <c r="F96" s="331" t="s">
        <v>442</v>
      </c>
      <c r="G96" s="252" t="s">
        <v>30</v>
      </c>
      <c r="H96" s="252" t="s">
        <v>197</v>
      </c>
      <c r="I96" s="252" t="s">
        <v>260</v>
      </c>
      <c r="J96" s="30">
        <v>16</v>
      </c>
      <c r="K96" s="30">
        <v>17</v>
      </c>
    </row>
    <row r="97" spans="1:11" ht="12.75">
      <c r="A97" s="252" t="s">
        <v>245</v>
      </c>
      <c r="B97" s="247">
        <v>41149</v>
      </c>
      <c r="C97" s="300" t="s">
        <v>479</v>
      </c>
      <c r="D97" s="252" t="s">
        <v>345</v>
      </c>
      <c r="E97" s="301" t="s">
        <v>479</v>
      </c>
      <c r="F97" s="301" t="s">
        <v>346</v>
      </c>
      <c r="G97" s="252" t="s">
        <v>196</v>
      </c>
      <c r="H97" s="302" t="s">
        <v>480</v>
      </c>
      <c r="I97" s="252" t="s">
        <v>246</v>
      </c>
      <c r="J97" s="30">
        <v>13.5</v>
      </c>
      <c r="K97" s="30">
        <v>14</v>
      </c>
    </row>
    <row r="98" spans="1:11" ht="12.75">
      <c r="A98" s="252" t="s">
        <v>245</v>
      </c>
      <c r="B98" s="247">
        <v>41151</v>
      </c>
      <c r="C98" s="300" t="s">
        <v>479</v>
      </c>
      <c r="D98" s="252" t="s">
        <v>345</v>
      </c>
      <c r="E98" s="301" t="s">
        <v>479</v>
      </c>
      <c r="F98" s="301" t="s">
        <v>346</v>
      </c>
      <c r="G98" s="252" t="s">
        <v>196</v>
      </c>
      <c r="H98" s="302" t="s">
        <v>480</v>
      </c>
      <c r="I98" s="252" t="s">
        <v>246</v>
      </c>
      <c r="J98" s="30">
        <v>13.5</v>
      </c>
      <c r="K98" s="30">
        <v>14</v>
      </c>
    </row>
    <row r="99" spans="1:11" ht="12.75">
      <c r="A99" s="252"/>
      <c r="B99" s="251"/>
      <c r="C99" s="252"/>
      <c r="D99" s="252"/>
      <c r="E99" s="252"/>
      <c r="F99" s="252"/>
      <c r="G99" s="252"/>
      <c r="H99" s="252"/>
      <c r="I99" s="252"/>
      <c r="J99" s="251"/>
      <c r="K99" s="251"/>
    </row>
    <row r="100" spans="1:11" ht="12.75">
      <c r="A100" s="302" t="s">
        <v>478</v>
      </c>
      <c r="B100" s="251"/>
      <c r="C100" s="252"/>
      <c r="D100" s="252"/>
      <c r="E100" s="252"/>
      <c r="F100" s="252"/>
      <c r="G100" s="252"/>
      <c r="H100" s="252"/>
      <c r="I100" s="252"/>
      <c r="J100" s="251"/>
      <c r="K100" s="251"/>
    </row>
    <row r="101" spans="1:11" ht="12.75">
      <c r="A101" s="252" t="s">
        <v>366</v>
      </c>
      <c r="B101" s="251"/>
      <c r="C101" s="252"/>
      <c r="D101" s="252"/>
      <c r="E101" s="252"/>
      <c r="F101" s="252"/>
      <c r="G101" s="252"/>
      <c r="H101" s="252"/>
      <c r="I101" s="252"/>
      <c r="J101" s="251"/>
      <c r="K101" s="251"/>
    </row>
    <row r="102" spans="1:11" ht="12.75">
      <c r="A102" s="15"/>
      <c r="B102" s="15"/>
      <c r="C102" s="15"/>
      <c r="D102" s="15"/>
      <c r="E102" s="15"/>
      <c r="F102" s="15"/>
      <c r="G102" s="15"/>
      <c r="H102" s="15"/>
      <c r="I102" s="15"/>
      <c r="J102" s="15"/>
      <c r="K102" s="15"/>
    </row>
    <row r="103" spans="1:11" ht="12.75">
      <c r="A103" s="15"/>
      <c r="B103" s="15"/>
      <c r="C103" s="15"/>
      <c r="D103" s="15"/>
      <c r="E103" s="15"/>
      <c r="F103" s="15"/>
      <c r="G103" s="15"/>
      <c r="H103" s="15"/>
      <c r="I103" s="15"/>
      <c r="J103" s="15"/>
      <c r="K103" s="15"/>
    </row>
    <row r="104" spans="1:11" ht="12.75">
      <c r="A104" s="15"/>
      <c r="B104" s="15"/>
      <c r="C104" s="15"/>
      <c r="D104" s="15"/>
      <c r="E104" s="15"/>
      <c r="F104" s="15"/>
      <c r="G104" s="15"/>
      <c r="H104" s="15"/>
      <c r="I104" s="15"/>
      <c r="J104" s="15"/>
      <c r="K104" s="15"/>
    </row>
    <row r="105" spans="1:11" ht="12.75">
      <c r="A105" s="15"/>
      <c r="B105" s="75"/>
      <c r="C105" s="15"/>
      <c r="D105" s="15"/>
      <c r="E105" s="15"/>
      <c r="F105" s="15"/>
      <c r="G105" s="15"/>
      <c r="H105" s="15"/>
      <c r="I105" s="15"/>
      <c r="J105" s="76"/>
      <c r="K105" s="15"/>
    </row>
    <row r="106" spans="1:11" ht="12.75">
      <c r="A106" s="15"/>
      <c r="B106" s="75"/>
      <c r="C106" s="15"/>
      <c r="D106" s="15"/>
      <c r="E106" s="15"/>
      <c r="F106" s="15"/>
      <c r="G106" s="15"/>
      <c r="H106" s="15"/>
      <c r="I106" s="15"/>
      <c r="J106" s="76"/>
      <c r="K106" s="15"/>
    </row>
    <row r="107" spans="1:11" ht="12.75">
      <c r="A107" s="15"/>
      <c r="B107" s="75"/>
      <c r="C107" s="15"/>
      <c r="D107" s="15"/>
      <c r="E107" s="15"/>
      <c r="F107" s="15"/>
      <c r="G107" s="15"/>
      <c r="H107" s="15"/>
      <c r="I107" s="15"/>
      <c r="J107" s="76"/>
      <c r="K107" s="15"/>
    </row>
    <row r="108" spans="1:11" ht="12.75">
      <c r="A108" s="15"/>
      <c r="B108" s="75"/>
      <c r="C108" s="15"/>
      <c r="D108" s="15"/>
      <c r="E108" s="15"/>
      <c r="F108" s="15"/>
      <c r="G108" s="15"/>
      <c r="H108" s="15"/>
      <c r="I108" s="15"/>
      <c r="J108" s="76"/>
      <c r="K108" s="15"/>
    </row>
    <row r="109" spans="1:11" ht="12.75">
      <c r="A109" s="15"/>
      <c r="B109" s="75"/>
      <c r="C109" s="15"/>
      <c r="D109" s="15"/>
      <c r="E109" s="15"/>
      <c r="F109" s="15"/>
      <c r="G109" s="15"/>
      <c r="H109" s="15"/>
      <c r="I109" s="15"/>
      <c r="J109" s="76"/>
      <c r="K109" s="15"/>
    </row>
    <row r="110" spans="1:11" ht="12.75">
      <c r="A110" s="15"/>
      <c r="B110" s="75"/>
      <c r="C110" s="15"/>
      <c r="D110" s="15"/>
      <c r="E110" s="15"/>
      <c r="F110" s="15"/>
      <c r="G110" s="15"/>
      <c r="H110" s="15"/>
      <c r="I110" s="15"/>
      <c r="J110" s="76"/>
      <c r="K110" s="15"/>
    </row>
    <row r="111" spans="1:11" ht="12.75">
      <c r="A111" s="15"/>
      <c r="B111" s="75"/>
      <c r="C111" s="15"/>
      <c r="D111" s="15"/>
      <c r="E111" s="15"/>
      <c r="F111" s="15"/>
      <c r="G111" s="15"/>
      <c r="H111" s="15"/>
      <c r="I111" s="15"/>
      <c r="J111" s="76"/>
      <c r="K111" s="15"/>
    </row>
    <row r="112" spans="1:11" ht="12.75">
      <c r="A112" s="15"/>
      <c r="B112" s="75"/>
      <c r="C112" s="15"/>
      <c r="D112" s="15"/>
      <c r="E112" s="15"/>
      <c r="F112" s="15"/>
      <c r="G112" s="15"/>
      <c r="H112" s="15"/>
      <c r="I112" s="15"/>
      <c r="J112" s="76"/>
      <c r="K112" s="15"/>
    </row>
    <row r="113" spans="1:11" ht="12.75">
      <c r="A113" s="15"/>
      <c r="B113" s="75"/>
      <c r="C113" s="15"/>
      <c r="D113" s="15"/>
      <c r="E113" s="15"/>
      <c r="F113" s="15"/>
      <c r="G113" s="15"/>
      <c r="H113" s="15"/>
      <c r="I113" s="15"/>
      <c r="J113" s="76"/>
      <c r="K113" s="15"/>
    </row>
    <row r="114" spans="1:11" ht="12.75">
      <c r="A114" s="15"/>
      <c r="B114" s="75"/>
      <c r="C114" s="15"/>
      <c r="D114" s="15"/>
      <c r="E114" s="15"/>
      <c r="F114" s="15"/>
      <c r="G114" s="15"/>
      <c r="H114" s="15"/>
      <c r="I114" s="15"/>
      <c r="J114" s="76"/>
      <c r="K114" s="15"/>
    </row>
    <row r="115" spans="1:11" ht="12.75">
      <c r="A115" s="15"/>
      <c r="B115" s="75"/>
      <c r="C115" s="15"/>
      <c r="D115" s="15"/>
      <c r="E115" s="15"/>
      <c r="F115" s="15"/>
      <c r="G115" s="15"/>
      <c r="H115" s="15"/>
      <c r="I115" s="15"/>
      <c r="J115" s="76"/>
      <c r="K115" s="15"/>
    </row>
    <row r="116" spans="1:11" ht="12.75">
      <c r="A116" s="15"/>
      <c r="B116" s="75"/>
      <c r="C116" s="15"/>
      <c r="D116" s="15"/>
      <c r="E116" s="15"/>
      <c r="F116" s="15"/>
      <c r="G116" s="15"/>
      <c r="H116" s="15"/>
      <c r="I116" s="15"/>
      <c r="J116" s="76"/>
      <c r="K116" s="15"/>
    </row>
    <row r="117" spans="1:11" ht="12.75">
      <c r="A117" s="15"/>
      <c r="B117" s="75"/>
      <c r="C117" s="15"/>
      <c r="D117" s="15"/>
      <c r="E117" s="15"/>
      <c r="F117" s="15"/>
      <c r="G117" s="15"/>
      <c r="H117" s="15"/>
      <c r="I117" s="15"/>
      <c r="J117" s="76"/>
      <c r="K117" s="15"/>
    </row>
    <row r="118" spans="1:11" ht="12.75">
      <c r="A118" s="15"/>
      <c r="B118" s="75"/>
      <c r="C118" s="15"/>
      <c r="D118" s="15"/>
      <c r="E118" s="15"/>
      <c r="F118" s="15"/>
      <c r="G118" s="15"/>
      <c r="H118" s="15"/>
      <c r="I118" s="15"/>
      <c r="J118" s="76"/>
      <c r="K118" s="15"/>
    </row>
    <row r="119" spans="1:11" ht="12.75">
      <c r="A119" s="15"/>
      <c r="B119" s="75"/>
      <c r="C119" s="15"/>
      <c r="D119" s="15"/>
      <c r="E119" s="15"/>
      <c r="F119" s="15"/>
      <c r="G119" s="15"/>
      <c r="H119" s="15"/>
      <c r="I119" s="15"/>
      <c r="J119" s="76"/>
      <c r="K119" s="15"/>
    </row>
    <row r="120" spans="1:11" ht="12.75">
      <c r="A120" s="15"/>
      <c r="B120" s="75"/>
      <c r="C120" s="15"/>
      <c r="D120" s="15"/>
      <c r="E120" s="15"/>
      <c r="F120" s="15"/>
      <c r="G120" s="15"/>
      <c r="H120" s="15"/>
      <c r="I120" s="15"/>
      <c r="J120" s="76"/>
      <c r="K120" s="15"/>
    </row>
    <row r="121" spans="1:11" ht="12.75">
      <c r="A121" s="15"/>
      <c r="B121" s="75"/>
      <c r="C121" s="15"/>
      <c r="D121" s="15"/>
      <c r="E121" s="15"/>
      <c r="F121" s="15"/>
      <c r="G121" s="15"/>
      <c r="H121" s="15"/>
      <c r="I121" s="15"/>
      <c r="J121" s="76"/>
      <c r="K121" s="15"/>
    </row>
    <row r="122" spans="1:11" ht="12.75">
      <c r="A122" s="15"/>
      <c r="B122" s="75"/>
      <c r="C122" s="15"/>
      <c r="D122" s="15"/>
      <c r="E122" s="15"/>
      <c r="F122" s="15"/>
      <c r="G122" s="15"/>
      <c r="H122" s="15"/>
      <c r="I122" s="15"/>
      <c r="J122" s="76"/>
      <c r="K122" s="15"/>
    </row>
    <row r="123" spans="1:11" ht="12.75">
      <c r="A123" s="15"/>
      <c r="B123" s="75"/>
      <c r="C123" s="15"/>
      <c r="D123" s="15"/>
      <c r="E123" s="15"/>
      <c r="F123" s="15"/>
      <c r="G123" s="15"/>
      <c r="H123" s="15"/>
      <c r="I123" s="15"/>
      <c r="J123" s="76"/>
      <c r="K123" s="15"/>
    </row>
    <row r="124" spans="1:11" ht="12.75">
      <c r="A124" s="15"/>
      <c r="B124" s="75"/>
      <c r="C124" s="15"/>
      <c r="D124" s="15"/>
      <c r="E124" s="15"/>
      <c r="F124" s="15"/>
      <c r="G124" s="15"/>
      <c r="H124" s="15"/>
      <c r="I124" s="15"/>
      <c r="J124" s="76"/>
      <c r="K124" s="15"/>
    </row>
    <row r="125" spans="1:11" ht="12.75">
      <c r="A125" s="15"/>
      <c r="B125" s="75"/>
      <c r="C125" s="15"/>
      <c r="D125" s="15"/>
      <c r="E125" s="15"/>
      <c r="F125" s="15"/>
      <c r="G125" s="15"/>
      <c r="H125" s="15"/>
      <c r="I125" s="15"/>
      <c r="J125" s="72"/>
      <c r="K125" s="15"/>
    </row>
    <row r="126" spans="1:11" ht="12.75">
      <c r="A126" s="15"/>
      <c r="B126" s="75"/>
      <c r="C126" s="15"/>
      <c r="D126" s="15"/>
      <c r="E126" s="15"/>
      <c r="F126" s="15"/>
      <c r="G126" s="15"/>
      <c r="H126" s="15"/>
      <c r="I126" s="15"/>
      <c r="J126" s="72"/>
      <c r="K126" s="15"/>
    </row>
    <row r="127" spans="1:11" ht="12.75">
      <c r="A127" s="15"/>
      <c r="B127" s="75"/>
      <c r="C127" s="15"/>
      <c r="D127" s="15"/>
      <c r="E127" s="15"/>
      <c r="F127" s="15"/>
      <c r="G127" s="15"/>
      <c r="H127" s="15"/>
      <c r="I127" s="15"/>
      <c r="J127" s="72"/>
      <c r="K127" s="15"/>
    </row>
    <row r="128" spans="1:11" ht="12.75">
      <c r="A128" s="15"/>
      <c r="B128" s="75"/>
      <c r="C128" s="15"/>
      <c r="D128" s="15"/>
      <c r="E128" s="15"/>
      <c r="F128" s="15"/>
      <c r="G128" s="15"/>
      <c r="H128" s="15"/>
      <c r="I128" s="15"/>
      <c r="J128" s="72"/>
      <c r="K128" s="15"/>
    </row>
    <row r="129" spans="1:11" ht="12.75">
      <c r="A129" s="15"/>
      <c r="B129" s="75"/>
      <c r="C129" s="15"/>
      <c r="D129" s="15"/>
      <c r="E129" s="15"/>
      <c r="F129" s="15"/>
      <c r="G129" s="15"/>
      <c r="H129" s="15"/>
      <c r="I129" s="15"/>
      <c r="J129" s="72"/>
      <c r="K129" s="15"/>
    </row>
    <row r="130" spans="1:11" ht="12.75">
      <c r="A130" s="15"/>
      <c r="B130" s="75"/>
      <c r="C130" s="15"/>
      <c r="D130" s="15"/>
      <c r="E130" s="15"/>
      <c r="F130" s="15"/>
      <c r="G130" s="15"/>
      <c r="H130" s="15"/>
      <c r="I130" s="15"/>
      <c r="J130" s="72"/>
      <c r="K130" s="15"/>
    </row>
    <row r="131" spans="1:11" ht="12.75">
      <c r="A131" s="15"/>
      <c r="B131" s="15"/>
      <c r="C131" s="15"/>
      <c r="D131" s="15"/>
      <c r="E131" s="15"/>
      <c r="F131" s="15"/>
      <c r="G131" s="15"/>
      <c r="H131" s="15"/>
      <c r="I131" s="15"/>
      <c r="J131" s="15"/>
      <c r="K131" s="15"/>
    </row>
    <row r="132" spans="1:11" ht="12.75">
      <c r="A132" s="15"/>
      <c r="B132" s="15"/>
      <c r="C132" s="15"/>
      <c r="D132" s="15"/>
      <c r="E132" s="15"/>
      <c r="F132" s="15"/>
      <c r="G132" s="15"/>
      <c r="H132" s="15"/>
      <c r="I132" s="15"/>
      <c r="J132" s="15"/>
      <c r="K132" s="15"/>
    </row>
    <row r="133" spans="1:11" ht="12.75">
      <c r="A133" s="15"/>
      <c r="B133" s="15"/>
      <c r="C133" s="15"/>
      <c r="D133" s="15"/>
      <c r="E133" s="15"/>
      <c r="F133" s="15"/>
      <c r="G133" s="15"/>
      <c r="H133" s="15"/>
      <c r="I133" s="15"/>
      <c r="J133" s="15"/>
      <c r="K133" s="15"/>
    </row>
    <row r="134" spans="1:11" ht="12.75">
      <c r="A134" s="15"/>
      <c r="B134" s="15"/>
      <c r="C134" s="15"/>
      <c r="D134" s="15"/>
      <c r="E134" s="15"/>
      <c r="F134" s="15"/>
      <c r="G134" s="15"/>
      <c r="H134" s="15"/>
      <c r="I134" s="15"/>
      <c r="J134" s="15"/>
      <c r="K134" s="15"/>
    </row>
  </sheetData>
  <sheetProtection/>
  <mergeCells count="8">
    <mergeCell ref="W5:X5"/>
    <mergeCell ref="A1:K1"/>
    <mergeCell ref="A2:K2"/>
    <mergeCell ref="N1:X1"/>
    <mergeCell ref="N3:X3"/>
    <mergeCell ref="N4:X4"/>
    <mergeCell ref="A5:K5"/>
    <mergeCell ref="A4:K4"/>
  </mergeCells>
  <printOptions horizontalCentered="1" verticalCentered="1"/>
  <pageMargins left="0.7086614173228347" right="0.7086614173228347" top="0.7086614173228347" bottom="0.7480314960629921" header="0.31496062992125984" footer="0.31496062992125984"/>
  <pageSetup fitToHeight="1" fitToWidth="1" horizontalDpi="600" verticalDpi="600" orientation="portrait" scale="55"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65"/>
  <sheetViews>
    <sheetView view="pageBreakPreview" zoomScaleSheetLayoutView="100" zoomScalePageLayoutView="0" workbookViewId="0" topLeftCell="A55">
      <selection activeCell="K1" sqref="K1"/>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69" t="s">
        <v>415</v>
      </c>
      <c r="B1" s="369"/>
      <c r="C1" s="369"/>
      <c r="D1" s="369"/>
      <c r="E1" s="369"/>
      <c r="F1" s="369"/>
      <c r="G1" s="369"/>
      <c r="H1" s="369"/>
      <c r="I1" s="369"/>
      <c r="J1" s="369"/>
      <c r="K1" s="17"/>
    </row>
    <row r="2" spans="1:11" s="14" customFormat="1" ht="12.75">
      <c r="A2" s="369" t="s">
        <v>137</v>
      </c>
      <c r="B2" s="369"/>
      <c r="C2" s="369"/>
      <c r="D2" s="369"/>
      <c r="E2" s="369"/>
      <c r="F2" s="369"/>
      <c r="G2" s="369"/>
      <c r="H2" s="369"/>
      <c r="I2" s="369"/>
      <c r="J2" s="369"/>
      <c r="K2" s="13"/>
    </row>
    <row r="3" spans="1:11" ht="12.75">
      <c r="A3" s="369" t="s">
        <v>429</v>
      </c>
      <c r="B3" s="369"/>
      <c r="C3" s="369"/>
      <c r="D3" s="369"/>
      <c r="E3" s="369"/>
      <c r="F3" s="369"/>
      <c r="G3" s="369"/>
      <c r="H3" s="369"/>
      <c r="I3" s="369"/>
      <c r="J3" s="369"/>
      <c r="K3" s="15"/>
    </row>
    <row r="4" spans="1:11" ht="12.75">
      <c r="A4" s="243"/>
      <c r="B4" s="243"/>
      <c r="C4" s="243"/>
      <c r="D4" s="243"/>
      <c r="E4" s="243"/>
      <c r="F4" s="243"/>
      <c r="G4" s="243"/>
      <c r="H4" s="243"/>
      <c r="I4" s="243"/>
      <c r="J4" s="243"/>
      <c r="K4" s="111"/>
    </row>
    <row r="5" spans="1:11" s="14" customFormat="1" ht="14.25" customHeight="1">
      <c r="A5" s="392" t="s">
        <v>483</v>
      </c>
      <c r="B5" s="392"/>
      <c r="C5" s="392"/>
      <c r="D5" s="392"/>
      <c r="E5" s="392"/>
      <c r="F5" s="392"/>
      <c r="G5" s="392"/>
      <c r="H5" s="392"/>
      <c r="I5" s="392"/>
      <c r="J5" s="392"/>
      <c r="K5" s="15"/>
    </row>
    <row r="6" spans="1:10" ht="12.75">
      <c r="A6" s="138"/>
      <c r="B6" s="138"/>
      <c r="C6" s="138"/>
      <c r="D6" s="138"/>
      <c r="E6" s="138"/>
      <c r="F6" s="138"/>
      <c r="G6" s="138"/>
      <c r="H6" s="138"/>
      <c r="I6" s="393" t="s">
        <v>222</v>
      </c>
      <c r="J6" s="394"/>
    </row>
    <row r="7" spans="1:10" ht="12.75">
      <c r="A7" s="139" t="s">
        <v>223</v>
      </c>
      <c r="B7" s="139" t="s">
        <v>224</v>
      </c>
      <c r="C7" s="139" t="s">
        <v>225</v>
      </c>
      <c r="D7" s="139" t="s">
        <v>226</v>
      </c>
      <c r="E7" s="139" t="s">
        <v>227</v>
      </c>
      <c r="F7" s="139" t="s">
        <v>228</v>
      </c>
      <c r="G7" s="139" t="s">
        <v>230</v>
      </c>
      <c r="H7" s="139" t="s">
        <v>231</v>
      </c>
      <c r="I7" s="139" t="s">
        <v>232</v>
      </c>
      <c r="J7" s="139" t="s">
        <v>233</v>
      </c>
    </row>
    <row r="8" spans="1:10" ht="12" customHeight="1">
      <c r="A8" s="252" t="s">
        <v>35</v>
      </c>
      <c r="B8" s="247">
        <v>41152</v>
      </c>
      <c r="C8" s="252" t="s">
        <v>286</v>
      </c>
      <c r="D8" s="252" t="s">
        <v>29</v>
      </c>
      <c r="E8" s="301" t="s">
        <v>479</v>
      </c>
      <c r="F8" s="301" t="s">
        <v>391</v>
      </c>
      <c r="G8" s="301" t="s">
        <v>479</v>
      </c>
      <c r="H8" s="301" t="s">
        <v>41</v>
      </c>
      <c r="I8" s="30">
        <v>12</v>
      </c>
      <c r="J8" s="30">
        <v>13.5</v>
      </c>
    </row>
    <row r="9" spans="1:10" ht="12" customHeight="1">
      <c r="A9" s="252" t="s">
        <v>35</v>
      </c>
      <c r="B9" s="247">
        <v>41152</v>
      </c>
      <c r="C9" s="252" t="s">
        <v>286</v>
      </c>
      <c r="D9" s="252" t="s">
        <v>29</v>
      </c>
      <c r="E9" s="301" t="s">
        <v>479</v>
      </c>
      <c r="F9" s="301" t="s">
        <v>392</v>
      </c>
      <c r="G9" s="301" t="s">
        <v>479</v>
      </c>
      <c r="H9" s="301" t="s">
        <v>41</v>
      </c>
      <c r="I9" s="30">
        <v>10.5</v>
      </c>
      <c r="J9" s="30">
        <v>13.5</v>
      </c>
    </row>
    <row r="10" spans="1:10" ht="12" customHeight="1">
      <c r="A10" s="252" t="s">
        <v>35</v>
      </c>
      <c r="B10" s="247">
        <v>41152</v>
      </c>
      <c r="C10" s="252" t="s">
        <v>286</v>
      </c>
      <c r="D10" s="252" t="s">
        <v>29</v>
      </c>
      <c r="E10" s="301" t="s">
        <v>479</v>
      </c>
      <c r="F10" s="301" t="s">
        <v>439</v>
      </c>
      <c r="G10" s="301" t="s">
        <v>479</v>
      </c>
      <c r="H10" s="301" t="s">
        <v>443</v>
      </c>
      <c r="I10" s="30">
        <v>4.5</v>
      </c>
      <c r="J10" s="30">
        <v>4.5</v>
      </c>
    </row>
    <row r="11" spans="1:10" ht="12" customHeight="1">
      <c r="A11" s="252" t="s">
        <v>35</v>
      </c>
      <c r="B11" s="247">
        <v>41152</v>
      </c>
      <c r="C11" s="252" t="s">
        <v>286</v>
      </c>
      <c r="D11" s="252" t="s">
        <v>29</v>
      </c>
      <c r="E11" s="301" t="s">
        <v>479</v>
      </c>
      <c r="F11" s="301" t="s">
        <v>393</v>
      </c>
      <c r="G11" s="301" t="s">
        <v>479</v>
      </c>
      <c r="H11" s="301" t="s">
        <v>41</v>
      </c>
      <c r="I11" s="30">
        <v>9</v>
      </c>
      <c r="J11" s="30">
        <v>13</v>
      </c>
    </row>
    <row r="12" spans="1:10" ht="12" customHeight="1">
      <c r="A12" s="302" t="s">
        <v>141</v>
      </c>
      <c r="B12" s="247">
        <v>41152</v>
      </c>
      <c r="C12" s="252" t="s">
        <v>292</v>
      </c>
      <c r="D12" s="252" t="s">
        <v>38</v>
      </c>
      <c r="E12" s="301" t="s">
        <v>479</v>
      </c>
      <c r="F12" s="301" t="s">
        <v>444</v>
      </c>
      <c r="G12" s="301" t="s">
        <v>479</v>
      </c>
      <c r="H12" s="301" t="s">
        <v>43</v>
      </c>
      <c r="I12" s="30">
        <v>18.5</v>
      </c>
      <c r="J12" s="30">
        <v>18.5</v>
      </c>
    </row>
    <row r="13" spans="1:10" ht="12" customHeight="1">
      <c r="A13" s="302" t="s">
        <v>141</v>
      </c>
      <c r="B13" s="247">
        <v>41152</v>
      </c>
      <c r="C13" s="252" t="s">
        <v>292</v>
      </c>
      <c r="D13" s="252" t="s">
        <v>38</v>
      </c>
      <c r="E13" s="301" t="s">
        <v>479</v>
      </c>
      <c r="F13" s="301" t="s">
        <v>444</v>
      </c>
      <c r="G13" s="301" t="s">
        <v>479</v>
      </c>
      <c r="H13" s="301" t="s">
        <v>236</v>
      </c>
      <c r="I13" s="30">
        <v>21</v>
      </c>
      <c r="J13" s="30">
        <v>22.5</v>
      </c>
    </row>
    <row r="14" spans="1:10" ht="12" customHeight="1">
      <c r="A14" s="302" t="s">
        <v>141</v>
      </c>
      <c r="B14" s="247">
        <v>41152</v>
      </c>
      <c r="C14" s="252" t="s">
        <v>292</v>
      </c>
      <c r="D14" s="252" t="s">
        <v>38</v>
      </c>
      <c r="E14" s="301" t="s">
        <v>479</v>
      </c>
      <c r="F14" s="301" t="s">
        <v>445</v>
      </c>
      <c r="G14" s="301" t="s">
        <v>479</v>
      </c>
      <c r="H14" s="301" t="s">
        <v>236</v>
      </c>
      <c r="I14" s="30">
        <v>20.5</v>
      </c>
      <c r="J14" s="30">
        <v>22.5</v>
      </c>
    </row>
    <row r="15" spans="1:10" ht="12" customHeight="1">
      <c r="A15" s="302" t="s">
        <v>141</v>
      </c>
      <c r="B15" s="247">
        <v>41152</v>
      </c>
      <c r="C15" s="252" t="s">
        <v>292</v>
      </c>
      <c r="D15" s="252" t="s">
        <v>38</v>
      </c>
      <c r="E15" s="301" t="s">
        <v>479</v>
      </c>
      <c r="F15" s="301" t="s">
        <v>395</v>
      </c>
      <c r="G15" s="301" t="s">
        <v>479</v>
      </c>
      <c r="H15" s="301" t="s">
        <v>236</v>
      </c>
      <c r="I15" s="30">
        <v>20</v>
      </c>
      <c r="J15" s="30">
        <v>21</v>
      </c>
    </row>
    <row r="16" spans="1:10" ht="12" customHeight="1">
      <c r="A16" s="302" t="s">
        <v>141</v>
      </c>
      <c r="B16" s="247">
        <v>41152</v>
      </c>
      <c r="C16" s="252" t="s">
        <v>292</v>
      </c>
      <c r="D16" s="302" t="s">
        <v>485</v>
      </c>
      <c r="E16" s="301" t="s">
        <v>479</v>
      </c>
      <c r="F16" s="301" t="s">
        <v>444</v>
      </c>
      <c r="G16" s="301" t="s">
        <v>479</v>
      </c>
      <c r="H16" s="301" t="s">
        <v>43</v>
      </c>
      <c r="I16" s="30">
        <v>17.5</v>
      </c>
      <c r="J16" s="30">
        <v>19.5</v>
      </c>
    </row>
    <row r="17" spans="1:10" ht="12" customHeight="1">
      <c r="A17" s="302" t="s">
        <v>141</v>
      </c>
      <c r="B17" s="247">
        <v>41152</v>
      </c>
      <c r="C17" s="252" t="s">
        <v>292</v>
      </c>
      <c r="D17" s="302" t="s">
        <v>485</v>
      </c>
      <c r="E17" s="301" t="s">
        <v>479</v>
      </c>
      <c r="F17" s="301" t="s">
        <v>446</v>
      </c>
      <c r="G17" s="301" t="s">
        <v>479</v>
      </c>
      <c r="H17" s="301" t="s">
        <v>43</v>
      </c>
      <c r="I17" s="30">
        <v>16.5</v>
      </c>
      <c r="J17" s="30">
        <v>19.5</v>
      </c>
    </row>
    <row r="18" spans="1:10" ht="12" customHeight="1">
      <c r="A18" s="252" t="s">
        <v>42</v>
      </c>
      <c r="B18" s="247">
        <v>41152</v>
      </c>
      <c r="C18" s="252" t="s">
        <v>447</v>
      </c>
      <c r="D18" s="252" t="s">
        <v>38</v>
      </c>
      <c r="E18" s="301" t="s">
        <v>479</v>
      </c>
      <c r="F18" s="301" t="s">
        <v>399</v>
      </c>
      <c r="G18" s="301" t="s">
        <v>479</v>
      </c>
      <c r="H18" s="301" t="s">
        <v>41</v>
      </c>
      <c r="I18" s="30">
        <v>10</v>
      </c>
      <c r="J18" s="30">
        <v>10</v>
      </c>
    </row>
    <row r="19" spans="1:10" ht="12" customHeight="1">
      <c r="A19" s="252" t="s">
        <v>42</v>
      </c>
      <c r="B19" s="247">
        <v>41152</v>
      </c>
      <c r="C19" s="252" t="s">
        <v>448</v>
      </c>
      <c r="D19" s="252" t="s">
        <v>38</v>
      </c>
      <c r="E19" s="301" t="s">
        <v>479</v>
      </c>
      <c r="F19" s="301" t="s">
        <v>449</v>
      </c>
      <c r="G19" s="301" t="s">
        <v>479</v>
      </c>
      <c r="H19" s="301" t="s">
        <v>41</v>
      </c>
      <c r="I19" s="30">
        <v>14</v>
      </c>
      <c r="J19" s="30">
        <v>15</v>
      </c>
    </row>
    <row r="20" spans="1:10" ht="12" customHeight="1">
      <c r="A20" s="252" t="s">
        <v>42</v>
      </c>
      <c r="B20" s="247">
        <v>41152</v>
      </c>
      <c r="C20" s="252" t="s">
        <v>448</v>
      </c>
      <c r="D20" s="252" t="s">
        <v>38</v>
      </c>
      <c r="E20" s="301" t="s">
        <v>479</v>
      </c>
      <c r="F20" s="301" t="s">
        <v>450</v>
      </c>
      <c r="G20" s="301" t="s">
        <v>479</v>
      </c>
      <c r="H20" s="301" t="s">
        <v>41</v>
      </c>
      <c r="I20" s="30">
        <v>12</v>
      </c>
      <c r="J20" s="30">
        <v>13.5</v>
      </c>
    </row>
    <row r="21" spans="1:10" ht="12" customHeight="1">
      <c r="A21" s="252" t="s">
        <v>42</v>
      </c>
      <c r="B21" s="247">
        <v>41152</v>
      </c>
      <c r="C21" s="252" t="s">
        <v>448</v>
      </c>
      <c r="D21" s="252" t="s">
        <v>38</v>
      </c>
      <c r="E21" s="301" t="s">
        <v>479</v>
      </c>
      <c r="F21" s="301" t="s">
        <v>451</v>
      </c>
      <c r="G21" s="301" t="s">
        <v>479</v>
      </c>
      <c r="H21" s="301" t="s">
        <v>41</v>
      </c>
      <c r="I21" s="30">
        <v>11.5</v>
      </c>
      <c r="J21" s="30">
        <v>13.5</v>
      </c>
    </row>
    <row r="22" spans="1:10" ht="12" customHeight="1">
      <c r="A22" s="252" t="s">
        <v>42</v>
      </c>
      <c r="B22" s="247">
        <v>41152</v>
      </c>
      <c r="C22" s="252" t="s">
        <v>448</v>
      </c>
      <c r="D22" s="252" t="s">
        <v>38</v>
      </c>
      <c r="E22" s="301" t="s">
        <v>479</v>
      </c>
      <c r="F22" s="301" t="s">
        <v>396</v>
      </c>
      <c r="G22" s="301" t="s">
        <v>479</v>
      </c>
      <c r="H22" s="301" t="s">
        <v>41</v>
      </c>
      <c r="I22" s="30">
        <v>13</v>
      </c>
      <c r="J22" s="30">
        <v>15</v>
      </c>
    </row>
    <row r="23" spans="1:10" ht="12" customHeight="1">
      <c r="A23" s="252" t="s">
        <v>42</v>
      </c>
      <c r="B23" s="247">
        <v>41152</v>
      </c>
      <c r="C23" s="252" t="s">
        <v>397</v>
      </c>
      <c r="D23" s="252" t="s">
        <v>23</v>
      </c>
      <c r="E23" s="301" t="s">
        <v>479</v>
      </c>
      <c r="F23" s="301" t="s">
        <v>398</v>
      </c>
      <c r="G23" s="301" t="s">
        <v>479</v>
      </c>
      <c r="H23" s="301" t="s">
        <v>41</v>
      </c>
      <c r="I23" s="30">
        <v>12</v>
      </c>
      <c r="J23" s="30">
        <v>13</v>
      </c>
    </row>
    <row r="24" spans="1:10" ht="12" customHeight="1">
      <c r="A24" s="252" t="s">
        <v>42</v>
      </c>
      <c r="B24" s="247">
        <v>41152</v>
      </c>
      <c r="C24" s="252" t="s">
        <v>397</v>
      </c>
      <c r="D24" s="252" t="s">
        <v>23</v>
      </c>
      <c r="E24" s="301" t="s">
        <v>479</v>
      </c>
      <c r="F24" s="301" t="s">
        <v>452</v>
      </c>
      <c r="G24" s="301" t="s">
        <v>479</v>
      </c>
      <c r="H24" s="301" t="s">
        <v>41</v>
      </c>
      <c r="I24" s="30">
        <v>15</v>
      </c>
      <c r="J24" s="30">
        <v>16</v>
      </c>
    </row>
    <row r="25" spans="1:10" ht="12" customHeight="1">
      <c r="A25" s="252" t="s">
        <v>42</v>
      </c>
      <c r="B25" s="247">
        <v>41152</v>
      </c>
      <c r="C25" s="252" t="s">
        <v>448</v>
      </c>
      <c r="D25" s="252" t="s">
        <v>40</v>
      </c>
      <c r="E25" s="301" t="s">
        <v>479</v>
      </c>
      <c r="F25" s="301" t="s">
        <v>453</v>
      </c>
      <c r="G25" s="301" t="s">
        <v>479</v>
      </c>
      <c r="H25" s="301" t="s">
        <v>41</v>
      </c>
      <c r="I25" s="30">
        <v>11.5</v>
      </c>
      <c r="J25" s="30">
        <v>12.5</v>
      </c>
    </row>
    <row r="26" spans="1:10" ht="12" customHeight="1">
      <c r="A26" s="252" t="s">
        <v>42</v>
      </c>
      <c r="B26" s="247">
        <v>41152</v>
      </c>
      <c r="C26" s="252" t="s">
        <v>448</v>
      </c>
      <c r="D26" s="252" t="s">
        <v>40</v>
      </c>
      <c r="E26" s="301" t="s">
        <v>479</v>
      </c>
      <c r="F26" s="301" t="s">
        <v>454</v>
      </c>
      <c r="G26" s="301" t="s">
        <v>479</v>
      </c>
      <c r="H26" s="301" t="s">
        <v>41</v>
      </c>
      <c r="I26" s="30">
        <v>13</v>
      </c>
      <c r="J26" s="30">
        <v>13</v>
      </c>
    </row>
    <row r="27" spans="1:10" ht="12" customHeight="1">
      <c r="A27" s="252" t="s">
        <v>42</v>
      </c>
      <c r="B27" s="247">
        <v>41152</v>
      </c>
      <c r="C27" s="252" t="s">
        <v>400</v>
      </c>
      <c r="D27" s="252" t="s">
        <v>40</v>
      </c>
      <c r="E27" s="301" t="s">
        <v>479</v>
      </c>
      <c r="F27" s="301" t="s">
        <v>401</v>
      </c>
      <c r="G27" s="301" t="s">
        <v>479</v>
      </c>
      <c r="H27" s="301" t="s">
        <v>43</v>
      </c>
      <c r="I27" s="30">
        <v>10.5</v>
      </c>
      <c r="J27" s="30">
        <v>12</v>
      </c>
    </row>
    <row r="28" spans="1:10" ht="12" customHeight="1">
      <c r="A28" s="252" t="s">
        <v>42</v>
      </c>
      <c r="B28" s="247">
        <v>41152</v>
      </c>
      <c r="C28" s="252" t="s">
        <v>400</v>
      </c>
      <c r="D28" s="252" t="s">
        <v>40</v>
      </c>
      <c r="E28" s="301" t="s">
        <v>479</v>
      </c>
      <c r="F28" s="301" t="s">
        <v>402</v>
      </c>
      <c r="G28" s="301" t="s">
        <v>479</v>
      </c>
      <c r="H28" s="301" t="s">
        <v>43</v>
      </c>
      <c r="I28" s="30">
        <v>10</v>
      </c>
      <c r="J28" s="30">
        <v>12.5</v>
      </c>
    </row>
    <row r="29" spans="1:10" ht="12" customHeight="1">
      <c r="A29" s="252" t="s">
        <v>42</v>
      </c>
      <c r="B29" s="247">
        <v>41152</v>
      </c>
      <c r="C29" s="252" t="s">
        <v>400</v>
      </c>
      <c r="D29" s="252" t="s">
        <v>40</v>
      </c>
      <c r="E29" s="301" t="s">
        <v>479</v>
      </c>
      <c r="F29" s="301" t="s">
        <v>455</v>
      </c>
      <c r="G29" s="301" t="s">
        <v>479</v>
      </c>
      <c r="H29" s="301" t="s">
        <v>43</v>
      </c>
      <c r="I29" s="30">
        <v>10</v>
      </c>
      <c r="J29" s="30">
        <v>12.5</v>
      </c>
    </row>
    <row r="30" spans="1:10" ht="12" customHeight="1">
      <c r="A30" s="252" t="s">
        <v>256</v>
      </c>
      <c r="B30" s="247">
        <v>41152</v>
      </c>
      <c r="C30" s="252" t="s">
        <v>257</v>
      </c>
      <c r="D30" s="252" t="s">
        <v>23</v>
      </c>
      <c r="E30" s="301" t="s">
        <v>479</v>
      </c>
      <c r="F30" s="331" t="s">
        <v>378</v>
      </c>
      <c r="G30" s="301" t="s">
        <v>479</v>
      </c>
      <c r="H30" s="301" t="s">
        <v>51</v>
      </c>
      <c r="I30" s="30">
        <v>3.5</v>
      </c>
      <c r="J30" s="30">
        <v>4.5</v>
      </c>
    </row>
    <row r="31" spans="1:10" ht="12" customHeight="1">
      <c r="A31" s="252" t="s">
        <v>256</v>
      </c>
      <c r="B31" s="247">
        <v>41152</v>
      </c>
      <c r="C31" s="252" t="s">
        <v>257</v>
      </c>
      <c r="D31" s="252" t="s">
        <v>23</v>
      </c>
      <c r="E31" s="301" t="s">
        <v>479</v>
      </c>
      <c r="F31" s="301" t="s">
        <v>479</v>
      </c>
      <c r="G31" s="301" t="s">
        <v>479</v>
      </c>
      <c r="H31" s="301" t="s">
        <v>51</v>
      </c>
      <c r="I31" s="30">
        <v>3.5</v>
      </c>
      <c r="J31" s="30">
        <v>4.5</v>
      </c>
    </row>
    <row r="32" spans="1:10" ht="12" customHeight="1">
      <c r="A32" s="252" t="s">
        <v>36</v>
      </c>
      <c r="B32" s="247">
        <v>41152</v>
      </c>
      <c r="C32" s="252" t="s">
        <v>296</v>
      </c>
      <c r="D32" s="252" t="s">
        <v>29</v>
      </c>
      <c r="E32" s="301" t="s">
        <v>479</v>
      </c>
      <c r="F32" s="301" t="s">
        <v>249</v>
      </c>
      <c r="G32" s="301" t="s">
        <v>479</v>
      </c>
      <c r="H32" s="301" t="s">
        <v>236</v>
      </c>
      <c r="I32" s="30">
        <v>18</v>
      </c>
      <c r="J32" s="30">
        <v>18</v>
      </c>
    </row>
    <row r="33" spans="1:10" ht="12" customHeight="1">
      <c r="A33" s="252" t="s">
        <v>36</v>
      </c>
      <c r="B33" s="247">
        <v>41152</v>
      </c>
      <c r="C33" s="252" t="s">
        <v>363</v>
      </c>
      <c r="D33" s="252" t="s">
        <v>29</v>
      </c>
      <c r="E33" s="301" t="s">
        <v>479</v>
      </c>
      <c r="F33" s="301" t="s">
        <v>350</v>
      </c>
      <c r="G33" s="301" t="s">
        <v>479</v>
      </c>
      <c r="H33" s="301" t="s">
        <v>236</v>
      </c>
      <c r="I33" s="30">
        <v>22</v>
      </c>
      <c r="J33" s="30">
        <v>22</v>
      </c>
    </row>
    <row r="34" spans="1:10" ht="12" customHeight="1">
      <c r="A34" s="252" t="s">
        <v>36</v>
      </c>
      <c r="B34" s="247">
        <v>41152</v>
      </c>
      <c r="C34" s="252" t="s">
        <v>293</v>
      </c>
      <c r="D34" s="252" t="s">
        <v>29</v>
      </c>
      <c r="E34" s="301" t="s">
        <v>479</v>
      </c>
      <c r="F34" s="301" t="s">
        <v>403</v>
      </c>
      <c r="G34" s="301" t="s">
        <v>479</v>
      </c>
      <c r="H34" s="301" t="s">
        <v>236</v>
      </c>
      <c r="I34" s="30">
        <v>13.5</v>
      </c>
      <c r="J34" s="30">
        <v>14</v>
      </c>
    </row>
    <row r="35" spans="1:10" ht="12" customHeight="1">
      <c r="A35" s="252" t="s">
        <v>36</v>
      </c>
      <c r="B35" s="247">
        <v>41152</v>
      </c>
      <c r="C35" s="252" t="s">
        <v>261</v>
      </c>
      <c r="D35" s="252" t="s">
        <v>29</v>
      </c>
      <c r="E35" s="301" t="s">
        <v>479</v>
      </c>
      <c r="F35" s="301" t="s">
        <v>350</v>
      </c>
      <c r="G35" s="301" t="s">
        <v>479</v>
      </c>
      <c r="H35" s="301" t="s">
        <v>262</v>
      </c>
      <c r="I35" s="30">
        <v>19</v>
      </c>
      <c r="J35" s="30">
        <v>19</v>
      </c>
    </row>
    <row r="36" spans="1:10" ht="12" customHeight="1">
      <c r="A36" s="252" t="s">
        <v>36</v>
      </c>
      <c r="B36" s="247">
        <v>41152</v>
      </c>
      <c r="C36" s="252" t="s">
        <v>261</v>
      </c>
      <c r="D36" s="252" t="s">
        <v>29</v>
      </c>
      <c r="E36" s="301" t="s">
        <v>479</v>
      </c>
      <c r="F36" s="301" t="s">
        <v>238</v>
      </c>
      <c r="G36" s="301" t="s">
        <v>479</v>
      </c>
      <c r="H36" s="301" t="s">
        <v>262</v>
      </c>
      <c r="I36" s="30">
        <v>18.8</v>
      </c>
      <c r="J36" s="30">
        <v>23.5</v>
      </c>
    </row>
    <row r="37" spans="1:10" ht="12" customHeight="1">
      <c r="A37" s="252" t="s">
        <v>36</v>
      </c>
      <c r="B37" s="247">
        <v>41152</v>
      </c>
      <c r="C37" s="252" t="s">
        <v>363</v>
      </c>
      <c r="D37" s="302" t="s">
        <v>485</v>
      </c>
      <c r="E37" s="301" t="s">
        <v>479</v>
      </c>
      <c r="F37" s="301" t="s">
        <v>456</v>
      </c>
      <c r="G37" s="301" t="s">
        <v>479</v>
      </c>
      <c r="H37" s="301" t="s">
        <v>236</v>
      </c>
      <c r="I37" s="30">
        <v>17.3</v>
      </c>
      <c r="J37" s="30">
        <v>18.8</v>
      </c>
    </row>
    <row r="38" spans="1:10" ht="12" customHeight="1">
      <c r="A38" s="252" t="s">
        <v>89</v>
      </c>
      <c r="B38" s="247">
        <v>41152</v>
      </c>
      <c r="C38" s="252" t="s">
        <v>404</v>
      </c>
      <c r="D38" s="252" t="s">
        <v>38</v>
      </c>
      <c r="E38" s="301" t="s">
        <v>479</v>
      </c>
      <c r="F38" s="301" t="s">
        <v>368</v>
      </c>
      <c r="G38" s="301" t="s">
        <v>479</v>
      </c>
      <c r="H38" s="301" t="s">
        <v>43</v>
      </c>
      <c r="I38" s="30">
        <v>12</v>
      </c>
      <c r="J38" s="30">
        <v>12</v>
      </c>
    </row>
    <row r="39" spans="1:10" ht="12" customHeight="1">
      <c r="A39" s="252" t="s">
        <v>89</v>
      </c>
      <c r="B39" s="247">
        <v>41152</v>
      </c>
      <c r="C39" s="252" t="s">
        <v>404</v>
      </c>
      <c r="D39" s="252" t="s">
        <v>38</v>
      </c>
      <c r="E39" s="301" t="s">
        <v>479</v>
      </c>
      <c r="F39" s="301" t="s">
        <v>411</v>
      </c>
      <c r="G39" s="301" t="s">
        <v>479</v>
      </c>
      <c r="H39" s="301" t="s">
        <v>43</v>
      </c>
      <c r="I39" s="30">
        <v>9.5</v>
      </c>
      <c r="J39" s="30">
        <v>11.5</v>
      </c>
    </row>
    <row r="40" spans="1:10" ht="12" customHeight="1">
      <c r="A40" s="252" t="s">
        <v>89</v>
      </c>
      <c r="B40" s="247">
        <v>41152</v>
      </c>
      <c r="C40" s="252" t="s">
        <v>406</v>
      </c>
      <c r="D40" s="252" t="s">
        <v>38</v>
      </c>
      <c r="E40" s="301" t="s">
        <v>479</v>
      </c>
      <c r="F40" s="301" t="s">
        <v>457</v>
      </c>
      <c r="G40" s="301" t="s">
        <v>479</v>
      </c>
      <c r="H40" s="301" t="s">
        <v>43</v>
      </c>
      <c r="I40" s="30">
        <v>11</v>
      </c>
      <c r="J40" s="30">
        <v>11</v>
      </c>
    </row>
    <row r="41" spans="1:10" ht="12" customHeight="1">
      <c r="A41" s="252" t="s">
        <v>89</v>
      </c>
      <c r="B41" s="247">
        <v>41152</v>
      </c>
      <c r="C41" s="252" t="s">
        <v>407</v>
      </c>
      <c r="D41" s="252" t="s">
        <v>38</v>
      </c>
      <c r="E41" s="301" t="s">
        <v>479</v>
      </c>
      <c r="F41" s="301" t="s">
        <v>405</v>
      </c>
      <c r="G41" s="301" t="s">
        <v>479</v>
      </c>
      <c r="H41" s="301" t="s">
        <v>43</v>
      </c>
      <c r="I41" s="30">
        <v>10.5</v>
      </c>
      <c r="J41" s="30">
        <v>11.5</v>
      </c>
    </row>
    <row r="42" spans="1:10" ht="12" customHeight="1">
      <c r="A42" s="252" t="s">
        <v>89</v>
      </c>
      <c r="B42" s="247">
        <v>41152</v>
      </c>
      <c r="C42" s="252" t="s">
        <v>407</v>
      </c>
      <c r="D42" s="252" t="s">
        <v>38</v>
      </c>
      <c r="E42" s="301" t="s">
        <v>479</v>
      </c>
      <c r="F42" s="301" t="s">
        <v>394</v>
      </c>
      <c r="G42" s="301" t="s">
        <v>479</v>
      </c>
      <c r="H42" s="301" t="s">
        <v>43</v>
      </c>
      <c r="I42" s="30">
        <v>10.5</v>
      </c>
      <c r="J42" s="30">
        <v>10.5</v>
      </c>
    </row>
    <row r="43" spans="1:10" ht="12" customHeight="1">
      <c r="A43" s="252" t="s">
        <v>89</v>
      </c>
      <c r="B43" s="247">
        <v>41152</v>
      </c>
      <c r="C43" s="252" t="s">
        <v>407</v>
      </c>
      <c r="D43" s="252" t="s">
        <v>23</v>
      </c>
      <c r="E43" s="301" t="s">
        <v>479</v>
      </c>
      <c r="F43" s="301" t="s">
        <v>458</v>
      </c>
      <c r="G43" s="301" t="s">
        <v>479</v>
      </c>
      <c r="H43" s="301" t="s">
        <v>236</v>
      </c>
      <c r="I43" s="30">
        <v>11.5</v>
      </c>
      <c r="J43" s="30">
        <v>11.5</v>
      </c>
    </row>
    <row r="44" spans="1:10" ht="12" customHeight="1">
      <c r="A44" s="252" t="s">
        <v>89</v>
      </c>
      <c r="B44" s="247">
        <v>41152</v>
      </c>
      <c r="C44" s="252" t="s">
        <v>404</v>
      </c>
      <c r="D44" s="252" t="s">
        <v>29</v>
      </c>
      <c r="E44" s="301" t="s">
        <v>479</v>
      </c>
      <c r="F44" s="301" t="s">
        <v>401</v>
      </c>
      <c r="G44" s="301" t="s">
        <v>479</v>
      </c>
      <c r="H44" s="301" t="s">
        <v>43</v>
      </c>
      <c r="I44" s="30">
        <v>13</v>
      </c>
      <c r="J44" s="30">
        <v>13.5</v>
      </c>
    </row>
    <row r="45" spans="1:10" ht="12" customHeight="1">
      <c r="A45" s="252" t="s">
        <v>89</v>
      </c>
      <c r="B45" s="247">
        <v>41152</v>
      </c>
      <c r="C45" s="252" t="s">
        <v>404</v>
      </c>
      <c r="D45" s="252" t="s">
        <v>29</v>
      </c>
      <c r="E45" s="301" t="s">
        <v>479</v>
      </c>
      <c r="F45" s="301" t="s">
        <v>410</v>
      </c>
      <c r="G45" s="301" t="s">
        <v>479</v>
      </c>
      <c r="H45" s="301" t="s">
        <v>43</v>
      </c>
      <c r="I45" s="30">
        <v>14</v>
      </c>
      <c r="J45" s="30">
        <v>14.5</v>
      </c>
    </row>
    <row r="46" spans="1:10" ht="12" customHeight="1">
      <c r="A46" s="252" t="s">
        <v>89</v>
      </c>
      <c r="B46" s="247">
        <v>41152</v>
      </c>
      <c r="C46" s="252" t="s">
        <v>409</v>
      </c>
      <c r="D46" s="302" t="s">
        <v>485</v>
      </c>
      <c r="E46" s="301" t="s">
        <v>479</v>
      </c>
      <c r="F46" s="301" t="s">
        <v>459</v>
      </c>
      <c r="G46" s="301" t="s">
        <v>479</v>
      </c>
      <c r="H46" s="301" t="s">
        <v>43</v>
      </c>
      <c r="I46" s="30">
        <v>10.75</v>
      </c>
      <c r="J46" s="30">
        <v>12.5</v>
      </c>
    </row>
    <row r="47" spans="1:10" ht="12" customHeight="1">
      <c r="A47" s="252" t="s">
        <v>89</v>
      </c>
      <c r="B47" s="247">
        <v>41152</v>
      </c>
      <c r="C47" s="252" t="s">
        <v>409</v>
      </c>
      <c r="D47" s="302" t="s">
        <v>485</v>
      </c>
      <c r="E47" s="301" t="s">
        <v>479</v>
      </c>
      <c r="F47" s="301" t="s">
        <v>460</v>
      </c>
      <c r="G47" s="301" t="s">
        <v>479</v>
      </c>
      <c r="H47" s="301" t="s">
        <v>43</v>
      </c>
      <c r="I47" s="30">
        <v>10.5</v>
      </c>
      <c r="J47" s="30">
        <v>12.5</v>
      </c>
    </row>
    <row r="48" spans="1:10" ht="12" customHeight="1">
      <c r="A48" s="252" t="s">
        <v>89</v>
      </c>
      <c r="B48" s="247">
        <v>41152</v>
      </c>
      <c r="C48" s="252" t="s">
        <v>409</v>
      </c>
      <c r="D48" s="302" t="s">
        <v>485</v>
      </c>
      <c r="E48" s="301" t="s">
        <v>479</v>
      </c>
      <c r="F48" s="301" t="s">
        <v>461</v>
      </c>
      <c r="G48" s="301" t="s">
        <v>479</v>
      </c>
      <c r="H48" s="301" t="s">
        <v>43</v>
      </c>
      <c r="I48" s="30">
        <v>10.5</v>
      </c>
      <c r="J48" s="30">
        <v>11.5</v>
      </c>
    </row>
    <row r="49" spans="1:10" ht="12" customHeight="1">
      <c r="A49" s="252" t="s">
        <v>89</v>
      </c>
      <c r="B49" s="247">
        <v>41152</v>
      </c>
      <c r="C49" s="252" t="s">
        <v>462</v>
      </c>
      <c r="D49" s="302" t="s">
        <v>485</v>
      </c>
      <c r="E49" s="301" t="s">
        <v>479</v>
      </c>
      <c r="F49" s="301" t="s">
        <v>401</v>
      </c>
      <c r="G49" s="301" t="s">
        <v>479</v>
      </c>
      <c r="H49" s="301" t="s">
        <v>43</v>
      </c>
      <c r="I49" s="30">
        <v>10.5</v>
      </c>
      <c r="J49" s="30">
        <v>12.5</v>
      </c>
    </row>
    <row r="50" spans="1:10" ht="12" customHeight="1">
      <c r="A50" s="252" t="s">
        <v>89</v>
      </c>
      <c r="B50" s="247">
        <v>41152</v>
      </c>
      <c r="C50" s="252" t="s">
        <v>462</v>
      </c>
      <c r="D50" s="302" t="s">
        <v>485</v>
      </c>
      <c r="E50" s="301" t="s">
        <v>479</v>
      </c>
      <c r="F50" s="301" t="s">
        <v>408</v>
      </c>
      <c r="G50" s="301" t="s">
        <v>479</v>
      </c>
      <c r="H50" s="301" t="s">
        <v>43</v>
      </c>
      <c r="I50" s="30">
        <v>10.5</v>
      </c>
      <c r="J50" s="30">
        <v>12</v>
      </c>
    </row>
    <row r="51" spans="1:10" ht="12" customHeight="1">
      <c r="A51" s="252" t="s">
        <v>89</v>
      </c>
      <c r="B51" s="247">
        <v>41152</v>
      </c>
      <c r="C51" s="252" t="s">
        <v>462</v>
      </c>
      <c r="D51" s="302" t="s">
        <v>485</v>
      </c>
      <c r="E51" s="301" t="s">
        <v>479</v>
      </c>
      <c r="F51" s="301" t="s">
        <v>463</v>
      </c>
      <c r="G51" s="301" t="s">
        <v>479</v>
      </c>
      <c r="H51" s="301" t="s">
        <v>43</v>
      </c>
      <c r="I51" s="30">
        <v>10</v>
      </c>
      <c r="J51" s="30">
        <v>11.5</v>
      </c>
    </row>
    <row r="52" spans="1:10" ht="12" customHeight="1">
      <c r="A52" s="252" t="s">
        <v>89</v>
      </c>
      <c r="B52" s="247">
        <v>41152</v>
      </c>
      <c r="C52" s="252" t="s">
        <v>404</v>
      </c>
      <c r="D52" s="302" t="s">
        <v>485</v>
      </c>
      <c r="E52" s="301" t="s">
        <v>479</v>
      </c>
      <c r="F52" s="301" t="s">
        <v>464</v>
      </c>
      <c r="G52" s="301" t="s">
        <v>479</v>
      </c>
      <c r="H52" s="301" t="s">
        <v>43</v>
      </c>
      <c r="I52" s="30">
        <v>10</v>
      </c>
      <c r="J52" s="30">
        <v>12.5</v>
      </c>
    </row>
    <row r="53" spans="1:10" ht="12" customHeight="1">
      <c r="A53" s="252" t="s">
        <v>89</v>
      </c>
      <c r="B53" s="247">
        <v>41152</v>
      </c>
      <c r="C53" s="252" t="s">
        <v>404</v>
      </c>
      <c r="D53" s="302" t="s">
        <v>485</v>
      </c>
      <c r="E53" s="301" t="s">
        <v>479</v>
      </c>
      <c r="F53" s="301" t="s">
        <v>408</v>
      </c>
      <c r="G53" s="301" t="s">
        <v>479</v>
      </c>
      <c r="H53" s="301" t="s">
        <v>43</v>
      </c>
      <c r="I53" s="30">
        <v>9.5</v>
      </c>
      <c r="J53" s="30">
        <v>13</v>
      </c>
    </row>
    <row r="54" spans="1:10" ht="12" customHeight="1">
      <c r="A54" s="252" t="s">
        <v>89</v>
      </c>
      <c r="B54" s="247">
        <v>41152</v>
      </c>
      <c r="C54" s="252" t="s">
        <v>404</v>
      </c>
      <c r="D54" s="302" t="s">
        <v>485</v>
      </c>
      <c r="E54" s="301" t="s">
        <v>479</v>
      </c>
      <c r="F54" s="301" t="s">
        <v>411</v>
      </c>
      <c r="G54" s="301" t="s">
        <v>479</v>
      </c>
      <c r="H54" s="301" t="s">
        <v>43</v>
      </c>
      <c r="I54" s="30">
        <v>10</v>
      </c>
      <c r="J54" s="30">
        <v>12.5</v>
      </c>
    </row>
    <row r="55" spans="1:10" ht="12" customHeight="1">
      <c r="A55" s="252" t="s">
        <v>89</v>
      </c>
      <c r="B55" s="247">
        <v>41152</v>
      </c>
      <c r="C55" s="252" t="s">
        <v>406</v>
      </c>
      <c r="D55" s="302" t="s">
        <v>485</v>
      </c>
      <c r="E55" s="301" t="s">
        <v>479</v>
      </c>
      <c r="F55" s="301" t="s">
        <v>465</v>
      </c>
      <c r="G55" s="301" t="s">
        <v>479</v>
      </c>
      <c r="H55" s="301" t="s">
        <v>43</v>
      </c>
      <c r="I55" s="30">
        <v>11</v>
      </c>
      <c r="J55" s="30">
        <v>11</v>
      </c>
    </row>
    <row r="56" spans="1:10" ht="12" customHeight="1">
      <c r="A56" s="252" t="s">
        <v>89</v>
      </c>
      <c r="B56" s="247">
        <v>41152</v>
      </c>
      <c r="C56" s="252" t="s">
        <v>406</v>
      </c>
      <c r="D56" s="302" t="s">
        <v>485</v>
      </c>
      <c r="E56" s="301" t="s">
        <v>479</v>
      </c>
      <c r="F56" s="301" t="s">
        <v>457</v>
      </c>
      <c r="G56" s="301" t="s">
        <v>479</v>
      </c>
      <c r="H56" s="301" t="s">
        <v>43</v>
      </c>
      <c r="I56" s="30">
        <v>12</v>
      </c>
      <c r="J56" s="30">
        <v>12</v>
      </c>
    </row>
    <row r="57" spans="1:10" ht="12" customHeight="1">
      <c r="A57" s="252" t="s">
        <v>89</v>
      </c>
      <c r="B57" s="247">
        <v>41152</v>
      </c>
      <c r="C57" s="252" t="s">
        <v>407</v>
      </c>
      <c r="D57" s="302" t="s">
        <v>485</v>
      </c>
      <c r="E57" s="301" t="s">
        <v>479</v>
      </c>
      <c r="F57" s="301" t="s">
        <v>401</v>
      </c>
      <c r="G57" s="301" t="s">
        <v>479</v>
      </c>
      <c r="H57" s="301" t="s">
        <v>43</v>
      </c>
      <c r="I57" s="30">
        <v>10.5</v>
      </c>
      <c r="J57" s="30">
        <v>12</v>
      </c>
    </row>
    <row r="58" spans="1:10" ht="12" customHeight="1">
      <c r="A58" s="252" t="s">
        <v>89</v>
      </c>
      <c r="B58" s="247">
        <v>41152</v>
      </c>
      <c r="C58" s="252" t="s">
        <v>407</v>
      </c>
      <c r="D58" s="302" t="s">
        <v>485</v>
      </c>
      <c r="E58" s="301" t="s">
        <v>479</v>
      </c>
      <c r="F58" s="301" t="s">
        <v>408</v>
      </c>
      <c r="G58" s="301" t="s">
        <v>479</v>
      </c>
      <c r="H58" s="301" t="s">
        <v>43</v>
      </c>
      <c r="I58" s="30">
        <v>10</v>
      </c>
      <c r="J58" s="30">
        <v>14</v>
      </c>
    </row>
    <row r="59" spans="1:10" ht="12" customHeight="1">
      <c r="A59" s="252" t="s">
        <v>89</v>
      </c>
      <c r="B59" s="247">
        <v>41152</v>
      </c>
      <c r="C59" s="252" t="s">
        <v>407</v>
      </c>
      <c r="D59" s="302" t="s">
        <v>485</v>
      </c>
      <c r="E59" s="301" t="s">
        <v>479</v>
      </c>
      <c r="F59" s="301" t="s">
        <v>463</v>
      </c>
      <c r="G59" s="301" t="s">
        <v>479</v>
      </c>
      <c r="H59" s="301" t="s">
        <v>43</v>
      </c>
      <c r="I59" s="30">
        <v>10.5</v>
      </c>
      <c r="J59" s="30">
        <v>11.5</v>
      </c>
    </row>
    <row r="60" spans="1:10" ht="12" customHeight="1">
      <c r="A60" s="252" t="s">
        <v>294</v>
      </c>
      <c r="B60" s="247">
        <v>41152</v>
      </c>
      <c r="C60" s="252" t="s">
        <v>295</v>
      </c>
      <c r="D60" s="302" t="s">
        <v>485</v>
      </c>
      <c r="E60" s="301" t="s">
        <v>479</v>
      </c>
      <c r="F60" s="301" t="s">
        <v>413</v>
      </c>
      <c r="G60" s="301" t="s">
        <v>479</v>
      </c>
      <c r="H60" s="301" t="s">
        <v>353</v>
      </c>
      <c r="I60" s="30">
        <v>12.5</v>
      </c>
      <c r="J60" s="30">
        <v>16</v>
      </c>
    </row>
    <row r="61" spans="1:10" ht="12" customHeight="1">
      <c r="A61" s="252" t="s">
        <v>294</v>
      </c>
      <c r="B61" s="247">
        <v>41152</v>
      </c>
      <c r="C61" s="252" t="s">
        <v>295</v>
      </c>
      <c r="D61" s="302" t="s">
        <v>485</v>
      </c>
      <c r="E61" s="301" t="s">
        <v>479</v>
      </c>
      <c r="F61" s="301" t="s">
        <v>466</v>
      </c>
      <c r="G61" s="301" t="s">
        <v>479</v>
      </c>
      <c r="H61" s="301" t="s">
        <v>353</v>
      </c>
      <c r="I61" s="30">
        <v>11</v>
      </c>
      <c r="J61" s="30">
        <v>15.5</v>
      </c>
    </row>
    <row r="62" spans="1:10" ht="12" customHeight="1">
      <c r="A62" s="252"/>
      <c r="B62" s="251"/>
      <c r="C62" s="252"/>
      <c r="D62" s="252"/>
      <c r="E62" s="301"/>
      <c r="F62" s="252"/>
      <c r="G62" s="252"/>
      <c r="H62" s="252"/>
      <c r="I62" s="251"/>
      <c r="J62" s="251"/>
    </row>
    <row r="63" spans="1:10" ht="12" customHeight="1">
      <c r="A63" s="302" t="s">
        <v>484</v>
      </c>
      <c r="B63" s="251"/>
      <c r="C63" s="252"/>
      <c r="D63" s="252"/>
      <c r="E63" s="252"/>
      <c r="F63" s="252"/>
      <c r="G63" s="252"/>
      <c r="H63" s="252"/>
      <c r="I63" s="251"/>
      <c r="J63" s="251"/>
    </row>
    <row r="64" spans="1:10" ht="12" customHeight="1">
      <c r="A64" s="252" t="s">
        <v>369</v>
      </c>
      <c r="B64" s="251"/>
      <c r="C64" s="252"/>
      <c r="D64" s="252"/>
      <c r="E64" s="252"/>
      <c r="F64" s="252"/>
      <c r="G64" s="252"/>
      <c r="H64" s="252"/>
      <c r="I64" s="251"/>
      <c r="J64" s="251"/>
    </row>
    <row r="65" spans="1:10" ht="12" customHeight="1">
      <c r="A65" s="282"/>
      <c r="B65" s="251"/>
      <c r="C65" s="282"/>
      <c r="D65" s="282"/>
      <c r="E65" s="282"/>
      <c r="F65" s="282"/>
      <c r="G65" s="282"/>
      <c r="H65" s="282"/>
      <c r="I65" s="251"/>
      <c r="J65" s="251"/>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83"/>
  <sheetViews>
    <sheetView view="pageBreakPreview" zoomScaleSheetLayoutView="100" zoomScalePageLayoutView="0" workbookViewId="0" topLeftCell="A52">
      <selection activeCell="C82" sqref="C82"/>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369" t="s">
        <v>136</v>
      </c>
      <c r="B1" s="369"/>
      <c r="C1" s="369"/>
      <c r="D1" s="369"/>
      <c r="E1" s="369"/>
      <c r="F1" s="369"/>
      <c r="G1" s="369"/>
      <c r="H1" s="369"/>
      <c r="I1" s="369"/>
      <c r="J1" s="369"/>
      <c r="K1" s="369"/>
    </row>
    <row r="2" spans="1:11" s="14" customFormat="1" ht="12.75">
      <c r="A2" s="369" t="s">
        <v>107</v>
      </c>
      <c r="B2" s="369"/>
      <c r="C2" s="369"/>
      <c r="D2" s="369"/>
      <c r="E2" s="369"/>
      <c r="F2" s="369"/>
      <c r="G2" s="369"/>
      <c r="H2" s="369"/>
      <c r="I2" s="369"/>
      <c r="J2" s="369"/>
      <c r="K2" s="369"/>
    </row>
    <row r="3" spans="1:11" ht="15" customHeight="1">
      <c r="A3" s="369" t="s">
        <v>429</v>
      </c>
      <c r="B3" s="369"/>
      <c r="C3" s="369"/>
      <c r="D3" s="369"/>
      <c r="E3" s="369"/>
      <c r="F3" s="369"/>
      <c r="G3" s="369"/>
      <c r="H3" s="369"/>
      <c r="I3" s="369"/>
      <c r="J3" s="369"/>
      <c r="K3" s="369"/>
    </row>
    <row r="4" spans="1:11" ht="12.75">
      <c r="A4" s="243"/>
      <c r="B4" s="243"/>
      <c r="C4" s="243"/>
      <c r="D4" s="243"/>
      <c r="E4" s="243"/>
      <c r="F4" s="243"/>
      <c r="G4" s="243"/>
      <c r="H4" s="243"/>
      <c r="I4" s="243"/>
      <c r="J4" s="243"/>
      <c r="K4" s="243"/>
    </row>
    <row r="5" spans="1:11" s="14" customFormat="1" ht="12" customHeight="1">
      <c r="A5" s="392" t="s">
        <v>467</v>
      </c>
      <c r="B5" s="392"/>
      <c r="C5" s="392"/>
      <c r="D5" s="392"/>
      <c r="E5" s="392"/>
      <c r="F5" s="392"/>
      <c r="G5" s="392"/>
      <c r="H5" s="392"/>
      <c r="I5" s="392"/>
      <c r="J5" s="392"/>
      <c r="K5" s="392"/>
    </row>
    <row r="6" spans="1:11" ht="12.75">
      <c r="A6" s="140"/>
      <c r="B6" s="140"/>
      <c r="C6" s="140"/>
      <c r="D6" s="140"/>
      <c r="E6" s="140"/>
      <c r="F6" s="140"/>
      <c r="G6" s="140"/>
      <c r="H6" s="140"/>
      <c r="I6" s="140"/>
      <c r="J6" s="395" t="s">
        <v>222</v>
      </c>
      <c r="K6" s="396"/>
    </row>
    <row r="7" spans="1:11" ht="12.75">
      <c r="A7" s="141" t="s">
        <v>223</v>
      </c>
      <c r="B7" s="141" t="s">
        <v>224</v>
      </c>
      <c r="C7" s="141" t="s">
        <v>225</v>
      </c>
      <c r="D7" s="141" t="s">
        <v>226</v>
      </c>
      <c r="E7" s="141" t="s">
        <v>227</v>
      </c>
      <c r="F7" s="141" t="s">
        <v>228</v>
      </c>
      <c r="G7" s="141" t="s">
        <v>229</v>
      </c>
      <c r="H7" s="141" t="s">
        <v>230</v>
      </c>
      <c r="I7" s="141" t="s">
        <v>231</v>
      </c>
      <c r="J7" s="141" t="s">
        <v>239</v>
      </c>
      <c r="K7" s="141" t="s">
        <v>240</v>
      </c>
    </row>
    <row r="8" spans="1:11" ht="12.75">
      <c r="A8" s="252" t="s">
        <v>263</v>
      </c>
      <c r="B8" s="247">
        <v>41152</v>
      </c>
      <c r="C8" s="300" t="s">
        <v>479</v>
      </c>
      <c r="D8" s="252" t="s">
        <v>40</v>
      </c>
      <c r="E8" s="301" t="s">
        <v>479</v>
      </c>
      <c r="F8" s="301" t="s">
        <v>479</v>
      </c>
      <c r="G8" s="252" t="s">
        <v>46</v>
      </c>
      <c r="H8" s="301" t="s">
        <v>479</v>
      </c>
      <c r="I8" s="301" t="s">
        <v>51</v>
      </c>
      <c r="J8" s="332">
        <v>900</v>
      </c>
      <c r="K8" s="30" t="s">
        <v>185</v>
      </c>
    </row>
    <row r="9" spans="1:11" ht="12.75">
      <c r="A9" s="302" t="s">
        <v>486</v>
      </c>
      <c r="B9" s="247">
        <v>41152</v>
      </c>
      <c r="C9" s="300" t="s">
        <v>479</v>
      </c>
      <c r="D9" s="252" t="s">
        <v>23</v>
      </c>
      <c r="E9" s="301" t="s">
        <v>479</v>
      </c>
      <c r="F9" s="301" t="s">
        <v>479</v>
      </c>
      <c r="G9" s="252" t="s">
        <v>47</v>
      </c>
      <c r="H9" s="301" t="s">
        <v>479</v>
      </c>
      <c r="I9" s="301" t="s">
        <v>181</v>
      </c>
      <c r="J9" s="332">
        <v>375</v>
      </c>
      <c r="K9" s="30" t="s">
        <v>185</v>
      </c>
    </row>
    <row r="10" spans="1:11" ht="12.75">
      <c r="A10" s="302" t="s">
        <v>486</v>
      </c>
      <c r="B10" s="247">
        <v>41152</v>
      </c>
      <c r="C10" s="300" t="s">
        <v>479</v>
      </c>
      <c r="D10" s="252" t="s">
        <v>23</v>
      </c>
      <c r="E10" s="301" t="s">
        <v>479</v>
      </c>
      <c r="F10" s="301" t="s">
        <v>479</v>
      </c>
      <c r="G10" s="252" t="s">
        <v>198</v>
      </c>
      <c r="H10" s="301" t="s">
        <v>479</v>
      </c>
      <c r="I10" s="301" t="s">
        <v>181</v>
      </c>
      <c r="J10" s="332">
        <v>450</v>
      </c>
      <c r="K10" s="30" t="s">
        <v>185</v>
      </c>
    </row>
    <row r="11" spans="1:11" ht="12.75">
      <c r="A11" s="252" t="s">
        <v>35</v>
      </c>
      <c r="B11" s="247">
        <v>41152</v>
      </c>
      <c r="C11" s="300" t="s">
        <v>479</v>
      </c>
      <c r="D11" s="252" t="s">
        <v>29</v>
      </c>
      <c r="E11" s="301" t="s">
        <v>479</v>
      </c>
      <c r="F11" s="301" t="s">
        <v>479</v>
      </c>
      <c r="G11" s="252" t="s">
        <v>45</v>
      </c>
      <c r="H11" s="301" t="s">
        <v>479</v>
      </c>
      <c r="I11" s="301" t="s">
        <v>41</v>
      </c>
      <c r="J11" s="332">
        <v>775</v>
      </c>
      <c r="K11" s="30" t="s">
        <v>185</v>
      </c>
    </row>
    <row r="12" spans="1:11" ht="12.75">
      <c r="A12" s="252" t="s">
        <v>35</v>
      </c>
      <c r="B12" s="247">
        <v>41152</v>
      </c>
      <c r="C12" s="300" t="s">
        <v>479</v>
      </c>
      <c r="D12" s="252" t="s">
        <v>29</v>
      </c>
      <c r="E12" s="301" t="s">
        <v>479</v>
      </c>
      <c r="F12" s="301" t="s">
        <v>479</v>
      </c>
      <c r="G12" s="252" t="s">
        <v>46</v>
      </c>
      <c r="H12" s="301" t="s">
        <v>479</v>
      </c>
      <c r="I12" s="301" t="s">
        <v>41</v>
      </c>
      <c r="J12" s="332">
        <v>775</v>
      </c>
      <c r="K12" s="30" t="s">
        <v>185</v>
      </c>
    </row>
    <row r="13" spans="1:11" ht="12.75">
      <c r="A13" s="252" t="s">
        <v>35</v>
      </c>
      <c r="B13" s="247">
        <v>41152</v>
      </c>
      <c r="C13" s="300" t="s">
        <v>479</v>
      </c>
      <c r="D13" s="252" t="s">
        <v>29</v>
      </c>
      <c r="E13" s="301" t="s">
        <v>479</v>
      </c>
      <c r="F13" s="301" t="s">
        <v>479</v>
      </c>
      <c r="G13" s="252" t="s">
        <v>47</v>
      </c>
      <c r="H13" s="301" t="s">
        <v>479</v>
      </c>
      <c r="I13" s="301" t="s">
        <v>34</v>
      </c>
      <c r="J13" s="332">
        <v>360</v>
      </c>
      <c r="K13" s="30" t="s">
        <v>185</v>
      </c>
    </row>
    <row r="14" spans="1:11" ht="12.75">
      <c r="A14" s="252" t="s">
        <v>35</v>
      </c>
      <c r="B14" s="247">
        <v>41152</v>
      </c>
      <c r="C14" s="300" t="s">
        <v>479</v>
      </c>
      <c r="D14" s="252" t="s">
        <v>29</v>
      </c>
      <c r="E14" s="301" t="s">
        <v>479</v>
      </c>
      <c r="F14" s="301" t="s">
        <v>479</v>
      </c>
      <c r="G14" s="252" t="s">
        <v>48</v>
      </c>
      <c r="H14" s="301" t="s">
        <v>479</v>
      </c>
      <c r="I14" s="301" t="s">
        <v>41</v>
      </c>
      <c r="J14" s="332">
        <v>900</v>
      </c>
      <c r="K14" s="30" t="s">
        <v>185</v>
      </c>
    </row>
    <row r="15" spans="1:11" ht="12.75">
      <c r="A15" s="252" t="s">
        <v>35</v>
      </c>
      <c r="B15" s="247">
        <v>41152</v>
      </c>
      <c r="C15" s="300" t="s">
        <v>479</v>
      </c>
      <c r="D15" s="302" t="s">
        <v>481</v>
      </c>
      <c r="E15" s="301" t="s">
        <v>479</v>
      </c>
      <c r="F15" s="301" t="s">
        <v>479</v>
      </c>
      <c r="G15" s="252" t="s">
        <v>45</v>
      </c>
      <c r="H15" s="301" t="s">
        <v>479</v>
      </c>
      <c r="I15" s="301" t="s">
        <v>370</v>
      </c>
      <c r="J15" s="332">
        <v>1150</v>
      </c>
      <c r="K15" s="30" t="s">
        <v>185</v>
      </c>
    </row>
    <row r="16" spans="1:11" ht="12.75">
      <c r="A16" s="252" t="s">
        <v>35</v>
      </c>
      <c r="B16" s="247">
        <v>41152</v>
      </c>
      <c r="C16" s="300" t="s">
        <v>479</v>
      </c>
      <c r="D16" s="302" t="s">
        <v>481</v>
      </c>
      <c r="E16" s="301" t="s">
        <v>479</v>
      </c>
      <c r="F16" s="301" t="s">
        <v>479</v>
      </c>
      <c r="G16" s="252" t="s">
        <v>46</v>
      </c>
      <c r="H16" s="301" t="s">
        <v>479</v>
      </c>
      <c r="I16" s="301" t="s">
        <v>370</v>
      </c>
      <c r="J16" s="332">
        <v>800</v>
      </c>
      <c r="K16" s="30" t="s">
        <v>185</v>
      </c>
    </row>
    <row r="17" spans="1:11" ht="12.75">
      <c r="A17" s="252" t="s">
        <v>35</v>
      </c>
      <c r="B17" s="247">
        <v>41152</v>
      </c>
      <c r="C17" s="300" t="s">
        <v>479</v>
      </c>
      <c r="D17" s="302" t="s">
        <v>481</v>
      </c>
      <c r="E17" s="301" t="s">
        <v>479</v>
      </c>
      <c r="F17" s="301" t="s">
        <v>479</v>
      </c>
      <c r="G17" s="252" t="s">
        <v>48</v>
      </c>
      <c r="H17" s="301" t="s">
        <v>479</v>
      </c>
      <c r="I17" s="301" t="s">
        <v>370</v>
      </c>
      <c r="J17" s="332">
        <v>1000</v>
      </c>
      <c r="K17" s="30" t="s">
        <v>185</v>
      </c>
    </row>
    <row r="18" spans="1:11" ht="12.75">
      <c r="A18" s="252" t="s">
        <v>468</v>
      </c>
      <c r="B18" s="247">
        <v>41152</v>
      </c>
      <c r="C18" s="300" t="s">
        <v>479</v>
      </c>
      <c r="D18" s="252" t="s">
        <v>23</v>
      </c>
      <c r="E18" s="301" t="s">
        <v>479</v>
      </c>
      <c r="F18" s="301" t="s">
        <v>479</v>
      </c>
      <c r="G18" s="252" t="s">
        <v>49</v>
      </c>
      <c r="H18" s="301" t="s">
        <v>479</v>
      </c>
      <c r="I18" s="301" t="s">
        <v>443</v>
      </c>
      <c r="J18" s="332">
        <v>1000</v>
      </c>
      <c r="K18" s="30" t="s">
        <v>185</v>
      </c>
    </row>
    <row r="19" spans="1:11" ht="12.75">
      <c r="A19" s="302" t="s">
        <v>141</v>
      </c>
      <c r="B19" s="247">
        <v>41152</v>
      </c>
      <c r="C19" s="300" t="s">
        <v>479</v>
      </c>
      <c r="D19" s="252" t="s">
        <v>38</v>
      </c>
      <c r="E19" s="301" t="s">
        <v>479</v>
      </c>
      <c r="F19" s="301" t="s">
        <v>479</v>
      </c>
      <c r="G19" s="252" t="s">
        <v>45</v>
      </c>
      <c r="H19" s="301" t="s">
        <v>479</v>
      </c>
      <c r="I19" s="301" t="s">
        <v>43</v>
      </c>
      <c r="J19" s="332">
        <v>1600</v>
      </c>
      <c r="K19" s="30" t="s">
        <v>185</v>
      </c>
    </row>
    <row r="20" spans="1:11" ht="12.75">
      <c r="A20" s="302" t="s">
        <v>141</v>
      </c>
      <c r="B20" s="247">
        <v>41152</v>
      </c>
      <c r="C20" s="300" t="s">
        <v>479</v>
      </c>
      <c r="D20" s="252" t="s">
        <v>38</v>
      </c>
      <c r="E20" s="301" t="s">
        <v>479</v>
      </c>
      <c r="F20" s="301" t="s">
        <v>479</v>
      </c>
      <c r="G20" s="252" t="s">
        <v>46</v>
      </c>
      <c r="H20" s="301" t="s">
        <v>479</v>
      </c>
      <c r="I20" s="301" t="s">
        <v>236</v>
      </c>
      <c r="J20" s="332">
        <v>1675</v>
      </c>
      <c r="K20" s="30" t="s">
        <v>185</v>
      </c>
    </row>
    <row r="21" spans="1:11" ht="12.75">
      <c r="A21" s="302" t="s">
        <v>141</v>
      </c>
      <c r="B21" s="247">
        <v>41152</v>
      </c>
      <c r="C21" s="300" t="s">
        <v>479</v>
      </c>
      <c r="D21" s="252" t="s">
        <v>38</v>
      </c>
      <c r="E21" s="301" t="s">
        <v>479</v>
      </c>
      <c r="F21" s="301" t="s">
        <v>479</v>
      </c>
      <c r="G21" s="252" t="s">
        <v>48</v>
      </c>
      <c r="H21" s="301" t="s">
        <v>479</v>
      </c>
      <c r="I21" s="301" t="s">
        <v>43</v>
      </c>
      <c r="J21" s="332">
        <v>1450</v>
      </c>
      <c r="K21" s="30" t="s">
        <v>185</v>
      </c>
    </row>
    <row r="22" spans="1:11" ht="12.75">
      <c r="A22" s="302" t="s">
        <v>141</v>
      </c>
      <c r="B22" s="247">
        <v>41152</v>
      </c>
      <c r="C22" s="300" t="s">
        <v>479</v>
      </c>
      <c r="D22" s="252" t="s">
        <v>29</v>
      </c>
      <c r="E22" s="301" t="s">
        <v>479</v>
      </c>
      <c r="F22" s="301" t="s">
        <v>479</v>
      </c>
      <c r="G22" s="252" t="s">
        <v>46</v>
      </c>
      <c r="H22" s="301" t="s">
        <v>479</v>
      </c>
      <c r="I22" s="301" t="s">
        <v>435</v>
      </c>
      <c r="J22" s="332">
        <v>1700</v>
      </c>
      <c r="K22" s="30" t="s">
        <v>185</v>
      </c>
    </row>
    <row r="23" spans="1:11" ht="12.75">
      <c r="A23" s="302" t="s">
        <v>141</v>
      </c>
      <c r="B23" s="247">
        <v>41152</v>
      </c>
      <c r="C23" s="300" t="s">
        <v>479</v>
      </c>
      <c r="D23" s="302" t="s">
        <v>485</v>
      </c>
      <c r="E23" s="301" t="s">
        <v>479</v>
      </c>
      <c r="F23" s="301" t="s">
        <v>479</v>
      </c>
      <c r="G23" s="252" t="s">
        <v>49</v>
      </c>
      <c r="H23" s="301" t="s">
        <v>479</v>
      </c>
      <c r="I23" s="301" t="s">
        <v>43</v>
      </c>
      <c r="J23" s="332">
        <v>1650</v>
      </c>
      <c r="K23" s="30" t="s">
        <v>185</v>
      </c>
    </row>
    <row r="24" spans="1:11" ht="12.75">
      <c r="A24" s="302" t="s">
        <v>141</v>
      </c>
      <c r="B24" s="247">
        <v>41152</v>
      </c>
      <c r="C24" s="300" t="s">
        <v>479</v>
      </c>
      <c r="D24" s="302" t="s">
        <v>485</v>
      </c>
      <c r="E24" s="301" t="s">
        <v>479</v>
      </c>
      <c r="F24" s="301" t="s">
        <v>479</v>
      </c>
      <c r="G24" s="252" t="s">
        <v>47</v>
      </c>
      <c r="H24" s="301" t="s">
        <v>479</v>
      </c>
      <c r="I24" s="301" t="s">
        <v>43</v>
      </c>
      <c r="J24" s="332">
        <v>1200</v>
      </c>
      <c r="K24" s="30" t="s">
        <v>185</v>
      </c>
    </row>
    <row r="25" spans="1:11" ht="12.75">
      <c r="A25" s="302" t="s">
        <v>141</v>
      </c>
      <c r="B25" s="247">
        <v>41152</v>
      </c>
      <c r="C25" s="300" t="s">
        <v>479</v>
      </c>
      <c r="D25" s="302" t="s">
        <v>485</v>
      </c>
      <c r="E25" s="301" t="s">
        <v>479</v>
      </c>
      <c r="F25" s="301" t="s">
        <v>479</v>
      </c>
      <c r="G25" s="252" t="s">
        <v>48</v>
      </c>
      <c r="H25" s="301" t="s">
        <v>479</v>
      </c>
      <c r="I25" s="301" t="s">
        <v>43</v>
      </c>
      <c r="J25" s="332">
        <v>1500</v>
      </c>
      <c r="K25" s="30" t="s">
        <v>185</v>
      </c>
    </row>
    <row r="26" spans="1:11" ht="12.75">
      <c r="A26" s="302" t="s">
        <v>141</v>
      </c>
      <c r="B26" s="247">
        <v>41152</v>
      </c>
      <c r="C26" s="300" t="s">
        <v>479</v>
      </c>
      <c r="D26" s="252" t="s">
        <v>264</v>
      </c>
      <c r="E26" s="301" t="s">
        <v>479</v>
      </c>
      <c r="F26" s="301" t="s">
        <v>479</v>
      </c>
      <c r="G26" s="252" t="s">
        <v>48</v>
      </c>
      <c r="H26" s="301" t="s">
        <v>479</v>
      </c>
      <c r="I26" s="301" t="s">
        <v>43</v>
      </c>
      <c r="J26" s="332">
        <v>1300</v>
      </c>
      <c r="K26" s="30" t="s">
        <v>185</v>
      </c>
    </row>
    <row r="27" spans="1:11" ht="12.75">
      <c r="A27" s="252" t="s">
        <v>42</v>
      </c>
      <c r="B27" s="247">
        <v>41152</v>
      </c>
      <c r="C27" s="252" t="s">
        <v>347</v>
      </c>
      <c r="D27" s="252" t="s">
        <v>29</v>
      </c>
      <c r="E27" s="301" t="s">
        <v>479</v>
      </c>
      <c r="F27" s="301" t="s">
        <v>479</v>
      </c>
      <c r="G27" s="252" t="s">
        <v>48</v>
      </c>
      <c r="H27" s="301" t="s">
        <v>479</v>
      </c>
      <c r="I27" s="301" t="s">
        <v>32</v>
      </c>
      <c r="J27" s="332">
        <v>1100</v>
      </c>
      <c r="K27" s="30" t="s">
        <v>185</v>
      </c>
    </row>
    <row r="28" spans="1:11" ht="12.75">
      <c r="A28" s="252" t="s">
        <v>42</v>
      </c>
      <c r="B28" s="247">
        <v>41152</v>
      </c>
      <c r="C28" s="252" t="s">
        <v>347</v>
      </c>
      <c r="D28" s="302" t="s">
        <v>485</v>
      </c>
      <c r="E28" s="301" t="s">
        <v>479</v>
      </c>
      <c r="F28" s="301" t="s">
        <v>479</v>
      </c>
      <c r="G28" s="252" t="s">
        <v>47</v>
      </c>
      <c r="H28" s="301" t="s">
        <v>479</v>
      </c>
      <c r="I28" s="301" t="s">
        <v>387</v>
      </c>
      <c r="J28" s="332">
        <v>950</v>
      </c>
      <c r="K28" s="30" t="s">
        <v>185</v>
      </c>
    </row>
    <row r="29" spans="1:11" ht="12.75">
      <c r="A29" s="252" t="s">
        <v>256</v>
      </c>
      <c r="B29" s="247">
        <v>41152</v>
      </c>
      <c r="C29" s="300" t="s">
        <v>479</v>
      </c>
      <c r="D29" s="252" t="s">
        <v>23</v>
      </c>
      <c r="E29" s="301" t="s">
        <v>479</v>
      </c>
      <c r="F29" s="301" t="s">
        <v>479</v>
      </c>
      <c r="G29" s="252" t="s">
        <v>45</v>
      </c>
      <c r="H29" s="301" t="s">
        <v>479</v>
      </c>
      <c r="I29" s="301" t="s">
        <v>44</v>
      </c>
      <c r="J29" s="332">
        <v>500</v>
      </c>
      <c r="K29" s="30" t="s">
        <v>185</v>
      </c>
    </row>
    <row r="30" spans="1:11" ht="12.75">
      <c r="A30" s="252" t="s">
        <v>256</v>
      </c>
      <c r="B30" s="247">
        <v>41152</v>
      </c>
      <c r="C30" s="300" t="s">
        <v>479</v>
      </c>
      <c r="D30" s="252" t="s">
        <v>23</v>
      </c>
      <c r="E30" s="301" t="s">
        <v>479</v>
      </c>
      <c r="F30" s="301" t="s">
        <v>479</v>
      </c>
      <c r="G30" s="252" t="s">
        <v>46</v>
      </c>
      <c r="H30" s="301" t="s">
        <v>479</v>
      </c>
      <c r="I30" s="301" t="s">
        <v>44</v>
      </c>
      <c r="J30" s="332">
        <v>625</v>
      </c>
      <c r="K30" s="30" t="s">
        <v>185</v>
      </c>
    </row>
    <row r="31" spans="1:11" ht="12.75">
      <c r="A31" s="252" t="s">
        <v>256</v>
      </c>
      <c r="B31" s="247">
        <v>41152</v>
      </c>
      <c r="C31" s="300" t="s">
        <v>479</v>
      </c>
      <c r="D31" s="252" t="s">
        <v>23</v>
      </c>
      <c r="E31" s="301" t="s">
        <v>479</v>
      </c>
      <c r="F31" s="301" t="s">
        <v>479</v>
      </c>
      <c r="G31" s="252" t="s">
        <v>47</v>
      </c>
      <c r="H31" s="301" t="s">
        <v>479</v>
      </c>
      <c r="I31" s="301" t="s">
        <v>44</v>
      </c>
      <c r="J31" s="332">
        <v>275</v>
      </c>
      <c r="K31" s="30" t="s">
        <v>185</v>
      </c>
    </row>
    <row r="32" spans="1:11" ht="12.75">
      <c r="A32" s="252" t="s">
        <v>256</v>
      </c>
      <c r="B32" s="247">
        <v>41152</v>
      </c>
      <c r="C32" s="252" t="s">
        <v>257</v>
      </c>
      <c r="D32" s="252" t="s">
        <v>23</v>
      </c>
      <c r="E32" s="301" t="s">
        <v>479</v>
      </c>
      <c r="F32" s="301" t="s">
        <v>479</v>
      </c>
      <c r="G32" s="252" t="s">
        <v>48</v>
      </c>
      <c r="H32" s="301" t="s">
        <v>479</v>
      </c>
      <c r="I32" s="301" t="s">
        <v>51</v>
      </c>
      <c r="J32" s="332">
        <v>350</v>
      </c>
      <c r="K32" s="30" t="s">
        <v>185</v>
      </c>
    </row>
    <row r="33" spans="1:11" ht="12.75">
      <c r="A33" s="252" t="s">
        <v>36</v>
      </c>
      <c r="B33" s="247">
        <v>41152</v>
      </c>
      <c r="C33" s="252" t="s">
        <v>258</v>
      </c>
      <c r="D33" s="252" t="s">
        <v>23</v>
      </c>
      <c r="E33" s="301" t="s">
        <v>479</v>
      </c>
      <c r="F33" s="301" t="s">
        <v>479</v>
      </c>
      <c r="G33" s="252" t="s">
        <v>45</v>
      </c>
      <c r="H33" s="301" t="s">
        <v>479</v>
      </c>
      <c r="I33" s="301" t="s">
        <v>236</v>
      </c>
      <c r="J33" s="332">
        <v>1450</v>
      </c>
      <c r="K33" s="30" t="s">
        <v>185</v>
      </c>
    </row>
    <row r="34" spans="1:11" ht="12.75">
      <c r="A34" s="252" t="s">
        <v>36</v>
      </c>
      <c r="B34" s="247">
        <v>41152</v>
      </c>
      <c r="C34" s="252" t="s">
        <v>363</v>
      </c>
      <c r="D34" s="252" t="s">
        <v>23</v>
      </c>
      <c r="E34" s="301" t="s">
        <v>479</v>
      </c>
      <c r="F34" s="301" t="s">
        <v>479</v>
      </c>
      <c r="G34" s="252" t="s">
        <v>48</v>
      </c>
      <c r="H34" s="301" t="s">
        <v>479</v>
      </c>
      <c r="I34" s="301" t="s">
        <v>236</v>
      </c>
      <c r="J34" s="332">
        <v>1100</v>
      </c>
      <c r="K34" s="30" t="s">
        <v>185</v>
      </c>
    </row>
    <row r="35" spans="1:11" ht="12.75">
      <c r="A35" s="252" t="s">
        <v>36</v>
      </c>
      <c r="B35" s="247">
        <v>41152</v>
      </c>
      <c r="C35" s="252" t="s">
        <v>258</v>
      </c>
      <c r="D35" s="252" t="s">
        <v>23</v>
      </c>
      <c r="E35" s="301" t="s">
        <v>479</v>
      </c>
      <c r="F35" s="301" t="s">
        <v>479</v>
      </c>
      <c r="G35" s="252" t="s">
        <v>48</v>
      </c>
      <c r="H35" s="301" t="s">
        <v>479</v>
      </c>
      <c r="I35" s="301" t="s">
        <v>236</v>
      </c>
      <c r="J35" s="332">
        <v>1400</v>
      </c>
      <c r="K35" s="30" t="s">
        <v>185</v>
      </c>
    </row>
    <row r="36" spans="1:11" ht="12.75">
      <c r="A36" s="252" t="s">
        <v>36</v>
      </c>
      <c r="B36" s="247">
        <v>41152</v>
      </c>
      <c r="C36" s="252" t="s">
        <v>250</v>
      </c>
      <c r="D36" s="252" t="s">
        <v>23</v>
      </c>
      <c r="E36" s="301" t="s">
        <v>479</v>
      </c>
      <c r="F36" s="301" t="s">
        <v>479</v>
      </c>
      <c r="G36" s="252" t="s">
        <v>198</v>
      </c>
      <c r="H36" s="301" t="s">
        <v>479</v>
      </c>
      <c r="I36" s="301" t="s">
        <v>298</v>
      </c>
      <c r="J36" s="332">
        <v>1100</v>
      </c>
      <c r="K36" s="30" t="s">
        <v>185</v>
      </c>
    </row>
    <row r="37" spans="1:11" ht="12.75">
      <c r="A37" s="252" t="s">
        <v>36</v>
      </c>
      <c r="B37" s="247">
        <v>41152</v>
      </c>
      <c r="C37" s="252" t="s">
        <v>355</v>
      </c>
      <c r="D37" s="252" t="s">
        <v>29</v>
      </c>
      <c r="E37" s="301" t="s">
        <v>479</v>
      </c>
      <c r="F37" s="301" t="s">
        <v>479</v>
      </c>
      <c r="G37" s="252" t="s">
        <v>45</v>
      </c>
      <c r="H37" s="301" t="s">
        <v>479</v>
      </c>
      <c r="I37" s="301" t="s">
        <v>236</v>
      </c>
      <c r="J37" s="332">
        <v>1800</v>
      </c>
      <c r="K37" s="30" t="s">
        <v>185</v>
      </c>
    </row>
    <row r="38" spans="1:11" ht="12.75">
      <c r="A38" s="252" t="s">
        <v>36</v>
      </c>
      <c r="B38" s="247">
        <v>41152</v>
      </c>
      <c r="C38" s="252" t="s">
        <v>355</v>
      </c>
      <c r="D38" s="252" t="s">
        <v>29</v>
      </c>
      <c r="E38" s="301" t="s">
        <v>479</v>
      </c>
      <c r="F38" s="301" t="s">
        <v>479</v>
      </c>
      <c r="G38" s="252" t="s">
        <v>49</v>
      </c>
      <c r="H38" s="301" t="s">
        <v>479</v>
      </c>
      <c r="I38" s="301" t="s">
        <v>236</v>
      </c>
      <c r="J38" s="332">
        <v>1900</v>
      </c>
      <c r="K38" s="30" t="s">
        <v>185</v>
      </c>
    </row>
    <row r="39" spans="1:11" ht="12.75">
      <c r="A39" s="252" t="s">
        <v>36</v>
      </c>
      <c r="B39" s="247">
        <v>41152</v>
      </c>
      <c r="C39" s="252" t="s">
        <v>355</v>
      </c>
      <c r="D39" s="252" t="s">
        <v>29</v>
      </c>
      <c r="E39" s="301" t="s">
        <v>479</v>
      </c>
      <c r="F39" s="301" t="s">
        <v>479</v>
      </c>
      <c r="G39" s="252" t="s">
        <v>47</v>
      </c>
      <c r="H39" s="301" t="s">
        <v>479</v>
      </c>
      <c r="I39" s="301" t="s">
        <v>236</v>
      </c>
      <c r="J39" s="332">
        <v>1750</v>
      </c>
      <c r="K39" s="30" t="s">
        <v>185</v>
      </c>
    </row>
    <row r="40" spans="1:11" ht="12.75">
      <c r="A40" s="252" t="s">
        <v>36</v>
      </c>
      <c r="B40" s="247">
        <v>41152</v>
      </c>
      <c r="C40" s="252" t="s">
        <v>258</v>
      </c>
      <c r="D40" s="252" t="s">
        <v>29</v>
      </c>
      <c r="E40" s="301" t="s">
        <v>479</v>
      </c>
      <c r="F40" s="301" t="s">
        <v>479</v>
      </c>
      <c r="G40" s="252" t="s">
        <v>48</v>
      </c>
      <c r="H40" s="301" t="s">
        <v>479</v>
      </c>
      <c r="I40" s="301" t="s">
        <v>236</v>
      </c>
      <c r="J40" s="332">
        <v>1100</v>
      </c>
      <c r="K40" s="30" t="s">
        <v>185</v>
      </c>
    </row>
    <row r="41" spans="1:11" ht="12.75">
      <c r="A41" s="252" t="s">
        <v>36</v>
      </c>
      <c r="B41" s="247">
        <v>41152</v>
      </c>
      <c r="C41" s="252" t="s">
        <v>296</v>
      </c>
      <c r="D41" s="302" t="s">
        <v>481</v>
      </c>
      <c r="E41" s="301" t="s">
        <v>479</v>
      </c>
      <c r="F41" s="301" t="s">
        <v>479</v>
      </c>
      <c r="G41" s="252" t="s">
        <v>45</v>
      </c>
      <c r="H41" s="301" t="s">
        <v>479</v>
      </c>
      <c r="I41" s="301" t="s">
        <v>236</v>
      </c>
      <c r="J41" s="332">
        <v>1700</v>
      </c>
      <c r="K41" s="30" t="s">
        <v>185</v>
      </c>
    </row>
    <row r="42" spans="1:11" ht="12.75">
      <c r="A42" s="252" t="s">
        <v>36</v>
      </c>
      <c r="B42" s="247">
        <v>41152</v>
      </c>
      <c r="C42" s="252" t="s">
        <v>296</v>
      </c>
      <c r="D42" s="302" t="s">
        <v>481</v>
      </c>
      <c r="E42" s="301" t="s">
        <v>479</v>
      </c>
      <c r="F42" s="301" t="s">
        <v>479</v>
      </c>
      <c r="G42" s="252" t="s">
        <v>49</v>
      </c>
      <c r="H42" s="301" t="s">
        <v>479</v>
      </c>
      <c r="I42" s="301" t="s">
        <v>236</v>
      </c>
      <c r="J42" s="332">
        <v>1750</v>
      </c>
      <c r="K42" s="30" t="s">
        <v>185</v>
      </c>
    </row>
    <row r="43" spans="1:11" ht="12.75">
      <c r="A43" s="252" t="s">
        <v>36</v>
      </c>
      <c r="B43" s="247">
        <v>41152</v>
      </c>
      <c r="C43" s="252" t="s">
        <v>296</v>
      </c>
      <c r="D43" s="302" t="s">
        <v>481</v>
      </c>
      <c r="E43" s="301" t="s">
        <v>479</v>
      </c>
      <c r="F43" s="301" t="s">
        <v>479</v>
      </c>
      <c r="G43" s="252" t="s">
        <v>46</v>
      </c>
      <c r="H43" s="301" t="s">
        <v>479</v>
      </c>
      <c r="I43" s="301" t="s">
        <v>236</v>
      </c>
      <c r="J43" s="332">
        <v>1350</v>
      </c>
      <c r="K43" s="30" t="s">
        <v>185</v>
      </c>
    </row>
    <row r="44" spans="1:11" ht="12.75">
      <c r="A44" s="252" t="s">
        <v>36</v>
      </c>
      <c r="B44" s="247">
        <v>41152</v>
      </c>
      <c r="C44" s="252" t="s">
        <v>296</v>
      </c>
      <c r="D44" s="302" t="s">
        <v>481</v>
      </c>
      <c r="E44" s="301" t="s">
        <v>479</v>
      </c>
      <c r="F44" s="301" t="s">
        <v>479</v>
      </c>
      <c r="G44" s="252" t="s">
        <v>48</v>
      </c>
      <c r="H44" s="301" t="s">
        <v>479</v>
      </c>
      <c r="I44" s="301" t="s">
        <v>236</v>
      </c>
      <c r="J44" s="332">
        <v>1600</v>
      </c>
      <c r="K44" s="30" t="s">
        <v>185</v>
      </c>
    </row>
    <row r="45" spans="1:11" ht="12.75">
      <c r="A45" s="252" t="s">
        <v>36</v>
      </c>
      <c r="B45" s="247">
        <v>41152</v>
      </c>
      <c r="C45" s="252" t="s">
        <v>261</v>
      </c>
      <c r="D45" s="302" t="s">
        <v>485</v>
      </c>
      <c r="E45" s="301" t="s">
        <v>479</v>
      </c>
      <c r="F45" s="301" t="s">
        <v>479</v>
      </c>
      <c r="G45" s="252" t="s">
        <v>46</v>
      </c>
      <c r="H45" s="301" t="s">
        <v>479</v>
      </c>
      <c r="I45" s="301" t="s">
        <v>237</v>
      </c>
      <c r="J45" s="332">
        <v>1325</v>
      </c>
      <c r="K45" s="30" t="s">
        <v>185</v>
      </c>
    </row>
    <row r="46" spans="1:11" ht="12.75">
      <c r="A46" s="252" t="s">
        <v>36</v>
      </c>
      <c r="B46" s="247">
        <v>41152</v>
      </c>
      <c r="C46" s="252" t="s">
        <v>261</v>
      </c>
      <c r="D46" s="302" t="s">
        <v>485</v>
      </c>
      <c r="E46" s="301" t="s">
        <v>479</v>
      </c>
      <c r="F46" s="301" t="s">
        <v>479</v>
      </c>
      <c r="G46" s="252" t="s">
        <v>48</v>
      </c>
      <c r="H46" s="301" t="s">
        <v>479</v>
      </c>
      <c r="I46" s="301" t="s">
        <v>236</v>
      </c>
      <c r="J46" s="332">
        <v>2050</v>
      </c>
      <c r="K46" s="30" t="s">
        <v>185</v>
      </c>
    </row>
    <row r="47" spans="1:11" ht="12.75">
      <c r="A47" s="302" t="s">
        <v>487</v>
      </c>
      <c r="B47" s="247">
        <v>41152</v>
      </c>
      <c r="C47" s="252" t="s">
        <v>469</v>
      </c>
      <c r="D47" s="252" t="s">
        <v>23</v>
      </c>
      <c r="E47" s="301" t="s">
        <v>479</v>
      </c>
      <c r="F47" s="301" t="s">
        <v>479</v>
      </c>
      <c r="G47" s="252" t="s">
        <v>47</v>
      </c>
      <c r="H47" s="301" t="s">
        <v>479</v>
      </c>
      <c r="I47" s="301" t="s">
        <v>34</v>
      </c>
      <c r="J47" s="332">
        <v>325</v>
      </c>
      <c r="K47" s="30" t="s">
        <v>185</v>
      </c>
    </row>
    <row r="48" spans="1:11" ht="12.75">
      <c r="A48" s="302" t="s">
        <v>487</v>
      </c>
      <c r="B48" s="247">
        <v>41152</v>
      </c>
      <c r="C48" s="252" t="s">
        <v>470</v>
      </c>
      <c r="D48" s="252" t="s">
        <v>23</v>
      </c>
      <c r="E48" s="301" t="s">
        <v>479</v>
      </c>
      <c r="F48" s="301" t="s">
        <v>479</v>
      </c>
      <c r="G48" s="252" t="s">
        <v>47</v>
      </c>
      <c r="H48" s="301" t="s">
        <v>479</v>
      </c>
      <c r="I48" s="301" t="s">
        <v>41</v>
      </c>
      <c r="J48" s="332">
        <v>700</v>
      </c>
      <c r="K48" s="30" t="s">
        <v>185</v>
      </c>
    </row>
    <row r="49" spans="1:11" ht="12.75">
      <c r="A49" s="252" t="s">
        <v>89</v>
      </c>
      <c r="B49" s="247">
        <v>41152</v>
      </c>
      <c r="C49" s="300" t="s">
        <v>479</v>
      </c>
      <c r="D49" s="252" t="s">
        <v>38</v>
      </c>
      <c r="E49" s="301" t="s">
        <v>479</v>
      </c>
      <c r="F49" s="301" t="s">
        <v>479</v>
      </c>
      <c r="G49" s="252" t="s">
        <v>48</v>
      </c>
      <c r="H49" s="301" t="s">
        <v>479</v>
      </c>
      <c r="I49" s="301" t="s">
        <v>43</v>
      </c>
      <c r="J49" s="332">
        <v>1000</v>
      </c>
      <c r="K49" s="30" t="s">
        <v>185</v>
      </c>
    </row>
    <row r="50" spans="1:11" ht="12.75">
      <c r="A50" s="252" t="s">
        <v>89</v>
      </c>
      <c r="B50" s="247">
        <v>41152</v>
      </c>
      <c r="C50" s="300" t="s">
        <v>479</v>
      </c>
      <c r="D50" s="252" t="s">
        <v>23</v>
      </c>
      <c r="E50" s="301" t="s">
        <v>479</v>
      </c>
      <c r="F50" s="301" t="s">
        <v>479</v>
      </c>
      <c r="G50" s="252" t="s">
        <v>46</v>
      </c>
      <c r="H50" s="301" t="s">
        <v>479</v>
      </c>
      <c r="I50" s="301" t="s">
        <v>236</v>
      </c>
      <c r="J50" s="332">
        <v>900</v>
      </c>
      <c r="K50" s="30" t="s">
        <v>185</v>
      </c>
    </row>
    <row r="51" spans="1:11" ht="12.75">
      <c r="A51" s="252" t="s">
        <v>89</v>
      </c>
      <c r="B51" s="247">
        <v>41152</v>
      </c>
      <c r="C51" s="300" t="s">
        <v>479</v>
      </c>
      <c r="D51" s="252" t="s">
        <v>23</v>
      </c>
      <c r="E51" s="301" t="s">
        <v>479</v>
      </c>
      <c r="F51" s="301" t="s">
        <v>479</v>
      </c>
      <c r="G51" s="252" t="s">
        <v>47</v>
      </c>
      <c r="H51" s="301" t="s">
        <v>479</v>
      </c>
      <c r="I51" s="301" t="s">
        <v>236</v>
      </c>
      <c r="J51" s="332">
        <v>1050</v>
      </c>
      <c r="K51" s="30" t="s">
        <v>185</v>
      </c>
    </row>
    <row r="52" spans="1:11" ht="12.75">
      <c r="A52" s="252" t="s">
        <v>89</v>
      </c>
      <c r="B52" s="247">
        <v>41152</v>
      </c>
      <c r="C52" s="300" t="s">
        <v>479</v>
      </c>
      <c r="D52" s="252" t="s">
        <v>23</v>
      </c>
      <c r="E52" s="301" t="s">
        <v>479</v>
      </c>
      <c r="F52" s="301" t="s">
        <v>479</v>
      </c>
      <c r="G52" s="252" t="s">
        <v>48</v>
      </c>
      <c r="H52" s="301" t="s">
        <v>479</v>
      </c>
      <c r="I52" s="301" t="s">
        <v>43</v>
      </c>
      <c r="J52" s="332">
        <v>903</v>
      </c>
      <c r="K52" s="30" t="s">
        <v>185</v>
      </c>
    </row>
    <row r="53" spans="1:11" ht="12.75">
      <c r="A53" s="252" t="s">
        <v>89</v>
      </c>
      <c r="B53" s="247">
        <v>41152</v>
      </c>
      <c r="C53" s="300" t="s">
        <v>479</v>
      </c>
      <c r="D53" s="302" t="s">
        <v>485</v>
      </c>
      <c r="E53" s="301" t="s">
        <v>479</v>
      </c>
      <c r="F53" s="301" t="s">
        <v>479</v>
      </c>
      <c r="G53" s="252" t="s">
        <v>45</v>
      </c>
      <c r="H53" s="301" t="s">
        <v>479</v>
      </c>
      <c r="I53" s="301" t="s">
        <v>43</v>
      </c>
      <c r="J53" s="332">
        <v>1000</v>
      </c>
      <c r="K53" s="30" t="s">
        <v>185</v>
      </c>
    </row>
    <row r="54" spans="1:11" ht="12.75">
      <c r="A54" s="252" t="s">
        <v>89</v>
      </c>
      <c r="B54" s="247">
        <v>41152</v>
      </c>
      <c r="C54" s="300" t="s">
        <v>479</v>
      </c>
      <c r="D54" s="302" t="s">
        <v>485</v>
      </c>
      <c r="E54" s="301" t="s">
        <v>479</v>
      </c>
      <c r="F54" s="301" t="s">
        <v>479</v>
      </c>
      <c r="G54" s="252" t="s">
        <v>49</v>
      </c>
      <c r="H54" s="301" t="s">
        <v>479</v>
      </c>
      <c r="I54" s="301" t="s">
        <v>43</v>
      </c>
      <c r="J54" s="332">
        <v>1200</v>
      </c>
      <c r="K54" s="30" t="s">
        <v>185</v>
      </c>
    </row>
    <row r="55" spans="1:11" ht="12.75">
      <c r="A55" s="252" t="s">
        <v>89</v>
      </c>
      <c r="B55" s="247">
        <v>41152</v>
      </c>
      <c r="C55" s="300" t="s">
        <v>479</v>
      </c>
      <c r="D55" s="302" t="s">
        <v>485</v>
      </c>
      <c r="E55" s="301" t="s">
        <v>479</v>
      </c>
      <c r="F55" s="301" t="s">
        <v>479</v>
      </c>
      <c r="G55" s="252" t="s">
        <v>46</v>
      </c>
      <c r="H55" s="301" t="s">
        <v>479</v>
      </c>
      <c r="I55" s="301" t="s">
        <v>43</v>
      </c>
      <c r="J55" s="332">
        <v>975</v>
      </c>
      <c r="K55" s="30" t="s">
        <v>185</v>
      </c>
    </row>
    <row r="56" spans="1:11" ht="12.75">
      <c r="A56" s="252" t="s">
        <v>89</v>
      </c>
      <c r="B56" s="247">
        <v>41152</v>
      </c>
      <c r="C56" s="300" t="s">
        <v>479</v>
      </c>
      <c r="D56" s="302" t="s">
        <v>485</v>
      </c>
      <c r="E56" s="301" t="s">
        <v>479</v>
      </c>
      <c r="F56" s="301" t="s">
        <v>479</v>
      </c>
      <c r="G56" s="252" t="s">
        <v>47</v>
      </c>
      <c r="H56" s="301" t="s">
        <v>479</v>
      </c>
      <c r="I56" s="301" t="s">
        <v>43</v>
      </c>
      <c r="J56" s="332">
        <v>950</v>
      </c>
      <c r="K56" s="30" t="s">
        <v>185</v>
      </c>
    </row>
    <row r="57" spans="1:11" ht="12.75">
      <c r="A57" s="252" t="s">
        <v>89</v>
      </c>
      <c r="B57" s="247">
        <v>41152</v>
      </c>
      <c r="C57" s="300" t="s">
        <v>479</v>
      </c>
      <c r="D57" s="302" t="s">
        <v>485</v>
      </c>
      <c r="E57" s="301" t="s">
        <v>479</v>
      </c>
      <c r="F57" s="301" t="s">
        <v>479</v>
      </c>
      <c r="G57" s="252" t="s">
        <v>48</v>
      </c>
      <c r="H57" s="301" t="s">
        <v>479</v>
      </c>
      <c r="I57" s="301" t="s">
        <v>43</v>
      </c>
      <c r="J57" s="332">
        <v>1000</v>
      </c>
      <c r="K57" s="30" t="s">
        <v>185</v>
      </c>
    </row>
    <row r="58" spans="1:11" ht="12.75">
      <c r="A58" s="252" t="s">
        <v>89</v>
      </c>
      <c r="B58" s="247">
        <v>41152</v>
      </c>
      <c r="C58" s="300" t="s">
        <v>479</v>
      </c>
      <c r="D58" s="252" t="s">
        <v>264</v>
      </c>
      <c r="E58" s="301" t="s">
        <v>479</v>
      </c>
      <c r="F58" s="301" t="s">
        <v>479</v>
      </c>
      <c r="G58" s="252" t="s">
        <v>48</v>
      </c>
      <c r="H58" s="301" t="s">
        <v>479</v>
      </c>
      <c r="I58" s="301" t="s">
        <v>43</v>
      </c>
      <c r="J58" s="332">
        <v>1100</v>
      </c>
      <c r="K58" s="30" t="s">
        <v>185</v>
      </c>
    </row>
    <row r="59" spans="1:11" ht="12.75">
      <c r="A59" s="252" t="s">
        <v>50</v>
      </c>
      <c r="B59" s="247">
        <v>41152</v>
      </c>
      <c r="C59" s="300" t="s">
        <v>479</v>
      </c>
      <c r="D59" s="252" t="s">
        <v>23</v>
      </c>
      <c r="E59" s="301" t="s">
        <v>479</v>
      </c>
      <c r="F59" s="301" t="s">
        <v>479</v>
      </c>
      <c r="G59" s="252" t="s">
        <v>49</v>
      </c>
      <c r="H59" s="301" t="s">
        <v>479</v>
      </c>
      <c r="I59" s="301" t="s">
        <v>51</v>
      </c>
      <c r="J59" s="332">
        <v>700</v>
      </c>
      <c r="K59" s="30" t="s">
        <v>185</v>
      </c>
    </row>
    <row r="60" spans="1:11" ht="12.75">
      <c r="A60" s="252" t="s">
        <v>50</v>
      </c>
      <c r="B60" s="247">
        <v>41152</v>
      </c>
      <c r="C60" s="300" t="s">
        <v>479</v>
      </c>
      <c r="D60" s="252" t="s">
        <v>23</v>
      </c>
      <c r="E60" s="301" t="s">
        <v>479</v>
      </c>
      <c r="F60" s="301" t="s">
        <v>479</v>
      </c>
      <c r="G60" s="252" t="s">
        <v>198</v>
      </c>
      <c r="H60" s="301" t="s">
        <v>479</v>
      </c>
      <c r="I60" s="301" t="s">
        <v>51</v>
      </c>
      <c r="J60" s="332">
        <v>600</v>
      </c>
      <c r="K60" s="30" t="s">
        <v>185</v>
      </c>
    </row>
    <row r="61" spans="1:11" ht="12.75">
      <c r="A61" s="252" t="s">
        <v>50</v>
      </c>
      <c r="B61" s="247">
        <v>41152</v>
      </c>
      <c r="C61" s="252" t="s">
        <v>389</v>
      </c>
      <c r="D61" s="252" t="s">
        <v>40</v>
      </c>
      <c r="E61" s="301" t="s">
        <v>479</v>
      </c>
      <c r="F61" s="301" t="s">
        <v>479</v>
      </c>
      <c r="G61" s="252" t="s">
        <v>48</v>
      </c>
      <c r="H61" s="301" t="s">
        <v>479</v>
      </c>
      <c r="I61" s="301" t="s">
        <v>51</v>
      </c>
      <c r="J61" s="332">
        <v>650</v>
      </c>
      <c r="K61" s="30" t="s">
        <v>185</v>
      </c>
    </row>
    <row r="62" spans="1:11" ht="12.75">
      <c r="A62" s="252" t="s">
        <v>50</v>
      </c>
      <c r="B62" s="247">
        <v>41152</v>
      </c>
      <c r="C62" s="300" t="s">
        <v>479</v>
      </c>
      <c r="D62" s="302" t="s">
        <v>485</v>
      </c>
      <c r="E62" s="301" t="s">
        <v>479</v>
      </c>
      <c r="F62" s="301" t="s">
        <v>479</v>
      </c>
      <c r="G62" s="252" t="s">
        <v>46</v>
      </c>
      <c r="H62" s="301" t="s">
        <v>479</v>
      </c>
      <c r="I62" s="301" t="s">
        <v>51</v>
      </c>
      <c r="J62" s="332">
        <v>730</v>
      </c>
      <c r="K62" s="30" t="s">
        <v>185</v>
      </c>
    </row>
    <row r="63" spans="1:11" ht="12.75">
      <c r="A63" s="252" t="s">
        <v>50</v>
      </c>
      <c r="B63" s="247">
        <v>41152</v>
      </c>
      <c r="C63" s="300" t="s">
        <v>479</v>
      </c>
      <c r="D63" s="302" t="s">
        <v>485</v>
      </c>
      <c r="E63" s="301" t="s">
        <v>479</v>
      </c>
      <c r="F63" s="301" t="s">
        <v>479</v>
      </c>
      <c r="G63" s="252" t="s">
        <v>47</v>
      </c>
      <c r="H63" s="301" t="s">
        <v>479</v>
      </c>
      <c r="I63" s="301" t="s">
        <v>51</v>
      </c>
      <c r="J63" s="332">
        <v>625</v>
      </c>
      <c r="K63" s="30" t="s">
        <v>185</v>
      </c>
    </row>
    <row r="64" spans="1:11" ht="12.75">
      <c r="A64" s="252" t="s">
        <v>50</v>
      </c>
      <c r="B64" s="247">
        <v>41152</v>
      </c>
      <c r="C64" s="252" t="s">
        <v>265</v>
      </c>
      <c r="D64" s="302" t="s">
        <v>485</v>
      </c>
      <c r="E64" s="301" t="s">
        <v>479</v>
      </c>
      <c r="F64" s="301" t="s">
        <v>479</v>
      </c>
      <c r="G64" s="252" t="s">
        <v>48</v>
      </c>
      <c r="H64" s="301" t="s">
        <v>479</v>
      </c>
      <c r="I64" s="301" t="s">
        <v>51</v>
      </c>
      <c r="J64" s="332">
        <v>800</v>
      </c>
      <c r="K64" s="30" t="s">
        <v>185</v>
      </c>
    </row>
    <row r="65" spans="1:11" ht="12.75">
      <c r="A65" s="252" t="s">
        <v>259</v>
      </c>
      <c r="B65" s="247">
        <v>41152</v>
      </c>
      <c r="C65" s="300" t="s">
        <v>479</v>
      </c>
      <c r="D65" s="252" t="s">
        <v>23</v>
      </c>
      <c r="E65" s="301" t="s">
        <v>479</v>
      </c>
      <c r="F65" s="301" t="s">
        <v>479</v>
      </c>
      <c r="G65" s="252" t="s">
        <v>49</v>
      </c>
      <c r="H65" s="301" t="s">
        <v>479</v>
      </c>
      <c r="I65" s="301" t="s">
        <v>260</v>
      </c>
      <c r="J65" s="332">
        <v>900</v>
      </c>
      <c r="K65" s="30" t="s">
        <v>185</v>
      </c>
    </row>
    <row r="66" spans="1:11" ht="12.75">
      <c r="A66" s="252" t="s">
        <v>259</v>
      </c>
      <c r="B66" s="247">
        <v>41152</v>
      </c>
      <c r="C66" s="300" t="s">
        <v>479</v>
      </c>
      <c r="D66" s="252" t="s">
        <v>23</v>
      </c>
      <c r="E66" s="301" t="s">
        <v>479</v>
      </c>
      <c r="F66" s="301" t="s">
        <v>479</v>
      </c>
      <c r="G66" s="252" t="s">
        <v>46</v>
      </c>
      <c r="H66" s="301" t="s">
        <v>479</v>
      </c>
      <c r="I66" s="301" t="s">
        <v>260</v>
      </c>
      <c r="J66" s="332">
        <v>1350</v>
      </c>
      <c r="K66" s="30" t="s">
        <v>185</v>
      </c>
    </row>
    <row r="67" spans="1:11" ht="12.75">
      <c r="A67" s="252" t="s">
        <v>259</v>
      </c>
      <c r="B67" s="247">
        <v>41152</v>
      </c>
      <c r="C67" s="300" t="s">
        <v>479</v>
      </c>
      <c r="D67" s="252" t="s">
        <v>23</v>
      </c>
      <c r="E67" s="301" t="s">
        <v>479</v>
      </c>
      <c r="F67" s="301" t="s">
        <v>479</v>
      </c>
      <c r="G67" s="252" t="s">
        <v>47</v>
      </c>
      <c r="H67" s="301" t="s">
        <v>479</v>
      </c>
      <c r="I67" s="301" t="s">
        <v>260</v>
      </c>
      <c r="J67" s="332">
        <v>1100</v>
      </c>
      <c r="K67" s="30" t="s">
        <v>185</v>
      </c>
    </row>
    <row r="68" spans="1:11" ht="12.75">
      <c r="A68" s="252" t="s">
        <v>259</v>
      </c>
      <c r="B68" s="247">
        <v>41152</v>
      </c>
      <c r="C68" s="300" t="s">
        <v>479</v>
      </c>
      <c r="D68" s="252" t="s">
        <v>23</v>
      </c>
      <c r="E68" s="301" t="s">
        <v>479</v>
      </c>
      <c r="F68" s="301" t="s">
        <v>479</v>
      </c>
      <c r="G68" s="252" t="s">
        <v>198</v>
      </c>
      <c r="H68" s="301" t="s">
        <v>479</v>
      </c>
      <c r="I68" s="301" t="s">
        <v>260</v>
      </c>
      <c r="J68" s="332">
        <v>1600</v>
      </c>
      <c r="K68" s="30" t="s">
        <v>185</v>
      </c>
    </row>
    <row r="69" spans="1:11" ht="12.75">
      <c r="A69" s="252" t="s">
        <v>259</v>
      </c>
      <c r="B69" s="247">
        <v>41152</v>
      </c>
      <c r="C69" s="300" t="s">
        <v>479</v>
      </c>
      <c r="D69" s="252" t="s">
        <v>345</v>
      </c>
      <c r="E69" s="301" t="s">
        <v>479</v>
      </c>
      <c r="F69" s="301" t="s">
        <v>479</v>
      </c>
      <c r="G69" s="252" t="s">
        <v>48</v>
      </c>
      <c r="H69" s="301" t="s">
        <v>479</v>
      </c>
      <c r="I69" s="301" t="s">
        <v>260</v>
      </c>
      <c r="J69" s="332">
        <v>475</v>
      </c>
      <c r="K69" s="30" t="s">
        <v>185</v>
      </c>
    </row>
    <row r="70" spans="1:11" ht="12.75">
      <c r="A70" s="252" t="s">
        <v>37</v>
      </c>
      <c r="B70" s="247">
        <v>41152</v>
      </c>
      <c r="C70" s="252" t="s">
        <v>297</v>
      </c>
      <c r="D70" s="302" t="s">
        <v>485</v>
      </c>
      <c r="E70" s="301" t="s">
        <v>479</v>
      </c>
      <c r="F70" s="301" t="s">
        <v>479</v>
      </c>
      <c r="G70" s="252" t="s">
        <v>49</v>
      </c>
      <c r="H70" s="301" t="s">
        <v>479</v>
      </c>
      <c r="I70" s="301" t="s">
        <v>43</v>
      </c>
      <c r="J70" s="332">
        <v>1900</v>
      </c>
      <c r="K70" s="30" t="s">
        <v>185</v>
      </c>
    </row>
    <row r="71" spans="1:11" ht="12.75">
      <c r="A71" s="252" t="s">
        <v>37</v>
      </c>
      <c r="B71" s="247">
        <v>41152</v>
      </c>
      <c r="C71" s="302" t="s">
        <v>490</v>
      </c>
      <c r="D71" s="302" t="s">
        <v>485</v>
      </c>
      <c r="E71" s="301" t="s">
        <v>479</v>
      </c>
      <c r="F71" s="301" t="s">
        <v>479</v>
      </c>
      <c r="G71" s="252" t="s">
        <v>46</v>
      </c>
      <c r="H71" s="301" t="s">
        <v>479</v>
      </c>
      <c r="I71" s="301" t="s">
        <v>43</v>
      </c>
      <c r="J71" s="332">
        <v>1410</v>
      </c>
      <c r="K71" s="30" t="s">
        <v>185</v>
      </c>
    </row>
    <row r="72" spans="1:11" ht="12.75">
      <c r="A72" s="252" t="s">
        <v>294</v>
      </c>
      <c r="B72" s="247">
        <v>41152</v>
      </c>
      <c r="C72" s="252" t="s">
        <v>295</v>
      </c>
      <c r="D72" s="302" t="s">
        <v>485</v>
      </c>
      <c r="E72" s="301" t="s">
        <v>479</v>
      </c>
      <c r="F72" s="301" t="s">
        <v>479</v>
      </c>
      <c r="G72" s="252" t="s">
        <v>45</v>
      </c>
      <c r="H72" s="301" t="s">
        <v>479</v>
      </c>
      <c r="I72" s="301" t="s">
        <v>43</v>
      </c>
      <c r="J72" s="332">
        <v>1500</v>
      </c>
      <c r="K72" s="30" t="s">
        <v>185</v>
      </c>
    </row>
    <row r="73" spans="1:11" ht="12.75">
      <c r="A73" s="252" t="s">
        <v>294</v>
      </c>
      <c r="B73" s="247">
        <v>41152</v>
      </c>
      <c r="C73" s="252" t="s">
        <v>354</v>
      </c>
      <c r="D73" s="302" t="s">
        <v>485</v>
      </c>
      <c r="E73" s="301" t="s">
        <v>479</v>
      </c>
      <c r="F73" s="301" t="s">
        <v>479</v>
      </c>
      <c r="G73" s="252" t="s">
        <v>45</v>
      </c>
      <c r="H73" s="301" t="s">
        <v>479</v>
      </c>
      <c r="I73" s="301" t="s">
        <v>43</v>
      </c>
      <c r="J73" s="332">
        <v>1100</v>
      </c>
      <c r="K73" s="30" t="s">
        <v>185</v>
      </c>
    </row>
    <row r="74" spans="1:11" ht="12.75">
      <c r="A74" s="252" t="s">
        <v>294</v>
      </c>
      <c r="B74" s="247">
        <v>41152</v>
      </c>
      <c r="C74" s="252" t="s">
        <v>295</v>
      </c>
      <c r="D74" s="302" t="s">
        <v>485</v>
      </c>
      <c r="E74" s="301" t="s">
        <v>479</v>
      </c>
      <c r="F74" s="301" t="s">
        <v>479</v>
      </c>
      <c r="G74" s="252" t="s">
        <v>46</v>
      </c>
      <c r="H74" s="301" t="s">
        <v>479</v>
      </c>
      <c r="I74" s="301" t="s">
        <v>43</v>
      </c>
      <c r="J74" s="332">
        <v>1375</v>
      </c>
      <c r="K74" s="30" t="s">
        <v>185</v>
      </c>
    </row>
    <row r="75" spans="1:11" ht="12.75">
      <c r="A75" s="252" t="s">
        <v>294</v>
      </c>
      <c r="B75" s="247">
        <v>41152</v>
      </c>
      <c r="C75" s="252" t="s">
        <v>354</v>
      </c>
      <c r="D75" s="302" t="s">
        <v>485</v>
      </c>
      <c r="E75" s="301" t="s">
        <v>479</v>
      </c>
      <c r="F75" s="301" t="s">
        <v>479</v>
      </c>
      <c r="G75" s="252" t="s">
        <v>46</v>
      </c>
      <c r="H75" s="301" t="s">
        <v>479</v>
      </c>
      <c r="I75" s="301" t="s">
        <v>43</v>
      </c>
      <c r="J75" s="332">
        <v>1275</v>
      </c>
      <c r="K75" s="30" t="s">
        <v>185</v>
      </c>
    </row>
    <row r="76" spans="1:11" ht="12.75">
      <c r="A76" s="252" t="s">
        <v>294</v>
      </c>
      <c r="B76" s="247">
        <v>41152</v>
      </c>
      <c r="C76" s="252" t="s">
        <v>295</v>
      </c>
      <c r="D76" s="302" t="s">
        <v>485</v>
      </c>
      <c r="E76" s="301" t="s">
        <v>479</v>
      </c>
      <c r="F76" s="301" t="s">
        <v>479</v>
      </c>
      <c r="G76" s="252" t="s">
        <v>47</v>
      </c>
      <c r="H76" s="301" t="s">
        <v>479</v>
      </c>
      <c r="I76" s="301" t="s">
        <v>43</v>
      </c>
      <c r="J76" s="332">
        <v>1375</v>
      </c>
      <c r="K76" s="30" t="s">
        <v>185</v>
      </c>
    </row>
    <row r="77" spans="1:11" ht="12.75">
      <c r="A77" s="252" t="s">
        <v>294</v>
      </c>
      <c r="B77" s="247">
        <v>41152</v>
      </c>
      <c r="C77" s="252" t="s">
        <v>354</v>
      </c>
      <c r="D77" s="302" t="s">
        <v>485</v>
      </c>
      <c r="E77" s="301" t="s">
        <v>479</v>
      </c>
      <c r="F77" s="301" t="s">
        <v>479</v>
      </c>
      <c r="G77" s="252" t="s">
        <v>47</v>
      </c>
      <c r="H77" s="301" t="s">
        <v>479</v>
      </c>
      <c r="I77" s="301" t="s">
        <v>43</v>
      </c>
      <c r="J77" s="332">
        <v>1050</v>
      </c>
      <c r="K77" s="30" t="s">
        <v>185</v>
      </c>
    </row>
    <row r="78" spans="1:11" ht="12.75">
      <c r="A78" s="252" t="s">
        <v>294</v>
      </c>
      <c r="B78" s="247">
        <v>41152</v>
      </c>
      <c r="C78" s="252" t="s">
        <v>295</v>
      </c>
      <c r="D78" s="302" t="s">
        <v>485</v>
      </c>
      <c r="E78" s="301" t="s">
        <v>479</v>
      </c>
      <c r="F78" s="301" t="s">
        <v>479</v>
      </c>
      <c r="G78" s="252" t="s">
        <v>48</v>
      </c>
      <c r="H78" s="301" t="s">
        <v>479</v>
      </c>
      <c r="I78" s="301" t="s">
        <v>43</v>
      </c>
      <c r="J78" s="332">
        <v>1600</v>
      </c>
      <c r="K78" s="30" t="s">
        <v>185</v>
      </c>
    </row>
    <row r="79" spans="1:11" ht="12.75">
      <c r="A79" s="252" t="s">
        <v>294</v>
      </c>
      <c r="B79" s="247">
        <v>41152</v>
      </c>
      <c r="C79" s="252" t="s">
        <v>354</v>
      </c>
      <c r="D79" s="302" t="s">
        <v>485</v>
      </c>
      <c r="E79" s="301" t="s">
        <v>479</v>
      </c>
      <c r="F79" s="301" t="s">
        <v>479</v>
      </c>
      <c r="G79" s="252" t="s">
        <v>48</v>
      </c>
      <c r="H79" s="301" t="s">
        <v>479</v>
      </c>
      <c r="I79" s="301" t="s">
        <v>43</v>
      </c>
      <c r="J79" s="332">
        <v>775</v>
      </c>
      <c r="K79" s="30" t="s">
        <v>185</v>
      </c>
    </row>
    <row r="80" spans="1:11" ht="12.75">
      <c r="A80" s="302" t="s">
        <v>488</v>
      </c>
      <c r="B80" s="247">
        <v>41152</v>
      </c>
      <c r="C80" s="300" t="s">
        <v>479</v>
      </c>
      <c r="D80" s="252" t="s">
        <v>23</v>
      </c>
      <c r="E80" s="301" t="s">
        <v>479</v>
      </c>
      <c r="F80" s="301" t="s">
        <v>479</v>
      </c>
      <c r="G80" s="252" t="s">
        <v>47</v>
      </c>
      <c r="H80" s="301" t="s">
        <v>479</v>
      </c>
      <c r="I80" s="301" t="s">
        <v>387</v>
      </c>
      <c r="J80" s="332">
        <v>1000</v>
      </c>
      <c r="K80" s="30" t="s">
        <v>185</v>
      </c>
    </row>
    <row r="81" spans="1:11" ht="12.75">
      <c r="A81" s="302" t="s">
        <v>489</v>
      </c>
      <c r="B81" s="251"/>
      <c r="C81" s="302" t="s">
        <v>484</v>
      </c>
      <c r="D81" s="252"/>
      <c r="E81" s="252"/>
      <c r="F81" s="252"/>
      <c r="G81" s="252"/>
      <c r="H81" s="252"/>
      <c r="I81" s="252"/>
      <c r="J81" s="251"/>
      <c r="K81" s="251"/>
    </row>
    <row r="82" spans="1:11" ht="12.75">
      <c r="A82" s="252" t="s">
        <v>371</v>
      </c>
      <c r="B82" s="251"/>
      <c r="C82" s="252"/>
      <c r="D82" s="252"/>
      <c r="E82" s="252"/>
      <c r="F82" s="252"/>
      <c r="G82" s="252"/>
      <c r="H82" s="252"/>
      <c r="I82" s="252"/>
      <c r="J82" s="251"/>
      <c r="K82" s="251"/>
    </row>
    <row r="83" spans="1:11" ht="12.75">
      <c r="A83" s="283"/>
      <c r="B83" s="284"/>
      <c r="C83" s="283"/>
      <c r="D83" s="283"/>
      <c r="E83" s="283"/>
      <c r="F83" s="283"/>
      <c r="G83" s="283"/>
      <c r="H83" s="283"/>
      <c r="I83" s="283"/>
      <c r="J83" s="284"/>
      <c r="K83" s="284"/>
    </row>
  </sheetData>
  <sheetProtection/>
  <mergeCells count="5">
    <mergeCell ref="A1:K1"/>
    <mergeCell ref="A2:K2"/>
    <mergeCell ref="J6:K6"/>
    <mergeCell ref="A3:K3"/>
    <mergeCell ref="A5:K5"/>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Alicia Canales Meza</cp:lastModifiedBy>
  <cp:lastPrinted>2012-10-11T14:17:22Z</cp:lastPrinted>
  <dcterms:created xsi:type="dcterms:W3CDTF">2011-06-01T19:03:54Z</dcterms:created>
  <dcterms:modified xsi:type="dcterms:W3CDTF">2012-10-11T14:32:22Z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