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7.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Comentario" sheetId="6" r:id="rId6"/>
    <sheet name="Pág.8 - C4" sheetId="7" r:id="rId7"/>
    <sheet name="Pág.9 -C5" sheetId="8" r:id="rId8"/>
    <sheet name="Pág.10 - C6" sheetId="9" r:id="rId9"/>
    <sheet name="Pág.11- C7" sheetId="10" r:id="rId10"/>
    <sheet name="Pág.13 - C8" sheetId="11" r:id="rId11"/>
    <sheet name="Pág.14 - C9" sheetId="12" r:id="rId12"/>
    <sheet name="Pág.16 - C10" sheetId="13" r:id="rId13"/>
    <sheet name="Pág.17 - C11" sheetId="14" r:id="rId14"/>
    <sheet name="Pág 18" sheetId="15" r:id="rId15"/>
    <sheet name="arándanos" sheetId="16" r:id="rId16"/>
    <sheet name="cerezas" sheetId="17" r:id="rId17"/>
    <sheet name="manzanas" sheetId="18" r:id="rId18"/>
    <sheet name="nueces" sheetId="19" r:id="rId19"/>
    <sheet name="paltas" sheetId="20" r:id="rId20"/>
    <sheet name="uvas" sheetId="21" r:id="rId21"/>
    <sheet name="Hoja1" sheetId="22" r:id="rId22"/>
  </sheets>
  <externalReferences>
    <externalReference r:id="rId25"/>
  </externalReferences>
  <definedNames>
    <definedName name="_xlnm.Print_Area" localSheetId="15">'arándanos'!$B$1:$M$86</definedName>
    <definedName name="_xlnm.Print_Area" localSheetId="5">'Comentario'!$A$1:$I$44</definedName>
    <definedName name="_xlnm.Print_Area" localSheetId="1">'Contenido'!$A$1:$F$29</definedName>
    <definedName name="_xlnm.Print_Area" localSheetId="17">'manzanas'!$A$1:$L$80</definedName>
    <definedName name="_xlnm.Print_Area" localSheetId="18">'nueces'!$A$1:$L$82</definedName>
    <definedName name="_xlnm.Print_Area" localSheetId="14">'Pág 18'!$A$1:$J$16</definedName>
    <definedName name="_xlnm.Print_Area" localSheetId="8">'Pág.10 - C6'!$A$1:$L$51</definedName>
    <definedName name="_xlnm.Print_Area" localSheetId="10">'Pág.13 - C8'!$A$1:$K$55</definedName>
    <definedName name="_xlnm.Print_Area" localSheetId="11">'Pág.14 - C9'!$A$1:$K$72</definedName>
    <definedName name="_xlnm.Print_Area" localSheetId="12">'Pág.16 - C10'!$A$1:$M$49</definedName>
    <definedName name="_xlnm.Print_Area" localSheetId="13">'Pág.17 - C11'!$A$1:$O$47</definedName>
    <definedName name="_xlnm.Print_Area" localSheetId="19">'paltas'!$A$1:$L$93</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<sst xmlns="http://schemas.openxmlformats.org/spreadsheetml/2006/main" count="1855" uniqueCount="472">
  <si>
    <t>Volumen (toneladas)</t>
  </si>
  <si>
    <t>Valor (miles de US$ FOB)</t>
  </si>
  <si>
    <t>Productos</t>
  </si>
  <si>
    <t>Var % 11/10</t>
  </si>
  <si>
    <t>Fruta fresca</t>
  </si>
  <si>
    <t>Uvas</t>
  </si>
  <si>
    <t>Manzanas</t>
  </si>
  <si>
    <t>Kiwis</t>
  </si>
  <si>
    <t>Ciruelas</t>
  </si>
  <si>
    <t xml:space="preserve">Peras                                                                                                                         </t>
  </si>
  <si>
    <t xml:space="preserve">Arándanos                                                                                                                            </t>
  </si>
  <si>
    <t xml:space="preserve">Nectarines                                                                                                                               </t>
  </si>
  <si>
    <t>Duraznos</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</si>
  <si>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</si>
  <si>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</si>
  <si>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</si>
  <si>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</si>
  <si>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</si>
  <si>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</si>
  <si>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</si>
  <si>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</si>
  <si>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</si>
  <si>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</si>
  <si>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Fruta industrializada</t>
  </si>
  <si>
    <t>Compotas</t>
  </si>
  <si>
    <t>Damascos</t>
  </si>
  <si>
    <t>Las demás confituras, jaleas y mermeladas, puré y pastas de frutas</t>
  </si>
  <si>
    <t>Otras</t>
  </si>
  <si>
    <t>Congelados</t>
  </si>
  <si>
    <t>Frambuesas</t>
  </si>
  <si>
    <t>Frutillas</t>
  </si>
  <si>
    <t>Moras</t>
  </si>
  <si>
    <t>Las demás</t>
  </si>
  <si>
    <t>Conservas</t>
  </si>
  <si>
    <t>Aceitunas</t>
  </si>
  <si>
    <t xml:space="preserve">Otras frutas preparadas o conservadas                                                                                                                      </t>
  </si>
  <si>
    <t xml:space="preserve">Frutos de cáscara y semillas, incluidas las mezclas, conservados              </t>
  </si>
  <si>
    <t>Peras</t>
  </si>
  <si>
    <t>Otras conservas</t>
  </si>
  <si>
    <t>Deshidratados</t>
  </si>
  <si>
    <t>Ciruelas secas</t>
  </si>
  <si>
    <t>Mosquetas</t>
  </si>
  <si>
    <t>Pasas</t>
  </si>
  <si>
    <t>Otros deshidratados</t>
  </si>
  <si>
    <t>Aceite de rosa mosqueta y sus fracciones</t>
  </si>
  <si>
    <t>Jugos</t>
  </si>
  <si>
    <t>Otras frutas</t>
  </si>
  <si>
    <t>Var. % 11/10</t>
  </si>
  <si>
    <t xml:space="preserve">% Part.2011 </t>
  </si>
  <si>
    <t>% Part. 2010</t>
  </si>
  <si>
    <t>Holanda</t>
  </si>
  <si>
    <t>Reino Unido</t>
  </si>
  <si>
    <t>China</t>
  </si>
  <si>
    <t>Rusia</t>
  </si>
  <si>
    <t>México</t>
  </si>
  <si>
    <t>Brasil</t>
  </si>
  <si>
    <t>Taiwán</t>
  </si>
  <si>
    <t>% Part. 2011</t>
  </si>
  <si>
    <t>Canadá</t>
  </si>
  <si>
    <t>Alemania</t>
  </si>
  <si>
    <t>Venezuela</t>
  </si>
  <si>
    <t xml:space="preserve">Productos </t>
  </si>
  <si>
    <t/>
  </si>
  <si>
    <t>UVAS</t>
  </si>
  <si>
    <t>Total</t>
  </si>
  <si>
    <t>MANZANAS</t>
  </si>
  <si>
    <t>PERAS</t>
  </si>
  <si>
    <t>Ciruela</t>
  </si>
  <si>
    <t>Chile</t>
  </si>
  <si>
    <t>Filadelfia</t>
  </si>
  <si>
    <t>cartón</t>
  </si>
  <si>
    <t>cont-a granel</t>
  </si>
  <si>
    <t>9 kilos</t>
  </si>
  <si>
    <t>cont-barco</t>
  </si>
  <si>
    <t>5 kilos</t>
  </si>
  <si>
    <t>Kiwi</t>
  </si>
  <si>
    <t>Hayward</t>
  </si>
  <si>
    <t>Bins</t>
  </si>
  <si>
    <t>Manzana</t>
  </si>
  <si>
    <t>18 kilos</t>
  </si>
  <si>
    <t>contenedor</t>
  </si>
  <si>
    <t>Pera</t>
  </si>
  <si>
    <t>Argentina</t>
  </si>
  <si>
    <t>90/90</t>
  </si>
  <si>
    <t>7 kilos</t>
  </si>
  <si>
    <t>Uva</t>
  </si>
  <si>
    <t>Granny Smith</t>
  </si>
  <si>
    <t>72/72</t>
  </si>
  <si>
    <t>Perú</t>
  </si>
  <si>
    <t>10 kilos</t>
  </si>
  <si>
    <t>Mandarina</t>
  </si>
  <si>
    <t>Braeburn</t>
  </si>
  <si>
    <t>12,5 kilos</t>
  </si>
  <si>
    <t>15 kilos</t>
  </si>
  <si>
    <t>4,5 kilos</t>
  </si>
  <si>
    <t>Belfast</t>
  </si>
  <si>
    <t>Glasgow</t>
  </si>
  <si>
    <t>Liverpool</t>
  </si>
  <si>
    <t>New Covent Garden</t>
  </si>
  <si>
    <t>Birmingham</t>
  </si>
  <si>
    <t>New Spitalfields</t>
  </si>
  <si>
    <t>Uruguay</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</si>
  <si>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</si>
  <si>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</si>
  <si>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</si>
  <si>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</si>
  <si>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</si>
  <si>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</si>
  <si>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</si>
  <si>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</si>
  <si>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</si>
  <si>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</si>
  <si>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</si>
  <si>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</si>
  <si>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</si>
  <si>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</si>
  <si>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</si>
  <si>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</si>
  <si>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</si>
  <si>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</si>
  <si>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</si>
  <si>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</si>
  <si>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</si>
  <si>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</si>
  <si>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</si>
  <si>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</si>
  <si>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</si>
  <si>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</si>
  <si>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</si>
  <si>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</si>
  <si>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</si>
  <si>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</si>
  <si>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</si>
  <si>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</si>
  <si>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</si>
  <si>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Precios (por kilo en US$ )</t>
  </si>
  <si>
    <t>Almendras sin cáscara</t>
  </si>
  <si>
    <t xml:space="preserve">Los demás cocos, excepto secos                                                                                                                                                                                                                           </t>
  </si>
  <si>
    <t>Zarzamoras, mora-frambuesas y grosellas</t>
  </si>
  <si>
    <t>Extracción de aceites</t>
  </si>
  <si>
    <t>Mezclas preparadas o conservadas</t>
  </si>
  <si>
    <t>EE.UU.</t>
  </si>
  <si>
    <t>Precios medios FOB (US$/kg)</t>
  </si>
  <si>
    <t>Precios en dólares americanos por unidad de embalaje</t>
  </si>
  <si>
    <t>Precios en euros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</si>
  <si>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</si>
  <si>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</si>
  <si>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</si>
  <si>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</si>
  <si>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</si>
  <si>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</si>
  <si>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</si>
  <si>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</si>
  <si>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</si>
  <si>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</si>
  <si>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</si>
  <si>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</si>
  <si>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</si>
  <si>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</si>
  <si>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</si>
  <si>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</si>
  <si>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</si>
  <si>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</si>
  <si>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</si>
  <si>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</si>
  <si>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</si>
  <si>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</si>
  <si>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</si>
  <si>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</si>
  <si>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</si>
  <si>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</si>
  <si>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</si>
  <si>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</si>
  <si>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</si>
  <si>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</si>
  <si>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</si>
  <si>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Valor (US$ FOB)</t>
  </si>
  <si>
    <t xml:space="preserve">Volumen (toneladas) </t>
  </si>
  <si>
    <t>Valor (miles de dólares FOB )</t>
  </si>
  <si>
    <t>Especie</t>
  </si>
  <si>
    <t>Fecha</t>
  </si>
  <si>
    <t>Variedad</t>
  </si>
  <si>
    <t>Origen</t>
  </si>
  <si>
    <t>Calidad</t>
  </si>
  <si>
    <t>Calibre</t>
  </si>
  <si>
    <t>Mercado</t>
  </si>
  <si>
    <t>Envase</t>
  </si>
  <si>
    <t>Unidad</t>
  </si>
  <si>
    <t xml:space="preserve">Exportaciones de fruta fresca </t>
  </si>
  <si>
    <t>Exportaciones de fruta industrializada</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</si>
  <si>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</si>
  <si>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</si>
  <si>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</si>
  <si>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</si>
  <si>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</si>
  <si>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</si>
  <si>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</si>
  <si>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</si>
  <si>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</si>
  <si>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xml:space="preserve">Fuente: elaborado por  Odepa con información del Servicio Nacional de Aduanas.  </t>
  </si>
  <si>
    <t>* Cifras sujetas a revisión por informes de variación de valor (IVV).</t>
  </si>
  <si>
    <t>Cuadro  2</t>
  </si>
  <si>
    <t xml:space="preserve">Cuadro 3 </t>
  </si>
  <si>
    <t xml:space="preserve">Cuadro 4 </t>
  </si>
  <si>
    <t>Exportaciones de fruta industrializada por país de destino</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</si>
  <si>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</si>
  <si>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</si>
  <si>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</si>
  <si>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</si>
  <si>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</si>
  <si>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</si>
  <si>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</si>
  <si>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</si>
  <si>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</si>
  <si>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</si>
  <si>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</si>
  <si>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</si>
  <si>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</si>
  <si>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</si>
  <si>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</si>
  <si>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</si>
  <si>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</si>
  <si>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</si>
  <si>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</si>
  <si>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</si>
  <si>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</si>
  <si>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</si>
  <si>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</si>
  <si>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</si>
  <si>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</si>
  <si>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</si>
  <si>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</si>
  <si>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</si>
  <si>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</si>
  <si>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</si>
  <si>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</si>
  <si>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Cuadro 9 </t>
  </si>
  <si>
    <t xml:space="preserve">Precios mayoristas para las principales especies frutícolas </t>
  </si>
  <si>
    <t xml:space="preserve">Cuadro 10  </t>
  </si>
  <si>
    <t>Cereza</t>
  </si>
  <si>
    <t>Durazno</t>
  </si>
  <si>
    <t>Limón</t>
  </si>
  <si>
    <t>Nectarín</t>
  </si>
  <si>
    <t xml:space="preserve">Cuadro 11 </t>
  </si>
  <si>
    <t>Supermercados</t>
  </si>
  <si>
    <t xml:space="preserve">Boletín frutícola </t>
  </si>
  <si>
    <t>TOTAL</t>
  </si>
  <si>
    <t>Bins-barco</t>
  </si>
  <si>
    <t>Navel</t>
  </si>
  <si>
    <t>Pomelo</t>
  </si>
  <si>
    <t>Star Ruby</t>
  </si>
  <si>
    <t>Rosado</t>
  </si>
  <si>
    <t>White</t>
  </si>
  <si>
    <t>Pink Lady</t>
  </si>
  <si>
    <t>05/2011</t>
  </si>
  <si>
    <t>06/2011</t>
  </si>
  <si>
    <t>Italia</t>
  </si>
  <si>
    <t>Chirimoya</t>
  </si>
  <si>
    <t>10/14</t>
  </si>
  <si>
    <t>10 libras</t>
  </si>
  <si>
    <t>Pepino dulce</t>
  </si>
  <si>
    <t>Ecuador</t>
  </si>
  <si>
    <t>15/20</t>
  </si>
  <si>
    <t>11 libras</t>
  </si>
  <si>
    <t>Australia</t>
  </si>
  <si>
    <t>Valor (miles de US$ FOB)*</t>
  </si>
  <si>
    <t>Precios (por kilo en US$ )*</t>
  </si>
  <si>
    <t>Aguacates (paltas)</t>
  </si>
  <si>
    <t>Melocotones (duraznos)</t>
  </si>
  <si>
    <t xml:space="preserve">Mandarinas, clementinas                                                                                                </t>
  </si>
  <si>
    <t>07/2011</t>
  </si>
  <si>
    <t>Japón</t>
  </si>
  <si>
    <t>Minneola</t>
  </si>
  <si>
    <t>48/54</t>
  </si>
  <si>
    <t>11 kilos</t>
  </si>
  <si>
    <t>70/70</t>
  </si>
  <si>
    <t>40/56</t>
  </si>
  <si>
    <t>16 kilos</t>
  </si>
  <si>
    <t>48/56</t>
  </si>
  <si>
    <t>Papaya</t>
  </si>
  <si>
    <t>Mango</t>
  </si>
  <si>
    <t>Tommy Atkins</t>
  </si>
  <si>
    <t>Arándanos</t>
  </si>
  <si>
    <t>Fuente: Odepa y Catastros Frutícolas de Ciren</t>
  </si>
  <si>
    <t>Toneladas</t>
  </si>
  <si>
    <t>Exportaciones</t>
  </si>
  <si>
    <t>Producción* y exportaciones de cerezas 2000-2010</t>
  </si>
  <si>
    <t>Producción*</t>
  </si>
  <si>
    <t>Producción* y exportaciones de arándanos</t>
  </si>
  <si>
    <t>Nogales</t>
  </si>
  <si>
    <t>Producción* y exportaciones de nueces 2000-2010</t>
  </si>
  <si>
    <t>Paltas</t>
  </si>
  <si>
    <t>Producción* y exportaciones de paltas 2000-2010</t>
  </si>
  <si>
    <t>Producción* y exportaciones de uva 2000-2010</t>
  </si>
  <si>
    <t xml:space="preserve">Arándanos: superficie, producción estimada y exportaciones 2000-2010 </t>
  </si>
  <si>
    <t>Cerezas: superficie, producción estimada y exportaciones 2000-2010</t>
  </si>
  <si>
    <t>Manzanas: superficie, producción estimada y exportaciones 2000-2010</t>
  </si>
  <si>
    <t>Nueces: superficie, producción estimada y exportaciones 2000-2010</t>
  </si>
  <si>
    <t>Paltas: superficie, producción estimada y exportaciones 2000-2010</t>
  </si>
  <si>
    <t>Uvas: superficie, producción estimada y exportaciones 2000-2010</t>
  </si>
  <si>
    <t>Otras cifras de interés</t>
  </si>
  <si>
    <t>Comentario</t>
  </si>
  <si>
    <t>Aceite de oliva virgen</t>
  </si>
  <si>
    <t>Uva (incluido el mosto)</t>
  </si>
  <si>
    <t>Otros países</t>
  </si>
  <si>
    <t>SUBTOTAL</t>
  </si>
  <si>
    <t>Volumen (kilos)</t>
  </si>
  <si>
    <t xml:space="preserve">Manzanas frescas, variedad Richared Delicious </t>
  </si>
  <si>
    <t>48/48</t>
  </si>
  <si>
    <t>113/113</t>
  </si>
  <si>
    <t>Precio mínimo</t>
  </si>
  <si>
    <t>Precio máximo</t>
  </si>
  <si>
    <t>Fuente: Odepa y catastros frutícolas de Ciren</t>
  </si>
  <si>
    <t>Superficie y producción de arándanos 2000-2010</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</si>
  <si>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</si>
  <si>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</si>
  <si>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</si>
  <si>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</si>
  <si>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</si>
  <si>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</si>
  <si>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</si>
  <si>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y Catastros Frutícolas de Ciren.  *  Estimación.</t>
  </si>
  <si>
    <t>Producción y exportaciones de manzanas 2000-2010</t>
  </si>
  <si>
    <t>Fuente: Odepa.   * Estimación.</t>
  </si>
  <si>
    <t>Superficie y producción de cerezas 2000-2010</t>
  </si>
  <si>
    <t>Superficie y producción de manzanas 2000-2010</t>
  </si>
  <si>
    <t>Superficie y producción de nueces 2000-2010</t>
  </si>
  <si>
    <t xml:space="preserve">Exportaciones ** </t>
  </si>
  <si>
    <t>Fuente: Odepa.   *Estimación. **Incluye nueces con y sin cáscara</t>
  </si>
  <si>
    <t>Superficie y producción de paltas 2000-2010</t>
  </si>
  <si>
    <t>Fuente: Odepa y Catastros Frutícolas de Ciren.  * Estimación.</t>
  </si>
  <si>
    <t>Superficie y producción de uva 2000-2010</t>
  </si>
  <si>
    <t xml:space="preserve">Producción (toneladas) * </t>
  </si>
  <si>
    <t>Fuente: Odepa.  * Estimación.</t>
  </si>
  <si>
    <t>Var.% 11/10</t>
  </si>
  <si>
    <t>Part. % 2010</t>
  </si>
  <si>
    <t>Part. % 2011</t>
  </si>
  <si>
    <t>s/d</t>
  </si>
  <si>
    <t>08/2011</t>
  </si>
  <si>
    <t>Los Angeles</t>
  </si>
  <si>
    <t>cartón avion</t>
  </si>
  <si>
    <t>3,4 kilos</t>
  </si>
  <si>
    <t>36/36</t>
  </si>
  <si>
    <t>17 kilos</t>
  </si>
  <si>
    <t>Cara Cara</t>
  </si>
  <si>
    <t>Hass</t>
  </si>
  <si>
    <t>50/50</t>
  </si>
  <si>
    <t>84/84</t>
  </si>
  <si>
    <t>60/60</t>
  </si>
  <si>
    <t>Sudafrica</t>
  </si>
  <si>
    <t>33/42</t>
  </si>
  <si>
    <t>Eureka</t>
  </si>
  <si>
    <t>15-17 kilos</t>
  </si>
  <si>
    <t>Eureka Seedless</t>
  </si>
  <si>
    <t>Ellendale</t>
  </si>
  <si>
    <t>10/10</t>
  </si>
  <si>
    <t>Golden Delicious</t>
  </si>
  <si>
    <t>100/110</t>
  </si>
  <si>
    <t>Valencia Late</t>
  </si>
  <si>
    <t>15-18 kilos</t>
  </si>
  <si>
    <t>Midknight</t>
  </si>
  <si>
    <t>Navel Late</t>
  </si>
  <si>
    <t>Ruby Red</t>
  </si>
  <si>
    <t>27/33</t>
  </si>
  <si>
    <t>Kumquat</t>
  </si>
  <si>
    <t>3 kilos</t>
  </si>
  <si>
    <t>Bernabé Tapia (fruta industrializada)</t>
  </si>
  <si>
    <t>s/d ** Los precios FOB para el período enero-agostoo de 2011 no pueden ser calculados aún, a la espera de los informes de variación de valor (IVV).</t>
  </si>
  <si>
    <t>Exportaciones frescos</t>
  </si>
  <si>
    <t>Exportaciones congelados</t>
  </si>
  <si>
    <t>Avance enero a septiembre 2011</t>
  </si>
  <si>
    <t>s/d ** Los precios FOB para los primeros 9 meses de 2011 no pueden ser calculados aún, a la espera de los informes de variación de valor (IVV), los cuales pueden registrar importantes variaciones al alza.</t>
  </si>
  <si>
    <t>Enero -septiembre</t>
  </si>
  <si>
    <t>Enero-septiembre</t>
  </si>
  <si>
    <t>Enero - septiembre</t>
  </si>
  <si>
    <t xml:space="preserve">Colombia </t>
  </si>
  <si>
    <t>Enero- septiembre</t>
  </si>
  <si>
    <t>Exportaciones de fruta fresca y frutos secos por país de destino</t>
  </si>
  <si>
    <t>10/12</t>
  </si>
  <si>
    <t>33/33</t>
  </si>
  <si>
    <t>27/36</t>
  </si>
  <si>
    <t>36/39</t>
  </si>
  <si>
    <t>30/33</t>
  </si>
  <si>
    <t>36/42</t>
  </si>
  <si>
    <t>140/165</t>
  </si>
  <si>
    <t>95/140</t>
  </si>
  <si>
    <t>54/54</t>
  </si>
  <si>
    <t>Honey</t>
  </si>
  <si>
    <t>12/12</t>
  </si>
  <si>
    <t>88/113</t>
  </si>
  <si>
    <t>32/36</t>
  </si>
  <si>
    <t>12/20</t>
  </si>
  <si>
    <t>Hosui</t>
  </si>
  <si>
    <t>(Al 14/10/2011 : 1 dólar EE.UU. =504,30 pesos chilenos)</t>
  </si>
  <si>
    <t>20/23</t>
  </si>
  <si>
    <t>12 kilos</t>
  </si>
  <si>
    <t>25/36</t>
  </si>
  <si>
    <t>113/150</t>
  </si>
  <si>
    <t>15-18 kgs</t>
  </si>
  <si>
    <t>88/100</t>
  </si>
  <si>
    <t>75/162</t>
  </si>
  <si>
    <t>Genova</t>
  </si>
  <si>
    <t>75/95</t>
  </si>
  <si>
    <t>64/75</t>
  </si>
  <si>
    <t>Murcot</t>
  </si>
  <si>
    <t>110/130</t>
  </si>
  <si>
    <t>Ortanique</t>
  </si>
  <si>
    <t>60/72</t>
  </si>
  <si>
    <t>54/70</t>
  </si>
  <si>
    <t>90/135</t>
  </si>
  <si>
    <t>Keith</t>
  </si>
  <si>
    <t>Palmer</t>
  </si>
  <si>
    <t>110/110</t>
  </si>
  <si>
    <t>54/66</t>
  </si>
  <si>
    <t>72/80</t>
  </si>
  <si>
    <t>88/88</t>
  </si>
  <si>
    <t>125/125</t>
  </si>
  <si>
    <t>72/113</t>
  </si>
  <si>
    <t>Sanguina</t>
  </si>
  <si>
    <t>105/125</t>
  </si>
  <si>
    <t>40/65</t>
  </si>
  <si>
    <t>72/90</t>
  </si>
  <si>
    <t>100/105</t>
  </si>
  <si>
    <t>56/88</t>
  </si>
  <si>
    <t>45/55</t>
  </si>
  <si>
    <t>28/40</t>
  </si>
  <si>
    <t>35/35</t>
  </si>
  <si>
    <t>Quetzali</t>
  </si>
  <si>
    <t>1 kilo</t>
  </si>
  <si>
    <t>Sin Semilla</t>
  </si>
  <si>
    <t>X</t>
  </si>
  <si>
    <t>Thompson Seedless</t>
  </si>
  <si>
    <t>4,5-5,0 kilos</t>
  </si>
  <si>
    <t>125 gramos</t>
  </si>
  <si>
    <t>Higo.Breva</t>
  </si>
  <si>
    <t>1,5 kilos</t>
  </si>
  <si>
    <t>Kent</t>
  </si>
  <si>
    <t>Western International</t>
  </si>
  <si>
    <t>(Al 023/09/2011 : 1 Euro=1,37 Dólares USA = 690,82 Pesos Chilenos)</t>
  </si>
  <si>
    <t>(Al 14/10/2011 : 1 centavo de libra esterlina = 0,02 dólares EE.UU. = 7,88 pesos chilenos)</t>
  </si>
  <si>
    <t>09/2011</t>
  </si>
  <si>
    <t>2010
ene-septiembre</t>
  </si>
  <si>
    <t xml:space="preserve">2011
ene-septiembre </t>
  </si>
  <si>
    <t xml:space="preserve"> enero-septiembre 2010</t>
  </si>
  <si>
    <t xml:space="preserve"> enero-septiembre 2011</t>
  </si>
  <si>
    <t>Precios mayoristas para las principales especies frutícolas marzo 2009-septiembre 2011</t>
  </si>
  <si>
    <t>Precios promedio a consumidor marzo 2009- septiembre 2011</t>
  </si>
  <si>
    <t xml:space="preserve">          Avance enero a septiembre de 2011</t>
  </si>
  <si>
    <t>Noviembre 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</si>
  <si>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</si>
  <si>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Enero -septiembre **</t>
  </si>
  <si>
    <t>Hong Kong</t>
  </si>
  <si>
    <t>Pera asiática</t>
  </si>
  <si>
    <t>s/i  = sin información</t>
  </si>
  <si>
    <t>s/i</t>
  </si>
  <si>
    <t>Nueva Zelanda</t>
  </si>
  <si>
    <t xml:space="preserve">Fuente: Federal State Market News Service                                               </t>
  </si>
  <si>
    <t xml:space="preserve">Fuente: Dutch Fruit MAarket,TRICOP Sales Reports.                                        </t>
  </si>
  <si>
    <t xml:space="preserve">s/i = Sin información </t>
  </si>
  <si>
    <t>Sandía</t>
  </si>
  <si>
    <t>Delta Seedless</t>
  </si>
  <si>
    <t>Festival Seedless</t>
  </si>
  <si>
    <t>Sudáfrica</t>
  </si>
  <si>
    <t>Arándano</t>
  </si>
  <si>
    <t>Precios en centavos de libra esterlina por unidad de embalaje</t>
  </si>
  <si>
    <t xml:space="preserve">Fuente: Fresh Produce Journal                                                           </t>
  </si>
  <si>
    <t>Imperial Seedless</t>
  </si>
  <si>
    <t>Crimson Seedless</t>
  </si>
  <si>
    <t>Precio rango</t>
  </si>
  <si>
    <t>Precio medio</t>
  </si>
  <si>
    <t>(Pesos nominales sin IVA, mercados mayoristas de Santiago)</t>
  </si>
  <si>
    <t>Variación anual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</si>
</sst>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dd/mm/yy"/>
    <numFmt numFmtId="168" formatCode="_(* #,##0_);_(* \(#,##0\);_(* &quot;-&quot;??_);_(@_)"/>
    <numFmt numFmtId="169" formatCode="_-* #,##0.00\ _p_t_a_-;\-* #,##0.00\ _p_t_a_-;_-* &quot;-&quot;??\ _p_t_a_-;_-@_-"/>
    <numFmt numFmtId="170" formatCode="_-* #,##0_-;\-* #,##0_-;_-* &quot;-&quot;??_-;_-@_-"/>
    <numFmt numFmtId="171" formatCode="_(* #,##0.00_);_(* \(#,##0.00\);_(* &quot;-&quot;??_);_(@_)"/>
    <numFmt numFmtId="172" formatCode="0.000"/>
    <numFmt numFmtId="173" formatCode="_(* #,##0.000_);_(* \(#,##0.000\);_(* &quot;-&quot;??_);_(@_)"/>
  </numFmts>
  <fonts count="115">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u val="single"/>
      <sz val="11"/>
      <color indexed="12"/>
      <name val="Calibri"/>
      <family val="2"/>
    </font>
    <font>
      <b/>
      <sz val="11"/>
      <color indexed="8"/>
      <name val="Calibri"/>
      <family val="2"/>
    </font>
    <font>
      <sz val="10"/>
      <color indexed="8"/>
      <name val="Verdana"/>
      <family val="2"/>
    </font>
    <font>
      <sz val="10"/>
      <color indexed="8"/>
      <name val="Arial"/>
      <family val="2"/>
    </font>
    <font>
      <b/>
      <sz val="10"/>
      <color indexed="8"/>
      <name val="Arial"/>
      <family val="2"/>
    </font>
    <font>
      <sz val="10"/>
      <color indexed="8"/>
      <name val="Calibri"/>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8"/>
      <color indexed="8"/>
      <name val="Arial"/>
      <family val="2"/>
    </font>
    <font>
      <b/>
      <sz val="11"/>
      <color indexed="56"/>
      <name val="Arial"/>
      <family val="2"/>
    </font>
    <font>
      <sz val="11"/>
      <color indexed="56"/>
      <name val="Arial"/>
      <family val="2"/>
    </font>
    <font>
      <u val="single"/>
      <sz val="11"/>
      <color indexed="56"/>
      <name val="Calibri"/>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9"/>
      <color indexed="8"/>
      <name val="Arial"/>
      <family val="2"/>
    </font>
    <font>
      <b/>
      <sz val="9"/>
      <color indexed="8"/>
      <name val="Arial"/>
      <family val="2"/>
    </font>
    <font>
      <b/>
      <sz val="8"/>
      <color indexed="8"/>
      <name val="Arial"/>
      <family val="2"/>
    </font>
    <font>
      <sz val="10"/>
      <color indexed="10"/>
      <name val="Arial"/>
      <family val="2"/>
    </font>
    <font>
      <b/>
      <sz val="16"/>
      <color indexed="8"/>
      <name val="Arial"/>
      <family val="2"/>
    </font>
    <font>
      <sz val="8"/>
      <color indexed="8"/>
      <name val="Calibri"/>
      <family val="2"/>
    </font>
    <font>
      <sz val="8"/>
      <color indexed="19"/>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5"/>
      <color indexed="8"/>
      <name val="Arial"/>
      <family val="0"/>
    </font>
    <font>
      <b/>
      <sz val="11"/>
      <color indexed="8"/>
      <name val="Arial"/>
      <family val="0"/>
    </font>
    <font>
      <b/>
      <sz val="9.6"/>
      <color indexed="8"/>
      <name val="Arial"/>
      <family val="0"/>
    </font>
    <font>
      <sz val="9"/>
      <color indexed="10"/>
      <name val="Arial"/>
      <family val="2"/>
    </font>
    <font>
      <sz val="8"/>
      <color indexed="10"/>
      <name val="Arial"/>
      <family val="2"/>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b/>
      <sz val="10"/>
      <color theme="1"/>
      <name val="Arial"/>
      <family val="2"/>
    </font>
    <font>
      <sz val="10"/>
      <color theme="1"/>
      <name val="Calibri"/>
      <family val="2"/>
    </font>
    <font>
      <sz val="11"/>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u val="single"/>
      <sz val="11"/>
      <color theme="3"/>
      <name val="Calibri"/>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b/>
      <sz val="9"/>
      <color theme="1"/>
      <name val="Arial"/>
      <family val="2"/>
    </font>
    <font>
      <b/>
      <sz val="8"/>
      <color theme="1"/>
      <name val="Arial"/>
      <family val="2"/>
    </font>
    <font>
      <sz val="8"/>
      <color theme="1"/>
      <name val="Calibri"/>
      <family val="2"/>
    </font>
    <font>
      <sz val="8"/>
      <color rgb="FF6A5C1A"/>
      <name val="Arial"/>
      <family val="2"/>
    </font>
    <font>
      <sz val="10"/>
      <color rgb="FFFF0000"/>
      <name val="Arial"/>
      <family val="2"/>
    </font>
    <font>
      <b/>
      <sz val="16"/>
      <color theme="1"/>
      <name val="Arial"/>
      <family val="2"/>
    </font>
    <font>
      <sz val="9"/>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top style="thin">
        <color indexed="55"/>
      </top>
      <bottom/>
    </border>
    <border>
      <left/>
      <right/>
      <top style="thin">
        <color theme="1"/>
      </top>
      <bottom/>
    </border>
    <border>
      <left style="thin"/>
      <right style="thin"/>
      <top style="thin"/>
      <bottom style="thin"/>
    </border>
    <border>
      <left/>
      <right style="thin"/>
      <top/>
      <bottom/>
    </border>
    <border>
      <left/>
      <right style="thin"/>
      <top/>
      <bottom style="thin"/>
    </border>
    <border>
      <left/>
      <right style="thin"/>
      <top style="thin">
        <color indexed="55"/>
      </top>
      <bottom style="thin"/>
    </border>
    <border>
      <left/>
      <right style="medium">
        <color rgb="FF594A00"/>
      </right>
      <top style="medium">
        <color rgb="FF594A00"/>
      </top>
      <bottom style="medium">
        <color rgb="FF594A00"/>
      </bottom>
    </border>
    <border>
      <left/>
      <right style="medium">
        <color rgb="FF594A00"/>
      </right>
      <top style="medium">
        <color rgb="FF594A00"/>
      </top>
      <bottom/>
    </border>
    <border>
      <left/>
      <right style="medium">
        <color rgb="FF594A00"/>
      </right>
      <top/>
      <bottom style="medium">
        <color rgb="FF594A00"/>
      </bottom>
    </border>
    <border>
      <left style="medium">
        <color rgb="FF594A00"/>
      </left>
      <right style="medium">
        <color rgb="FF594A00"/>
      </right>
      <top style="medium">
        <color rgb="FF594A00"/>
      </top>
      <bottom style="medium">
        <color rgb="FF594A00"/>
      </bottom>
    </border>
    <border>
      <left/>
      <right style="thin"/>
      <top style="thin"/>
      <bottom style="thin"/>
    </border>
    <border>
      <left style="thin"/>
      <right/>
      <top style="thin"/>
      <bottom style="thin"/>
    </border>
    <border>
      <left style="thin"/>
      <right/>
      <top/>
      <bottom/>
    </border>
    <border>
      <left style="thin"/>
      <right/>
      <top/>
      <bottom style="thin"/>
    </border>
    <border>
      <left style="thin"/>
      <right/>
      <top style="thin"/>
      <bottom/>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6"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357">
    <xf numFmtId="0" fontId="0" fillId="0" borderId="0" xfId="0" applyFont="1" applyAlignment="1">
      <alignment/>
    </xf>
    <xf numFmtId="0" fontId="0" fillId="0" borderId="0" xfId="57">
      <alignment/>
      <protection/>
    </xf>
    <xf numFmtId="0" fontId="85" fillId="0" borderId="0" xfId="57" applyFont="1" applyAlignment="1">
      <alignment horizontal="center"/>
      <protection/>
    </xf>
    <xf numFmtId="0" fontId="2" fillId="0" borderId="0" xfId="57" applyFont="1">
      <alignment/>
      <protection/>
    </xf>
    <xf numFmtId="0" fontId="0" fillId="0" borderId="0" xfId="57" applyBorder="1">
      <alignment/>
      <protection/>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86" fillId="0" borderId="0" xfId="0" applyFont="1" applyAlignment="1">
      <alignment horizontal="right"/>
    </xf>
    <xf numFmtId="0" fontId="88" fillId="0" borderId="0" xfId="0" applyFont="1" applyAlignment="1">
      <alignment horizontal="right"/>
    </xf>
    <xf numFmtId="0" fontId="87" fillId="0" borderId="0" xfId="0" applyFont="1" applyBorder="1" applyAlignment="1">
      <alignment horizontal="center"/>
    </xf>
    <xf numFmtId="0" fontId="87" fillId="0" borderId="0" xfId="0" applyFont="1" applyBorder="1" applyAlignment="1">
      <alignment/>
    </xf>
    <xf numFmtId="0" fontId="86" fillId="0" borderId="0" xfId="0" applyFont="1" applyFill="1" applyAlignment="1">
      <alignment/>
    </xf>
    <xf numFmtId="0" fontId="4" fillId="0" borderId="0" xfId="57" applyFont="1" applyBorder="1" applyAlignment="1">
      <alignment vertical="center" wrapText="1"/>
      <protection/>
    </xf>
    <xf numFmtId="0" fontId="87" fillId="0" borderId="0" xfId="0" applyFont="1" applyAlignment="1">
      <alignment horizontal="center"/>
    </xf>
    <xf numFmtId="0" fontId="86" fillId="0" borderId="0" xfId="0" applyFont="1" applyAlignment="1">
      <alignment/>
    </xf>
    <xf numFmtId="0" fontId="86" fillId="0" borderId="0" xfId="0" applyFont="1" applyAlignment="1">
      <alignment/>
    </xf>
    <xf numFmtId="0" fontId="2" fillId="33" borderId="10" xfId="0" applyFont="1" applyFill="1" applyBorder="1" applyAlignment="1">
      <alignment horizontal="center" vertical="center" wrapText="1"/>
    </xf>
    <xf numFmtId="0" fontId="87" fillId="0" borderId="0" xfId="0" applyFont="1" applyAlignment="1">
      <alignment/>
    </xf>
    <xf numFmtId="0" fontId="87" fillId="33" borderId="11" xfId="0" applyFont="1" applyFill="1" applyBorder="1" applyAlignment="1">
      <alignment horizontal="center" vertical="center"/>
    </xf>
    <xf numFmtId="0" fontId="87"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87"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86"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86" fillId="33" borderId="11" xfId="0" applyNumberFormat="1" applyFont="1" applyFill="1" applyBorder="1" applyAlignment="1">
      <alignment horizontal="center"/>
    </xf>
    <xf numFmtId="0" fontId="86"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86" fillId="33" borderId="0" xfId="0" applyFont="1" applyFill="1" applyAlignment="1">
      <alignment horizontal="center"/>
    </xf>
    <xf numFmtId="0" fontId="7" fillId="33" borderId="0" xfId="0" applyFont="1" applyFill="1" applyAlignment="1">
      <alignment/>
    </xf>
    <xf numFmtId="2" fontId="86"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87" fillId="33" borderId="0" xfId="0" applyNumberFormat="1" applyFont="1" applyFill="1" applyAlignment="1">
      <alignment horizontal="center"/>
    </xf>
    <xf numFmtId="0" fontId="86" fillId="33" borderId="0" xfId="48" applyNumberFormat="1" applyFont="1" applyFill="1" applyAlignment="1">
      <alignment horizontal="center"/>
    </xf>
    <xf numFmtId="0" fontId="86"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2" fillId="33" borderId="0" xfId="0" applyFont="1" applyFill="1" applyBorder="1" applyAlignment="1">
      <alignment horizontal="center" vertical="center" wrapText="1"/>
    </xf>
    <xf numFmtId="0" fontId="86" fillId="33" borderId="0" xfId="0" applyFont="1" applyFill="1" applyBorder="1" applyAlignment="1">
      <alignment/>
    </xf>
    <xf numFmtId="0" fontId="2" fillId="33" borderId="11" xfId="0" applyFont="1" applyFill="1" applyBorder="1" applyAlignment="1">
      <alignment/>
    </xf>
    <xf numFmtId="165" fontId="2" fillId="33" borderId="11" xfId="0" applyNumberFormat="1" applyFont="1" applyFill="1" applyBorder="1" applyAlignment="1">
      <alignment/>
    </xf>
    <xf numFmtId="0" fontId="2" fillId="33" borderId="16" xfId="0" applyFont="1" applyFill="1" applyBorder="1" applyAlignment="1" quotePrefix="1">
      <alignment horizontal="center"/>
    </xf>
    <xf numFmtId="0" fontId="2" fillId="33" borderId="16" xfId="0" applyFont="1" applyFill="1" applyBorder="1" applyAlignment="1">
      <alignment horizontal="center"/>
    </xf>
    <xf numFmtId="0" fontId="2" fillId="33" borderId="17" xfId="0" applyFont="1" applyFill="1" applyBorder="1" applyAlignment="1">
      <alignment/>
    </xf>
    <xf numFmtId="165" fontId="2" fillId="33" borderId="17" xfId="0" applyNumberFormat="1" applyFont="1" applyFill="1" applyBorder="1" applyAlignment="1">
      <alignment/>
    </xf>
    <xf numFmtId="0" fontId="0" fillId="33" borderId="0" xfId="0" applyFill="1" applyAlignment="1">
      <alignment/>
    </xf>
    <xf numFmtId="0" fontId="87" fillId="33" borderId="0" xfId="0" applyFont="1" applyFill="1" applyAlignment="1">
      <alignment horizontal="center"/>
    </xf>
    <xf numFmtId="3" fontId="86" fillId="33" borderId="0" xfId="0" applyNumberFormat="1" applyFont="1" applyFill="1" applyBorder="1" applyAlignment="1">
      <alignment/>
    </xf>
    <xf numFmtId="0" fontId="86" fillId="33" borderId="0" xfId="0" applyFont="1" applyFill="1" applyAlignment="1">
      <alignment/>
    </xf>
    <xf numFmtId="0" fontId="87" fillId="33" borderId="0" xfId="0" applyFont="1" applyFill="1" applyAlignment="1">
      <alignment/>
    </xf>
    <xf numFmtId="0" fontId="87" fillId="33" borderId="11" xfId="0" applyFont="1" applyFill="1" applyBorder="1" applyAlignment="1">
      <alignment horizontal="center" vertical="top"/>
    </xf>
    <xf numFmtId="0" fontId="0" fillId="33" borderId="0" xfId="0" applyFill="1" applyAlignment="1">
      <alignment/>
    </xf>
    <xf numFmtId="0" fontId="89" fillId="33" borderId="0" xfId="0" applyFont="1" applyFill="1" applyAlignment="1">
      <alignment/>
    </xf>
    <xf numFmtId="0" fontId="87" fillId="33" borderId="10" xfId="0" applyFont="1" applyFill="1" applyBorder="1" applyAlignment="1">
      <alignment horizontal="center" vertical="center"/>
    </xf>
    <xf numFmtId="0" fontId="87" fillId="33" borderId="10" xfId="0" applyFont="1" applyFill="1" applyBorder="1" applyAlignment="1">
      <alignment horizontal="right" vertical="center"/>
    </xf>
    <xf numFmtId="0" fontId="87" fillId="33" borderId="10" xfId="0" applyFont="1" applyFill="1" applyBorder="1" applyAlignment="1">
      <alignment horizontal="center" wrapText="1"/>
    </xf>
    <xf numFmtId="0" fontId="86" fillId="33" borderId="0" xfId="0" applyFont="1" applyFill="1" applyAlignment="1">
      <alignment horizontal="right"/>
    </xf>
    <xf numFmtId="0" fontId="88" fillId="33" borderId="0" xfId="0" applyFont="1" applyFill="1" applyAlignment="1">
      <alignment/>
    </xf>
    <xf numFmtId="0" fontId="88" fillId="33" borderId="0" xfId="0" applyFont="1" applyFill="1" applyAlignment="1">
      <alignment horizontal="right"/>
    </xf>
    <xf numFmtId="0" fontId="86" fillId="33" borderId="0" xfId="0" applyFont="1" applyFill="1" applyBorder="1" applyAlignment="1">
      <alignment horizontal="center" vertical="center" wrapText="1"/>
    </xf>
    <xf numFmtId="168" fontId="86" fillId="33" borderId="0" xfId="48" applyNumberFormat="1" applyFont="1" applyFill="1" applyBorder="1" applyAlignment="1">
      <alignment horizontal="right" vertical="center" wrapText="1"/>
    </xf>
    <xf numFmtId="3" fontId="86" fillId="33" borderId="0" xfId="0" applyNumberFormat="1" applyFont="1" applyFill="1" applyBorder="1" applyAlignment="1">
      <alignment horizontal="center"/>
    </xf>
    <xf numFmtId="1" fontId="86" fillId="33" borderId="0" xfId="0" applyNumberFormat="1" applyFont="1" applyFill="1" applyBorder="1" applyAlignment="1">
      <alignment/>
    </xf>
    <xf numFmtId="0" fontId="0" fillId="33" borderId="0" xfId="57" applyFill="1">
      <alignment/>
      <protection/>
    </xf>
    <xf numFmtId="0" fontId="90" fillId="33" borderId="0" xfId="57" applyFont="1" applyFill="1">
      <alignment/>
      <protection/>
    </xf>
    <xf numFmtId="0" fontId="91" fillId="33" borderId="0" xfId="57" applyFont="1" applyFill="1">
      <alignment/>
      <protection/>
    </xf>
    <xf numFmtId="0" fontId="85" fillId="33" borderId="0" xfId="57" applyFont="1" applyFill="1" applyAlignment="1">
      <alignment horizontal="center"/>
      <protection/>
    </xf>
    <xf numFmtId="0" fontId="92"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93" fillId="33" borderId="0" xfId="57" applyFont="1" applyFill="1">
      <alignment/>
      <protection/>
    </xf>
    <xf numFmtId="0" fontId="90" fillId="33" borderId="0" xfId="57" applyFont="1" applyFill="1" quotePrefix="1">
      <alignment/>
      <protection/>
    </xf>
    <xf numFmtId="0" fontId="94" fillId="33" borderId="0" xfId="57" applyFont="1" applyFill="1">
      <alignment/>
      <protection/>
    </xf>
    <xf numFmtId="0" fontId="2" fillId="33" borderId="0" xfId="57" applyFont="1" applyFill="1">
      <alignment/>
      <protection/>
    </xf>
    <xf numFmtId="17" fontId="92" fillId="33" borderId="0" xfId="57" applyNumberFormat="1" applyFont="1" applyFill="1" applyAlignment="1" quotePrefix="1">
      <alignment horizontal="center"/>
      <protection/>
    </xf>
    <xf numFmtId="0" fontId="95" fillId="33" borderId="0" xfId="57" applyFont="1" applyFill="1" applyAlignment="1">
      <alignment horizontal="left" indent="15"/>
      <protection/>
    </xf>
    <xf numFmtId="0" fontId="3" fillId="0" borderId="0" xfId="57" applyFont="1" applyAlignment="1">
      <alignment wrapText="1"/>
      <protection/>
    </xf>
    <xf numFmtId="0" fontId="96" fillId="33" borderId="0" xfId="57" applyFont="1" applyFill="1" applyAlignment="1">
      <alignment/>
      <protection/>
    </xf>
    <xf numFmtId="0" fontId="7" fillId="33" borderId="0" xfId="0" applyFont="1" applyFill="1" applyBorder="1" applyAlignment="1">
      <alignment horizontal="left" vertical="center" wrapText="1"/>
    </xf>
    <xf numFmtId="165" fontId="7" fillId="33" borderId="0" xfId="0" applyNumberFormat="1" applyFont="1" applyFill="1" applyBorder="1" applyAlignment="1">
      <alignment vertical="center"/>
    </xf>
    <xf numFmtId="2" fontId="86" fillId="0" borderId="0" xfId="0" applyNumberFormat="1" applyFont="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86" fillId="33" borderId="0" xfId="0" applyFont="1" applyFill="1" applyAlignment="1">
      <alignment horizontal="center"/>
    </xf>
    <xf numFmtId="0" fontId="86" fillId="33" borderId="0" xfId="0" applyFont="1" applyFill="1" applyBorder="1" applyAlignment="1">
      <alignment horizontal="right" vertical="center" wrapText="1"/>
    </xf>
    <xf numFmtId="3" fontId="86" fillId="33" borderId="0" xfId="0" applyNumberFormat="1" applyFont="1" applyFill="1" applyBorder="1" applyAlignment="1">
      <alignment horizontal="right" vertical="center" wrapText="1"/>
    </xf>
    <xf numFmtId="167" fontId="86" fillId="0" borderId="0" xfId="0" applyNumberFormat="1" applyFont="1" applyAlignment="1">
      <alignment/>
    </xf>
    <xf numFmtId="2" fontId="86" fillId="0" borderId="0" xfId="0" applyNumberFormat="1" applyFont="1" applyAlignment="1">
      <alignment horizontal="right"/>
    </xf>
    <xf numFmtId="49" fontId="86" fillId="0" borderId="0" xfId="0" applyNumberFormat="1" applyFont="1" applyAlignment="1">
      <alignment/>
    </xf>
    <xf numFmtId="17" fontId="86" fillId="0" borderId="0" xfId="0" applyNumberFormat="1" applyFont="1" applyAlignment="1">
      <alignment/>
    </xf>
    <xf numFmtId="17" fontId="86" fillId="33" borderId="0" xfId="0" applyNumberFormat="1" applyFont="1" applyFill="1" applyBorder="1" applyAlignment="1" quotePrefix="1">
      <alignment horizontal="center" vertical="center" wrapText="1"/>
    </xf>
    <xf numFmtId="0" fontId="86" fillId="33" borderId="0" xfId="0" applyFont="1" applyFill="1" applyBorder="1" applyAlignment="1">
      <alignment horizontal="center"/>
    </xf>
    <xf numFmtId="170" fontId="86" fillId="33" borderId="0" xfId="48" applyNumberFormat="1" applyFont="1" applyFill="1" applyBorder="1" applyAlignment="1">
      <alignment horizontal="right" vertical="center" wrapText="1"/>
    </xf>
    <xf numFmtId="0" fontId="86" fillId="33" borderId="0" xfId="0" applyFont="1" applyFill="1" applyBorder="1" applyAlignment="1" applyProtection="1">
      <alignment vertical="center" wrapText="1"/>
      <protection/>
    </xf>
    <xf numFmtId="3" fontId="0" fillId="0" borderId="18" xfId="0" applyNumberFormat="1" applyBorder="1" applyAlignment="1">
      <alignment/>
    </xf>
    <xf numFmtId="0" fontId="0" fillId="0" borderId="18" xfId="0" applyBorder="1" applyAlignment="1">
      <alignment/>
    </xf>
    <xf numFmtId="0" fontId="87" fillId="33" borderId="0" xfId="0" applyFont="1" applyFill="1" applyBorder="1" applyAlignment="1">
      <alignment horizontal="center" vertical="top"/>
    </xf>
    <xf numFmtId="166" fontId="86" fillId="33" borderId="18" xfId="0" applyNumberFormat="1" applyFont="1" applyFill="1" applyBorder="1" applyAlignment="1">
      <alignment horizontal="center" vertical="center"/>
    </xf>
    <xf numFmtId="166" fontId="87" fillId="33" borderId="18" xfId="0" applyNumberFormat="1" applyFont="1" applyFill="1" applyBorder="1" applyAlignment="1">
      <alignment horizontal="center" vertical="center"/>
    </xf>
    <xf numFmtId="0" fontId="87" fillId="33" borderId="0" xfId="0" applyFont="1" applyFill="1" applyBorder="1" applyAlignment="1">
      <alignment/>
    </xf>
    <xf numFmtId="166" fontId="86" fillId="33" borderId="18" xfId="0" applyNumberFormat="1" applyFont="1" applyFill="1" applyBorder="1" applyAlignment="1">
      <alignment horizontal="center"/>
    </xf>
    <xf numFmtId="0" fontId="86" fillId="33" borderId="18" xfId="0" applyFont="1" applyFill="1" applyBorder="1" applyAlignment="1">
      <alignment/>
    </xf>
    <xf numFmtId="3" fontId="86" fillId="33" borderId="18" xfId="0" applyNumberFormat="1" applyFont="1" applyFill="1" applyBorder="1" applyAlignment="1">
      <alignment/>
    </xf>
    <xf numFmtId="0" fontId="87" fillId="33" borderId="18" xfId="0" applyFont="1" applyFill="1" applyBorder="1" applyAlignment="1">
      <alignment/>
    </xf>
    <xf numFmtId="3" fontId="87" fillId="33" borderId="18" xfId="0" applyNumberFormat="1" applyFont="1" applyFill="1" applyBorder="1" applyAlignment="1">
      <alignment/>
    </xf>
    <xf numFmtId="3" fontId="86" fillId="33" borderId="0" xfId="0" applyNumberFormat="1" applyFont="1" applyFill="1" applyBorder="1" applyAlignment="1" applyProtection="1">
      <alignment vertical="center" wrapText="1"/>
      <protection/>
    </xf>
    <xf numFmtId="166" fontId="86" fillId="33" borderId="19" xfId="0" applyNumberFormat="1" applyFont="1" applyFill="1" applyBorder="1" applyAlignment="1">
      <alignment horizontal="center"/>
    </xf>
    <xf numFmtId="166" fontId="86" fillId="33" borderId="20" xfId="0" applyNumberFormat="1" applyFont="1" applyFill="1" applyBorder="1" applyAlignment="1">
      <alignment horizontal="center"/>
    </xf>
    <xf numFmtId="0" fontId="2" fillId="33" borderId="21" xfId="0" applyFont="1" applyFill="1" applyBorder="1" applyAlignment="1">
      <alignment horizontal="center"/>
    </xf>
    <xf numFmtId="3" fontId="86"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0" fontId="7" fillId="0" borderId="0" xfId="0" applyFont="1" applyFill="1" applyAlignment="1">
      <alignment/>
    </xf>
    <xf numFmtId="0" fontId="13" fillId="33" borderId="0" xfId="57" applyFont="1" applyFill="1" applyAlignment="1">
      <alignment horizontal="left" vertical="center"/>
      <protection/>
    </xf>
    <xf numFmtId="0" fontId="97" fillId="0" borderId="0" xfId="0" applyFont="1" applyAlignment="1">
      <alignment/>
    </xf>
    <xf numFmtId="0" fontId="87" fillId="0" borderId="13" xfId="0" applyFont="1" applyBorder="1" applyAlignment="1">
      <alignment horizontal="center"/>
    </xf>
    <xf numFmtId="0" fontId="86" fillId="0" borderId="13" xfId="0" applyFont="1" applyBorder="1" applyAlignment="1">
      <alignment/>
    </xf>
    <xf numFmtId="3" fontId="7" fillId="0" borderId="0" xfId="61" applyNumberFormat="1" applyFont="1" applyAlignment="1">
      <alignment horizontal="right" wrapText="1" indent="1"/>
      <protection/>
    </xf>
    <xf numFmtId="168" fontId="7" fillId="0" borderId="0" xfId="52" applyNumberFormat="1" applyFont="1" applyAlignment="1">
      <alignment horizontal="right" wrapText="1" indent="1"/>
    </xf>
    <xf numFmtId="168" fontId="7" fillId="0" borderId="0" xfId="52" applyNumberFormat="1" applyFont="1" applyAlignment="1">
      <alignment/>
    </xf>
    <xf numFmtId="0" fontId="86" fillId="0" borderId="10" xfId="0" applyFont="1" applyBorder="1" applyAlignment="1">
      <alignment/>
    </xf>
    <xf numFmtId="0" fontId="87" fillId="0" borderId="10" xfId="0" applyFont="1" applyBorder="1" applyAlignment="1">
      <alignment horizontal="center"/>
    </xf>
    <xf numFmtId="3" fontId="86" fillId="0" borderId="0" xfId="0" applyNumberFormat="1" applyFont="1" applyAlignment="1">
      <alignment horizontal="right" wrapText="1" indent="1"/>
    </xf>
    <xf numFmtId="168" fontId="86" fillId="0" borderId="0" xfId="50" applyNumberFormat="1" applyFont="1" applyAlignment="1">
      <alignment horizontal="right" wrapText="1" indent="1"/>
    </xf>
    <xf numFmtId="168" fontId="86" fillId="0" borderId="0" xfId="50" applyNumberFormat="1" applyFont="1" applyFill="1" applyAlignment="1">
      <alignment/>
    </xf>
    <xf numFmtId="168" fontId="86" fillId="0" borderId="0" xfId="50" applyNumberFormat="1" applyFont="1" applyAlignment="1">
      <alignment/>
    </xf>
    <xf numFmtId="3" fontId="7" fillId="0" borderId="0" xfId="61" applyNumberFormat="1" applyFont="1" applyAlignment="1">
      <alignment wrapText="1"/>
      <protection/>
    </xf>
    <xf numFmtId="168" fontId="7" fillId="0" borderId="0" xfId="51" applyNumberFormat="1" applyFont="1" applyAlignment="1">
      <alignment wrapText="1"/>
    </xf>
    <xf numFmtId="168" fontId="7" fillId="0" borderId="0" xfId="51" applyNumberFormat="1" applyFont="1" applyAlignment="1">
      <alignment/>
    </xf>
    <xf numFmtId="3" fontId="86" fillId="0" borderId="0" xfId="0" applyNumberFormat="1" applyFont="1" applyAlignment="1">
      <alignment wrapText="1"/>
    </xf>
    <xf numFmtId="168" fontId="86" fillId="0" borderId="0" xfId="50" applyNumberFormat="1" applyFont="1" applyAlignment="1">
      <alignment wrapText="1"/>
    </xf>
    <xf numFmtId="168" fontId="86" fillId="0" borderId="0" xfId="50" applyNumberFormat="1" applyFont="1" applyAlignment="1">
      <alignment/>
    </xf>
    <xf numFmtId="3" fontId="86" fillId="0" borderId="0" xfId="0" applyNumberFormat="1" applyFont="1" applyAlignment="1">
      <alignment horizontal="right"/>
    </xf>
    <xf numFmtId="0" fontId="98" fillId="33" borderId="0" xfId="68" applyFont="1" applyFill="1" applyBorder="1" applyAlignment="1" applyProtection="1">
      <alignment horizontal="center" vertical="center"/>
      <protection/>
    </xf>
    <xf numFmtId="0" fontId="99" fillId="33" borderId="0" xfId="68" applyFont="1" applyFill="1" applyBorder="1" applyAlignment="1" applyProtection="1">
      <alignment horizontal="center"/>
      <protection/>
    </xf>
    <xf numFmtId="0" fontId="98" fillId="33" borderId="10" xfId="68" applyFont="1" applyFill="1" applyBorder="1" applyAlignment="1" applyProtection="1">
      <alignment horizontal="center"/>
      <protection/>
    </xf>
    <xf numFmtId="0" fontId="100" fillId="0" borderId="0" xfId="45" applyFont="1" applyAlignment="1" applyProtection="1">
      <alignment horizontal="center"/>
      <protection/>
    </xf>
    <xf numFmtId="0" fontId="101" fillId="33" borderId="0" xfId="57" applyFont="1" applyFill="1" applyAlignment="1">
      <alignment horizontal="center"/>
      <protection/>
    </xf>
    <xf numFmtId="0" fontId="101" fillId="33" borderId="0" xfId="68" applyFont="1" applyFill="1" applyBorder="1" applyAlignment="1" applyProtection="1">
      <alignment horizontal="center"/>
      <protection/>
    </xf>
    <xf numFmtId="0" fontId="102" fillId="0" borderId="0" xfId="0" applyFont="1" applyAlignment="1">
      <alignment horizontal="center"/>
    </xf>
    <xf numFmtId="0" fontId="102" fillId="33" borderId="0" xfId="68" applyFont="1" applyFill="1" applyBorder="1" applyAlignment="1" applyProtection="1">
      <alignment horizontal="center"/>
      <protection/>
    </xf>
    <xf numFmtId="0" fontId="103" fillId="33" borderId="0" xfId="68" applyFont="1" applyFill="1" applyBorder="1" applyAlignment="1" applyProtection="1">
      <alignment horizontal="center"/>
      <protection/>
    </xf>
    <xf numFmtId="0" fontId="104" fillId="33" borderId="0" xfId="45" applyFont="1" applyFill="1" applyAlignment="1" applyProtection="1">
      <alignment horizontal="center" vertical="center"/>
      <protection/>
    </xf>
    <xf numFmtId="0" fontId="103" fillId="33" borderId="0" xfId="57" applyFont="1" applyFill="1" applyAlignment="1">
      <alignment horizontal="center" vertical="center"/>
      <protection/>
    </xf>
    <xf numFmtId="0" fontId="105" fillId="33" borderId="11" xfId="68" applyFont="1" applyFill="1" applyBorder="1" applyAlignment="1" applyProtection="1">
      <alignment horizontal="center"/>
      <protection/>
    </xf>
    <xf numFmtId="0" fontId="100" fillId="0" borderId="0" xfId="45" applyFont="1" applyAlignment="1" applyProtection="1" quotePrefix="1">
      <alignment horizontal="center"/>
      <protection/>
    </xf>
    <xf numFmtId="17" fontId="0" fillId="0" borderId="0" xfId="57" applyNumberFormat="1">
      <alignment/>
      <protection/>
    </xf>
    <xf numFmtId="0" fontId="86" fillId="0" borderId="0" xfId="0" applyFont="1" applyAlignment="1">
      <alignment horizontal="center"/>
    </xf>
    <xf numFmtId="0" fontId="2" fillId="33" borderId="13" xfId="0" applyFont="1" applyFill="1" applyBorder="1" applyAlignment="1">
      <alignment horizontal="center"/>
    </xf>
    <xf numFmtId="3" fontId="14" fillId="0" borderId="0" xfId="0" applyNumberFormat="1" applyFont="1" applyFill="1" applyBorder="1" applyAlignment="1">
      <alignment/>
    </xf>
    <xf numFmtId="165" fontId="14" fillId="0" borderId="0" xfId="0" applyNumberFormat="1" applyFont="1" applyFill="1" applyBorder="1" applyAlignment="1">
      <alignment/>
    </xf>
    <xf numFmtId="165" fontId="14" fillId="33" borderId="0" xfId="0" applyNumberFormat="1" applyFont="1" applyFill="1" applyBorder="1" applyAlignment="1">
      <alignment/>
    </xf>
    <xf numFmtId="3" fontId="15" fillId="0" borderId="0" xfId="0" applyNumberFormat="1" applyFont="1" applyFill="1" applyBorder="1" applyAlignment="1">
      <alignment/>
    </xf>
    <xf numFmtId="165" fontId="15" fillId="0" borderId="0" xfId="0" applyNumberFormat="1" applyFont="1" applyFill="1" applyBorder="1" applyAlignment="1">
      <alignment/>
    </xf>
    <xf numFmtId="165" fontId="15" fillId="33" borderId="0" xfId="0" applyNumberFormat="1" applyFont="1" applyFill="1" applyBorder="1" applyAlignment="1">
      <alignment/>
    </xf>
    <xf numFmtId="165" fontId="15" fillId="33" borderId="0" xfId="0" applyNumberFormat="1" applyFont="1" applyFill="1" applyBorder="1" applyAlignment="1">
      <alignment vertical="center"/>
    </xf>
    <xf numFmtId="3" fontId="14" fillId="0" borderId="11" xfId="0" applyNumberFormat="1" applyFont="1" applyFill="1" applyBorder="1" applyAlignment="1">
      <alignment/>
    </xf>
    <xf numFmtId="165" fontId="14" fillId="0" borderId="11" xfId="0" applyNumberFormat="1" applyFont="1" applyFill="1" applyBorder="1" applyAlignment="1">
      <alignment/>
    </xf>
    <xf numFmtId="165" fontId="14" fillId="33" borderId="11" xfId="0" applyNumberFormat="1" applyFont="1" applyFill="1" applyBorder="1" applyAlignment="1">
      <alignment/>
    </xf>
    <xf numFmtId="2" fontId="14" fillId="33" borderId="17" xfId="0" applyNumberFormat="1" applyFont="1" applyFill="1" applyBorder="1" applyAlignment="1">
      <alignment horizontal="center"/>
    </xf>
    <xf numFmtId="166" fontId="14" fillId="33" borderId="17" xfId="0" applyNumberFormat="1" applyFont="1" applyFill="1" applyBorder="1" applyAlignment="1">
      <alignment/>
    </xf>
    <xf numFmtId="2" fontId="106" fillId="33" borderId="0" xfId="0" applyNumberFormat="1" applyFont="1" applyFill="1" applyAlignment="1">
      <alignment horizontal="center"/>
    </xf>
    <xf numFmtId="0" fontId="106" fillId="33" borderId="0" xfId="0" applyFont="1" applyFill="1" applyAlignment="1">
      <alignment/>
    </xf>
    <xf numFmtId="166" fontId="14" fillId="33" borderId="0" xfId="0" applyNumberFormat="1" applyFont="1" applyFill="1" applyAlignment="1">
      <alignment/>
    </xf>
    <xf numFmtId="166" fontId="106" fillId="33" borderId="0" xfId="0" applyNumberFormat="1" applyFont="1" applyFill="1" applyAlignment="1">
      <alignment/>
    </xf>
    <xf numFmtId="2" fontId="106" fillId="33" borderId="0" xfId="0" applyNumberFormat="1" applyFont="1" applyFill="1" applyAlignment="1">
      <alignment horizontal="center" vertical="center"/>
    </xf>
    <xf numFmtId="166" fontId="106" fillId="33" borderId="0" xfId="0" applyNumberFormat="1" applyFont="1" applyFill="1" applyAlignment="1">
      <alignment vertical="center"/>
    </xf>
    <xf numFmtId="2" fontId="107" fillId="33" borderId="0" xfId="0" applyNumberFormat="1" applyFont="1" applyFill="1" applyAlignment="1">
      <alignment horizontal="center"/>
    </xf>
    <xf numFmtId="166" fontId="107" fillId="33" borderId="0" xfId="0" applyNumberFormat="1" applyFont="1" applyFill="1" applyAlignment="1">
      <alignment/>
    </xf>
    <xf numFmtId="166" fontId="107" fillId="33" borderId="11" xfId="0" applyNumberFormat="1" applyFont="1" applyFill="1" applyBorder="1" applyAlignment="1">
      <alignment/>
    </xf>
    <xf numFmtId="2" fontId="107" fillId="33" borderId="11" xfId="0" applyNumberFormat="1" applyFont="1" applyFill="1" applyBorder="1" applyAlignment="1">
      <alignment horizontal="center"/>
    </xf>
    <xf numFmtId="0" fontId="89" fillId="0" borderId="0" xfId="0" applyFont="1" applyBorder="1" applyAlignment="1">
      <alignment horizontal="center"/>
    </xf>
    <xf numFmtId="0" fontId="97" fillId="0" borderId="0" xfId="0" applyFont="1" applyBorder="1" applyAlignment="1">
      <alignment/>
    </xf>
    <xf numFmtId="0" fontId="108" fillId="0" borderId="0" xfId="0" applyFont="1" applyBorder="1" applyAlignment="1">
      <alignment horizontal="center"/>
    </xf>
    <xf numFmtId="0" fontId="88" fillId="0" borderId="0" xfId="0" applyFont="1" applyBorder="1" applyAlignment="1">
      <alignment/>
    </xf>
    <xf numFmtId="3" fontId="86" fillId="0" borderId="11" xfId="0" applyNumberFormat="1" applyFont="1" applyBorder="1" applyAlignment="1">
      <alignment/>
    </xf>
    <xf numFmtId="0" fontId="86" fillId="0" borderId="11" xfId="0" applyFont="1" applyBorder="1" applyAlignment="1">
      <alignment/>
    </xf>
    <xf numFmtId="3" fontId="86" fillId="33" borderId="0" xfId="0" applyNumberFormat="1" applyFont="1" applyFill="1" applyBorder="1" applyAlignment="1">
      <alignment horizontal="right"/>
    </xf>
    <xf numFmtId="1"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0" xfId="0" applyFont="1" applyFill="1" applyBorder="1" applyAlignment="1">
      <alignment/>
    </xf>
    <xf numFmtId="0" fontId="15" fillId="33" borderId="0" xfId="0" applyFont="1" applyFill="1" applyBorder="1" applyAlignment="1">
      <alignment/>
    </xf>
    <xf numFmtId="0" fontId="106" fillId="33" borderId="0" xfId="0" applyFont="1" applyFill="1" applyAlignment="1">
      <alignment/>
    </xf>
    <xf numFmtId="0" fontId="106" fillId="0" borderId="0" xfId="0" applyFont="1" applyAlignment="1">
      <alignment/>
    </xf>
    <xf numFmtId="0" fontId="87" fillId="33" borderId="11" xfId="0" applyFont="1" applyFill="1" applyBorder="1" applyAlignment="1">
      <alignment horizontal="center" vertical="top" wrapText="1"/>
    </xf>
    <xf numFmtId="0" fontId="87" fillId="33" borderId="20" xfId="0" applyFont="1" applyFill="1" applyBorder="1" applyAlignment="1">
      <alignment horizontal="center" vertical="top" wrapText="1"/>
    </xf>
    <xf numFmtId="2" fontId="87" fillId="33" borderId="0" xfId="0" applyNumberFormat="1" applyFont="1" applyFill="1" applyAlignment="1">
      <alignment horizontal="center"/>
    </xf>
    <xf numFmtId="0" fontId="87" fillId="33" borderId="11" xfId="0" applyFont="1" applyFill="1" applyBorder="1" applyAlignment="1">
      <alignment horizontal="center" vertical="center"/>
    </xf>
    <xf numFmtId="3" fontId="86" fillId="0" borderId="0" xfId="0" applyNumberFormat="1" applyFont="1" applyBorder="1" applyAlignment="1">
      <alignment/>
    </xf>
    <xf numFmtId="3" fontId="86" fillId="0" borderId="0" xfId="0" applyNumberFormat="1" applyFont="1" applyBorder="1" applyAlignment="1">
      <alignment horizontal="center"/>
    </xf>
    <xf numFmtId="1" fontId="86" fillId="0" borderId="0" xfId="0" applyNumberFormat="1" applyFont="1" applyBorder="1" applyAlignment="1">
      <alignment/>
    </xf>
    <xf numFmtId="0" fontId="86" fillId="0" borderId="0" xfId="0" applyFont="1" applyBorder="1" applyAlignment="1">
      <alignment/>
    </xf>
    <xf numFmtId="166" fontId="86" fillId="0" borderId="0" xfId="0" applyNumberFormat="1" applyFont="1" applyAlignment="1">
      <alignment/>
    </xf>
    <xf numFmtId="165" fontId="7" fillId="33" borderId="13" xfId="0" applyNumberFormat="1" applyFont="1" applyFill="1" applyBorder="1" applyAlignment="1">
      <alignment/>
    </xf>
    <xf numFmtId="0" fontId="15" fillId="33" borderId="0" xfId="0" applyFont="1" applyFill="1" applyBorder="1" applyAlignment="1">
      <alignment horizontal="left" vertical="center" wrapText="1"/>
    </xf>
    <xf numFmtId="166" fontId="7" fillId="34" borderId="22" xfId="0" applyNumberFormat="1" applyFont="1" applyFill="1" applyBorder="1" applyAlignment="1">
      <alignment horizontal="right" wrapText="1"/>
    </xf>
    <xf numFmtId="2" fontId="15" fillId="33" borderId="0" xfId="0" applyNumberFormat="1" applyFont="1" applyFill="1" applyBorder="1" applyAlignment="1">
      <alignment horizontal="right" vertical="center"/>
    </xf>
    <xf numFmtId="166" fontId="7" fillId="34" borderId="23" xfId="0" applyNumberFormat="1" applyFont="1" applyFill="1" applyBorder="1" applyAlignment="1">
      <alignment horizontal="right" wrapText="1"/>
    </xf>
    <xf numFmtId="166" fontId="7" fillId="34" borderId="18" xfId="0" applyNumberFormat="1" applyFont="1" applyFill="1" applyBorder="1" applyAlignment="1">
      <alignment horizontal="right" wrapText="1"/>
    </xf>
    <xf numFmtId="166" fontId="7" fillId="34" borderId="24" xfId="0" applyNumberFormat="1" applyFont="1" applyFill="1" applyBorder="1" applyAlignment="1">
      <alignment horizontal="right" wrapText="1"/>
    </xf>
    <xf numFmtId="3" fontId="14" fillId="33" borderId="11" xfId="0" applyNumberFormat="1" applyFont="1" applyFill="1" applyBorder="1" applyAlignment="1">
      <alignment horizontal="right" vertical="center" wrapText="1"/>
    </xf>
    <xf numFmtId="2" fontId="14" fillId="33" borderId="11" xfId="0" applyNumberFormat="1" applyFont="1" applyFill="1" applyBorder="1" applyAlignment="1">
      <alignment horizontal="right" vertical="center"/>
    </xf>
    <xf numFmtId="165" fontId="7" fillId="34" borderId="22" xfId="0" applyNumberFormat="1" applyFont="1" applyFill="1" applyBorder="1" applyAlignment="1">
      <alignment horizontal="right" wrapText="1"/>
    </xf>
    <xf numFmtId="2" fontId="7" fillId="33" borderId="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wrapText="1"/>
    </xf>
    <xf numFmtId="165"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xf>
    <xf numFmtId="3" fontId="2" fillId="33" borderId="11" xfId="0" applyNumberFormat="1" applyFont="1" applyFill="1" applyBorder="1" applyAlignment="1">
      <alignment vertical="center"/>
    </xf>
    <xf numFmtId="0" fontId="2" fillId="33" borderId="11" xfId="0" applyFont="1" applyFill="1" applyBorder="1" applyAlignment="1">
      <alignment horizontal="right" vertical="center"/>
    </xf>
    <xf numFmtId="0" fontId="15" fillId="33" borderId="0" xfId="0" applyFont="1" applyFill="1" applyAlignment="1">
      <alignment/>
    </xf>
    <xf numFmtId="0" fontId="86"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2" fontId="87" fillId="33" borderId="0" xfId="0" applyNumberFormat="1" applyFont="1" applyFill="1" applyBorder="1" applyAlignment="1">
      <alignment horizontal="center"/>
    </xf>
    <xf numFmtId="0" fontId="87" fillId="33" borderId="0" xfId="0" applyFont="1" applyFill="1" applyBorder="1" applyAlignment="1">
      <alignment horizontal="center" vertical="center"/>
    </xf>
    <xf numFmtId="172" fontId="87" fillId="33" borderId="0" xfId="0" applyNumberFormat="1" applyFont="1" applyFill="1" applyAlignment="1">
      <alignment horizontal="center"/>
    </xf>
    <xf numFmtId="166" fontId="87" fillId="33" borderId="19" xfId="0" applyNumberFormat="1" applyFont="1" applyFill="1" applyBorder="1" applyAlignment="1">
      <alignment horizontal="center"/>
    </xf>
    <xf numFmtId="3" fontId="0" fillId="0" borderId="0" xfId="0" applyNumberFormat="1" applyAlignment="1">
      <alignment/>
    </xf>
    <xf numFmtId="166" fontId="0" fillId="0" borderId="18" xfId="0" applyNumberFormat="1" applyBorder="1" applyAlignment="1">
      <alignment/>
    </xf>
    <xf numFmtId="0" fontId="109" fillId="0" borderId="0" xfId="0" applyFont="1" applyAlignment="1">
      <alignment/>
    </xf>
    <xf numFmtId="167" fontId="109" fillId="0" borderId="0" xfId="0" applyNumberFormat="1" applyFont="1" applyAlignment="1">
      <alignment/>
    </xf>
    <xf numFmtId="2" fontId="109" fillId="0" borderId="0" xfId="0" applyNumberFormat="1" applyFont="1" applyAlignment="1">
      <alignment horizontal="right"/>
    </xf>
    <xf numFmtId="1" fontId="86" fillId="0" borderId="0" xfId="0" applyNumberFormat="1" applyFont="1" applyBorder="1" applyAlignment="1">
      <alignment horizontal="right"/>
    </xf>
    <xf numFmtId="0" fontId="86" fillId="33" borderId="0" xfId="0" applyFont="1" applyFill="1" applyAlignment="1">
      <alignment vertical="center"/>
    </xf>
    <xf numFmtId="4" fontId="110" fillId="34" borderId="25" xfId="0" applyNumberFormat="1" applyFont="1" applyFill="1" applyBorder="1" applyAlignment="1">
      <alignment horizontal="right" wrapText="1"/>
    </xf>
    <xf numFmtId="4" fontId="110" fillId="34" borderId="22" xfId="0" applyNumberFormat="1" applyFont="1" applyFill="1" applyBorder="1" applyAlignment="1">
      <alignment horizontal="right" wrapText="1"/>
    </xf>
    <xf numFmtId="171" fontId="0" fillId="0" borderId="0" xfId="0" applyNumberFormat="1" applyAlignment="1">
      <alignment/>
    </xf>
    <xf numFmtId="173" fontId="0" fillId="0" borderId="0" xfId="0" applyNumberFormat="1" applyAlignment="1">
      <alignment/>
    </xf>
    <xf numFmtId="4" fontId="86" fillId="0" borderId="0" xfId="0" applyNumberFormat="1" applyFont="1" applyAlignment="1">
      <alignment/>
    </xf>
    <xf numFmtId="0" fontId="4" fillId="33" borderId="0" xfId="57" applyFont="1" applyFill="1" applyAlignment="1">
      <alignment horizontal="left"/>
      <protection/>
    </xf>
    <xf numFmtId="1" fontId="0" fillId="0" borderId="0" xfId="0" applyNumberFormat="1" applyBorder="1" applyAlignment="1">
      <alignment horizontal="center"/>
    </xf>
    <xf numFmtId="0" fontId="87" fillId="33" borderId="11" xfId="0" applyFont="1" applyFill="1" applyBorder="1" applyAlignment="1">
      <alignment horizontal="center" vertical="center"/>
    </xf>
    <xf numFmtId="0" fontId="86" fillId="0" borderId="0" xfId="0" applyFont="1" applyAlignment="1">
      <alignment horizontal="center"/>
    </xf>
    <xf numFmtId="165" fontId="7" fillId="33" borderId="18" xfId="0" applyNumberFormat="1" applyFont="1" applyFill="1" applyBorder="1" applyAlignment="1">
      <alignment horizontal="right" vertical="center"/>
    </xf>
    <xf numFmtId="0" fontId="86" fillId="0" borderId="0" xfId="0" applyFont="1" applyAlignment="1">
      <alignment horizontal="center" vertical="center"/>
    </xf>
    <xf numFmtId="0" fontId="85" fillId="0" borderId="0" xfId="57" applyFont="1" applyAlignment="1">
      <alignment horizontal="center"/>
      <protection/>
    </xf>
    <xf numFmtId="0" fontId="3" fillId="33" borderId="0" xfId="57" applyFont="1" applyFill="1" applyAlignment="1">
      <alignment horizontal="center" wrapText="1"/>
      <protection/>
    </xf>
    <xf numFmtId="0" fontId="96" fillId="33" borderId="0" xfId="57" applyFont="1" applyFill="1" applyAlignment="1">
      <alignment horizontal="center"/>
      <protection/>
    </xf>
    <xf numFmtId="17" fontId="90" fillId="33" borderId="0" xfId="57" applyNumberFormat="1" applyFont="1" applyFill="1" applyAlignment="1" quotePrefix="1">
      <alignment horizontal="center"/>
      <protection/>
    </xf>
    <xf numFmtId="0" fontId="92" fillId="33" borderId="0" xfId="57" applyFont="1" applyFill="1" applyAlignment="1">
      <alignment horizontal="center" wrapText="1"/>
      <protection/>
    </xf>
    <xf numFmtId="17" fontId="92" fillId="33" borderId="0" xfId="57" applyNumberFormat="1" applyFont="1" applyFill="1" applyAlignment="1">
      <alignment horizontal="center"/>
      <protection/>
    </xf>
    <xf numFmtId="0" fontId="85" fillId="33" borderId="0" xfId="57" applyFont="1" applyFill="1" applyAlignment="1">
      <alignment horizontal="center"/>
      <protection/>
    </xf>
    <xf numFmtId="0" fontId="92" fillId="33" borderId="0" xfId="57" applyFont="1" applyFill="1" applyAlignment="1">
      <alignment horizontal="center"/>
      <protection/>
    </xf>
    <xf numFmtId="0" fontId="13" fillId="33" borderId="0" xfId="57" applyFont="1" applyFill="1" applyAlignment="1">
      <alignment horizontal="left" vertical="center"/>
      <protection/>
    </xf>
    <xf numFmtId="0" fontId="4" fillId="33" borderId="0" xfId="57" applyFont="1" applyFill="1" applyAlignment="1">
      <alignment horizontal="left"/>
      <protection/>
    </xf>
    <xf numFmtId="0" fontId="111"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2" fillId="33" borderId="0" xfId="0" applyFont="1" applyFill="1" applyBorder="1" applyAlignment="1">
      <alignment horizontal="center" vertic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87" fillId="33" borderId="10" xfId="0" applyNumberFormat="1" applyFont="1" applyFill="1" applyBorder="1" applyAlignment="1">
      <alignment horizontal="center"/>
    </xf>
    <xf numFmtId="2" fontId="87" fillId="33" borderId="0" xfId="0" applyNumberFormat="1" applyFont="1" applyFill="1" applyAlignment="1">
      <alignment horizontal="center"/>
    </xf>
    <xf numFmtId="0" fontId="2" fillId="33" borderId="10" xfId="0" applyFont="1" applyFill="1" applyBorder="1" applyAlignment="1">
      <alignment horizontal="center"/>
    </xf>
    <xf numFmtId="0" fontId="87" fillId="33" borderId="0" xfId="0" applyFont="1" applyFill="1" applyAlignment="1">
      <alignment horizontal="center"/>
    </xf>
    <xf numFmtId="2" fontId="87" fillId="33" borderId="26" xfId="0" applyNumberFormat="1" applyFont="1" applyFill="1" applyBorder="1" applyAlignment="1">
      <alignment horizontal="center"/>
    </xf>
    <xf numFmtId="2" fontId="87" fillId="33" borderId="0" xfId="0" applyNumberFormat="1" applyFont="1" applyFill="1" applyBorder="1" applyAlignment="1">
      <alignment horizontal="center"/>
    </xf>
    <xf numFmtId="2" fontId="87" fillId="33" borderId="19"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87" fillId="33" borderId="0" xfId="0" applyFont="1" applyFill="1" applyBorder="1" applyAlignment="1">
      <alignment horizontal="center"/>
    </xf>
    <xf numFmtId="0" fontId="86" fillId="33" borderId="0" xfId="0" applyFont="1" applyFill="1" applyAlignment="1">
      <alignment horizontal="left"/>
    </xf>
    <xf numFmtId="0" fontId="2" fillId="33" borderId="11" xfId="0" applyFont="1" applyFill="1" applyBorder="1" applyAlignment="1">
      <alignment horizontal="center" vertical="center"/>
    </xf>
    <xf numFmtId="0" fontId="2" fillId="33" borderId="13" xfId="0" applyFont="1" applyFill="1" applyBorder="1" applyAlignment="1" quotePrefix="1">
      <alignment horizontal="center" vertical="center"/>
    </xf>
    <xf numFmtId="2" fontId="87" fillId="33" borderId="0" xfId="0" applyNumberFormat="1" applyFont="1" applyFill="1" applyBorder="1" applyAlignment="1">
      <alignment horizontal="center" vertical="center"/>
    </xf>
    <xf numFmtId="0" fontId="2" fillId="33" borderId="13" xfId="0" applyFont="1" applyFill="1" applyBorder="1" applyAlignment="1">
      <alignment horizontal="center"/>
    </xf>
    <xf numFmtId="0" fontId="2" fillId="33" borderId="13" xfId="0" applyFont="1" applyFill="1" applyBorder="1" applyAlignment="1">
      <alignment horizontal="center" vertical="center" wrapText="1"/>
    </xf>
    <xf numFmtId="0" fontId="87" fillId="33" borderId="13" xfId="0" applyFont="1" applyFill="1" applyBorder="1" applyAlignment="1">
      <alignment horizontal="center" vertical="center"/>
    </xf>
    <xf numFmtId="0" fontId="87" fillId="33" borderId="0" xfId="0" applyFont="1" applyFill="1" applyBorder="1" applyAlignment="1">
      <alignment horizontal="center" vertical="center"/>
    </xf>
    <xf numFmtId="0" fontId="87" fillId="33" borderId="11" xfId="0" applyFont="1" applyFill="1" applyBorder="1" applyAlignment="1">
      <alignment horizontal="center" vertical="center"/>
    </xf>
    <xf numFmtId="0" fontId="87" fillId="33" borderId="10" xfId="0" applyFont="1" applyFill="1" applyBorder="1" applyAlignment="1">
      <alignment horizontal="center" vertical="top"/>
    </xf>
    <xf numFmtId="0" fontId="87" fillId="33" borderId="10" xfId="0" applyFont="1" applyFill="1" applyBorder="1" applyAlignment="1">
      <alignment horizontal="center" vertical="top" wrapText="1"/>
    </xf>
    <xf numFmtId="0" fontId="87" fillId="33" borderId="27" xfId="0" applyFont="1" applyFill="1" applyBorder="1" applyAlignment="1">
      <alignment horizontal="center" vertical="top"/>
    </xf>
    <xf numFmtId="0" fontId="87" fillId="33" borderId="26" xfId="0" applyFont="1" applyFill="1" applyBorder="1" applyAlignment="1">
      <alignment horizontal="center" vertical="top"/>
    </xf>
    <xf numFmtId="0" fontId="87" fillId="33" borderId="28" xfId="0" applyFont="1" applyFill="1" applyBorder="1" applyAlignment="1">
      <alignment horizontal="center" vertical="center"/>
    </xf>
    <xf numFmtId="0" fontId="87" fillId="33" borderId="29" xfId="0" applyFont="1" applyFill="1" applyBorder="1" applyAlignment="1">
      <alignment horizontal="center" vertical="center"/>
    </xf>
    <xf numFmtId="0" fontId="87" fillId="33" borderId="30" xfId="0" applyFont="1" applyFill="1" applyBorder="1" applyAlignment="1">
      <alignment horizontal="center" vertical="center"/>
    </xf>
    <xf numFmtId="0" fontId="87" fillId="33" borderId="26" xfId="0" applyFont="1" applyFill="1" applyBorder="1" applyAlignment="1">
      <alignment horizontal="center" vertical="top" wrapText="1"/>
    </xf>
    <xf numFmtId="0" fontId="14"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07" fillId="33" borderId="0" xfId="0" applyFont="1" applyFill="1" applyBorder="1" applyAlignment="1">
      <alignment horizontal="left"/>
    </xf>
    <xf numFmtId="0" fontId="2" fillId="33" borderId="13" xfId="0" applyFont="1" applyFill="1" applyBorder="1" applyAlignment="1">
      <alignment horizontal="left" vertical="center" wrapText="1"/>
    </xf>
    <xf numFmtId="0" fontId="107" fillId="33" borderId="0" xfId="0" applyFont="1" applyFill="1" applyAlignment="1">
      <alignment horizontal="center"/>
    </xf>
    <xf numFmtId="0" fontId="14" fillId="33" borderId="13"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07" fillId="33" borderId="10" xfId="0" applyFont="1" applyFill="1" applyBorder="1" applyAlignment="1">
      <alignment horizontal="center"/>
    </xf>
    <xf numFmtId="0" fontId="14" fillId="33" borderId="11" xfId="0" applyFont="1" applyFill="1" applyBorder="1" applyAlignment="1" applyProtection="1">
      <alignment horizontal="center" vertical="center" wrapText="1"/>
      <protection/>
    </xf>
    <xf numFmtId="0" fontId="108" fillId="0" borderId="0" xfId="0" applyFont="1" applyBorder="1" applyAlignment="1">
      <alignment horizontal="center"/>
    </xf>
    <xf numFmtId="0" fontId="86" fillId="0" borderId="0" xfId="0" applyFont="1" applyAlignment="1">
      <alignment horizontal="center"/>
    </xf>
    <xf numFmtId="0" fontId="86" fillId="33" borderId="0" xfId="0" applyFont="1" applyFill="1" applyAlignment="1">
      <alignment horizontal="center"/>
    </xf>
    <xf numFmtId="0" fontId="112" fillId="0" borderId="0" xfId="0" applyFont="1" applyBorder="1" applyAlignment="1">
      <alignment horizontal="center"/>
    </xf>
    <xf numFmtId="0" fontId="89" fillId="0" borderId="0" xfId="0" applyFont="1" applyBorder="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86" fillId="33" borderId="0" xfId="0" applyFont="1" applyFill="1" applyAlignment="1">
      <alignment/>
    </xf>
    <xf numFmtId="0" fontId="86" fillId="33" borderId="31" xfId="0" applyFont="1" applyFill="1" applyBorder="1" applyAlignment="1" applyProtection="1">
      <alignment horizontal="left" vertical="center" wrapText="1"/>
      <protection/>
    </xf>
    <xf numFmtId="0" fontId="86" fillId="33" borderId="0" xfId="0" applyFon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86" fillId="33" borderId="0" xfId="0" applyFont="1" applyFill="1" applyBorder="1" applyAlignment="1">
      <alignment horizontal="left" vertical="center"/>
    </xf>
    <xf numFmtId="0" fontId="87" fillId="0" borderId="13" xfId="0" applyFont="1" applyBorder="1" applyAlignment="1">
      <alignment horizontal="center" vertical="center"/>
    </xf>
    <xf numFmtId="0" fontId="87" fillId="0" borderId="11" xfId="0" applyFont="1" applyBorder="1" applyAlignment="1">
      <alignment horizontal="center" vertical="center"/>
    </xf>
    <xf numFmtId="0" fontId="86" fillId="0" borderId="13" xfId="0" applyFont="1" applyBorder="1" applyAlignment="1">
      <alignment horizontal="center"/>
    </xf>
    <xf numFmtId="0" fontId="2" fillId="0" borderId="0" xfId="0" applyFont="1" applyAlignment="1">
      <alignment horizontal="center"/>
    </xf>
    <xf numFmtId="0" fontId="87" fillId="0" borderId="0" xfId="0" applyFont="1" applyAlignment="1">
      <alignment horizontal="center"/>
    </xf>
    <xf numFmtId="0" fontId="84" fillId="0" borderId="0" xfId="0" applyFont="1" applyAlignment="1">
      <alignment horizontal="center"/>
    </xf>
    <xf numFmtId="0" fontId="113" fillId="33" borderId="0" xfId="0" applyFont="1" applyFill="1" applyBorder="1" applyAlignment="1">
      <alignment/>
    </xf>
    <xf numFmtId="0" fontId="11" fillId="33" borderId="13" xfId="0" applyFont="1" applyFill="1" applyBorder="1" applyAlignment="1">
      <alignment horizontal="left"/>
    </xf>
    <xf numFmtId="0" fontId="11" fillId="33" borderId="0" xfId="0" applyFont="1" applyFill="1" applyBorder="1" applyAlignment="1">
      <alignment horizontal="left"/>
    </xf>
    <xf numFmtId="0" fontId="114" fillId="33" borderId="0" xfId="0" applyFont="1" applyFill="1" applyBorder="1" applyAlignment="1">
      <alignment/>
    </xf>
    <xf numFmtId="0" fontId="107" fillId="0" borderId="13" xfId="0" applyFont="1" applyBorder="1" applyAlignment="1">
      <alignment horizontal="center" vertical="center"/>
    </xf>
    <xf numFmtId="0" fontId="106" fillId="0" borderId="13" xfId="0" applyFont="1" applyBorder="1" applyAlignment="1">
      <alignment horizontal="center"/>
    </xf>
    <xf numFmtId="0" fontId="107" fillId="0" borderId="11" xfId="0" applyFont="1" applyBorder="1" applyAlignment="1">
      <alignment horizontal="center" vertical="center"/>
    </xf>
    <xf numFmtId="0" fontId="107" fillId="0" borderId="13" xfId="0" applyFont="1" applyBorder="1" applyAlignment="1">
      <alignment horizontal="center"/>
    </xf>
    <xf numFmtId="0" fontId="106" fillId="0" borderId="13" xfId="0" applyFont="1" applyBorder="1" applyAlignment="1">
      <alignment/>
    </xf>
    <xf numFmtId="3" fontId="15" fillId="0" borderId="0" xfId="61" applyNumberFormat="1" applyFont="1" applyAlignment="1">
      <alignment horizontal="right" wrapText="1" indent="1"/>
      <protection/>
    </xf>
    <xf numFmtId="168" fontId="15" fillId="0" borderId="0" xfId="52" applyNumberFormat="1" applyFont="1" applyAlignment="1">
      <alignment horizontal="right" wrapText="1" indent="1"/>
    </xf>
    <xf numFmtId="168" fontId="15" fillId="0" borderId="0" xfId="52" applyNumberFormat="1" applyFont="1" applyAlignment="1">
      <alignment/>
    </xf>
    <xf numFmtId="0" fontId="106" fillId="0" borderId="10" xfId="0" applyFont="1" applyBorder="1" applyAlignment="1">
      <alignment/>
    </xf>
    <xf numFmtId="0" fontId="107" fillId="0" borderId="10" xfId="0" applyFont="1" applyBorder="1" applyAlignment="1">
      <alignment horizontal="center"/>
    </xf>
    <xf numFmtId="3" fontId="106" fillId="0" borderId="0" xfId="0" applyNumberFormat="1" applyFont="1" applyAlignment="1">
      <alignment/>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Arándanos : superficie y producción</a:t>
            </a:r>
          </a:p>
        </c:rich>
      </c:tx>
      <c:layout>
        <c:manualLayout>
          <c:xMode val="factor"/>
          <c:yMode val="factor"/>
          <c:x val="-0.05075"/>
          <c:y val="-0.01025"/>
        </c:manualLayout>
      </c:layout>
      <c:spPr>
        <a:noFill/>
        <a:ln w="3175">
          <a:noFill/>
        </a:ln>
      </c:spPr>
    </c:title>
    <c:plotArea>
      <c:layout>
        <c:manualLayout>
          <c:xMode val="edge"/>
          <c:yMode val="edge"/>
          <c:x val="0.09525"/>
          <c:y val="0.1035"/>
          <c:w val="0.79875"/>
          <c:h val="0.764"/>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'[1]arandano'!$C$7:$M$7</c:f>
              <c:numCache>
                <c:ptCount val="11"/>
                <c:pt idx="0">
                  <c:v>800</c:v>
                </c:pt>
                <c:pt idx="1">
                  <c:v>850</c:v>
                </c:pt>
                <c:pt idx="2">
                  <c:v>1220</c:v>
                </c:pt>
                <c:pt idx="3">
                  <c:v>1280</c:v>
                </c:pt>
                <c:pt idx="4">
                  <c:v>1320</c:v>
                </c:pt>
                <c:pt idx="5">
                  <c:v>1360</c:v>
                </c:pt>
                <c:pt idx="6">
                  <c:v>3820</c:v>
                </c:pt>
                <c:pt idx="7">
                  <c:v>5664</c:v>
                </c:pt>
                <c:pt idx="8">
                  <c:v>5953</c:v>
                </c:pt>
                <c:pt idx="9">
                  <c:v>6779</c:v>
                </c:pt>
                <c:pt idx="10">
                  <c:v>7876</c:v>
                </c:pt>
              </c:numCache>
            </c:numRef>
          </c:val>
        </c:ser>
        <c:overlap val="100"/>
        <c:gapWidth val="55"/>
        <c:axId val="37427321"/>
        <c:axId val="130157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'[1]arandano'!$C$13:$M$13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axId val="11714131"/>
        <c:axId val="38318316"/>
      </c:lineChart>
      <c:catAx>
        <c:axId val="374273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01570"/>
        <c:crosses val="autoZero"/>
        <c:auto val="1"/>
        <c:lblOffset val="100"/>
        <c:tickLblSkip val="1"/>
        <c:noMultiLvlLbl val="0"/>
      </c:catAx>
      <c:valAx>
        <c:axId val="130157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7427321"/>
        <c:crossesAt val="1"/>
        <c:crossBetween val="between"/>
        <c:dispUnits/>
      </c:valAx>
      <c:catAx>
        <c:axId val="11714131"/>
        <c:scaling>
          <c:orientation val="minMax"/>
        </c:scaling>
        <c:axPos val="b"/>
        <c:delete val="1"/>
        <c:majorTickMark val="out"/>
        <c:minorTickMark val="none"/>
        <c:tickLblPos val="none"/>
        <c:crossAx val="38318316"/>
        <c:crosses val="autoZero"/>
        <c:auto val="1"/>
        <c:lblOffset val="100"/>
        <c:tickLblSkip val="1"/>
        <c:noMultiLvlLbl val="0"/>
      </c:catAx>
      <c:valAx>
        <c:axId val="38318316"/>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1714131"/>
        <c:crosses val="max"/>
        <c:crossBetween val="between"/>
        <c:dispUnits/>
      </c:valAx>
      <c:spPr>
        <a:solidFill>
          <a:srgbClr val="FFFFFF"/>
        </a:solidFill>
        <a:ln w="3175">
          <a:noFill/>
        </a:ln>
      </c:spPr>
    </c:plotArea>
    <c:legend>
      <c:legendPos val="b"/>
      <c:layout>
        <c:manualLayout>
          <c:xMode val="edge"/>
          <c:yMode val="edge"/>
          <c:x val="0.526"/>
          <c:y val="0.89125"/>
          <c:w val="0.36125"/>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a:t>
            </a:r>
          </a:p>
        </c:rich>
      </c:tx>
      <c:layout>
        <c:manualLayout>
          <c:xMode val="factor"/>
          <c:yMode val="factor"/>
          <c:x val="-0.00125"/>
          <c:y val="-0.01325"/>
        </c:manualLayout>
      </c:layout>
      <c:spPr>
        <a:noFill/>
        <a:ln w="3175">
          <a:noFill/>
        </a:ln>
      </c:spPr>
    </c:title>
    <c:plotArea>
      <c:layout>
        <c:manualLayout>
          <c:xMode val="edge"/>
          <c:yMode val="edge"/>
          <c:x val="0.0705"/>
          <c:y val="0.102"/>
          <c:w val="0.907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'[1]paltas'!$C$41:$M$41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'[1]paltas'!$C$42:$M$42</c:f>
              <c:numCache>
                <c:ptCount val="11"/>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numCache>
            </c:numRef>
          </c:val>
          <c:smooth val="0"/>
        </c:ser>
        <c:marker val="1"/>
        <c:axId val="46393797"/>
        <c:axId val="14890990"/>
      </c:lineChart>
      <c:catAx>
        <c:axId val="463937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890990"/>
        <c:crosses val="autoZero"/>
        <c:auto val="1"/>
        <c:lblOffset val="100"/>
        <c:tickLblSkip val="1"/>
        <c:noMultiLvlLbl val="0"/>
      </c:catAx>
      <c:valAx>
        <c:axId val="1489099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6393797"/>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15"/>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a:t>
            </a:r>
          </a:p>
        </c:rich>
      </c:tx>
      <c:layout>
        <c:manualLayout>
          <c:xMode val="factor"/>
          <c:yMode val="factor"/>
          <c:x val="-0.0745"/>
          <c:y val="-0.0065"/>
        </c:manualLayout>
      </c:layout>
      <c:spPr>
        <a:noFill/>
        <a:ln w="3175">
          <a:noFill/>
        </a:ln>
      </c:spPr>
    </c:title>
    <c:plotArea>
      <c:layout>
        <c:manualLayout>
          <c:xMode val="edge"/>
          <c:yMode val="edge"/>
          <c:x val="0.08575"/>
          <c:y val="0.11125"/>
          <c:w val="0.8295"/>
          <c:h val="0.7507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'[1]uvas'!$C$4:$M$4</c:f>
              <c:numCache>
                <c:ptCount val="11"/>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numCache>
            </c:numRef>
          </c:val>
        </c:ser>
        <c:overlap val="100"/>
        <c:gapWidth val="55"/>
        <c:axId val="66910047"/>
        <c:axId val="65319512"/>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'[1]uvas'!$C$10:$M$10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axId val="51004697"/>
        <c:axId val="56389090"/>
      </c:lineChart>
      <c:catAx>
        <c:axId val="6691004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319512"/>
        <c:crosses val="autoZero"/>
        <c:auto val="1"/>
        <c:lblOffset val="100"/>
        <c:tickLblSkip val="1"/>
        <c:noMultiLvlLbl val="0"/>
      </c:catAx>
      <c:valAx>
        <c:axId val="65319512"/>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66910047"/>
        <c:crossesAt val="1"/>
        <c:crossBetween val="between"/>
        <c:dispUnits/>
      </c:valAx>
      <c:catAx>
        <c:axId val="51004697"/>
        <c:scaling>
          <c:orientation val="minMax"/>
        </c:scaling>
        <c:axPos val="b"/>
        <c:delete val="1"/>
        <c:majorTickMark val="out"/>
        <c:minorTickMark val="none"/>
        <c:tickLblPos val="none"/>
        <c:crossAx val="56389090"/>
        <c:crosses val="autoZero"/>
        <c:auto val="1"/>
        <c:lblOffset val="100"/>
        <c:tickLblSkip val="1"/>
        <c:noMultiLvlLbl val="0"/>
      </c:catAx>
      <c:valAx>
        <c:axId val="56389090"/>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51004697"/>
        <c:crosses val="max"/>
        <c:crossBetween val="between"/>
        <c:dispUnits/>
      </c:valAx>
      <c:spPr>
        <a:solidFill>
          <a:srgbClr val="FFFFFF"/>
        </a:solidFill>
        <a:ln w="3175">
          <a:noFill/>
        </a:ln>
      </c:spPr>
    </c:plotArea>
    <c:legend>
      <c:legendPos val="b"/>
      <c:layout>
        <c:manualLayout>
          <c:xMode val="edge"/>
          <c:yMode val="edge"/>
          <c:x val="0.52875"/>
          <c:y val="0.88975"/>
          <c:w val="0.36125"/>
          <c:h val="0.0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a:t>
            </a:r>
          </a:p>
        </c:rich>
      </c:tx>
      <c:layout>
        <c:manualLayout>
          <c:xMode val="factor"/>
          <c:yMode val="factor"/>
          <c:x val="-0.00125"/>
          <c:y val="-0.01325"/>
        </c:manualLayout>
      </c:layout>
      <c:spPr>
        <a:noFill/>
        <a:ln w="3175">
          <a:noFill/>
        </a:ln>
      </c:spPr>
    </c:title>
    <c:plotArea>
      <c:layout>
        <c:manualLayout>
          <c:xMode val="edge"/>
          <c:yMode val="edge"/>
          <c:x val="0.0555"/>
          <c:y val="0.1015"/>
          <c:w val="0.923"/>
          <c:h val="0.710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'[1]uvas'!$C$40:$M$40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'[1]uvas'!$C$41:$M$41</c:f>
              <c:numCache>
                <c:ptCount val="11"/>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numCache>
            </c:numRef>
          </c:val>
          <c:smooth val="0"/>
        </c:ser>
        <c:marker val="1"/>
        <c:axId val="37739763"/>
        <c:axId val="4113548"/>
      </c:lineChart>
      <c:catAx>
        <c:axId val="3773976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13548"/>
        <c:crosses val="autoZero"/>
        <c:auto val="1"/>
        <c:lblOffset val="100"/>
        <c:tickLblSkip val="1"/>
        <c:noMultiLvlLbl val="0"/>
      </c:catAx>
      <c:valAx>
        <c:axId val="4113548"/>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7739763"/>
        <c:crossesAt val="1"/>
        <c:crossBetween val="between"/>
        <c:dispUnits/>
      </c:valAx>
      <c:spPr>
        <a:solidFill>
          <a:srgbClr val="FFFFFF"/>
        </a:solidFill>
        <a:ln w="3175">
          <a:solidFill>
            <a:srgbClr val="000000"/>
          </a:solidFill>
        </a:ln>
      </c:spPr>
    </c:plotArea>
    <c:legend>
      <c:legendPos val="b"/>
      <c:layout>
        <c:manualLayout>
          <c:xMode val="edge"/>
          <c:yMode val="edge"/>
          <c:x val="0.59175"/>
          <c:y val="0.85325"/>
          <c:w val="0.381"/>
          <c:h val="0.06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a:t>
            </a:r>
          </a:p>
        </c:rich>
      </c:tx>
      <c:layout>
        <c:manualLayout>
          <c:xMode val="factor"/>
          <c:yMode val="factor"/>
          <c:x val="-0.001"/>
          <c:y val="-0.01125"/>
        </c:manualLayout>
      </c:layout>
      <c:spPr>
        <a:noFill/>
        <a:ln w="3175">
          <a:noFill/>
        </a:ln>
      </c:spPr>
    </c:title>
    <c:plotArea>
      <c:layout>
        <c:manualLayout>
          <c:xMode val="edge"/>
          <c:yMode val="edge"/>
          <c:x val="0.0855"/>
          <c:y val="0.10975"/>
          <c:w val="0.8975"/>
          <c:h val="0.7177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arándanos!$C$47:$M$47</c:f>
              <c:numCache/>
            </c:numRef>
          </c:cat>
          <c:val>
            <c:numRef>
              <c:f>'[1]arandano'!$C$43:$M$43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arándanos!$C$47:$M$47</c:f>
              <c:numCache/>
            </c:numRef>
          </c:cat>
          <c:val>
            <c:numRef>
              <c:f>'[1]arandano'!$C$44:$M$44</c:f>
              <c:numCache>
                <c:ptCount val="11"/>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numCache>
            </c:numRef>
          </c:val>
          <c:smooth val="0"/>
        </c:ser>
        <c:ser>
          <c:idx val="2"/>
          <c:order val="2"/>
          <c:tx>
            <c:strRef>
              <c:f>arándanos!$B$50</c:f>
              <c:strCache>
                <c:ptCount val="1"/>
                <c:pt idx="0">
                  <c:v>Exportaciones congelados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arándanos!$C$47:$M$47</c:f>
              <c:numCache/>
            </c:numRef>
          </c:cat>
          <c:val>
            <c:numRef>
              <c:f>arándanos!$C$50:$M$50</c:f>
              <c:numCache/>
            </c:numRef>
          </c:val>
          <c:smooth val="0"/>
        </c:ser>
        <c:marker val="1"/>
        <c:axId val="9320525"/>
        <c:axId val="16775862"/>
      </c:lineChart>
      <c:catAx>
        <c:axId val="932052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775862"/>
        <c:crosses val="autoZero"/>
        <c:auto val="1"/>
        <c:lblOffset val="100"/>
        <c:tickLblSkip val="1"/>
        <c:noMultiLvlLbl val="0"/>
      </c:catAx>
      <c:valAx>
        <c:axId val="16775862"/>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9320525"/>
        <c:crossesAt val="1"/>
        <c:crossBetween val="between"/>
        <c:dispUnits/>
      </c:valAx>
      <c:spPr>
        <a:solidFill>
          <a:srgbClr val="FFFFFF"/>
        </a:solidFill>
        <a:ln w="3175">
          <a:solidFill>
            <a:srgbClr val="000000"/>
          </a:solidFill>
        </a:ln>
      </c:spPr>
    </c:plotArea>
    <c:legend>
      <c:legendPos val="b"/>
      <c:layout>
        <c:manualLayout>
          <c:xMode val="edge"/>
          <c:yMode val="edge"/>
          <c:x val="0.314"/>
          <c:y val="0.85025"/>
          <c:w val="0.42925"/>
          <c:h val="0.048"/>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Cerezas : superficie y producción</a:t>
            </a:r>
          </a:p>
        </c:rich>
      </c:tx>
      <c:layout>
        <c:manualLayout>
          <c:xMode val="factor"/>
          <c:yMode val="factor"/>
          <c:x val="-0.0585"/>
          <c:y val="-0.00925"/>
        </c:manualLayout>
      </c:layout>
      <c:spPr>
        <a:noFill/>
        <a:ln w="3175">
          <a:noFill/>
        </a:ln>
      </c:spPr>
    </c:title>
    <c:plotArea>
      <c:layout>
        <c:manualLayout>
          <c:xMode val="edge"/>
          <c:yMode val="edge"/>
          <c:x val="0.08675"/>
          <c:y val="0.10725"/>
          <c:w val="0.809"/>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'[1]cereza'!$C$5:$M$5</c:f>
              <c:numCache>
                <c:ptCount val="11"/>
                <c:pt idx="0">
                  <c:v>5832</c:v>
                </c:pt>
                <c:pt idx="1">
                  <c:v>6020</c:v>
                </c:pt>
                <c:pt idx="2">
                  <c:v>6550</c:v>
                </c:pt>
                <c:pt idx="3">
                  <c:v>6990</c:v>
                </c:pt>
                <c:pt idx="4">
                  <c:v>7200</c:v>
                </c:pt>
                <c:pt idx="5">
                  <c:v>7124.98</c:v>
                </c:pt>
                <c:pt idx="6">
                  <c:v>7620.89</c:v>
                </c:pt>
                <c:pt idx="7">
                  <c:v>9922.09</c:v>
                </c:pt>
                <c:pt idx="8">
                  <c:v>10053.9</c:v>
                </c:pt>
                <c:pt idx="9">
                  <c:v>12467.68</c:v>
                </c:pt>
                <c:pt idx="10">
                  <c:v>13143.119999837352</c:v>
                </c:pt>
              </c:numCache>
            </c:numRef>
          </c:val>
        </c:ser>
        <c:overlap val="100"/>
        <c:gapWidth val="55"/>
        <c:axId val="16765031"/>
        <c:axId val="16667552"/>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'[1]cereza'!$C$11:$M$11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axId val="15790241"/>
        <c:axId val="7894442"/>
      </c:lineChart>
      <c:catAx>
        <c:axId val="167650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667552"/>
        <c:crosses val="autoZero"/>
        <c:auto val="1"/>
        <c:lblOffset val="100"/>
        <c:tickLblSkip val="1"/>
        <c:noMultiLvlLbl val="0"/>
      </c:catAx>
      <c:valAx>
        <c:axId val="16667552"/>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6765031"/>
        <c:crossesAt val="1"/>
        <c:crossBetween val="between"/>
        <c:dispUnits/>
      </c:valAx>
      <c:catAx>
        <c:axId val="15790241"/>
        <c:scaling>
          <c:orientation val="minMax"/>
        </c:scaling>
        <c:axPos val="b"/>
        <c:delete val="1"/>
        <c:majorTickMark val="out"/>
        <c:minorTickMark val="none"/>
        <c:tickLblPos val="none"/>
        <c:crossAx val="7894442"/>
        <c:crosses val="autoZero"/>
        <c:auto val="1"/>
        <c:lblOffset val="100"/>
        <c:tickLblSkip val="1"/>
        <c:noMultiLvlLbl val="0"/>
      </c:catAx>
      <c:valAx>
        <c:axId val="7894442"/>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5790241"/>
        <c:crosses val="max"/>
        <c:crossBetween val="between"/>
        <c:dispUnits/>
      </c:valAx>
      <c:spPr>
        <a:solidFill>
          <a:srgbClr val="FFFFFF"/>
        </a:solidFill>
        <a:ln w="3175">
          <a:noFill/>
        </a:ln>
      </c:spPr>
    </c:plotArea>
    <c:legend>
      <c:legendPos val="b"/>
      <c:layout>
        <c:manualLayout>
          <c:xMode val="edge"/>
          <c:yMode val="edge"/>
          <c:x val="0.5265"/>
          <c:y val="0.89"/>
          <c:w val="0.362"/>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a:t>
            </a:r>
          </a:p>
        </c:rich>
      </c:tx>
      <c:layout>
        <c:manualLayout>
          <c:xMode val="factor"/>
          <c:yMode val="factor"/>
          <c:x val="-0.00125"/>
          <c:y val="-0.01325"/>
        </c:manualLayout>
      </c:layout>
      <c:spPr>
        <a:noFill/>
        <a:ln w="3175">
          <a:noFill/>
        </a:ln>
      </c:spPr>
    </c:title>
    <c:plotArea>
      <c:layout>
        <c:manualLayout>
          <c:xMode val="edge"/>
          <c:yMode val="edge"/>
          <c:x val="0.0765"/>
          <c:y val="0.1015"/>
          <c:w val="0.90225"/>
          <c:h val="0.710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'[1]cereza'!$C$41:$M$41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'[1]cereza'!$C$42:$M$42</c:f>
              <c:numCache>
                <c:ptCount val="11"/>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numCache>
            </c:numRef>
          </c:val>
          <c:smooth val="0"/>
        </c:ser>
        <c:marker val="1"/>
        <c:axId val="3941115"/>
        <c:axId val="35470036"/>
      </c:lineChart>
      <c:catAx>
        <c:axId val="39411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470036"/>
        <c:crosses val="autoZero"/>
        <c:auto val="1"/>
        <c:lblOffset val="100"/>
        <c:tickLblSkip val="1"/>
        <c:noMultiLvlLbl val="0"/>
      </c:catAx>
      <c:valAx>
        <c:axId val="35470036"/>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941115"/>
        <c:crossesAt val="1"/>
        <c:crossBetween val="between"/>
        <c:dispUnits/>
      </c:valAx>
      <c:spPr>
        <a:solidFill>
          <a:srgbClr val="FFFFFF"/>
        </a:solidFill>
        <a:ln w="3175">
          <a:solidFill>
            <a:srgbClr val="000000"/>
          </a:solidFill>
        </a:ln>
      </c:spPr>
    </c:plotArea>
    <c:legend>
      <c:legendPos val="b"/>
      <c:layout>
        <c:manualLayout>
          <c:xMode val="edge"/>
          <c:yMode val="edge"/>
          <c:x val="0.592"/>
          <c:y val="0.85325"/>
          <c:w val="0.38075"/>
          <c:h val="0.06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Manzanas : superficie y producción</a:t>
            </a:r>
          </a:p>
        </c:rich>
      </c:tx>
      <c:layout>
        <c:manualLayout>
          <c:xMode val="factor"/>
          <c:yMode val="factor"/>
          <c:x val="-0.05425"/>
          <c:y val="-0.00925"/>
        </c:manualLayout>
      </c:layout>
      <c:spPr>
        <a:noFill/>
        <a:ln w="3175">
          <a:noFill/>
        </a:ln>
      </c:spPr>
    </c:title>
    <c:plotArea>
      <c:layout>
        <c:manualLayout>
          <c:xMode val="edge"/>
          <c:yMode val="edge"/>
          <c:x val="0.0875"/>
          <c:y val="0.10725"/>
          <c:w val="0.826"/>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'[1]manzana'!$C$5:$M$5</c:f>
              <c:numCache>
                <c:ptCount val="11"/>
                <c:pt idx="0">
                  <c:v>35790</c:v>
                </c:pt>
                <c:pt idx="1">
                  <c:v>34715</c:v>
                </c:pt>
                <c:pt idx="2">
                  <c:v>34865</c:v>
                </c:pt>
                <c:pt idx="3">
                  <c:v>35410</c:v>
                </c:pt>
                <c:pt idx="4">
                  <c:v>36095</c:v>
                </c:pt>
                <c:pt idx="5">
                  <c:v>34819.5</c:v>
                </c:pt>
                <c:pt idx="6">
                  <c:v>35247.16</c:v>
                </c:pt>
                <c:pt idx="7">
                  <c:v>34972.17</c:v>
                </c:pt>
                <c:pt idx="8">
                  <c:v>34962.69</c:v>
                </c:pt>
                <c:pt idx="9">
                  <c:v>35075.36</c:v>
                </c:pt>
                <c:pt idx="10">
                  <c:v>35029.30997912113</c:v>
                </c:pt>
              </c:numCache>
            </c:numRef>
          </c:val>
        </c:ser>
        <c:overlap val="100"/>
        <c:gapWidth val="55"/>
        <c:axId val="50794869"/>
        <c:axId val="54500638"/>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'[1]manzana'!$C$11:$M$11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axId val="20743695"/>
        <c:axId val="52475528"/>
      </c:lineChart>
      <c:catAx>
        <c:axId val="507948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500638"/>
        <c:crosses val="autoZero"/>
        <c:auto val="1"/>
        <c:lblOffset val="100"/>
        <c:tickLblSkip val="1"/>
        <c:noMultiLvlLbl val="0"/>
      </c:catAx>
      <c:valAx>
        <c:axId val="5450063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0794869"/>
        <c:crossesAt val="1"/>
        <c:crossBetween val="between"/>
        <c:dispUnits/>
      </c:valAx>
      <c:catAx>
        <c:axId val="20743695"/>
        <c:scaling>
          <c:orientation val="minMax"/>
        </c:scaling>
        <c:axPos val="b"/>
        <c:delete val="1"/>
        <c:majorTickMark val="out"/>
        <c:minorTickMark val="none"/>
        <c:tickLblPos val="none"/>
        <c:crossAx val="52475528"/>
        <c:crosses val="autoZero"/>
        <c:auto val="1"/>
        <c:lblOffset val="100"/>
        <c:tickLblSkip val="1"/>
        <c:noMultiLvlLbl val="0"/>
      </c:catAx>
      <c:valAx>
        <c:axId val="52475528"/>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0743695"/>
        <c:crosses val="max"/>
        <c:crossBetween val="between"/>
        <c:dispUnits/>
      </c:valAx>
      <c:spPr>
        <a:solidFill>
          <a:srgbClr val="FFFFFF"/>
        </a:solidFill>
        <a:ln w="3175">
          <a:noFill/>
        </a:ln>
      </c:spPr>
    </c:plotArea>
    <c:legend>
      <c:legendPos val="b"/>
      <c:layout>
        <c:manualLayout>
          <c:xMode val="edge"/>
          <c:yMode val="edge"/>
          <c:x val="0.52725"/>
          <c:y val="0.89"/>
          <c:w val="0.36075"/>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a:t>
            </a:r>
          </a:p>
        </c:rich>
      </c:tx>
      <c:layout>
        <c:manualLayout>
          <c:xMode val="factor"/>
          <c:yMode val="factor"/>
          <c:x val="-0.00225"/>
          <c:y val="-0.01325"/>
        </c:manualLayout>
      </c:layout>
      <c:spPr>
        <a:noFill/>
        <a:ln w="3175">
          <a:noFill/>
        </a:ln>
      </c:spPr>
    </c:title>
    <c:plotArea>
      <c:layout>
        <c:manualLayout>
          <c:xMode val="edge"/>
          <c:yMode val="edge"/>
          <c:x val="0.0595"/>
          <c:y val="0.102"/>
          <c:w val="0.918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'[1]manzana'!$C$41:$M$41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'[1]manzana'!$C$42:$M$42</c:f>
              <c:numCache>
                <c:ptCount val="11"/>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numCache>
            </c:numRef>
          </c:val>
          <c:smooth val="0"/>
        </c:ser>
        <c:marker val="1"/>
        <c:axId val="2517705"/>
        <c:axId val="22659346"/>
      </c:lineChart>
      <c:catAx>
        <c:axId val="25177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659346"/>
        <c:crosses val="autoZero"/>
        <c:auto val="1"/>
        <c:lblOffset val="100"/>
        <c:tickLblSkip val="1"/>
        <c:noMultiLvlLbl val="0"/>
      </c:catAx>
      <c:valAx>
        <c:axId val="22659346"/>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517705"/>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075"/>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a:t>
            </a:r>
          </a:p>
        </c:rich>
      </c:tx>
      <c:layout>
        <c:manualLayout>
          <c:xMode val="factor"/>
          <c:yMode val="factor"/>
          <c:x val="-0.00225"/>
          <c:y val="-0.012"/>
        </c:manualLayout>
      </c:layout>
      <c:spPr>
        <a:noFill/>
        <a:ln w="3175">
          <a:noFill/>
        </a:ln>
      </c:spPr>
    </c:title>
    <c:plotArea>
      <c:layout>
        <c:manualLayout>
          <c:xMode val="edge"/>
          <c:yMode val="edge"/>
          <c:x val="0.08575"/>
          <c:y val="0.11175"/>
          <c:w val="0.809"/>
          <c:h val="0.7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c-scasc'!$C$5:$M$5</c:f>
              <c:numCache>
                <c:ptCount val="11"/>
                <c:pt idx="0">
                  <c:v>7808</c:v>
                </c:pt>
                <c:pt idx="1">
                  <c:v>8300</c:v>
                </c:pt>
                <c:pt idx="2">
                  <c:v>8650</c:v>
                </c:pt>
                <c:pt idx="3">
                  <c:v>8900</c:v>
                </c:pt>
                <c:pt idx="4">
                  <c:v>9230</c:v>
                </c:pt>
                <c:pt idx="5">
                  <c:v>9616.27</c:v>
                </c:pt>
                <c:pt idx="6">
                  <c:v>9733</c:v>
                </c:pt>
                <c:pt idx="7">
                  <c:v>10067</c:v>
                </c:pt>
                <c:pt idx="8">
                  <c:v>11134</c:v>
                </c:pt>
                <c:pt idx="9">
                  <c:v>12555</c:v>
                </c:pt>
                <c:pt idx="10">
                  <c:v>15458</c:v>
                </c:pt>
              </c:numCache>
            </c:numRef>
          </c:val>
        </c:ser>
        <c:overlap val="100"/>
        <c:gapWidth val="55"/>
        <c:axId val="2607523"/>
        <c:axId val="23467708"/>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c-scasc'!$C$12:$M$12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axId val="9882781"/>
        <c:axId val="21836166"/>
      </c:lineChart>
      <c:catAx>
        <c:axId val="260752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467708"/>
        <c:crosses val="autoZero"/>
        <c:auto val="1"/>
        <c:lblOffset val="100"/>
        <c:tickLblSkip val="1"/>
        <c:noMultiLvlLbl val="0"/>
      </c:catAx>
      <c:valAx>
        <c:axId val="2346770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607523"/>
        <c:crossesAt val="1"/>
        <c:crossBetween val="between"/>
        <c:dispUnits/>
      </c:valAx>
      <c:catAx>
        <c:axId val="9882781"/>
        <c:scaling>
          <c:orientation val="minMax"/>
        </c:scaling>
        <c:axPos val="b"/>
        <c:delete val="1"/>
        <c:majorTickMark val="out"/>
        <c:minorTickMark val="none"/>
        <c:tickLblPos val="none"/>
        <c:crossAx val="21836166"/>
        <c:crosses val="autoZero"/>
        <c:auto val="1"/>
        <c:lblOffset val="100"/>
        <c:tickLblSkip val="1"/>
        <c:noMultiLvlLbl val="0"/>
      </c:catAx>
      <c:valAx>
        <c:axId val="21836166"/>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9882781"/>
        <c:crosses val="max"/>
        <c:crossBetween val="between"/>
        <c:dispUnits/>
        <c:majorUnit val="4000"/>
      </c:valAx>
      <c:spPr>
        <a:solidFill>
          <a:srgbClr val="FFFFFF"/>
        </a:solidFill>
        <a:ln w="3175">
          <a:noFill/>
        </a:ln>
      </c:spPr>
    </c:plotArea>
    <c:legend>
      <c:legendPos val="b"/>
      <c:layout>
        <c:manualLayout>
          <c:xMode val="edge"/>
          <c:yMode val="edge"/>
          <c:x val="0.37675"/>
          <c:y val="0.938"/>
          <c:w val="0.24425"/>
          <c:h val="0.047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a:t>
            </a:r>
          </a:p>
        </c:rich>
      </c:tx>
      <c:layout>
        <c:manualLayout>
          <c:xMode val="factor"/>
          <c:yMode val="factor"/>
          <c:x val="-0.00225"/>
          <c:y val="-0.011"/>
        </c:manualLayout>
      </c:layout>
      <c:spPr>
        <a:noFill/>
        <a:ln w="3175">
          <a:noFill/>
        </a:ln>
      </c:spPr>
    </c:title>
    <c:plotArea>
      <c:layout>
        <c:manualLayout>
          <c:xMode val="edge"/>
          <c:yMode val="edge"/>
          <c:x val="0.0805"/>
          <c:y val="0.10225"/>
          <c:w val="0.89875"/>
          <c:h val="0.712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c-scasc'!$C$42:$M$42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nueces!$B$49:$L$49</c:f>
              <c:numCache/>
            </c:numRef>
          </c:val>
          <c:smooth val="0"/>
        </c:ser>
        <c:marker val="1"/>
        <c:axId val="62307767"/>
        <c:axId val="23898992"/>
      </c:lineChart>
      <c:catAx>
        <c:axId val="6230776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898992"/>
        <c:crosses val="autoZero"/>
        <c:auto val="1"/>
        <c:lblOffset val="100"/>
        <c:tickLblSkip val="1"/>
        <c:noMultiLvlLbl val="0"/>
      </c:catAx>
      <c:valAx>
        <c:axId val="23898992"/>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0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62307767"/>
        <c:crossesAt val="1"/>
        <c:crossBetween val="between"/>
        <c:dispUnits/>
      </c:valAx>
      <c:spPr>
        <a:solidFill>
          <a:srgbClr val="FFFFFF"/>
        </a:solidFill>
        <a:ln w="3175">
          <a:solidFill>
            <a:srgbClr val="000000"/>
          </a:solidFill>
        </a:ln>
      </c:spPr>
    </c:plotArea>
    <c:legend>
      <c:legendPos val="b"/>
      <c:layout>
        <c:manualLayout>
          <c:xMode val="edge"/>
          <c:yMode val="edge"/>
          <c:x val="0.48775"/>
          <c:y val="0.87625"/>
          <c:w val="0.46425"/>
          <c:h val="0.066"/>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Paltas : superficie y producción</a:t>
            </a:r>
          </a:p>
        </c:rich>
      </c:tx>
      <c:layout>
        <c:manualLayout>
          <c:xMode val="factor"/>
          <c:yMode val="factor"/>
          <c:x val="-0.06275"/>
          <c:y val="-0.00825"/>
        </c:manualLayout>
      </c:layout>
      <c:spPr>
        <a:noFill/>
        <a:ln w="3175">
          <a:noFill/>
        </a:ln>
      </c:spPr>
    </c:title>
    <c:plotArea>
      <c:layout>
        <c:manualLayout>
          <c:xMode val="edge"/>
          <c:yMode val="edge"/>
          <c:x val="0.0805"/>
          <c:y val="0.11275"/>
          <c:w val="0.82725"/>
          <c:h val="0.744"/>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'[1]paltas'!$C$5:$M$5</c:f>
              <c:numCache>
                <c:ptCount val="11"/>
                <c:pt idx="0">
                  <c:v>21208</c:v>
                </c:pt>
                <c:pt idx="1">
                  <c:v>22290</c:v>
                </c:pt>
                <c:pt idx="2">
                  <c:v>23260</c:v>
                </c:pt>
                <c:pt idx="3">
                  <c:v>23800</c:v>
                </c:pt>
                <c:pt idx="4">
                  <c:v>24000</c:v>
                </c:pt>
                <c:pt idx="5">
                  <c:v>26731</c:v>
                </c:pt>
                <c:pt idx="6">
                  <c:v>26743.6</c:v>
                </c:pt>
                <c:pt idx="7">
                  <c:v>26759</c:v>
                </c:pt>
                <c:pt idx="8">
                  <c:v>33836.77</c:v>
                </c:pt>
                <c:pt idx="9">
                  <c:v>33531.41</c:v>
                </c:pt>
                <c:pt idx="10">
                  <c:v>34056.940022001414</c:v>
                </c:pt>
              </c:numCache>
            </c:numRef>
          </c:val>
        </c:ser>
        <c:overlap val="100"/>
        <c:gapWidth val="55"/>
        <c:axId val="13764337"/>
        <c:axId val="5677017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'[1]paltas'!$C$11:$M$11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axId val="41169483"/>
        <c:axId val="34981028"/>
      </c:lineChart>
      <c:catAx>
        <c:axId val="1376433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770170"/>
        <c:crosses val="autoZero"/>
        <c:auto val="1"/>
        <c:lblOffset val="100"/>
        <c:tickLblSkip val="1"/>
        <c:noMultiLvlLbl val="0"/>
      </c:catAx>
      <c:valAx>
        <c:axId val="5677017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3764337"/>
        <c:crossesAt val="1"/>
        <c:crossBetween val="between"/>
        <c:dispUnits/>
      </c:valAx>
      <c:catAx>
        <c:axId val="41169483"/>
        <c:scaling>
          <c:orientation val="minMax"/>
        </c:scaling>
        <c:axPos val="b"/>
        <c:delete val="1"/>
        <c:majorTickMark val="out"/>
        <c:minorTickMark val="none"/>
        <c:tickLblPos val="none"/>
        <c:crossAx val="34981028"/>
        <c:crosses val="autoZero"/>
        <c:auto val="1"/>
        <c:lblOffset val="100"/>
        <c:tickLblSkip val="1"/>
        <c:noMultiLvlLbl val="0"/>
      </c:catAx>
      <c:valAx>
        <c:axId val="34981028"/>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1169483"/>
        <c:crosses val="max"/>
        <c:crossBetween val="between"/>
        <c:dispUnits/>
      </c:valAx>
      <c:spPr>
        <a:solidFill>
          <a:srgbClr val="FFFFFF"/>
        </a:solidFill>
        <a:ln w="3175">
          <a:noFill/>
        </a:ln>
      </c:spPr>
    </c:plotArea>
    <c:legend>
      <c:legendPos val="b"/>
      <c:layout>
        <c:manualLayout>
          <c:xMode val="edge"/>
          <c:yMode val="edge"/>
          <c:x val="0.52525"/>
          <c:y val="0.88925"/>
          <c:w val="0.36275"/>
          <c:h val="0.07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9</xdr:col>
      <xdr:colOff>742950</xdr:colOff>
      <xdr:row>15</xdr:row>
      <xdr:rowOff>19050</xdr:rowOff>
    </xdr:to>
    <xdr:sp>
      <xdr:nvSpPr>
        <xdr:cNvPr id="2" name="2 CuadroTexto"/>
        <xdr:cNvSpPr txBox="1">
          <a:spLocks noChangeArrowheads="1"/>
        </xdr:cNvSpPr>
      </xdr:nvSpPr>
      <xdr:spPr>
        <a:xfrm>
          <a:off x="19050" y="876300"/>
          <a:ext cx="75819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0.9215</cdr:y>
    </cdr:from>
    <cdr:to>
      <cdr:x>0.2265</cdr:x>
      <cdr:y>0.989</cdr:y>
    </cdr:to>
    <cdr:sp>
      <cdr:nvSpPr>
        <cdr:cNvPr id="1" name="1 CuadroTexto"/>
        <cdr:cNvSpPr txBox="1">
          <a:spLocks noChangeArrowheads="1"/>
        </cdr:cNvSpPr>
      </cdr:nvSpPr>
      <cdr:spPr>
        <a:xfrm>
          <a:off x="76200" y="3543300"/>
          <a:ext cx="18573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0.901</cdr:y>
    </cdr:from>
    <cdr:to>
      <cdr:x>0.3485</cdr:x>
      <cdr:y>0.9865</cdr:y>
    </cdr:to>
    <cdr:sp>
      <cdr:nvSpPr>
        <cdr:cNvPr id="1" name="1 CuadroTexto"/>
        <cdr:cNvSpPr txBox="1">
          <a:spLocks noChangeArrowheads="1"/>
        </cdr:cNvSpPr>
      </cdr:nvSpPr>
      <cdr:spPr>
        <a:xfrm>
          <a:off x="180975" y="3114675"/>
          <a:ext cx="280987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15</xdr:row>
      <xdr:rowOff>142875</xdr:rowOff>
    </xdr:from>
    <xdr:to>
      <xdr:col>11</xdr:col>
      <xdr:colOff>466725</xdr:colOff>
      <xdr:row>35</xdr:row>
      <xdr:rowOff>180975</xdr:rowOff>
    </xdr:to>
    <xdr:graphicFrame>
      <xdr:nvGraphicFramePr>
        <xdr:cNvPr id="1" name="1 Gráfico"/>
        <xdr:cNvGraphicFramePr/>
      </xdr:nvGraphicFramePr>
      <xdr:xfrm>
        <a:off x="485775" y="3000375"/>
        <a:ext cx="8524875" cy="3848100"/>
      </xdr:xfrm>
      <a:graphic>
        <a:graphicData uri="http://schemas.openxmlformats.org/drawingml/2006/chart">
          <c:chart xmlns:c="http://schemas.openxmlformats.org/drawingml/2006/chart" r:id="rId1"/>
        </a:graphicData>
      </a:graphic>
    </xdr:graphicFrame>
    <xdr:clientData/>
  </xdr:twoCellAnchor>
  <xdr:oneCellAnchor>
    <xdr:from>
      <xdr:col>1</xdr:col>
      <xdr:colOff>171450</xdr:colOff>
      <xdr:row>20</xdr:row>
      <xdr:rowOff>38100</xdr:rowOff>
    </xdr:from>
    <xdr:ext cx="257175" cy="1857375"/>
    <xdr:sp>
      <xdr:nvSpPr>
        <xdr:cNvPr id="2" name="2 CuadroTexto"/>
        <xdr:cNvSpPr txBox="1">
          <a:spLocks noChangeArrowheads="1"/>
        </xdr:cNvSpPr>
      </xdr:nvSpPr>
      <xdr:spPr>
        <a:xfrm>
          <a:off x="266700" y="38481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11</xdr:col>
      <xdr:colOff>180975</xdr:colOff>
      <xdr:row>19</xdr:row>
      <xdr:rowOff>76200</xdr:rowOff>
    </xdr:from>
    <xdr:to>
      <xdr:col>11</xdr:col>
      <xdr:colOff>476250</xdr:colOff>
      <xdr:row>32</xdr:row>
      <xdr:rowOff>76200</xdr:rowOff>
    </xdr:to>
    <xdr:sp>
      <xdr:nvSpPr>
        <xdr:cNvPr id="3" name="3 CuadroTexto"/>
        <xdr:cNvSpPr txBox="1">
          <a:spLocks noChangeArrowheads="1"/>
        </xdr:cNvSpPr>
      </xdr:nvSpPr>
      <xdr:spPr>
        <a:xfrm>
          <a:off x="8724900" y="3695700"/>
          <a:ext cx="295275"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1</xdr:col>
      <xdr:colOff>1190625</xdr:colOff>
      <xdr:row>53</xdr:row>
      <xdr:rowOff>0</xdr:rowOff>
    </xdr:from>
    <xdr:to>
      <xdr:col>12</xdr:col>
      <xdr:colOff>561975</xdr:colOff>
      <xdr:row>71</xdr:row>
      <xdr:rowOff>28575</xdr:rowOff>
    </xdr:to>
    <xdr:graphicFrame>
      <xdr:nvGraphicFramePr>
        <xdr:cNvPr id="4" name="4 Gráfico"/>
        <xdr:cNvGraphicFramePr/>
      </xdr:nvGraphicFramePr>
      <xdr:xfrm>
        <a:off x="1285875" y="10096500"/>
        <a:ext cx="8582025" cy="3457575"/>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72</xdr:row>
      <xdr:rowOff>104775</xdr:rowOff>
    </xdr:from>
    <xdr:to>
      <xdr:col>12</xdr:col>
      <xdr:colOff>447675</xdr:colOff>
      <xdr:row>85</xdr:row>
      <xdr:rowOff>152400</xdr:rowOff>
    </xdr:to>
    <xdr:sp>
      <xdr:nvSpPr>
        <xdr:cNvPr id="5" name="6 CuadroTexto"/>
        <xdr:cNvSpPr txBox="1">
          <a:spLocks noChangeArrowheads="1"/>
        </xdr:cNvSpPr>
      </xdr:nvSpPr>
      <xdr:spPr>
        <a:xfrm>
          <a:off x="495300" y="13820775"/>
          <a:ext cx="9258300" cy="2524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Comentarios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ha tenido un crecimiento  importante durante la década, aumentando casi 10 veces entre  los años 2000 y 2010. Por su parte, la producción ha registrado un crecimiento aún mayor, a medida que los huertos han ido avanzando a etapas de plena producción. Cabe señalar que la producción ha crecido a un promedio anual de 36% entre los años 2005 y 2010, sin afectar mayormente el proceso de comercialización hacia los mercados externos ,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ha registrado  un crecimiento similar al de la producción:  34% entre los años  2005 y 2010. Asimismo, las exportaciones de arándanos  frescos han incrementado sustancialmente su aporte como generador de divisas para el país, incrementándose el  valor exportado desde  US$ 29,5 millones de dólares  en el año 2000 a US$ 307 millones en el año 2010, alcanzando cerca de  9% del valor total  de las exportaciones frutícolas chilenas en el año 2010. La industria del arándano chilena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2005 aparece la exportación de  arándanos congelados como una  alternativa  para los productores , la cual, en particular en las últimas dos temporadas, ha sido altamente rentable,  alcanzando  cerca de 10.000 toneladas y generando  un valor exportado de US$  22 millones en el año 2010.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0.22625</cdr:x>
      <cdr:y>0.98775</cdr:y>
    </cdr:to>
    <cdr:sp>
      <cdr:nvSpPr>
        <cdr:cNvPr id="1" name="1 CuadroTexto"/>
        <cdr:cNvSpPr txBox="1">
          <a:spLocks noChangeArrowheads="1"/>
        </cdr:cNvSpPr>
      </cdr:nvSpPr>
      <cdr:spPr>
        <a:xfrm>
          <a:off x="66675" y="3895725"/>
          <a:ext cx="18192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0.34825</cdr:x>
      <cdr:y>0.98575</cdr:y>
    </cdr:to>
    <cdr:sp>
      <cdr:nvSpPr>
        <cdr:cNvPr id="1" name="1 CuadroTexto"/>
        <cdr:cNvSpPr txBox="1">
          <a:spLocks noChangeArrowheads="1"/>
        </cdr:cNvSpPr>
      </cdr:nvSpPr>
      <cdr:spPr>
        <a:xfrm>
          <a:off x="161925" y="3286125"/>
          <a:ext cx="26384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66675</xdr:rowOff>
    </xdr:from>
    <xdr:to>
      <xdr:col>11</xdr:col>
      <xdr:colOff>76200</xdr:colOff>
      <xdr:row>37</xdr:row>
      <xdr:rowOff>114300</xdr:rowOff>
    </xdr:to>
    <xdr:graphicFrame>
      <xdr:nvGraphicFramePr>
        <xdr:cNvPr id="1" name="1 Gráfico"/>
        <xdr:cNvGraphicFramePr/>
      </xdr:nvGraphicFramePr>
      <xdr:xfrm>
        <a:off x="219075" y="2924175"/>
        <a:ext cx="837247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0</xdr:rowOff>
    </xdr:from>
    <xdr:ext cx="257175" cy="1857375"/>
    <xdr:sp>
      <xdr:nvSpPr>
        <xdr:cNvPr id="2"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3"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38100</xdr:colOff>
      <xdr:row>53</xdr:row>
      <xdr:rowOff>95250</xdr:rowOff>
    </xdr:from>
    <xdr:to>
      <xdr:col>10</xdr:col>
      <xdr:colOff>352425</xdr:colOff>
      <xdr:row>72</xdr:row>
      <xdr:rowOff>133350</xdr:rowOff>
    </xdr:to>
    <xdr:graphicFrame>
      <xdr:nvGraphicFramePr>
        <xdr:cNvPr id="4" name="4 Gráfico"/>
        <xdr:cNvGraphicFramePr/>
      </xdr:nvGraphicFramePr>
      <xdr:xfrm>
        <a:off x="38100" y="10191750"/>
        <a:ext cx="8067675" cy="3657600"/>
      </xdr:xfrm>
      <a:graphic>
        <a:graphicData uri="http://schemas.openxmlformats.org/drawingml/2006/chart">
          <c:chart xmlns:c="http://schemas.openxmlformats.org/drawingml/2006/chart" r:id="rId2"/>
        </a:graphicData>
      </a:graphic>
    </xdr:graphicFrame>
    <xdr:clientData/>
  </xdr:twoCellAnchor>
  <xdr:twoCellAnchor>
    <xdr:from>
      <xdr:col>1</xdr:col>
      <xdr:colOff>47625</xdr:colOff>
      <xdr:row>73</xdr:row>
      <xdr:rowOff>161925</xdr:rowOff>
    </xdr:from>
    <xdr:to>
      <xdr:col>11</xdr:col>
      <xdr:colOff>733425</xdr:colOff>
      <xdr:row>84</xdr:row>
      <xdr:rowOff>171450</xdr:rowOff>
    </xdr:to>
    <xdr:sp>
      <xdr:nvSpPr>
        <xdr:cNvPr id="5" name="5 CuadroTexto"/>
        <xdr:cNvSpPr txBox="1">
          <a:spLocks noChangeArrowheads="1"/>
        </xdr:cNvSpPr>
      </xdr:nvSpPr>
      <xdr:spPr>
        <a:xfrm>
          <a:off x="942975" y="14068425"/>
          <a:ext cx="8305800" cy="2105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La superficie plantada y la producción de cerezas se ha duplicado durante la última década. Ha  mostrado, sin embargo, alguna </a:t>
          </a:r>
          <a:r>
            <a:rPr lang="en-US" cap="none" sz="900" b="0" i="0" u="none" baseline="0">
              <a:solidFill>
                <a:srgbClr val="000000"/>
              </a:solidFill>
              <a:latin typeface="Calibri"/>
              <a:ea typeface="Calibri"/>
              <a:cs typeface="Calibri"/>
            </a:rPr>
            <a:t> volatilidad productiva  en algunas temporadas, debido a  la alta dependencia  de esta especie de las condiciones meteorológicas durante los períodos  precosecha y cosecha, como se aprecia en la fuerte caída productiva del año 2009. La producción de cerezas ha experimentado una tasa de crecimiento anual de 10% en la última década. Cabe destacar que en la primera mitad de la década  tuvo un crecimiento muy bajo, que se vio fuertemente incrementado a una tasa de crecimiento de 20% anual en la segunda  mitad de la década.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volumen exportado de cerezas frescas</a:t>
          </a:r>
          <a:r>
            <a:rPr lang="en-US" cap="none" sz="900" b="0" i="0" u="none" baseline="0">
              <a:solidFill>
                <a:srgbClr val="000000"/>
              </a:solidFill>
              <a:latin typeface="Calibri"/>
              <a:ea typeface="Calibri"/>
              <a:cs typeface="Calibri"/>
            </a:rPr>
            <a:t> durante la década se ha mantenido en alrededor de los dos tercios de la producción total, salvo en el año 200,9 en que por razones meteorológicas y de calidad de la fruta las exportaciones bajaron a  la mitad de la producción total. El volumen exportado de cerezas frescas  ha tenido una tasa de crecimiento anual de 38% en la segunda parte de la década. El valor total de las exportaciones también ha registrado un incremento sustancial durante la década, desde US$ 24 millones  en el año 2000 a US$ 227 millones en 2010, con una tasa de crecimiento anual  de 29%, pasando a formar parte de las principales especies frutícolas de exportación del país.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Chile ha logrado posicionarse como el segundo mayor exportador  mundial de cerezas , conjuntamente con Turquía, y está en una posición privilegiada  y de liderazgo absoluto como  abastecedor  de cerezas fuera de temporada en los mercados internacionales.</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0.2265</cdr:x>
      <cdr:y>0.98775</cdr:y>
    </cdr:to>
    <cdr:sp>
      <cdr:nvSpPr>
        <cdr:cNvPr id="1" name="1 CuadroTexto"/>
        <cdr:cNvSpPr txBox="1">
          <a:spLocks noChangeArrowheads="1"/>
        </cdr:cNvSpPr>
      </cdr:nvSpPr>
      <cdr:spPr>
        <a:xfrm>
          <a:off x="76200" y="3895725"/>
          <a:ext cx="18478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0.3485</cdr:x>
      <cdr:y>0.9855</cdr:y>
    </cdr:to>
    <cdr:sp>
      <cdr:nvSpPr>
        <cdr:cNvPr id="1" name="1 CuadroTexto"/>
        <cdr:cNvSpPr txBox="1">
          <a:spLocks noChangeArrowheads="1"/>
        </cdr:cNvSpPr>
      </cdr:nvSpPr>
      <cdr:spPr>
        <a:xfrm>
          <a:off x="171450" y="3333750"/>
          <a:ext cx="27432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16</xdr:row>
      <xdr:rowOff>76200</xdr:rowOff>
    </xdr:from>
    <xdr:to>
      <xdr:col>11</xdr:col>
      <xdr:colOff>95250</xdr:colOff>
      <xdr:row>38</xdr:row>
      <xdr:rowOff>123825</xdr:rowOff>
    </xdr:to>
    <xdr:graphicFrame>
      <xdr:nvGraphicFramePr>
        <xdr:cNvPr id="1" name="1 Gráfico"/>
        <xdr:cNvGraphicFramePr/>
      </xdr:nvGraphicFramePr>
      <xdr:xfrm>
        <a:off x="238125" y="3124200"/>
        <a:ext cx="850582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57150</xdr:rowOff>
    </xdr:from>
    <xdr:ext cx="257175" cy="1857375"/>
    <xdr:sp>
      <xdr:nvSpPr>
        <xdr:cNvPr id="2"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3" name="3 CuadroTexto"/>
        <xdr:cNvSpPr txBox="1">
          <a:spLocks noChangeArrowheads="1"/>
        </xdr:cNvSpPr>
      </xdr:nvSpPr>
      <xdr:spPr>
        <a:xfrm>
          <a:off x="8096250" y="3648075"/>
          <a:ext cx="5715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50</xdr:row>
      <xdr:rowOff>123825</xdr:rowOff>
    </xdr:from>
    <xdr:to>
      <xdr:col>11</xdr:col>
      <xdr:colOff>38100</xdr:colOff>
      <xdr:row>70</xdr:row>
      <xdr:rowOff>19050</xdr:rowOff>
    </xdr:to>
    <xdr:graphicFrame>
      <xdr:nvGraphicFramePr>
        <xdr:cNvPr id="4" name="4 Gráfico"/>
        <xdr:cNvGraphicFramePr/>
      </xdr:nvGraphicFramePr>
      <xdr:xfrm>
        <a:off x="295275" y="9648825"/>
        <a:ext cx="8391525" cy="3705225"/>
      </xdr:xfrm>
      <a:graphic>
        <a:graphicData uri="http://schemas.openxmlformats.org/drawingml/2006/chart">
          <c:chart xmlns:c="http://schemas.openxmlformats.org/drawingml/2006/chart" r:id="rId2"/>
        </a:graphicData>
      </a:graphic>
    </xdr:graphicFrame>
    <xdr:clientData/>
  </xdr:twoCellAnchor>
  <xdr:twoCellAnchor>
    <xdr:from>
      <xdr:col>0</xdr:col>
      <xdr:colOff>809625</xdr:colOff>
      <xdr:row>71</xdr:row>
      <xdr:rowOff>66675</xdr:rowOff>
    </xdr:from>
    <xdr:to>
      <xdr:col>11</xdr:col>
      <xdr:colOff>704850</xdr:colOff>
      <xdr:row>79</xdr:row>
      <xdr:rowOff>152400</xdr:rowOff>
    </xdr:to>
    <xdr:sp>
      <xdr:nvSpPr>
        <xdr:cNvPr id="5" name="5 CuadroTexto"/>
        <xdr:cNvSpPr txBox="1">
          <a:spLocks noChangeArrowheads="1"/>
        </xdr:cNvSpPr>
      </xdr:nvSpPr>
      <xdr:spPr>
        <a:xfrm>
          <a:off x="809625" y="13592175"/>
          <a:ext cx="854392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La superficie</a:t>
          </a:r>
          <a:r>
            <a:rPr lang="en-US" cap="none" sz="900" b="0" i="0" u="none" baseline="0">
              <a:solidFill>
                <a:srgbClr val="000000"/>
              </a:solidFill>
              <a:latin typeface="Calibri"/>
              <a:ea typeface="Calibri"/>
              <a:cs typeface="Calibri"/>
            </a:rPr>
            <a:t> plantada de manzanas se ha mantenido estable durante la década 2000-2010. Sin embargo , la producción se ha visto prácticamente  duplicada durante el período, lo que demuestra  un alto incremento de la productividad por hectárea. Este incremento se ha  obtenido a través de mejores prácticas culturales y  la introducción de variedades más productivas. La producción de manzanas ha experimentado una tasa de crecimiento anual de 8% durante la década . 
</a:t>
          </a:r>
          <a:r>
            <a:rPr lang="en-US" cap="none" sz="900" b="0" i="0" u="none" baseline="0">
              <a:solidFill>
                <a:srgbClr val="000000"/>
              </a:solidFill>
              <a:latin typeface="Calibri"/>
              <a:ea typeface="Calibri"/>
              <a:cs typeface="Calibri"/>
            </a:rPr>
            <a:t>Igualmente, el volumen de exportaciones se ha más que duplicado durante la década , registrando una tasa de crecimiento anual de 9%, alcanzando un récord histórico en el año 2010, ubicándose como la especie frutícola con mayor volumen exportado a nivel nacional. La proporción de la producción n acional exportada como manzanas frescas se ha mantenido alrededor de 50%.
</a:t>
          </a:r>
          <a:r>
            <a:rPr lang="en-US" cap="none" sz="900" b="0" i="0" u="none" baseline="0">
              <a:solidFill>
                <a:srgbClr val="000000"/>
              </a:solidFill>
              <a:latin typeface="Calibri"/>
              <a:ea typeface="Calibri"/>
              <a:cs typeface="Calibri"/>
            </a:rPr>
            <a:t>El valor de las manzanas exportadas se ha triplicado durante  la década , aumentando desde US$ 202 millones en el año 2000 a US$ 624 millones en 2010, con una tasa de crecimiento anual de 11%,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mayor exportador mundial de manzanas  frescas.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486275"/>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448175"/>
          <a:ext cx="10648950" cy="2752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experimentaron un aumento de 7,6% en el volumen exportado durante el período enero- septiembre del año 2011, en comparación con el volumen exportado en el mismo período del año 2010. Los principales aumentos porcentuales en el volumen exportado lo registraron las cerezas (58,5%), ciruelas (36,1%), arándanos (31,8%), mandarinas (18,4%), peras (17,0%), nectarines (13,3%), uvas (8,6%), naranjas (8,3%), limones (7,2%), duraznos (3,7%), manzanas (1,1%), kiwis (0,3%). Las paltas fueron la única especie que mostró una caída durante el período de comparación 
</a:t>
          </a:r>
          <a:r>
            <a:rPr lang="en-US" cap="none" sz="1100" b="0" i="0" u="none" baseline="0">
              <a:solidFill>
                <a:srgbClr val="000000"/>
              </a:solidFill>
              <a:latin typeface="Calibri"/>
              <a:ea typeface="Calibri"/>
              <a:cs typeface="Calibri"/>
            </a:rPr>
            <a:t>Prácticamente todas las especies frutícolas registraron un crecimiento en su volumen exportado, como resultado de condiciones meteorológicas favorables durante los períodos de precosecha y cosecha de la temporada 2010-2011, lo cual permitió  la expresión de un porcentaje importante de su potencial productivo y de exportación. A pesar de que las paltas muestran una caída en el total enero- septiembre del2011, el inicio de su temporada 2011-2012 muestra una recuperación sustancial de sus exportaciones, las cuales se incrementan desde 10.933 toneladas en los meses de agosto- septiembre 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2010 a 27.276 toneladas en el mismo período de este año, reflejando una rápida respuesta del sector a los buenos precios enfrentados en el mercado de Estados Unidos, así como la mayor producción esperada para esta temporada que se inicia. Los cítricos, ya al borde de terminar su temporada de exportaciones ,muestran un incremento importante, en que las heladas invernales sufridas en este año parecen no haber tenido un efecto negativo importante, particularmente en el caso de los limones. Las exportaciones de mandarinas/clementinas ,a pesar de su retraso productivo, presentan un crecimiento muy dinámico sobre los niveles pronosticados. Las naranjas, por su parte, continúan experimentando un crecimiento de sus exportaciones, concentrándose en el mercado de Estados Unidos.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0.89975</cdr:y>
    </cdr:from>
    <cdr:to>
      <cdr:x>0.34875</cdr:x>
      <cdr:y>0.986</cdr:y>
    </cdr:to>
    <cdr:sp>
      <cdr:nvSpPr>
        <cdr:cNvPr id="1" name="1 CuadroTexto"/>
        <cdr:cNvSpPr txBox="1">
          <a:spLocks noChangeArrowheads="1"/>
        </cdr:cNvSpPr>
      </cdr:nvSpPr>
      <cdr:spPr>
        <a:xfrm>
          <a:off x="180975" y="3190875"/>
          <a:ext cx="2819400" cy="3048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18</xdr:row>
      <xdr:rowOff>133350</xdr:rowOff>
    </xdr:from>
    <xdr:to>
      <xdr:col>10</xdr:col>
      <xdr:colOff>381000</xdr:colOff>
      <xdr:row>40</xdr:row>
      <xdr:rowOff>19050</xdr:rowOff>
    </xdr:to>
    <xdr:graphicFrame>
      <xdr:nvGraphicFramePr>
        <xdr:cNvPr id="1" name="1 Gráfico"/>
        <xdr:cNvGraphicFramePr/>
      </xdr:nvGraphicFramePr>
      <xdr:xfrm>
        <a:off x="495300" y="3562350"/>
        <a:ext cx="8353425" cy="4076700"/>
      </xdr:xfrm>
      <a:graphic>
        <a:graphicData uri="http://schemas.openxmlformats.org/drawingml/2006/chart">
          <c:chart xmlns:c="http://schemas.openxmlformats.org/drawingml/2006/chart" r:id="rId1"/>
        </a:graphicData>
      </a:graphic>
    </xdr:graphicFrame>
    <xdr:clientData/>
  </xdr:twoCellAnchor>
  <xdr:oneCellAnchor>
    <xdr:from>
      <xdr:col>0</xdr:col>
      <xdr:colOff>257175</xdr:colOff>
      <xdr:row>21</xdr:row>
      <xdr:rowOff>47625</xdr:rowOff>
    </xdr:from>
    <xdr:ext cx="361950" cy="1857375"/>
    <xdr:sp>
      <xdr:nvSpPr>
        <xdr:cNvPr id="2" name="2 CuadroTexto"/>
        <xdr:cNvSpPr txBox="1">
          <a:spLocks noChangeArrowheads="1"/>
        </xdr:cNvSpPr>
      </xdr:nvSpPr>
      <xdr:spPr>
        <a:xfrm>
          <a:off x="257175" y="4048125"/>
          <a:ext cx="361950"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9</xdr:col>
      <xdr:colOff>400050</xdr:colOff>
      <xdr:row>20</xdr:row>
      <xdr:rowOff>47625</xdr:rowOff>
    </xdr:from>
    <xdr:to>
      <xdr:col>10</xdr:col>
      <xdr:colOff>285750</xdr:colOff>
      <xdr:row>33</xdr:row>
      <xdr:rowOff>47625</xdr:rowOff>
    </xdr:to>
    <xdr:sp>
      <xdr:nvSpPr>
        <xdr:cNvPr id="3" name="3 CuadroTexto"/>
        <xdr:cNvSpPr txBox="1">
          <a:spLocks noChangeArrowheads="1"/>
        </xdr:cNvSpPr>
      </xdr:nvSpPr>
      <xdr:spPr>
        <a:xfrm>
          <a:off x="8105775" y="3857625"/>
          <a:ext cx="647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676275</xdr:colOff>
      <xdr:row>50</xdr:row>
      <xdr:rowOff>152400</xdr:rowOff>
    </xdr:from>
    <xdr:to>
      <xdr:col>11</xdr:col>
      <xdr:colOff>47625</xdr:colOff>
      <xdr:row>69</xdr:row>
      <xdr:rowOff>85725</xdr:rowOff>
    </xdr:to>
    <xdr:graphicFrame>
      <xdr:nvGraphicFramePr>
        <xdr:cNvPr id="4" name="4 Gráfico"/>
        <xdr:cNvGraphicFramePr/>
      </xdr:nvGraphicFramePr>
      <xdr:xfrm>
        <a:off x="676275" y="9677400"/>
        <a:ext cx="8601075" cy="3552825"/>
      </xdr:xfrm>
      <a:graphic>
        <a:graphicData uri="http://schemas.openxmlformats.org/drawingml/2006/chart">
          <c:chart xmlns:c="http://schemas.openxmlformats.org/drawingml/2006/chart" r:id="rId2"/>
        </a:graphicData>
      </a:graphic>
    </xdr:graphicFrame>
    <xdr:clientData/>
  </xdr:twoCellAnchor>
  <xdr:twoCellAnchor>
    <xdr:from>
      <xdr:col>0</xdr:col>
      <xdr:colOff>866775</xdr:colOff>
      <xdr:row>71</xdr:row>
      <xdr:rowOff>180975</xdr:rowOff>
    </xdr:from>
    <xdr:to>
      <xdr:col>11</xdr:col>
      <xdr:colOff>466725</xdr:colOff>
      <xdr:row>81</xdr:row>
      <xdr:rowOff>0</xdr:rowOff>
    </xdr:to>
    <xdr:sp>
      <xdr:nvSpPr>
        <xdr:cNvPr id="5" name="5 CuadroTexto"/>
        <xdr:cNvSpPr txBox="1">
          <a:spLocks noChangeArrowheads="1"/>
        </xdr:cNvSpPr>
      </xdr:nvSpPr>
      <xdr:spPr>
        <a:xfrm>
          <a:off x="866775" y="13706475"/>
          <a:ext cx="8829675"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 superficie  plantada con nogales se ha duplicado durante la década, acentuándose especialmente su crecimiento a partir del año 2007</a:t>
          </a:r>
          <a:r>
            <a:rPr lang="en-US" cap="none" sz="1000" b="0" i="0" u="none" baseline="0">
              <a:solidFill>
                <a:srgbClr val="000000"/>
              </a:solidFill>
              <a:latin typeface="Calibri"/>
              <a:ea typeface="Calibri"/>
              <a:cs typeface="Calibri"/>
            </a:rPr>
            <a:t>, lo que hace prever un incremento  importante de producción  en el mediano plazo. La producción,  por su parte, se ha triplicado durante el mismo período , lo que concuerda con mejores prácticas  culturales y el avance en la edad de las plantaciones. Es destacable el incremento de la producción en la segunda parte de la década, con una tasa de incremento anual de  18%.
</a:t>
          </a:r>
          <a:r>
            <a:rPr lang="en-US" cap="none" sz="1000" b="0" i="0" u="none" baseline="0">
              <a:solidFill>
                <a:srgbClr val="000000"/>
              </a:solidFill>
              <a:latin typeface="Calibri"/>
              <a:ea typeface="Calibri"/>
              <a:cs typeface="Calibri"/>
            </a:rPr>
            <a:t>El volumen exportado de nueces  se ha  más que triplicado durante la década, registrando un sustancial incremento  en la segunda parte de ella y manteniendo una proporción  cercana al 90% de la producción nacional.
</a:t>
          </a:r>
          <a:r>
            <a:rPr lang="en-US" cap="none" sz="1000" b="0" i="0" u="none" baseline="0">
              <a:solidFill>
                <a:srgbClr val="000000"/>
              </a:solidFill>
              <a:latin typeface="Calibri"/>
              <a:ea typeface="Calibri"/>
              <a:cs typeface="Calibri"/>
            </a:rPr>
            <a:t>El valor de las exportaciones de nueces  ha registrado un sustancial aumento durante la década , incrementándose desde US$ 22 millones en el año 2000 a US$ 158 millones en 2010, aumentando a una tasa anual de 26% y pasando a ser una especie relevante en el valor total de las exportaciones frutícolas chilenas. Este aumento refleja  el desarrollo de una fuerte demanda por este tipo de fruta en los mercados externos , lo que se traduce también en la obtención de altos precios.</a:t>
          </a:r>
        </a:p>
      </xdr:txBody>
    </xdr:sp>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0.8755</cdr:y>
    </cdr:from>
    <cdr:to>
      <cdr:x>0.225</cdr:x>
      <cdr:y>0.9425</cdr:y>
    </cdr:to>
    <cdr:sp>
      <cdr:nvSpPr>
        <cdr:cNvPr id="1" name="1 CuadroTexto"/>
        <cdr:cNvSpPr txBox="1">
          <a:spLocks noChangeArrowheads="1"/>
        </cdr:cNvSpPr>
      </cdr:nvSpPr>
      <cdr:spPr>
        <a:xfrm>
          <a:off x="57150" y="4143375"/>
          <a:ext cx="1695450" cy="3143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a:t>
          </a:r>
          <a:r>
            <a:rPr lang="en-US" cap="none" sz="900" b="0" i="0" u="none" baseline="0">
              <a:solidFill>
                <a:srgbClr val="000000"/>
              </a:solidFill>
              <a:latin typeface="Arial"/>
              <a:ea typeface="Arial"/>
              <a:cs typeface="Arial"/>
            </a:rPr>
            <a:t>Odepa</a:t>
          </a:r>
          <a:r>
            <a:rPr lang="en-US" cap="none" sz="1100" b="0" i="0" u="none" baseline="0">
              <a:solidFill>
                <a:srgbClr val="000000"/>
              </a:solidFill>
              <a:latin typeface="Calibri"/>
              <a:ea typeface="Calibri"/>
              <a:cs typeface="Calibri"/>
            </a:rPr>
            <a:t>.</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0.349</cdr:x>
      <cdr:y>0.9855</cdr:y>
    </cdr:to>
    <cdr:sp>
      <cdr:nvSpPr>
        <cdr:cNvPr id="1" name="1 CuadroTexto"/>
        <cdr:cNvSpPr txBox="1">
          <a:spLocks noChangeArrowheads="1"/>
        </cdr:cNvSpPr>
      </cdr:nvSpPr>
      <cdr:spPr>
        <a:xfrm>
          <a:off x="171450" y="3333750"/>
          <a:ext cx="27146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17</xdr:row>
      <xdr:rowOff>57150</xdr:rowOff>
    </xdr:from>
    <xdr:to>
      <xdr:col>11</xdr:col>
      <xdr:colOff>57150</xdr:colOff>
      <xdr:row>42</xdr:row>
      <xdr:rowOff>28575</xdr:rowOff>
    </xdr:to>
    <xdr:graphicFrame>
      <xdr:nvGraphicFramePr>
        <xdr:cNvPr id="1" name="1 Gráfico"/>
        <xdr:cNvGraphicFramePr/>
      </xdr:nvGraphicFramePr>
      <xdr:xfrm>
        <a:off x="762000" y="3295650"/>
        <a:ext cx="7829550" cy="4733925"/>
      </xdr:xfrm>
      <a:graphic>
        <a:graphicData uri="http://schemas.openxmlformats.org/drawingml/2006/chart">
          <c:chart xmlns:c="http://schemas.openxmlformats.org/drawingml/2006/chart" r:id="rId1"/>
        </a:graphicData>
      </a:graphic>
    </xdr:graphicFrame>
    <xdr:clientData/>
  </xdr:twoCellAnchor>
  <xdr:oneCellAnchor>
    <xdr:from>
      <xdr:col>0</xdr:col>
      <xdr:colOff>342900</xdr:colOff>
      <xdr:row>19</xdr:row>
      <xdr:rowOff>0</xdr:rowOff>
    </xdr:from>
    <xdr:ext cx="257175" cy="1857375"/>
    <xdr:sp>
      <xdr:nvSpPr>
        <xdr:cNvPr id="2" name="2 CuadroTexto"/>
        <xdr:cNvSpPr txBox="1">
          <a:spLocks noChangeArrowheads="1"/>
        </xdr:cNvSpPr>
      </xdr:nvSpPr>
      <xdr:spPr>
        <a:xfrm>
          <a:off x="342900" y="36195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114300</xdr:colOff>
      <xdr:row>18</xdr:row>
      <xdr:rowOff>76200</xdr:rowOff>
    </xdr:from>
    <xdr:to>
      <xdr:col>10</xdr:col>
      <xdr:colOff>381000</xdr:colOff>
      <xdr:row>31</xdr:row>
      <xdr:rowOff>76200</xdr:rowOff>
    </xdr:to>
    <xdr:sp>
      <xdr:nvSpPr>
        <xdr:cNvPr id="3" name="3 CuadroTexto"/>
        <xdr:cNvSpPr txBox="1">
          <a:spLocks noChangeArrowheads="1"/>
        </xdr:cNvSpPr>
      </xdr:nvSpPr>
      <xdr:spPr>
        <a:xfrm>
          <a:off x="7886700" y="3505200"/>
          <a:ext cx="266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58</xdr:row>
      <xdr:rowOff>123825</xdr:rowOff>
    </xdr:from>
    <xdr:to>
      <xdr:col>11</xdr:col>
      <xdr:colOff>38100</xdr:colOff>
      <xdr:row>78</xdr:row>
      <xdr:rowOff>19050</xdr:rowOff>
    </xdr:to>
    <xdr:graphicFrame>
      <xdr:nvGraphicFramePr>
        <xdr:cNvPr id="4" name="4 Gráfico"/>
        <xdr:cNvGraphicFramePr/>
      </xdr:nvGraphicFramePr>
      <xdr:xfrm>
        <a:off x="295275" y="11182350"/>
        <a:ext cx="8277225" cy="3705225"/>
      </xdr:xfrm>
      <a:graphic>
        <a:graphicData uri="http://schemas.openxmlformats.org/drawingml/2006/chart">
          <c:chart xmlns:c="http://schemas.openxmlformats.org/drawingml/2006/chart" r:id="rId2"/>
        </a:graphicData>
      </a:graphic>
    </xdr:graphicFrame>
    <xdr:clientData/>
  </xdr:twoCellAnchor>
  <xdr:twoCellAnchor>
    <xdr:from>
      <xdr:col>0</xdr:col>
      <xdr:colOff>342900</xdr:colOff>
      <xdr:row>80</xdr:row>
      <xdr:rowOff>19050</xdr:rowOff>
    </xdr:from>
    <xdr:to>
      <xdr:col>11</xdr:col>
      <xdr:colOff>533400</xdr:colOff>
      <xdr:row>92</xdr:row>
      <xdr:rowOff>85725</xdr:rowOff>
    </xdr:to>
    <xdr:sp>
      <xdr:nvSpPr>
        <xdr:cNvPr id="5" name="5 CuadroTexto"/>
        <xdr:cNvSpPr txBox="1">
          <a:spLocks noChangeArrowheads="1"/>
        </xdr:cNvSpPr>
      </xdr:nvSpPr>
      <xdr:spPr>
        <a:xfrm>
          <a:off x="342900" y="15268575"/>
          <a:ext cx="8724900" cy="2352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de paltos ha tenido una expansión de 62% entre los años 2000 y 2010, llegando a una superficie  similar a la de las manzanas, que se ubica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alta dependencia de fenómenos meteorológicos  y las características de añerismo que presenta la especie.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la década también refleja su volatilidad productiva, alcanzando una tasa anual de crecimiento de 14% en la década, representando  alrededor de dos tercios de la producción total de paltas a través del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ha tenido un incremento importante entre los años 2000 y 2010, aumentando desde US$ 73 millones a US$ 173 millones, expandiéndose  a una tasa anual de 13%. Cabe destacar que en el año 2009 el valor de las exportaciones de paltas alcanzó  a US$ 252 millones, ubicándose entre las principales especies generadoras de divisas para el país. Chile se ha ubicado en esta década  como el segundo mayor exportador mundial de paltas.</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cdr:y>
    </cdr:from>
    <cdr:to>
      <cdr:x>0.22675</cdr:x>
      <cdr:y>0.98725</cdr:y>
    </cdr:to>
    <cdr:sp>
      <cdr:nvSpPr>
        <cdr:cNvPr id="1" name="1 CuadroTexto"/>
        <cdr:cNvSpPr txBox="1">
          <a:spLocks noChangeArrowheads="1"/>
        </cdr:cNvSpPr>
      </cdr:nvSpPr>
      <cdr:spPr>
        <a:xfrm>
          <a:off x="66675" y="4048125"/>
          <a:ext cx="1828800" cy="2952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FUENTE</a:t>
          </a:r>
          <a:r>
            <a:rPr lang="en-US" cap="none" sz="1100" b="0" i="0" u="none" baseline="0">
              <a:solidFill>
                <a:srgbClr val="000000"/>
              </a:solidFill>
              <a:latin typeface="Calibri"/>
              <a:ea typeface="Calibri"/>
              <a:cs typeface="Calibri"/>
            </a:rPr>
            <a:t>: Odepa.</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cdr:x>
      <cdr:y>0.98575</cdr:y>
    </cdr:to>
    <cdr:sp>
      <cdr:nvSpPr>
        <cdr:cNvPr id="1" name="1 CuadroTexto"/>
        <cdr:cNvSpPr txBox="1">
          <a:spLocks noChangeArrowheads="1"/>
        </cdr:cNvSpPr>
      </cdr:nvSpPr>
      <cdr:spPr>
        <a:xfrm>
          <a:off x="161925" y="3286125"/>
          <a:ext cx="264795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9525</xdr:rowOff>
    </xdr:from>
    <xdr:to>
      <xdr:col>11</xdr:col>
      <xdr:colOff>76200</xdr:colOff>
      <xdr:row>40</xdr:row>
      <xdr:rowOff>38100</xdr:rowOff>
    </xdr:to>
    <xdr:graphicFrame>
      <xdr:nvGraphicFramePr>
        <xdr:cNvPr id="1" name="1 Gráfico"/>
        <xdr:cNvGraphicFramePr/>
      </xdr:nvGraphicFramePr>
      <xdr:xfrm>
        <a:off x="219075" y="3248025"/>
        <a:ext cx="8391525" cy="4410075"/>
      </xdr:xfrm>
      <a:graphic>
        <a:graphicData uri="http://schemas.openxmlformats.org/drawingml/2006/chart">
          <c:chart xmlns:c="http://schemas.openxmlformats.org/drawingml/2006/chart" r:id="rId1"/>
        </a:graphicData>
      </a:graphic>
    </xdr:graphicFrame>
    <xdr:clientData/>
  </xdr:twoCellAnchor>
  <xdr:oneCellAnchor>
    <xdr:from>
      <xdr:col>0</xdr:col>
      <xdr:colOff>457200</xdr:colOff>
      <xdr:row>20</xdr:row>
      <xdr:rowOff>114300</xdr:rowOff>
    </xdr:from>
    <xdr:ext cx="257175" cy="1857375"/>
    <xdr:sp>
      <xdr:nvSpPr>
        <xdr:cNvPr id="2"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3" name="3 CuadroTexto"/>
        <xdr:cNvSpPr txBox="1">
          <a:spLocks noChangeArrowheads="1"/>
        </xdr:cNvSpPr>
      </xdr:nvSpPr>
      <xdr:spPr>
        <a:xfrm>
          <a:off x="7905750" y="4200525"/>
          <a:ext cx="3810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200025</xdr:colOff>
      <xdr:row>54</xdr:row>
      <xdr:rowOff>66675</xdr:rowOff>
    </xdr:from>
    <xdr:to>
      <xdr:col>10</xdr:col>
      <xdr:colOff>514350</xdr:colOff>
      <xdr:row>73</xdr:row>
      <xdr:rowOff>104775</xdr:rowOff>
    </xdr:to>
    <xdr:graphicFrame>
      <xdr:nvGraphicFramePr>
        <xdr:cNvPr id="4" name="4 Gráfico"/>
        <xdr:cNvGraphicFramePr/>
      </xdr:nvGraphicFramePr>
      <xdr:xfrm>
        <a:off x="200025" y="10353675"/>
        <a:ext cx="8086725" cy="365760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74</xdr:row>
      <xdr:rowOff>19050</xdr:rowOff>
    </xdr:from>
    <xdr:to>
      <xdr:col>11</xdr:col>
      <xdr:colOff>495300</xdr:colOff>
      <xdr:row>85</xdr:row>
      <xdr:rowOff>142875</xdr:rowOff>
    </xdr:to>
    <xdr:sp>
      <xdr:nvSpPr>
        <xdr:cNvPr id="5" name="5 CuadroTexto"/>
        <xdr:cNvSpPr txBox="1">
          <a:spLocks noChangeArrowheads="1"/>
        </xdr:cNvSpPr>
      </xdr:nvSpPr>
      <xdr:spPr>
        <a:xfrm>
          <a:off x="171450" y="14116050"/>
          <a:ext cx="8858250"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importante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 lo que refleja un importante aumento en los precios de exportación. La uva de mesa es la principal especie en valor exportado de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37</xdr:row>
      <xdr:rowOff>152400</xdr:rowOff>
    </xdr:to>
    <xdr:sp>
      <xdr:nvSpPr>
        <xdr:cNvPr id="1" name="2 CuadroTexto"/>
        <xdr:cNvSpPr txBox="1">
          <a:spLocks noChangeArrowheads="1"/>
        </xdr:cNvSpPr>
      </xdr:nvSpPr>
      <xdr:spPr>
        <a:xfrm>
          <a:off x="0" y="3676650"/>
          <a:ext cx="9086850" cy="2524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Las exportaciones de frutos secos experimentaron un crecimiento de 36,8% en volumen en los primeros nueve meses del año 2011, en comparación con el mismo período del año 2010. Parte importante del crecimiento está dado por el aumento del volumen exportado de  avellanas con cáscara (128,4%), conjuntamente con el incremento de las nueces con cáscara (47,9%). Las almendras sin cáscara, el segundo producto de exportación entre los frutos secos, registraron un aumento de 16,3%. Las exportaciones de castañas muestran un interesante desarrollo al aumentar un 240%, a pesar de su aún incipiente volumen productivo. Los precios medios FOB de exportación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las castañas</a:t>
          </a:r>
          <a:r>
            <a:rPr lang="en-US" cap="none" sz="1100" b="0" i="0" u="none" baseline="0">
              <a:solidFill>
                <a:srgbClr val="000000"/>
              </a:solidFill>
              <a:latin typeface="Arial"/>
              <a:ea typeface="Arial"/>
              <a:cs typeface="Arial"/>
            </a:rPr>
            <a:t> han experimentado el mayor crecimiento, seguidso de los pistachos y las avellanas sin cáscara.
</a:t>
          </a:r>
          <a:r>
            <a:rPr lang="en-US" cap="none" sz="1100" b="0" i="0" u="none" baseline="0">
              <a:solidFill>
                <a:srgbClr val="000000"/>
              </a:solidFill>
              <a:latin typeface="Arial"/>
              <a:ea typeface="Arial"/>
              <a:cs typeface="Arial"/>
            </a:rPr>
            <a:t>Es interesante recalcar que las exportaciones de frutos secos ya casi han igualado el valor exportado en todo el año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importante</a:t>
          </a:r>
          <a:r>
            <a:rPr lang="en-US" cap="none" sz="1050" b="0" i="0" u="none" baseline="0">
              <a:solidFill>
                <a:srgbClr val="000000"/>
              </a:solidFill>
              <a:latin typeface="Arial"/>
              <a:ea typeface="Arial"/>
              <a:cs typeface="Arial"/>
            </a:rPr>
            <a:t> cr</a:t>
          </a:r>
          <a:r>
            <a:rPr lang="en-US" cap="none" sz="1050" b="0" i="0" u="none" baseline="0">
              <a:solidFill>
                <a:srgbClr val="000000"/>
              </a:solidFill>
              <a:latin typeface="Arial"/>
              <a:ea typeface="Arial"/>
              <a:cs typeface="Arial"/>
            </a:rPr>
            <a:t>ecimiento del volumen exportado obedece a un aumento natural de volúmenes derivados de la entrada en producción de nuevos huertos y a las buenas condiciones de demanda y precios que enfrentan estos productos en los mercados  externos.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8</xdr:col>
      <xdr:colOff>628650</xdr:colOff>
      <xdr:row>43</xdr:row>
      <xdr:rowOff>171450</xdr:rowOff>
    </xdr:to>
    <xdr:sp>
      <xdr:nvSpPr>
        <xdr:cNvPr id="1" name="1 CuadroTexto"/>
        <xdr:cNvSpPr txBox="1">
          <a:spLocks noChangeArrowheads="1"/>
        </xdr:cNvSpPr>
      </xdr:nvSpPr>
      <xdr:spPr>
        <a:xfrm>
          <a:off x="47625" y="219075"/>
          <a:ext cx="6677025" cy="8143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de fruta industrializada durante este año siguen mostrando un crecimiento importante, que entre enero y septiembre es de 16,9% en volumen y 35,4% en valor, en comparación con el mismo período del año 2010. Los precios medios de exportación de la mayor parte de los productos también son mayoresque los del año pasado y en promedio experimentaron un incremento de 15,8%. Este aumento en volumen, valor y precios refleja la recuperación de la demanda internacional por los productos procesados, los que se han convertido en una alternativa de comercialización para los productores frutícolas.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subsector extracción de aceites registró el mayor aumento en el volumen exportado (115,3%), basado en el crecimiento de las exportaciones de aceite de oliva, lo que responde a la expansión de superficie plantada con olivos en años recientes. El aumento de volumen se ha visto opacado por una disminución de 20,6% en los precios, debido a una disminución de los precios internacionales del aceite de oliva en los principales mercados de importación.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de jugos mostraron el mayor crecimiento en valor de este grupo de productos (89%), y un crecimiento de 35,1% en el volumen. Esto se debe al aumento de las ventas de jugo de manzanas, motivadas por las buenas condiciones de los mercados externos, lo cual se refleja en el incremento de 79,8% en el precio medio de exportación registrado en el período con respecto al mismo lapso del año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aumento sustancial del volumen de exportaciones de conservas está influido por la fuerte recuperación de las exportaciones de conservas de duraznos, el principal producto de este grupo, que mostró además una leve recuperación de precios, y por el aumento de mezclas conservadas y cerezas en conserva.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de compotas y pulpas muestran una importante recuperación de precios (25,1%), en particular la pulpa de duraznos (26,4%), influida por la destrucción de inventarios a raíz del terremoto de febrero de 2010, lo que ajustó la oferta mundial. Esta recuperación de demanda y precios para los duraznos conserveros debería traducirse en mejores condiciones para los productores de esta especie.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crecimiento registrado por las exportaciones de frutas congeladas está basado en la fuerte expansión de las exportaciones de arándanos congelados, cuyo volumen aumentó 227,1% en este período. Estas ventas están favorecidas por una escasez del producto en Estados Unidos, lo que se traduce en un precio promedio 49% más alto. Las frambuesas congeladas, el principal producto del subsector, registraron un crecimiento de 11%. Sin embargo, la demanda por frambuesas congeladas en el mercado internacional está un tanto deprimida, lo que se verifica en un precio medio levemente inferior al del año pasado. El volumen de las exportaciones de frutillas congeladas disminuyó en 27,8%, y en el período muestran un precio medio 32,5% mayor que en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subsector deshidratados muestra una baja en el volumen de las exportaciones, afectado por una importante reducción en los volúmenes exportados de ciruelas y manzanas. Las pasas muestran un crecimiento leve en volumen y valor. Los precios relativamente más altos de manzanas y pasas han permitido que se constituyan  en una muy buena alternativa de comercialización para los productores durante este año.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34</xdr:row>
      <xdr:rowOff>19050</xdr:rowOff>
    </xdr:to>
    <xdr:sp>
      <xdr:nvSpPr>
        <xdr:cNvPr id="1" name="2 CuadroTexto"/>
        <xdr:cNvSpPr txBox="1">
          <a:spLocks noChangeArrowheads="1"/>
        </xdr:cNvSpPr>
      </xdr:nvSpPr>
      <xdr:spPr>
        <a:xfrm>
          <a:off x="9525" y="3981450"/>
          <a:ext cx="11068050" cy="19145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Estados Unidos, aunque aumentó levemente su </a:t>
          </a:r>
          <a:r>
            <a:rPr lang="en-US" cap="none" sz="1050" b="0" i="0" u="none" baseline="0">
              <a:solidFill>
                <a:srgbClr val="000000"/>
              </a:solidFill>
              <a:latin typeface="Arial"/>
              <a:ea typeface="Arial"/>
              <a:cs typeface="Arial"/>
            </a:rPr>
            <a:t>volumen de importación de fruta fresca de Chile en el período enero- septiembre de 2011, redujo desde 35,0% a 32,6% su participación en el volume exportado, cifras ambas muy inferiores al 40% de participación que este mercado ha representado tradicionalmente. </a:t>
          </a:r>
          <a:r>
            <a:rPr lang="en-US" cap="none" sz="1100" b="0" i="0" u="none" baseline="0">
              <a:solidFill>
                <a:srgbClr val="000000"/>
              </a:solidFill>
              <a:latin typeface="Arial"/>
              <a:ea typeface="Arial"/>
              <a:cs typeface="Arial"/>
            </a:rPr>
            <a:t>La disminución de los volúmenes exportados de cerezas, limones, manzanas y uvas ha colaborado en la reducción de la participación americana</a:t>
          </a:r>
          <a:r>
            <a:rPr lang="en-US" cap="none" sz="1050" b="0" i="0" u="none" baseline="0">
              <a:solidFill>
                <a:srgbClr val="000000"/>
              </a:solidFill>
              <a:latin typeface="Arial"/>
              <a:ea typeface="Arial"/>
              <a:cs typeface="Arial"/>
            </a:rPr>
            <a:t>. Por otra parte, este mercado marcó aumentos importantes en arándanos, ciruelas, mandarinas, naranjas y peras. Holanda, la puerta de entrada para la fruta fresca chilena a Europa y por ello el segundo mercado más importante, registró aumentos en su participación en volumen, principalmente en arándanos, ciruelas, manzanas, duraznos, nectarines, peras y particularmente en uva de mesa. La debilidad del dólar a nivel internacional y especialmente en relación al euro puede haber influido en este resultado. Las buenas condiciones de mercado en los países asiáticos, especialmente China y Hong Kong , han permitido un aumento de su participación como mercados de destino para la fruta fresca chilena, registrando aumentos de volumen en la mayoría de las especies.  El mercado coreano salió del grupo de los 10 mercados más importantes de destino de la fruta chilena, siendo su lugar tomado por Colombia. Asimismo, la expansión del mercado brasileño de importación, facilitada por el fortalecimiento de su moneda, ha permitido aumentar en un porcentaje importante la participación de este mercado como destino para la fruta fresca chilena, especialmente en uvas, manzanas, ciruelas y kiwis.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66675</xdr:rowOff>
    </xdr:from>
    <xdr:to>
      <xdr:col>12</xdr:col>
      <xdr:colOff>714375</xdr:colOff>
      <xdr:row>30</xdr:row>
      <xdr:rowOff>104775</xdr:rowOff>
    </xdr:to>
    <xdr:sp>
      <xdr:nvSpPr>
        <xdr:cNvPr id="1" name="2 CuadroTexto"/>
        <xdr:cNvSpPr txBox="1">
          <a:spLocks noChangeArrowheads="1"/>
        </xdr:cNvSpPr>
      </xdr:nvSpPr>
      <xdr:spPr>
        <a:xfrm>
          <a:off x="57150" y="4305300"/>
          <a:ext cx="10096500" cy="15621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La mayoría de los principales mercados de destino de la fruta industrializada chilena aumentaron, tanto en volumen como en valor, en el período enero-septiembre de 2011 en comparación con el mismo período de 2010. Estados Unidos, México, Alemania, Canadá y Holanda registraron aumentos sustanciales, especialmente en el valor de sus importaciones. Estados Unidos registró importantes aumentos en el valor de sus importaciones de congelados de arándanos y jugos de manzana. México aumentó, entre otras, sus importaciones de duraznos en conserva, purés y pulpas de frutas y jugos de manzana y uva. Alemania aumentó sus importaciones de frambuesas congeladas, pasas, jugo de manzanas y rosa mosqueta deshidratada. Canadá incrementó sus importaciones de frambuesas, arándanos y frutillas congeladas, jugos de uva y manzana y pasas. Por otra parte, la Federación Rusa registra una disminución en las importaciones desde Chile, afectadas por la baja en el volumen importado de ciruelas secas, pasas y jugos de uva.</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722947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39</xdr:row>
      <xdr:rowOff>9525</xdr:rowOff>
    </xdr:from>
    <xdr:to>
      <xdr:col>11</xdr:col>
      <xdr:colOff>485775</xdr:colOff>
      <xdr:row>52</xdr:row>
      <xdr:rowOff>142875</xdr:rowOff>
    </xdr:to>
    <xdr:sp>
      <xdr:nvSpPr>
        <xdr:cNvPr id="2" name="4 CuadroTexto"/>
        <xdr:cNvSpPr txBox="1">
          <a:spLocks noChangeArrowheads="1"/>
        </xdr:cNvSpPr>
      </xdr:nvSpPr>
      <xdr:spPr>
        <a:xfrm>
          <a:off x="0" y="6829425"/>
          <a:ext cx="10763250" cy="22383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La variedad de uva de mesa Flame Seedless encabeza a las variedades </a:t>
          </a:r>
          <a:r>
            <a:rPr lang="en-US" cap="none" sz="900" b="0" i="0" u="none" baseline="0">
              <a:solidFill>
                <a:srgbClr val="000000"/>
              </a:solidFill>
              <a:latin typeface="Arial"/>
              <a:ea typeface="Arial"/>
              <a:cs typeface="Arial"/>
            </a:rPr>
            <a:t>con mayor crecimiento de sus exportaciones, seguida de Sugraone y Red Globe en los primeros nueve meses de 2011, en comparación con el mismo período del año 2010, exportada ya casi la totalidad del volumen anual. La variedad Crimson Seedless es la única que registró una pequeña baja en su volumen exportado, aparte de la variedad Ribier, que continúa su caída en concordancia con la drástica disminución de su superficie plantada en años recientes. Las exportaciones de la variedad Red Globe han logrado sobrepasar en volumen a la hasta ahora líder, la variedad Thompson Seedless, respondiendo también a la tendencia de plantación de los últimos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Royal Gala, la variedad de manzana más exportada, registra un importante crecimiento en los primeros nueve meses del año 2011, así como las variedades Richared Delicious  y Red Chief, lo que revela  las buenas condiciones de mercado para las manzanas rojas. La variedad Granny Smith, la principal variedad verde, muestra una disminución en su volumen exportado, enviado ya más del 95% del volumen anual. Es relevante también la sustancial baja del volumen exportado de la variedad Braeburn, manzana que, al igual que Granny Smith, puede haber sido destinada en volúmenes importantes a la agroindustria de jugo, que ha pagado altos precios a productor durante la </a:t>
          </a:r>
          <a:r>
            <a:rPr lang="en-US" cap="none" sz="1000" b="0" i="0" u="none" baseline="0">
              <a:solidFill>
                <a:srgbClr val="000000"/>
              </a:solidFill>
              <a:latin typeface="Arial"/>
              <a:ea typeface="Arial"/>
              <a:cs typeface="Arial"/>
            </a:rPr>
            <a:t>temporada</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variedad de peras Packham's Triumph, la más exportada, ha registrado un aumento en sus envíos durante los primeros nueve meses del año 2011, aunque bajo el crecimiento experimentado por el volumen total exportado de esta especie, exportado ya más del 95% de su  volumen anual. Por su parte, la variedad Abate Fetel registra un importante crecimiento, enviada ya la casi totalidad de su volumen. Esta variedad debería seguir aumentando su participación, dada la expansión de su superficie plantada en los últimos años. Es de destacar la evolución de las exportaciones de la variedad Bosc, que registran el mayor e inusual crecimiento por variedad, al triplicar el porcentaje de aumento de volumen exportado de la especie en su conjunto, así como la variedad Coscia, que también presenta un crecimiento relevante..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37</xdr:row>
      <xdr:rowOff>123825</xdr:rowOff>
    </xdr:from>
    <xdr:ext cx="190500" cy="285750"/>
    <xdr:sp fLocksText="0">
      <xdr:nvSpPr>
        <xdr:cNvPr id="1" name="1 CuadroTexto"/>
        <xdr:cNvSpPr txBox="1">
          <a:spLocks noChangeArrowheads="1"/>
        </xdr:cNvSpPr>
      </xdr:nvSpPr>
      <xdr:spPr>
        <a:xfrm>
          <a:off x="5800725" y="623887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38</xdr:row>
      <xdr:rowOff>133350</xdr:rowOff>
    </xdr:from>
    <xdr:to>
      <xdr:col>11</xdr:col>
      <xdr:colOff>304800</xdr:colOff>
      <xdr:row>48</xdr:row>
      <xdr:rowOff>66675</xdr:rowOff>
    </xdr:to>
    <xdr:sp>
      <xdr:nvSpPr>
        <xdr:cNvPr id="2" name="2 CuadroTexto"/>
        <xdr:cNvSpPr txBox="1">
          <a:spLocks noChangeArrowheads="1"/>
        </xdr:cNvSpPr>
      </xdr:nvSpPr>
      <xdr:spPr>
        <a:xfrm>
          <a:off x="19050" y="6410325"/>
          <a:ext cx="6591300" cy="155257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Los precios mayoristas en los mercados mayoristas de Santiago han experimentado</a:t>
          </a:r>
          <a:r>
            <a:rPr lang="en-US" cap="none" sz="1000" b="0" i="0" u="none" baseline="0">
              <a:solidFill>
                <a:srgbClr val="000000"/>
              </a:solidFill>
              <a:latin typeface="Arial"/>
              <a:ea typeface="Arial"/>
              <a:cs typeface="Arial"/>
            </a:rPr>
            <a:t> variaciones consistentes con la etapa productiva en que se encuentra cada especie. Sin embargo, al hacer un análisis de los precios registrados en el mes de septiembre del año 2010, comparados con los precios en septiembre del 2011, se aprecia un incremento importante en los precios de algunas de las especies. Así se puede apreciar incrementos de 80,9% en kiwis, 50,2% en manzanas y 64,2% en peras. Por su parte, las frutas en temporada han registrado bajas con respecto al año pasado, como el caso de los limones(-22,6%), mientras que los demás (paltas, naranjas y mandarinas) han permanecido estables 
</a:t>
          </a:r>
          <a:r>
            <a:rPr lang="en-US" cap="none" sz="1000" b="0" i="0" u="none" baseline="0">
              <a:solidFill>
                <a:srgbClr val="000000"/>
              </a:solidFill>
              <a:latin typeface="Arial"/>
              <a:ea typeface="Arial"/>
              <a:cs typeface="Arial"/>
            </a:rPr>
            <a:t>La mayoría de las especies muestran aumentos de precios al compararlos con los precios del mes anterior, salvo el caso de las naranjas, las cuales se vieron levemente afectadas por heladas invernales, lo que implicó una disminución de sus calibres, aumentando la oferta hacia el mercado interno.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42</xdr:row>
      <xdr:rowOff>66675</xdr:rowOff>
    </xdr:from>
    <xdr:to>
      <xdr:col>12</xdr:col>
      <xdr:colOff>438150</xdr:colOff>
      <xdr:row>45</xdr:row>
      <xdr:rowOff>85725</xdr:rowOff>
    </xdr:to>
    <xdr:sp>
      <xdr:nvSpPr>
        <xdr:cNvPr id="1" name="2 CuadroTexto"/>
        <xdr:cNvSpPr txBox="1">
          <a:spLocks noChangeArrowheads="1"/>
        </xdr:cNvSpPr>
      </xdr:nvSpPr>
      <xdr:spPr>
        <a:xfrm>
          <a:off x="123825" y="7229475"/>
          <a:ext cx="9258300" cy="5048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En los últimos doce meses, los precios a consumidor mantienen una tendencia</a:t>
          </a:r>
          <a:r>
            <a:rPr lang="en-US" cap="none" sz="1100" b="0" i="0" u="none" baseline="0">
              <a:solidFill>
                <a:srgbClr val="000000"/>
              </a:solidFill>
              <a:latin typeface="Calibri"/>
              <a:ea typeface="Calibri"/>
              <a:cs typeface="Calibri"/>
            </a:rPr>
            <a:t> en línea con las frutas de temporada invernal, con alzas importantes en productos como paltas y kiwis.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jbravo/Configuraci&#243;n%20local/Archivos%20temporales%20de%20Internet/Content.Outlook/L8Q6PKL7/sup%20y%20prod%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row>
        <row r="7">
          <cell r="C7">
            <v>800</v>
          </cell>
          <cell r="D7">
            <v>850</v>
          </cell>
          <cell r="E7">
            <v>1220</v>
          </cell>
          <cell r="F7">
            <v>1280</v>
          </cell>
          <cell r="G7">
            <v>1320</v>
          </cell>
          <cell r="H7">
            <v>1360</v>
          </cell>
          <cell r="I7">
            <v>3820</v>
          </cell>
          <cell r="J7">
            <v>5664</v>
          </cell>
          <cell r="K7">
            <v>5953</v>
          </cell>
          <cell r="L7">
            <v>6779</v>
          </cell>
          <cell r="M7">
            <v>7876</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row>
      </sheetData>
      <sheetData sheetId="1">
        <row r="3">
          <cell r="C3">
            <v>2000</v>
          </cell>
          <cell r="D3">
            <v>2001</v>
          </cell>
          <cell r="E3">
            <v>2002</v>
          </cell>
          <cell r="F3">
            <v>2003</v>
          </cell>
          <cell r="G3">
            <v>2004</v>
          </cell>
          <cell r="H3">
            <v>2005</v>
          </cell>
          <cell r="I3">
            <v>2006</v>
          </cell>
          <cell r="J3">
            <v>2007</v>
          </cell>
          <cell r="K3">
            <v>2008</v>
          </cell>
          <cell r="L3">
            <v>2009</v>
          </cell>
          <cell r="M3">
            <v>2010</v>
          </cell>
        </row>
        <row r="5">
          <cell r="C5">
            <v>5832</v>
          </cell>
          <cell r="D5">
            <v>6020</v>
          </cell>
          <cell r="E5">
            <v>6550</v>
          </cell>
          <cell r="F5">
            <v>6990</v>
          </cell>
          <cell r="G5">
            <v>7200</v>
          </cell>
          <cell r="H5">
            <v>7124.98</v>
          </cell>
          <cell r="I5">
            <v>7620.89</v>
          </cell>
          <cell r="J5">
            <v>9922.09</v>
          </cell>
          <cell r="K5">
            <v>10053.9</v>
          </cell>
          <cell r="L5">
            <v>12467.68</v>
          </cell>
          <cell r="M5">
            <v>13143.119999837352</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row>
      </sheetData>
      <sheetData sheetId="2">
        <row r="3">
          <cell r="C3">
            <v>2000</v>
          </cell>
          <cell r="D3">
            <v>2001</v>
          </cell>
          <cell r="E3">
            <v>2002</v>
          </cell>
          <cell r="F3">
            <v>2003</v>
          </cell>
          <cell r="G3">
            <v>2004</v>
          </cell>
          <cell r="H3">
            <v>2005</v>
          </cell>
          <cell r="I3">
            <v>2006</v>
          </cell>
          <cell r="J3">
            <v>2007</v>
          </cell>
          <cell r="K3">
            <v>2008</v>
          </cell>
          <cell r="L3">
            <v>2009</v>
          </cell>
          <cell r="M3">
            <v>2010</v>
          </cell>
        </row>
        <row r="5">
          <cell r="C5">
            <v>35790</v>
          </cell>
          <cell r="D5">
            <v>34715</v>
          </cell>
          <cell r="E5">
            <v>34865</v>
          </cell>
          <cell r="F5">
            <v>35410</v>
          </cell>
          <cell r="G5">
            <v>36095</v>
          </cell>
          <cell r="H5">
            <v>34819.5</v>
          </cell>
          <cell r="I5">
            <v>35247.16</v>
          </cell>
          <cell r="J5">
            <v>34972.17</v>
          </cell>
          <cell r="K5">
            <v>34962.69</v>
          </cell>
          <cell r="L5">
            <v>35075.36</v>
          </cell>
          <cell r="M5">
            <v>35029.30997912113</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row>
      </sheetData>
      <sheetData sheetId="3">
        <row r="3">
          <cell r="C3">
            <v>2000</v>
          </cell>
          <cell r="D3">
            <v>2001</v>
          </cell>
          <cell r="E3">
            <v>2002</v>
          </cell>
          <cell r="F3">
            <v>2003</v>
          </cell>
          <cell r="G3">
            <v>2004</v>
          </cell>
          <cell r="H3">
            <v>2005</v>
          </cell>
          <cell r="I3">
            <v>2006</v>
          </cell>
          <cell r="J3">
            <v>2007</v>
          </cell>
          <cell r="K3">
            <v>2008</v>
          </cell>
          <cell r="L3">
            <v>2009</v>
          </cell>
          <cell r="M3">
            <v>2010</v>
          </cell>
        </row>
        <row r="5">
          <cell r="C5">
            <v>7808</v>
          </cell>
          <cell r="D5">
            <v>8300</v>
          </cell>
          <cell r="E5">
            <v>8650</v>
          </cell>
          <cell r="F5">
            <v>8900</v>
          </cell>
          <cell r="G5">
            <v>9230</v>
          </cell>
          <cell r="H5">
            <v>9616.27</v>
          </cell>
          <cell r="I5">
            <v>9733</v>
          </cell>
          <cell r="J5">
            <v>10067</v>
          </cell>
          <cell r="K5">
            <v>11134</v>
          </cell>
          <cell r="L5">
            <v>12555</v>
          </cell>
          <cell r="M5">
            <v>15458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row>
        <row r="41">
          <cell r="C41">
            <v>2000</v>
          </cell>
          <cell r="D41">
            <v>2001</v>
          </cell>
          <cell r="E41">
            <v>2002</v>
          </cell>
          <cell r="F41">
            <v>2003</v>
          </cell>
          <cell r="G41">
            <v>2004</v>
          </cell>
          <cell r="H41">
            <v>2005</v>
          </cell>
          <cell r="I41">
            <v>2006</v>
          </cell>
          <cell r="J41">
            <v>2007</v>
          </cell>
          <cell r="K41">
            <v>2008</v>
          </cell>
          <cell r="L41">
            <v>2009</v>
          </cell>
          <cell r="M41">
            <v>2010</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row>
      </sheetData>
      <sheetData sheetId="4">
        <row r="3">
          <cell r="C3">
            <v>2000</v>
          </cell>
          <cell r="D3">
            <v>2001</v>
          </cell>
          <cell r="E3">
            <v>2002</v>
          </cell>
          <cell r="F3">
            <v>2003</v>
          </cell>
          <cell r="G3">
            <v>2004</v>
          </cell>
          <cell r="H3">
            <v>2005</v>
          </cell>
          <cell r="I3">
            <v>2006</v>
          </cell>
          <cell r="J3">
            <v>2007</v>
          </cell>
          <cell r="K3">
            <v>2008</v>
          </cell>
          <cell r="L3">
            <v>2009</v>
          </cell>
          <cell r="M3">
            <v>2010</v>
          </cell>
        </row>
        <row r="5">
          <cell r="C5">
            <v>21208</v>
          </cell>
          <cell r="D5">
            <v>22290</v>
          </cell>
          <cell r="E5">
            <v>23260</v>
          </cell>
          <cell r="F5">
            <v>23800</v>
          </cell>
          <cell r="G5">
            <v>24000</v>
          </cell>
          <cell r="H5">
            <v>26731</v>
          </cell>
          <cell r="I5">
            <v>26743.6</v>
          </cell>
          <cell r="J5">
            <v>26759</v>
          </cell>
          <cell r="K5">
            <v>33836.77</v>
          </cell>
          <cell r="L5">
            <v>33531.41</v>
          </cell>
          <cell r="M5">
            <v>34056.940022001414</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row>
      </sheetData>
      <sheetData sheetId="5">
        <row r="2">
          <cell r="C2">
            <v>2000</v>
          </cell>
          <cell r="D2">
            <v>2001</v>
          </cell>
          <cell r="E2">
            <v>2002</v>
          </cell>
          <cell r="F2">
            <v>2003</v>
          </cell>
          <cell r="G2">
            <v>2004</v>
          </cell>
          <cell r="H2">
            <v>2005</v>
          </cell>
          <cell r="I2">
            <v>2006</v>
          </cell>
          <cell r="J2">
            <v>2007</v>
          </cell>
          <cell r="K2">
            <v>2008</v>
          </cell>
          <cell r="L2">
            <v>2009</v>
          </cell>
          <cell r="M2">
            <v>2010</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row>
        <row r="39">
          <cell r="C39">
            <v>2000</v>
          </cell>
          <cell r="D39">
            <v>2001</v>
          </cell>
          <cell r="E39">
            <v>2002</v>
          </cell>
          <cell r="F39">
            <v>2003</v>
          </cell>
          <cell r="G39">
            <v>2004</v>
          </cell>
          <cell r="H39">
            <v>2005</v>
          </cell>
          <cell r="I39">
            <v>2006</v>
          </cell>
          <cell r="J39">
            <v>2007</v>
          </cell>
          <cell r="K39">
            <v>2008</v>
          </cell>
          <cell r="L39">
            <v>2009</v>
          </cell>
          <cell r="M39">
            <v>2010</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 sqref="H1"/>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92"/>
      <c r="B1" s="93"/>
      <c r="C1" s="93"/>
      <c r="D1" s="93"/>
      <c r="E1" s="93"/>
      <c r="F1" s="93"/>
      <c r="G1" s="93"/>
    </row>
    <row r="2" spans="1:7" ht="15">
      <c r="A2" s="93"/>
      <c r="B2" s="93"/>
      <c r="C2" s="93"/>
      <c r="D2" s="93"/>
      <c r="E2" s="93"/>
      <c r="F2" s="93"/>
      <c r="G2" s="93"/>
    </row>
    <row r="3" spans="1:7" ht="15.75">
      <c r="A3" s="92"/>
      <c r="B3" s="93"/>
      <c r="C3" s="93"/>
      <c r="D3" s="93"/>
      <c r="E3" s="93"/>
      <c r="F3" s="93"/>
      <c r="G3" s="93"/>
    </row>
    <row r="4" spans="1:7" ht="15">
      <c r="A4" s="93"/>
      <c r="B4" s="93"/>
      <c r="C4" s="93"/>
      <c r="D4" s="95"/>
      <c r="E4" s="93"/>
      <c r="F4" s="93"/>
      <c r="G4" s="93"/>
    </row>
    <row r="5" spans="1:7" ht="15.75">
      <c r="A5" s="92"/>
      <c r="B5" s="93"/>
      <c r="C5" s="93"/>
      <c r="D5" s="102"/>
      <c r="E5" s="93"/>
      <c r="F5" s="93"/>
      <c r="G5" s="93"/>
    </row>
    <row r="6" spans="1:7" ht="15.75">
      <c r="A6" s="92"/>
      <c r="B6" s="93"/>
      <c r="C6" s="93"/>
      <c r="D6" s="93"/>
      <c r="E6" s="93"/>
      <c r="F6" s="93"/>
      <c r="G6" s="93"/>
    </row>
    <row r="7" spans="1:7" ht="15.75">
      <c r="A7" s="92"/>
      <c r="B7" s="93"/>
      <c r="C7" s="93"/>
      <c r="D7" s="93"/>
      <c r="E7" s="93"/>
      <c r="F7" s="93"/>
      <c r="G7" s="93"/>
    </row>
    <row r="8" spans="1:7" ht="15">
      <c r="A8" s="93"/>
      <c r="B8" s="93"/>
      <c r="C8" s="93"/>
      <c r="D8" s="95"/>
      <c r="E8" s="93"/>
      <c r="F8" s="93"/>
      <c r="G8" s="93"/>
    </row>
    <row r="9" spans="1:7" ht="15.75">
      <c r="A9" s="103"/>
      <c r="B9" s="93"/>
      <c r="C9" s="93"/>
      <c r="D9" s="93"/>
      <c r="E9" s="93"/>
      <c r="F9" s="93"/>
      <c r="G9" s="93"/>
    </row>
    <row r="10" spans="1:7" ht="15.75">
      <c r="A10" s="92"/>
      <c r="B10" s="93"/>
      <c r="C10" s="93"/>
      <c r="D10" s="93"/>
      <c r="E10" s="93"/>
      <c r="F10" s="93"/>
      <c r="G10" s="93"/>
    </row>
    <row r="11" spans="1:7" ht="15.75">
      <c r="A11" s="92"/>
      <c r="B11" s="93"/>
      <c r="C11" s="93"/>
      <c r="D11" s="93"/>
      <c r="E11" s="93"/>
      <c r="F11" s="93"/>
      <c r="G11" s="93"/>
    </row>
    <row r="12" spans="1:7" ht="15.75">
      <c r="A12" s="92"/>
      <c r="B12" s="93"/>
      <c r="C12" s="93"/>
      <c r="D12" s="93"/>
      <c r="E12" s="93"/>
      <c r="F12" s="93"/>
      <c r="G12" s="93"/>
    </row>
    <row r="13" spans="1:8" ht="19.5" customHeight="1">
      <c r="A13" s="93"/>
      <c r="B13" s="264" t="s">
        <v>245</v>
      </c>
      <c r="C13" s="264"/>
      <c r="D13" s="264"/>
      <c r="E13" s="264"/>
      <c r="F13" s="264"/>
      <c r="G13" s="264"/>
      <c r="H13" s="104"/>
    </row>
    <row r="14" spans="1:8" ht="19.5">
      <c r="A14" s="93"/>
      <c r="B14" s="93"/>
      <c r="C14" s="264"/>
      <c r="D14" s="264"/>
      <c r="E14" s="264"/>
      <c r="F14" s="264"/>
      <c r="G14" s="264"/>
      <c r="H14" s="104"/>
    </row>
    <row r="15" spans="1:7" ht="15.75">
      <c r="A15" s="93"/>
      <c r="B15" s="93"/>
      <c r="C15" s="265" t="s">
        <v>447</v>
      </c>
      <c r="D15" s="265"/>
      <c r="E15" s="265"/>
      <c r="F15" s="265"/>
      <c r="G15" s="105"/>
    </row>
    <row r="16" spans="1:7" ht="15">
      <c r="A16" s="93"/>
      <c r="B16" s="93"/>
      <c r="C16" s="93"/>
      <c r="D16" s="93"/>
      <c r="E16" s="93"/>
      <c r="F16" s="93"/>
      <c r="G16" s="93"/>
    </row>
    <row r="17" spans="1:7" ht="15">
      <c r="A17" s="93"/>
      <c r="B17" s="93"/>
      <c r="C17" s="93"/>
      <c r="D17" s="93"/>
      <c r="E17" s="93"/>
      <c r="F17" s="93"/>
      <c r="G17" s="93"/>
    </row>
    <row r="18" spans="1:7" ht="15">
      <c r="A18" s="93"/>
      <c r="B18" s="93"/>
      <c r="C18" s="93"/>
      <c r="D18" s="93"/>
      <c r="E18" s="93"/>
      <c r="F18" s="93"/>
      <c r="G18" s="93"/>
    </row>
    <row r="19" spans="1:7" ht="15.75">
      <c r="A19" s="92"/>
      <c r="B19" s="93"/>
      <c r="C19" s="93"/>
      <c r="D19" s="93"/>
      <c r="E19" s="93"/>
      <c r="F19" s="93"/>
      <c r="G19" s="93"/>
    </row>
    <row r="20" spans="1:7" ht="15.75">
      <c r="A20" s="92"/>
      <c r="B20" s="93"/>
      <c r="C20" s="93"/>
      <c r="D20" s="95"/>
      <c r="E20" s="93"/>
      <c r="F20" s="93"/>
      <c r="G20" s="93"/>
    </row>
    <row r="21" spans="1:7" ht="15.75">
      <c r="A21" s="92"/>
      <c r="B21" s="93"/>
      <c r="C21" s="93"/>
      <c r="D21" s="94"/>
      <c r="E21" s="93"/>
      <c r="F21" s="93"/>
      <c r="G21" s="93"/>
    </row>
    <row r="22" spans="1:7" ht="15.75">
      <c r="A22" s="92"/>
      <c r="B22" s="93"/>
      <c r="C22" s="93"/>
      <c r="D22" s="93"/>
      <c r="E22" s="93"/>
      <c r="F22" s="93"/>
      <c r="G22" s="93"/>
    </row>
    <row r="23" spans="1:7" ht="15.75">
      <c r="A23" s="92"/>
      <c r="B23" s="93"/>
      <c r="C23" s="93"/>
      <c r="D23" s="93"/>
      <c r="E23" s="93"/>
      <c r="F23" s="93"/>
      <c r="G23" s="93"/>
    </row>
    <row r="24" spans="1:7" ht="15.75">
      <c r="A24" s="92"/>
      <c r="B24" s="93"/>
      <c r="C24" s="93"/>
      <c r="D24" s="93"/>
      <c r="E24" s="93"/>
      <c r="F24" s="93"/>
      <c r="G24" s="93"/>
    </row>
    <row r="25" spans="1:7" ht="15.75">
      <c r="A25" s="92"/>
      <c r="B25" s="93"/>
      <c r="C25" s="93"/>
      <c r="D25" s="95"/>
      <c r="E25" s="93"/>
      <c r="F25" s="93"/>
      <c r="G25" s="93"/>
    </row>
    <row r="26" spans="1:7" ht="15.75">
      <c r="A26" s="92"/>
      <c r="B26" s="93"/>
      <c r="C26" s="93"/>
      <c r="D26" s="93"/>
      <c r="E26" s="93"/>
      <c r="F26" s="93"/>
      <c r="G26" s="93"/>
    </row>
    <row r="27" spans="1:7" ht="15.75">
      <c r="A27" s="92"/>
      <c r="B27" s="93"/>
      <c r="C27" s="93"/>
      <c r="D27" s="93"/>
      <c r="E27" s="93"/>
      <c r="F27" s="93"/>
      <c r="G27" s="93"/>
    </row>
    <row r="28" spans="1:7" ht="15.75">
      <c r="A28" s="92"/>
      <c r="B28" s="93"/>
      <c r="C28" s="93"/>
      <c r="D28" s="93"/>
      <c r="E28" s="93"/>
      <c r="F28" s="93"/>
      <c r="G28" s="93"/>
    </row>
    <row r="29" spans="1:7" ht="15.75">
      <c r="A29" s="92"/>
      <c r="B29" s="93"/>
      <c r="C29" s="93"/>
      <c r="D29" s="93"/>
      <c r="E29" s="93"/>
      <c r="F29" s="93"/>
      <c r="G29" s="93"/>
    </row>
    <row r="30" spans="1:7" ht="15">
      <c r="A30" s="91"/>
      <c r="B30" s="91"/>
      <c r="C30" s="91"/>
      <c r="D30" s="91"/>
      <c r="E30" s="91"/>
      <c r="F30" s="93"/>
      <c r="G30" s="93"/>
    </row>
    <row r="31" spans="1:7" ht="15">
      <c r="A31" s="91"/>
      <c r="B31" s="91"/>
      <c r="C31" s="91"/>
      <c r="D31" s="91"/>
      <c r="E31" s="91"/>
      <c r="F31" s="93"/>
      <c r="G31" s="93"/>
    </row>
    <row r="32" spans="1:7" ht="15.75">
      <c r="A32" s="92"/>
      <c r="B32" s="93"/>
      <c r="C32" s="93"/>
      <c r="D32" s="93"/>
      <c r="E32" s="93"/>
      <c r="F32" s="93"/>
      <c r="G32" s="93"/>
    </row>
    <row r="33" spans="1:7" ht="15.75">
      <c r="A33" s="92"/>
      <c r="B33" s="93"/>
      <c r="C33" s="93"/>
      <c r="D33" s="93"/>
      <c r="E33" s="93"/>
      <c r="F33" s="93"/>
      <c r="G33" s="93"/>
    </row>
    <row r="34" spans="1:7" ht="15.75">
      <c r="A34" s="92"/>
      <c r="B34" s="93"/>
      <c r="C34" s="93"/>
      <c r="D34" s="93"/>
      <c r="E34" s="93"/>
      <c r="F34" s="93"/>
      <c r="G34" s="93"/>
    </row>
    <row r="35" spans="1:7" ht="15.75">
      <c r="A35" s="92"/>
      <c r="B35" s="93"/>
      <c r="C35" s="93"/>
      <c r="D35" s="93"/>
      <c r="E35" s="93"/>
      <c r="F35" s="93"/>
      <c r="G35" s="93"/>
    </row>
    <row r="36" spans="1:7" ht="15.75">
      <c r="A36" s="92"/>
      <c r="B36" s="93"/>
      <c r="C36" s="93"/>
      <c r="D36" s="93"/>
      <c r="E36" s="93"/>
      <c r="F36" s="93"/>
      <c r="G36" s="93"/>
    </row>
    <row r="37" spans="1:7" ht="15.75">
      <c r="A37" s="98"/>
      <c r="B37" s="93"/>
      <c r="C37" s="98"/>
      <c r="D37" s="99"/>
      <c r="E37" s="93"/>
      <c r="F37" s="93"/>
      <c r="G37" s="93"/>
    </row>
    <row r="38" spans="1:7" ht="15.75">
      <c r="A38" s="92"/>
      <c r="B38" s="91"/>
      <c r="C38" s="91"/>
      <c r="D38" s="91"/>
      <c r="E38" s="93"/>
      <c r="F38" s="93"/>
      <c r="G38" s="93"/>
    </row>
    <row r="39" spans="1:9" ht="15.75">
      <c r="A39" s="91"/>
      <c r="B39" s="91"/>
      <c r="C39" s="92"/>
      <c r="D39" s="266" t="s">
        <v>448</v>
      </c>
      <c r="E39" s="266"/>
      <c r="F39" s="93"/>
      <c r="G39" s="93"/>
      <c r="I39" s="175"/>
    </row>
    <row r="40" spans="1:7" ht="15">
      <c r="A40" s="91"/>
      <c r="B40" s="91"/>
      <c r="C40" s="91"/>
      <c r="D40" s="91"/>
      <c r="E40" s="91"/>
      <c r="F40" s="91"/>
      <c r="G40" s="91"/>
    </row>
    <row r="41" spans="1:7" ht="15">
      <c r="A41" s="91"/>
      <c r="B41" s="91"/>
      <c r="C41" s="91"/>
      <c r="D41" s="91"/>
      <c r="E41" s="91"/>
      <c r="F41" s="91"/>
      <c r="G41" s="91"/>
    </row>
    <row r="42" spans="1:7" ht="15">
      <c r="A42" s="91"/>
      <c r="B42" s="91"/>
      <c r="C42" s="91"/>
      <c r="D42" s="91"/>
      <c r="E42" s="91"/>
      <c r="F42" s="91"/>
      <c r="G42" s="91"/>
    </row>
    <row r="43" spans="1:7" ht="15">
      <c r="A43" s="91"/>
      <c r="B43" s="91"/>
      <c r="C43" s="91"/>
      <c r="D43" s="91"/>
      <c r="E43" s="91"/>
      <c r="F43" s="91"/>
      <c r="G43" s="91"/>
    </row>
    <row r="44" spans="1:7" ht="15">
      <c r="A44" s="267" t="s">
        <v>158</v>
      </c>
      <c r="B44" s="267"/>
      <c r="C44" s="267"/>
      <c r="D44" s="267"/>
      <c r="E44" s="267"/>
      <c r="F44" s="267"/>
      <c r="G44" s="267"/>
    </row>
    <row r="45" spans="1:7" ht="15">
      <c r="A45" s="268" t="s">
        <v>370</v>
      </c>
      <c r="B45" s="268"/>
      <c r="C45" s="268"/>
      <c r="D45" s="268"/>
      <c r="E45" s="268"/>
      <c r="F45" s="268"/>
      <c r="G45" s="268"/>
    </row>
    <row r="46" spans="1:7" ht="15.75">
      <c r="A46" s="92"/>
      <c r="B46" s="93"/>
      <c r="C46" s="93"/>
      <c r="D46" s="93"/>
      <c r="E46" s="93"/>
      <c r="F46" s="93"/>
      <c r="G46" s="93"/>
    </row>
    <row r="47" spans="1:256" ht="15">
      <c r="A47" s="269"/>
      <c r="B47" s="269"/>
      <c r="C47" s="269"/>
      <c r="D47" s="269"/>
      <c r="E47" s="269"/>
      <c r="F47" s="269"/>
      <c r="G47" s="269"/>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c r="IM47" s="263"/>
      <c r="IN47" s="263"/>
      <c r="IO47" s="263"/>
      <c r="IP47" s="263"/>
      <c r="IQ47" s="263"/>
      <c r="IR47" s="263"/>
      <c r="IS47" s="263"/>
      <c r="IT47" s="263"/>
      <c r="IU47" s="263"/>
      <c r="IV47" s="263"/>
    </row>
    <row r="48" spans="1:7" ht="15">
      <c r="A48" s="93"/>
      <c r="B48" s="93"/>
      <c r="C48" s="93"/>
      <c r="D48" s="94"/>
      <c r="E48" s="93"/>
      <c r="F48" s="93"/>
      <c r="G48" s="93"/>
    </row>
    <row r="49" spans="1:256" s="2" customFormat="1" ht="12.75">
      <c r="A49" s="270" t="s">
        <v>168</v>
      </c>
      <c r="B49" s="270"/>
      <c r="C49" s="270"/>
      <c r="D49" s="270"/>
      <c r="E49" s="270"/>
      <c r="F49" s="270"/>
      <c r="G49" s="270"/>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263"/>
      <c r="FG49" s="263"/>
      <c r="FH49" s="263"/>
      <c r="FI49" s="263"/>
      <c r="FJ49" s="263"/>
      <c r="FK49" s="263"/>
      <c r="FL49" s="263"/>
      <c r="FM49" s="263"/>
      <c r="FN49" s="263"/>
      <c r="FO49" s="263"/>
      <c r="FP49" s="263"/>
      <c r="FQ49" s="263"/>
      <c r="FR49" s="263"/>
      <c r="FS49" s="263"/>
      <c r="FT49" s="263"/>
      <c r="FU49" s="263"/>
      <c r="FV49" s="263"/>
      <c r="FW49" s="263"/>
      <c r="FX49" s="263"/>
      <c r="FY49" s="263"/>
      <c r="FZ49" s="263"/>
      <c r="GA49" s="263"/>
      <c r="GB49" s="263"/>
      <c r="GC49" s="263"/>
      <c r="GD49" s="263"/>
      <c r="GE49" s="263"/>
      <c r="GF49" s="263"/>
      <c r="GG49" s="263"/>
      <c r="GH49" s="263"/>
      <c r="GI49" s="263"/>
      <c r="GJ49" s="263"/>
      <c r="GK49" s="263"/>
      <c r="GL49" s="263"/>
      <c r="GM49" s="263"/>
      <c r="GN49" s="263"/>
      <c r="GO49" s="263"/>
      <c r="GP49" s="263"/>
      <c r="GQ49" s="263"/>
      <c r="GR49" s="263"/>
      <c r="GS49" s="263"/>
      <c r="GT49" s="263"/>
      <c r="GU49" s="263"/>
      <c r="GV49" s="263"/>
      <c r="GW49" s="263"/>
      <c r="GX49" s="263"/>
      <c r="GY49" s="263"/>
      <c r="GZ49" s="263"/>
      <c r="HA49" s="263"/>
      <c r="HB49" s="263"/>
      <c r="HC49" s="263"/>
      <c r="HD49" s="263"/>
      <c r="HE49" s="263"/>
      <c r="HF49" s="263"/>
      <c r="HG49" s="263"/>
      <c r="HH49" s="263"/>
      <c r="HI49" s="263"/>
      <c r="HJ49" s="263"/>
      <c r="HK49" s="263"/>
      <c r="HL49" s="263"/>
      <c r="HM49" s="263"/>
      <c r="HN49" s="263"/>
      <c r="HO49" s="263"/>
      <c r="HP49" s="263"/>
      <c r="HQ49" s="263"/>
      <c r="HR49" s="263"/>
      <c r="HS49" s="263"/>
      <c r="HT49" s="263"/>
      <c r="HU49" s="263"/>
      <c r="HV49" s="263"/>
      <c r="HW49" s="263"/>
      <c r="HX49" s="263"/>
      <c r="HY49" s="263"/>
      <c r="HZ49" s="263"/>
      <c r="IA49" s="263"/>
      <c r="IB49" s="263"/>
      <c r="IC49" s="263"/>
      <c r="ID49" s="263"/>
      <c r="IE49" s="263"/>
      <c r="IF49" s="263"/>
      <c r="IG49" s="263"/>
      <c r="IH49" s="263"/>
      <c r="II49" s="263"/>
      <c r="IJ49" s="263"/>
      <c r="IK49" s="263"/>
      <c r="IL49" s="263"/>
      <c r="IM49" s="263"/>
      <c r="IN49" s="263"/>
      <c r="IO49" s="263"/>
      <c r="IP49" s="263"/>
      <c r="IQ49" s="263"/>
      <c r="IR49" s="263"/>
      <c r="IS49" s="263"/>
      <c r="IT49" s="263"/>
      <c r="IU49" s="263"/>
      <c r="IV49" s="263"/>
    </row>
    <row r="50" spans="1:256" s="2" customFormat="1" ht="12.75">
      <c r="A50" s="270" t="s">
        <v>366</v>
      </c>
      <c r="B50" s="270"/>
      <c r="C50" s="270"/>
      <c r="D50" s="270"/>
      <c r="E50" s="270"/>
      <c r="F50" s="270"/>
      <c r="G50" s="270"/>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3"/>
      <c r="DH50" s="263"/>
      <c r="DI50" s="263"/>
      <c r="DJ50" s="263"/>
      <c r="DK50" s="263"/>
      <c r="DL50" s="263"/>
      <c r="DM50" s="263"/>
      <c r="DN50" s="263"/>
      <c r="DO50" s="263"/>
      <c r="DP50" s="263"/>
      <c r="DQ50" s="263"/>
      <c r="DR50" s="263"/>
      <c r="DS50" s="263"/>
      <c r="DT50" s="263"/>
      <c r="DU50" s="263"/>
      <c r="DV50" s="263"/>
      <c r="DW50" s="263"/>
      <c r="DX50" s="263"/>
      <c r="DY50" s="263"/>
      <c r="DZ50" s="263"/>
      <c r="EA50" s="263"/>
      <c r="EB50" s="263"/>
      <c r="EC50" s="263"/>
      <c r="ED50" s="263"/>
      <c r="EE50" s="263"/>
      <c r="EF50" s="263"/>
      <c r="EG50" s="263"/>
      <c r="EH50" s="263"/>
      <c r="EI50" s="263"/>
      <c r="EJ50" s="263"/>
      <c r="EK50" s="263"/>
      <c r="EL50" s="263"/>
      <c r="EM50" s="263"/>
      <c r="EN50" s="263"/>
      <c r="EO50" s="263"/>
      <c r="EP50" s="263"/>
      <c r="EQ50" s="263"/>
      <c r="ER50" s="263"/>
      <c r="ES50" s="263"/>
      <c r="ET50" s="263"/>
      <c r="EU50" s="263"/>
      <c r="EV50" s="263"/>
      <c r="EW50" s="263"/>
      <c r="EX50" s="263"/>
      <c r="EY50" s="263"/>
      <c r="EZ50" s="263"/>
      <c r="FA50" s="263"/>
      <c r="FB50" s="263"/>
      <c r="FC50" s="263"/>
      <c r="FD50" s="263"/>
      <c r="FE50" s="263"/>
      <c r="FF50" s="263"/>
      <c r="FG50" s="263"/>
      <c r="FH50" s="263"/>
      <c r="FI50" s="263"/>
      <c r="FJ50" s="263"/>
      <c r="FK50" s="263"/>
      <c r="FL50" s="263"/>
      <c r="FM50" s="263"/>
      <c r="FN50" s="263"/>
      <c r="FO50" s="263"/>
      <c r="FP50" s="263"/>
      <c r="FQ50" s="263"/>
      <c r="FR50" s="263"/>
      <c r="FS50" s="263"/>
      <c r="FT50" s="263"/>
      <c r="FU50" s="263"/>
      <c r="FV50" s="263"/>
      <c r="FW50" s="263"/>
      <c r="FX50" s="263"/>
      <c r="FY50" s="263"/>
      <c r="FZ50" s="263"/>
      <c r="GA50" s="263"/>
      <c r="GB50" s="263"/>
      <c r="GC50" s="263"/>
      <c r="GD50" s="263"/>
      <c r="GE50" s="263"/>
      <c r="GF50" s="263"/>
      <c r="GG50" s="263"/>
      <c r="GH50" s="263"/>
      <c r="GI50" s="263"/>
      <c r="GJ50" s="263"/>
      <c r="GK50" s="263"/>
      <c r="GL50" s="263"/>
      <c r="GM50" s="263"/>
      <c r="GN50" s="263"/>
      <c r="GO50" s="263"/>
      <c r="GP50" s="263"/>
      <c r="GQ50" s="263"/>
      <c r="GR50" s="263"/>
      <c r="GS50" s="263"/>
      <c r="GT50" s="263"/>
      <c r="GU50" s="263"/>
      <c r="GV50" s="263"/>
      <c r="GW50" s="263"/>
      <c r="GX50" s="263"/>
      <c r="GY50" s="263"/>
      <c r="GZ50" s="263"/>
      <c r="HA50" s="263"/>
      <c r="HB50" s="263"/>
      <c r="HC50" s="263"/>
      <c r="HD50" s="263"/>
      <c r="HE50" s="263"/>
      <c r="HF50" s="263"/>
      <c r="HG50" s="263"/>
      <c r="HH50" s="263"/>
      <c r="HI50" s="263"/>
      <c r="HJ50" s="263"/>
      <c r="HK50" s="263"/>
      <c r="HL50" s="263"/>
      <c r="HM50" s="263"/>
      <c r="HN50" s="263"/>
      <c r="HO50" s="263"/>
      <c r="HP50" s="263"/>
      <c r="HQ50" s="263"/>
      <c r="HR50" s="263"/>
      <c r="HS50" s="263"/>
      <c r="HT50" s="263"/>
      <c r="HU50" s="263"/>
      <c r="HV50" s="263"/>
      <c r="HW50" s="263"/>
      <c r="HX50" s="263"/>
      <c r="HY50" s="263"/>
      <c r="HZ50" s="263"/>
      <c r="IA50" s="263"/>
      <c r="IB50" s="263"/>
      <c r="IC50" s="263"/>
      <c r="ID50" s="263"/>
      <c r="IE50" s="263"/>
      <c r="IF50" s="263"/>
      <c r="IG50" s="263"/>
      <c r="IH50" s="263"/>
      <c r="II50" s="263"/>
      <c r="IJ50" s="263"/>
      <c r="IK50" s="263"/>
      <c r="IL50" s="263"/>
      <c r="IM50" s="263"/>
      <c r="IN50" s="263"/>
      <c r="IO50" s="263"/>
      <c r="IP50" s="263"/>
      <c r="IQ50" s="263"/>
      <c r="IR50" s="263"/>
      <c r="IS50" s="263"/>
      <c r="IT50" s="263"/>
      <c r="IU50" s="263"/>
      <c r="IV50" s="263"/>
    </row>
    <row r="51" spans="1:256" s="2" customFormat="1" ht="12.75">
      <c r="A51" s="269"/>
      <c r="B51" s="269"/>
      <c r="C51" s="269"/>
      <c r="D51" s="269"/>
      <c r="E51" s="269"/>
      <c r="F51" s="269"/>
      <c r="G51" s="269"/>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c r="EL51" s="263"/>
      <c r="EM51" s="263"/>
      <c r="EN51" s="263"/>
      <c r="EO51" s="263"/>
      <c r="EP51" s="263"/>
      <c r="EQ51" s="263"/>
      <c r="ER51" s="263"/>
      <c r="ES51" s="263"/>
      <c r="ET51" s="263"/>
      <c r="EU51" s="263"/>
      <c r="EV51" s="263"/>
      <c r="EW51" s="263"/>
      <c r="EX51" s="263"/>
      <c r="EY51" s="263"/>
      <c r="EZ51" s="263"/>
      <c r="FA51" s="263"/>
      <c r="FB51" s="263"/>
      <c r="FC51" s="263"/>
      <c r="FD51" s="263"/>
      <c r="FE51" s="263"/>
      <c r="FF51" s="263"/>
      <c r="FG51" s="263"/>
      <c r="FH51" s="263"/>
      <c r="FI51" s="263"/>
      <c r="FJ51" s="263"/>
      <c r="FK51" s="263"/>
      <c r="FL51" s="263"/>
      <c r="FM51" s="263"/>
      <c r="FN51" s="263"/>
      <c r="FO51" s="263"/>
      <c r="FP51" s="263"/>
      <c r="FQ51" s="263"/>
      <c r="FR51" s="263"/>
      <c r="FS51" s="263"/>
      <c r="FT51" s="263"/>
      <c r="FU51" s="263"/>
      <c r="FV51" s="263"/>
      <c r="FW51" s="263"/>
      <c r="FX51" s="263"/>
      <c r="FY51" s="263"/>
      <c r="FZ51" s="263"/>
      <c r="GA51" s="263"/>
      <c r="GB51" s="263"/>
      <c r="GC51" s="263"/>
      <c r="GD51" s="263"/>
      <c r="GE51" s="263"/>
      <c r="GF51" s="263"/>
      <c r="GG51" s="263"/>
      <c r="GH51" s="263"/>
      <c r="GI51" s="263"/>
      <c r="GJ51" s="263"/>
      <c r="GK51" s="263"/>
      <c r="GL51" s="263"/>
      <c r="GM51" s="263"/>
      <c r="GN51" s="263"/>
      <c r="GO51" s="263"/>
      <c r="GP51" s="263"/>
      <c r="GQ51" s="263"/>
      <c r="GR51" s="263"/>
      <c r="GS51" s="263"/>
      <c r="GT51" s="263"/>
      <c r="GU51" s="263"/>
      <c r="GV51" s="263"/>
      <c r="GW51" s="263"/>
      <c r="GX51" s="263"/>
      <c r="GY51" s="263"/>
      <c r="GZ51" s="263"/>
      <c r="HA51" s="263"/>
      <c r="HB51" s="263"/>
      <c r="HC51" s="263"/>
      <c r="HD51" s="263"/>
      <c r="HE51" s="263"/>
      <c r="HF51" s="263"/>
      <c r="HG51" s="263"/>
      <c r="HH51" s="263"/>
      <c r="HI51" s="263"/>
      <c r="HJ51" s="263"/>
      <c r="HK51" s="263"/>
      <c r="HL51" s="263"/>
      <c r="HM51" s="263"/>
      <c r="HN51" s="263"/>
      <c r="HO51" s="263"/>
      <c r="HP51" s="263"/>
      <c r="HQ51" s="263"/>
      <c r="HR51" s="263"/>
      <c r="HS51" s="263"/>
      <c r="HT51" s="263"/>
      <c r="HU51" s="263"/>
      <c r="HV51" s="263"/>
      <c r="HW51" s="263"/>
      <c r="HX51" s="263"/>
      <c r="HY51" s="263"/>
      <c r="HZ51" s="263"/>
      <c r="IA51" s="263"/>
      <c r="IB51" s="263"/>
      <c r="IC51" s="263"/>
      <c r="ID51" s="263"/>
      <c r="IE51" s="263"/>
      <c r="IF51" s="263"/>
      <c r="IG51" s="263"/>
      <c r="IH51" s="263"/>
      <c r="II51" s="263"/>
      <c r="IJ51" s="263"/>
      <c r="IK51" s="263"/>
      <c r="IL51" s="263"/>
      <c r="IM51" s="263"/>
      <c r="IN51" s="263"/>
      <c r="IO51" s="263"/>
      <c r="IP51" s="263"/>
      <c r="IQ51" s="263"/>
      <c r="IR51" s="263"/>
      <c r="IS51" s="263"/>
      <c r="IT51" s="263"/>
      <c r="IU51" s="263"/>
      <c r="IV51" s="263"/>
    </row>
    <row r="52" spans="1:7" ht="15.75">
      <c r="A52" s="92"/>
      <c r="B52" s="93"/>
      <c r="C52" s="93"/>
      <c r="D52" s="93"/>
      <c r="E52" s="93"/>
      <c r="F52" s="93"/>
      <c r="G52" s="93"/>
    </row>
    <row r="53" spans="1:7" ht="15">
      <c r="A53" s="93"/>
      <c r="B53" s="93"/>
      <c r="C53" s="93"/>
      <c r="D53" s="93"/>
      <c r="E53" s="93"/>
      <c r="F53" s="93"/>
      <c r="G53" s="93"/>
    </row>
    <row r="54" spans="1:7" ht="15">
      <c r="A54" s="93"/>
      <c r="B54" s="93"/>
      <c r="C54" s="93"/>
      <c r="D54" s="93"/>
      <c r="E54" s="93"/>
      <c r="F54" s="93"/>
      <c r="G54" s="93"/>
    </row>
    <row r="55" spans="1:7" ht="15">
      <c r="A55" s="269" t="s">
        <v>150</v>
      </c>
      <c r="B55" s="269"/>
      <c r="C55" s="269"/>
      <c r="D55" s="269"/>
      <c r="E55" s="269"/>
      <c r="F55" s="269"/>
      <c r="G55" s="269"/>
    </row>
    <row r="56" spans="1:7" ht="15">
      <c r="A56" s="269" t="s">
        <v>151</v>
      </c>
      <c r="B56" s="269"/>
      <c r="C56" s="269"/>
      <c r="D56" s="269"/>
      <c r="E56" s="269"/>
      <c r="F56" s="269"/>
      <c r="G56" s="269"/>
    </row>
    <row r="57" spans="1:7" ht="15">
      <c r="A57" s="93"/>
      <c r="B57" s="93"/>
      <c r="C57" s="93"/>
      <c r="D57" s="93"/>
      <c r="E57" s="93"/>
      <c r="F57" s="93"/>
      <c r="G57" s="93"/>
    </row>
    <row r="58" spans="1:7" ht="15">
      <c r="A58" s="93"/>
      <c r="B58" s="93"/>
      <c r="C58" s="93"/>
      <c r="D58" s="93"/>
      <c r="E58" s="93"/>
      <c r="F58" s="93"/>
      <c r="G58" s="93"/>
    </row>
    <row r="59" spans="1:7" ht="15">
      <c r="A59" s="93"/>
      <c r="B59" s="93"/>
      <c r="C59" s="93"/>
      <c r="D59" s="93"/>
      <c r="E59" s="93"/>
      <c r="F59" s="93"/>
      <c r="G59" s="93"/>
    </row>
    <row r="60" spans="1:7" ht="15">
      <c r="A60" s="93"/>
      <c r="B60" s="93"/>
      <c r="C60" s="93"/>
      <c r="D60" s="93"/>
      <c r="E60" s="93"/>
      <c r="F60" s="93"/>
      <c r="G60" s="93"/>
    </row>
    <row r="61" spans="1:7" ht="15.75">
      <c r="A61" s="92"/>
      <c r="B61" s="93"/>
      <c r="C61" s="93"/>
      <c r="D61" s="93"/>
      <c r="E61" s="93"/>
      <c r="F61" s="93"/>
      <c r="G61" s="93"/>
    </row>
    <row r="62" spans="1:7" ht="15.75">
      <c r="A62" s="92"/>
      <c r="B62" s="93"/>
      <c r="C62" s="93"/>
      <c r="D62" s="95" t="s">
        <v>152</v>
      </c>
      <c r="E62" s="93"/>
      <c r="F62" s="93"/>
      <c r="G62" s="93"/>
    </row>
    <row r="63" spans="1:7" ht="15.75">
      <c r="A63" s="92"/>
      <c r="B63" s="93"/>
      <c r="C63" s="93"/>
      <c r="D63" s="94" t="s">
        <v>153</v>
      </c>
      <c r="E63" s="93"/>
      <c r="F63" s="93"/>
      <c r="G63" s="93"/>
    </row>
    <row r="64" spans="1:7" ht="15.75">
      <c r="A64" s="92"/>
      <c r="B64" s="93"/>
      <c r="C64" s="93"/>
      <c r="D64" s="93"/>
      <c r="E64" s="93"/>
      <c r="F64" s="93"/>
      <c r="G64" s="93"/>
    </row>
    <row r="65" spans="1:7" ht="15.75">
      <c r="A65" s="92"/>
      <c r="B65" s="93"/>
      <c r="C65" s="93"/>
      <c r="D65" s="93"/>
      <c r="E65" s="93"/>
      <c r="F65" s="93"/>
      <c r="G65" s="93"/>
    </row>
    <row r="66" spans="1:7" ht="15.75">
      <c r="A66" s="92"/>
      <c r="B66" s="93"/>
      <c r="C66" s="93"/>
      <c r="D66" s="93"/>
      <c r="E66" s="93"/>
      <c r="F66" s="93"/>
      <c r="G66" s="93"/>
    </row>
    <row r="67" spans="1:7" ht="15.75">
      <c r="A67" s="92"/>
      <c r="B67" s="93"/>
      <c r="C67" s="93"/>
      <c r="D67" s="95" t="s">
        <v>154</v>
      </c>
      <c r="E67" s="93"/>
      <c r="F67" s="93"/>
      <c r="G67" s="93"/>
    </row>
    <row r="68" spans="1:7" ht="15.75">
      <c r="A68" s="92"/>
      <c r="B68" s="93"/>
      <c r="C68" s="93"/>
      <c r="D68" s="93"/>
      <c r="E68" s="93"/>
      <c r="F68" s="93"/>
      <c r="G68" s="93"/>
    </row>
    <row r="69" spans="1:7" ht="15.75">
      <c r="A69" s="92"/>
      <c r="B69" s="93"/>
      <c r="C69" s="93"/>
      <c r="D69" s="93"/>
      <c r="E69" s="93"/>
      <c r="F69" s="93"/>
      <c r="G69" s="93"/>
    </row>
    <row r="70" spans="1:7" ht="15.75">
      <c r="A70" s="92"/>
      <c r="B70" s="93"/>
      <c r="C70" s="93"/>
      <c r="D70" s="93"/>
      <c r="E70" s="93"/>
      <c r="F70" s="93"/>
      <c r="G70" s="93"/>
    </row>
    <row r="71" spans="1:7" ht="15.75">
      <c r="A71" s="92"/>
      <c r="B71" s="93"/>
      <c r="C71" s="93"/>
      <c r="D71" s="93"/>
      <c r="E71" s="93"/>
      <c r="F71" s="93"/>
      <c r="G71" s="93"/>
    </row>
    <row r="72" spans="1:7" ht="15.75">
      <c r="A72" s="92"/>
      <c r="B72" s="93"/>
      <c r="C72" s="93"/>
      <c r="D72" s="93"/>
      <c r="E72" s="93"/>
      <c r="F72" s="93"/>
      <c r="G72" s="93"/>
    </row>
    <row r="73" spans="1:7" ht="15.75">
      <c r="A73" s="92"/>
      <c r="B73" s="93"/>
      <c r="C73" s="93"/>
      <c r="D73" s="93"/>
      <c r="E73" s="93"/>
      <c r="F73" s="93"/>
      <c r="G73" s="93"/>
    </row>
    <row r="74" spans="1:7" ht="15.75">
      <c r="A74" s="92"/>
      <c r="B74" s="93"/>
      <c r="C74" s="93"/>
      <c r="D74" s="93"/>
      <c r="E74" s="93"/>
      <c r="F74" s="93"/>
      <c r="G74" s="93"/>
    </row>
    <row r="75" spans="1:7" ht="15.75">
      <c r="A75" s="92"/>
      <c r="B75" s="93"/>
      <c r="C75" s="93"/>
      <c r="D75" s="93"/>
      <c r="E75" s="93"/>
      <c r="F75" s="93"/>
      <c r="G75" s="93"/>
    </row>
    <row r="76" spans="1:7" ht="15.75">
      <c r="A76" s="92"/>
      <c r="B76" s="93"/>
      <c r="C76" s="93"/>
      <c r="D76" s="93"/>
      <c r="E76" s="93"/>
      <c r="F76" s="93"/>
      <c r="G76" s="93"/>
    </row>
    <row r="77" spans="1:7" ht="15.75">
      <c r="A77" s="92"/>
      <c r="B77" s="93"/>
      <c r="C77" s="93"/>
      <c r="D77" s="93"/>
      <c r="E77" s="93"/>
      <c r="F77" s="93"/>
      <c r="G77" s="93"/>
    </row>
    <row r="78" spans="1:7" ht="15">
      <c r="A78" s="96"/>
      <c r="B78" s="96"/>
      <c r="C78" s="93"/>
      <c r="D78" s="93"/>
      <c r="E78" s="93"/>
      <c r="F78" s="93"/>
      <c r="G78" s="93"/>
    </row>
    <row r="79" spans="1:7" ht="10.5" customHeight="1">
      <c r="A79" s="97" t="s">
        <v>193</v>
      </c>
      <c r="B79" s="91"/>
      <c r="C79" s="93"/>
      <c r="D79" s="93"/>
      <c r="E79" s="93"/>
      <c r="F79" s="93"/>
      <c r="G79" s="93"/>
    </row>
    <row r="80" spans="1:7" ht="10.5" customHeight="1">
      <c r="A80" s="97" t="s">
        <v>155</v>
      </c>
      <c r="B80" s="91"/>
      <c r="C80" s="93"/>
      <c r="D80" s="93"/>
      <c r="E80" s="93"/>
      <c r="F80" s="93"/>
      <c r="G80" s="93"/>
    </row>
    <row r="81" spans="1:7" ht="10.5" customHeight="1">
      <c r="A81" s="97" t="s">
        <v>156</v>
      </c>
      <c r="B81" s="91"/>
      <c r="C81" s="98"/>
      <c r="D81" s="99"/>
      <c r="E81" s="93"/>
      <c r="F81" s="93"/>
      <c r="G81" s="93"/>
    </row>
    <row r="82" spans="1:7" ht="10.5" customHeight="1">
      <c r="A82" s="100" t="s">
        <v>157</v>
      </c>
      <c r="B82" s="101"/>
      <c r="C82" s="93"/>
      <c r="D82" s="93"/>
      <c r="E82" s="93"/>
      <c r="F82" s="93"/>
      <c r="G82" s="93"/>
    </row>
    <row r="83" spans="1:7" ht="15">
      <c r="A83" s="91"/>
      <c r="B83" s="91"/>
      <c r="C83" s="93"/>
      <c r="D83" s="93"/>
      <c r="E83" s="93"/>
      <c r="F83" s="93"/>
      <c r="G83" s="93"/>
    </row>
  </sheetData>
  <sheetProtection/>
  <mergeCells count="156">
    <mergeCell ref="IL51:IR51"/>
    <mergeCell ref="IS51:IV51"/>
    <mergeCell ref="A55:G55"/>
    <mergeCell ref="A56:G56"/>
    <mergeCell ref="GV51:HB51"/>
    <mergeCell ref="HC51:HI51"/>
    <mergeCell ref="HJ51:HP51"/>
    <mergeCell ref="HQ51:HW51"/>
    <mergeCell ref="HX51:ID51"/>
    <mergeCell ref="EY51:FE51"/>
    <mergeCell ref="IE51:IK51"/>
    <mergeCell ref="FF51:FL51"/>
    <mergeCell ref="FM51:FS51"/>
    <mergeCell ref="FT51:FZ51"/>
    <mergeCell ref="GA51:GG51"/>
    <mergeCell ref="GH51:GN51"/>
    <mergeCell ref="GO51:GU51"/>
    <mergeCell ref="ER51:EX51"/>
    <mergeCell ref="A51:G51"/>
    <mergeCell ref="H51:N51"/>
    <mergeCell ref="O51:U51"/>
    <mergeCell ref="V51:AB51"/>
    <mergeCell ref="AC51:AI51"/>
    <mergeCell ref="B13:G13"/>
    <mergeCell ref="CN51:CT51"/>
    <mergeCell ref="CU51:DA51"/>
    <mergeCell ref="DB51:DH51"/>
    <mergeCell ref="DI51:DO51"/>
    <mergeCell ref="DP51:DV51"/>
    <mergeCell ref="DW51:EC51"/>
    <mergeCell ref="ED51:EJ51"/>
    <mergeCell ref="EK51:EQ51"/>
    <mergeCell ref="AQ50:AW50"/>
    <mergeCell ref="AX50:BD50"/>
    <mergeCell ref="BZ49:CF49"/>
    <mergeCell ref="CG49:CM49"/>
    <mergeCell ref="CN49:CT49"/>
    <mergeCell ref="A49:G49"/>
    <mergeCell ref="H49:N49"/>
    <mergeCell ref="O49:U49"/>
    <mergeCell ref="V49:AB49"/>
    <mergeCell ref="AC49:AI49"/>
    <mergeCell ref="BL47:BR47"/>
    <mergeCell ref="BS47:BY47"/>
    <mergeCell ref="BZ47:CF47"/>
    <mergeCell ref="CG47:CM47"/>
    <mergeCell ref="CN47:CT47"/>
    <mergeCell ref="GA50:GG50"/>
    <mergeCell ref="GH50:GN50"/>
    <mergeCell ref="GO50:GU50"/>
    <mergeCell ref="GV50:HB50"/>
    <mergeCell ref="AJ51:AP51"/>
    <mergeCell ref="AQ51:AW51"/>
    <mergeCell ref="AX51:BD51"/>
    <mergeCell ref="BE51:BK51"/>
    <mergeCell ref="BL51:BR51"/>
    <mergeCell ref="BS51:BY51"/>
    <mergeCell ref="BZ51:CF51"/>
    <mergeCell ref="CG51:CM51"/>
    <mergeCell ref="BZ50:CF50"/>
    <mergeCell ref="CG50:CM50"/>
    <mergeCell ref="CN50:CT50"/>
    <mergeCell ref="EY50:FE50"/>
    <mergeCell ref="FF50:FL50"/>
    <mergeCell ref="FM50:FS50"/>
    <mergeCell ref="FT50:FZ50"/>
    <mergeCell ref="DI50:DO50"/>
    <mergeCell ref="DP50:DV50"/>
    <mergeCell ref="DW50:EC50"/>
    <mergeCell ref="ED50:EJ50"/>
    <mergeCell ref="EK50:EQ50"/>
    <mergeCell ref="ER50:EX50"/>
    <mergeCell ref="A50:G50"/>
    <mergeCell ref="H50:N50"/>
    <mergeCell ref="O50:U50"/>
    <mergeCell ref="V50:AB50"/>
    <mergeCell ref="AC50:AI50"/>
    <mergeCell ref="AJ50:AP50"/>
    <mergeCell ref="BE50:BK50"/>
    <mergeCell ref="BL50:BR50"/>
    <mergeCell ref="BS50:BY50"/>
    <mergeCell ref="CU50:DA50"/>
    <mergeCell ref="DB50:DH50"/>
    <mergeCell ref="IL49:IR49"/>
    <mergeCell ref="IS49:IV49"/>
    <mergeCell ref="IS50:IV50"/>
    <mergeCell ref="HQ50:HW50"/>
    <mergeCell ref="HX50:ID50"/>
    <mergeCell ref="IE50:IK50"/>
    <mergeCell ref="IL50:IR50"/>
    <mergeCell ref="HC50:HI50"/>
    <mergeCell ref="HJ50:HP50"/>
    <mergeCell ref="HX49:ID49"/>
    <mergeCell ref="IE49:IK49"/>
    <mergeCell ref="HQ49:HW49"/>
    <mergeCell ref="AJ49:AP49"/>
    <mergeCell ref="AQ49:AW49"/>
    <mergeCell ref="AX49:BD49"/>
    <mergeCell ref="BE49:BK49"/>
    <mergeCell ref="BL49:BR49"/>
    <mergeCell ref="BS49:BY49"/>
    <mergeCell ref="GV49:HB49"/>
    <mergeCell ref="HC49:HI49"/>
    <mergeCell ref="HJ49:HP49"/>
    <mergeCell ref="ED49:EJ49"/>
    <mergeCell ref="EK49:EQ49"/>
    <mergeCell ref="ER49:EX49"/>
    <mergeCell ref="EY49:FE49"/>
    <mergeCell ref="DB49:DH49"/>
    <mergeCell ref="DI49:DO49"/>
    <mergeCell ref="CU49:DA49"/>
    <mergeCell ref="DP49:DV49"/>
    <mergeCell ref="DW49:EC49"/>
    <mergeCell ref="FF49:FL49"/>
    <mergeCell ref="FM49:FS49"/>
    <mergeCell ref="FT49:FZ49"/>
    <mergeCell ref="GA49:GG49"/>
    <mergeCell ref="GH49:GN49"/>
    <mergeCell ref="GO49:GU49"/>
    <mergeCell ref="GV47:HB47"/>
    <mergeCell ref="HQ47:HW47"/>
    <mergeCell ref="HJ47:HP47"/>
    <mergeCell ref="EK47:EQ47"/>
    <mergeCell ref="ER47:EX47"/>
    <mergeCell ref="EY47:FE47"/>
    <mergeCell ref="FF47:FL47"/>
    <mergeCell ref="FM47:FS47"/>
    <mergeCell ref="FT47:FZ47"/>
    <mergeCell ref="HC47:HI47"/>
    <mergeCell ref="GA47:GG47"/>
    <mergeCell ref="GH47:GN47"/>
    <mergeCell ref="GO47:GU47"/>
    <mergeCell ref="IL47:IR47"/>
    <mergeCell ref="IS47:IV47"/>
    <mergeCell ref="IE47:IK47"/>
    <mergeCell ref="DB47:DH47"/>
    <mergeCell ref="DI47:DO47"/>
    <mergeCell ref="DP47:DV47"/>
    <mergeCell ref="DW47:EC47"/>
    <mergeCell ref="C14:G14"/>
    <mergeCell ref="O47:U47"/>
    <mergeCell ref="V47:AB47"/>
    <mergeCell ref="AC47:AI47"/>
    <mergeCell ref="AJ47:AP47"/>
    <mergeCell ref="C15:F15"/>
    <mergeCell ref="D39:E39"/>
    <mergeCell ref="AQ47:AW47"/>
    <mergeCell ref="AX47:BD47"/>
    <mergeCell ref="A44:G44"/>
    <mergeCell ref="A45:G45"/>
    <mergeCell ref="A47:G47"/>
    <mergeCell ref="H47:N47"/>
    <mergeCell ref="CU47:DA47"/>
    <mergeCell ref="HX47:ID47"/>
    <mergeCell ref="ED47:EJ47"/>
    <mergeCell ref="BE47:BK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X123"/>
  <sheetViews>
    <sheetView zoomScalePageLayoutView="0" workbookViewId="0" topLeftCell="A1">
      <selection activeCell="E62" sqref="E62"/>
    </sheetView>
  </sheetViews>
  <sheetFormatPr defaultColWidth="11.421875" defaultRowHeight="15"/>
  <cols>
    <col min="1" max="1" width="13.28125" style="7" customWidth="1"/>
    <col min="2" max="2" width="9.140625" style="7" bestFit="1" customWidth="1"/>
    <col min="3" max="3" width="18.00390625" style="7" bestFit="1" customWidth="1"/>
    <col min="4" max="4" width="13.140625" style="7" customWidth="1"/>
    <col min="5" max="5" width="14.7109375" style="7" bestFit="1" customWidth="1"/>
    <col min="6" max="6" width="13.28125" style="7" bestFit="1" customWidth="1"/>
    <col min="7" max="7" width="11.28125" style="7" bestFit="1" customWidth="1"/>
    <col min="8" max="8" width="11.7109375" style="7" bestFit="1" customWidth="1"/>
    <col min="9" max="9" width="9.28125" style="9" customWidth="1"/>
    <col min="10" max="10" width="7.8515625" style="7" bestFit="1" customWidth="1"/>
    <col min="11" max="11" width="8.421875" style="7" bestFit="1" customWidth="1"/>
    <col min="12" max="16384" width="11.421875" style="7" customWidth="1"/>
  </cols>
  <sheetData>
    <row r="1" spans="1:24" ht="20.25">
      <c r="A1" s="289" t="s">
        <v>233</v>
      </c>
      <c r="B1" s="289"/>
      <c r="C1" s="289"/>
      <c r="D1" s="289"/>
      <c r="E1" s="289"/>
      <c r="F1" s="289"/>
      <c r="G1" s="289"/>
      <c r="H1" s="289"/>
      <c r="I1" s="289"/>
      <c r="J1" s="289"/>
      <c r="K1" s="289"/>
      <c r="L1" s="5"/>
      <c r="N1" s="327"/>
      <c r="O1" s="327"/>
      <c r="P1" s="327"/>
      <c r="Q1" s="327"/>
      <c r="R1" s="327"/>
      <c r="S1" s="327"/>
      <c r="T1" s="327"/>
      <c r="U1" s="327"/>
      <c r="V1" s="327"/>
      <c r="W1" s="327"/>
      <c r="X1" s="327"/>
    </row>
    <row r="2" spans="1:24" ht="14.25">
      <c r="A2" s="289" t="s">
        <v>165</v>
      </c>
      <c r="B2" s="289"/>
      <c r="C2" s="289"/>
      <c r="D2" s="289"/>
      <c r="E2" s="289"/>
      <c r="F2" s="289"/>
      <c r="G2" s="289"/>
      <c r="H2" s="289"/>
      <c r="I2" s="289"/>
      <c r="J2" s="289"/>
      <c r="K2" s="289"/>
      <c r="L2" s="15"/>
      <c r="N2" s="200"/>
      <c r="O2" s="200"/>
      <c r="P2" s="200"/>
      <c r="Q2" s="200"/>
      <c r="R2" s="200"/>
      <c r="S2" s="200"/>
      <c r="T2" s="200"/>
      <c r="U2" s="200"/>
      <c r="V2" s="200"/>
      <c r="W2" s="200"/>
      <c r="X2" s="200"/>
    </row>
    <row r="3" spans="1:24" ht="14.25">
      <c r="A3" s="326" t="s">
        <v>143</v>
      </c>
      <c r="B3" s="326"/>
      <c r="C3" s="326"/>
      <c r="D3" s="326"/>
      <c r="E3" s="326"/>
      <c r="F3" s="326"/>
      <c r="G3" s="326"/>
      <c r="H3" s="326"/>
      <c r="I3" s="326"/>
      <c r="J3" s="326"/>
      <c r="K3" s="326"/>
      <c r="L3" s="5"/>
      <c r="N3" s="328"/>
      <c r="O3" s="328"/>
      <c r="P3" s="328"/>
      <c r="Q3" s="328"/>
      <c r="R3" s="328"/>
      <c r="S3" s="328"/>
      <c r="T3" s="328"/>
      <c r="U3" s="328"/>
      <c r="V3" s="328"/>
      <c r="W3" s="328"/>
      <c r="X3" s="328"/>
    </row>
    <row r="4" spans="1:24" ht="14.25">
      <c r="A4" s="325" t="s">
        <v>393</v>
      </c>
      <c r="B4" s="325"/>
      <c r="C4" s="325"/>
      <c r="D4" s="325"/>
      <c r="E4" s="325"/>
      <c r="F4" s="325"/>
      <c r="G4" s="325"/>
      <c r="H4" s="325"/>
      <c r="I4" s="325"/>
      <c r="J4" s="325"/>
      <c r="K4" s="325"/>
      <c r="L4" s="5"/>
      <c r="N4" s="328"/>
      <c r="O4" s="328"/>
      <c r="P4" s="328"/>
      <c r="Q4" s="328"/>
      <c r="R4" s="328"/>
      <c r="S4" s="328"/>
      <c r="T4" s="328"/>
      <c r="U4" s="328"/>
      <c r="V4" s="328"/>
      <c r="W4" s="328"/>
      <c r="X4" s="328"/>
    </row>
    <row r="5" spans="1:24" ht="12.75">
      <c r="A5" s="111"/>
      <c r="B5" s="111"/>
      <c r="C5" s="111"/>
      <c r="D5" s="111"/>
      <c r="E5" s="111"/>
      <c r="F5" s="111"/>
      <c r="G5" s="111"/>
      <c r="H5" s="111"/>
      <c r="I5" s="111"/>
      <c r="J5" s="111"/>
      <c r="K5" s="111"/>
      <c r="L5" s="15"/>
      <c r="N5" s="201"/>
      <c r="O5" s="201"/>
      <c r="P5" s="201"/>
      <c r="Q5" s="201"/>
      <c r="R5" s="201"/>
      <c r="S5" s="201"/>
      <c r="T5" s="201"/>
      <c r="U5" s="201"/>
      <c r="V5" s="201"/>
      <c r="W5" s="324"/>
      <c r="X5" s="324"/>
    </row>
    <row r="6" spans="1:24" ht="25.5">
      <c r="A6" s="81" t="s">
        <v>179</v>
      </c>
      <c r="B6" s="81" t="s">
        <v>180</v>
      </c>
      <c r="C6" s="81" t="s">
        <v>181</v>
      </c>
      <c r="D6" s="81" t="s">
        <v>182</v>
      </c>
      <c r="E6" s="81" t="s">
        <v>183</v>
      </c>
      <c r="F6" s="81" t="s">
        <v>184</v>
      </c>
      <c r="G6" s="81" t="s">
        <v>185</v>
      </c>
      <c r="H6" s="81" t="s">
        <v>186</v>
      </c>
      <c r="I6" s="82" t="s">
        <v>187</v>
      </c>
      <c r="J6" s="83" t="s">
        <v>310</v>
      </c>
      <c r="K6" s="83" t="s">
        <v>311</v>
      </c>
      <c r="L6" s="5"/>
      <c r="N6" s="202"/>
      <c r="O6" s="202"/>
      <c r="P6" s="202"/>
      <c r="Q6" s="202"/>
      <c r="R6" s="202"/>
      <c r="S6" s="202"/>
      <c r="T6" s="202"/>
      <c r="U6" s="202"/>
      <c r="V6" s="202"/>
      <c r="W6" s="202"/>
      <c r="X6" s="202"/>
    </row>
    <row r="7" spans="1:24" ht="12.75">
      <c r="A7" s="16" t="s">
        <v>257</v>
      </c>
      <c r="B7" s="114">
        <v>40827</v>
      </c>
      <c r="C7" s="262" t="s">
        <v>454</v>
      </c>
      <c r="D7" s="16" t="s">
        <v>68</v>
      </c>
      <c r="E7" s="262" t="s">
        <v>454</v>
      </c>
      <c r="F7" s="116" t="s">
        <v>378</v>
      </c>
      <c r="G7" s="16" t="s">
        <v>339</v>
      </c>
      <c r="H7" s="16" t="s">
        <v>340</v>
      </c>
      <c r="I7" s="16" t="s">
        <v>259</v>
      </c>
      <c r="J7" s="115">
        <v>33.75</v>
      </c>
      <c r="K7" s="115">
        <v>33.75</v>
      </c>
      <c r="N7" s="203"/>
      <c r="O7" s="203"/>
      <c r="P7" s="203"/>
      <c r="Q7" s="203"/>
      <c r="R7" s="203"/>
      <c r="S7" s="203"/>
      <c r="T7" s="203"/>
      <c r="U7" s="203"/>
      <c r="V7" s="203"/>
      <c r="W7" s="203"/>
      <c r="X7" s="203"/>
    </row>
    <row r="8" spans="1:11" ht="12.75">
      <c r="A8" s="16" t="s">
        <v>257</v>
      </c>
      <c r="B8" s="114">
        <v>40830</v>
      </c>
      <c r="C8" s="262" t="s">
        <v>454</v>
      </c>
      <c r="D8" s="16" t="s">
        <v>68</v>
      </c>
      <c r="E8" s="262" t="s">
        <v>454</v>
      </c>
      <c r="F8" s="116" t="s">
        <v>258</v>
      </c>
      <c r="G8" s="16" t="s">
        <v>339</v>
      </c>
      <c r="H8" s="16" t="s">
        <v>340</v>
      </c>
      <c r="I8" s="16" t="s">
        <v>259</v>
      </c>
      <c r="J8" s="115">
        <v>37.75</v>
      </c>
      <c r="K8" s="115">
        <v>37.75</v>
      </c>
    </row>
    <row r="9" spans="1:11" ht="12.75">
      <c r="A9" s="16" t="s">
        <v>75</v>
      </c>
      <c r="B9" s="114">
        <v>40827</v>
      </c>
      <c r="C9" s="16" t="s">
        <v>76</v>
      </c>
      <c r="D9" s="16" t="s">
        <v>68</v>
      </c>
      <c r="E9" s="262" t="s">
        <v>454</v>
      </c>
      <c r="F9" s="16" t="s">
        <v>379</v>
      </c>
      <c r="G9" s="16" t="s">
        <v>339</v>
      </c>
      <c r="H9" s="16" t="s">
        <v>247</v>
      </c>
      <c r="I9" s="16" t="s">
        <v>77</v>
      </c>
      <c r="J9" s="115">
        <v>129.5</v>
      </c>
      <c r="K9" s="115">
        <v>129.5</v>
      </c>
    </row>
    <row r="10" spans="1:11" ht="12.75">
      <c r="A10" s="16" t="s">
        <v>75</v>
      </c>
      <c r="B10" s="114">
        <v>40827</v>
      </c>
      <c r="C10" s="16" t="s">
        <v>76</v>
      </c>
      <c r="D10" s="16" t="s">
        <v>68</v>
      </c>
      <c r="E10" s="262" t="s">
        <v>454</v>
      </c>
      <c r="F10" s="16" t="s">
        <v>380</v>
      </c>
      <c r="G10" s="16" t="s">
        <v>339</v>
      </c>
      <c r="H10" s="16" t="s">
        <v>73</v>
      </c>
      <c r="I10" s="16" t="s">
        <v>341</v>
      </c>
      <c r="J10" s="115">
        <v>8</v>
      </c>
      <c r="K10" s="115">
        <v>8</v>
      </c>
    </row>
    <row r="11" spans="1:11" ht="12.75">
      <c r="A11" s="16" t="s">
        <v>75</v>
      </c>
      <c r="B11" s="114">
        <v>40827</v>
      </c>
      <c r="C11" s="16" t="s">
        <v>76</v>
      </c>
      <c r="D11" s="16" t="s">
        <v>68</v>
      </c>
      <c r="E11" s="262" t="s">
        <v>454</v>
      </c>
      <c r="F11" s="16" t="s">
        <v>350</v>
      </c>
      <c r="G11" s="16" t="s">
        <v>339</v>
      </c>
      <c r="H11" s="16" t="s">
        <v>73</v>
      </c>
      <c r="I11" s="16" t="s">
        <v>72</v>
      </c>
      <c r="J11" s="115">
        <v>18</v>
      </c>
      <c r="K11" s="115">
        <v>19.5</v>
      </c>
    </row>
    <row r="12" spans="1:11" ht="12.75">
      <c r="A12" s="16" t="s">
        <v>75</v>
      </c>
      <c r="B12" s="114">
        <v>40827</v>
      </c>
      <c r="C12" s="16" t="s">
        <v>76</v>
      </c>
      <c r="D12" s="16" t="s">
        <v>455</v>
      </c>
      <c r="E12" s="262" t="s">
        <v>454</v>
      </c>
      <c r="F12" s="16" t="s">
        <v>363</v>
      </c>
      <c r="G12" s="16" t="s">
        <v>69</v>
      </c>
      <c r="H12" s="16" t="s">
        <v>71</v>
      </c>
      <c r="I12" s="16" t="s">
        <v>72</v>
      </c>
      <c r="J12" s="115">
        <v>21</v>
      </c>
      <c r="K12" s="115">
        <v>24</v>
      </c>
    </row>
    <row r="13" spans="1:11" ht="12.75">
      <c r="A13" s="16" t="s">
        <v>75</v>
      </c>
      <c r="B13" s="114">
        <v>40827</v>
      </c>
      <c r="C13" s="16" t="s">
        <v>76</v>
      </c>
      <c r="D13" s="16" t="s">
        <v>455</v>
      </c>
      <c r="E13" s="262" t="s">
        <v>454</v>
      </c>
      <c r="F13" s="16" t="s">
        <v>381</v>
      </c>
      <c r="G13" s="16" t="s">
        <v>69</v>
      </c>
      <c r="H13" s="16" t="s">
        <v>71</v>
      </c>
      <c r="I13" s="16" t="s">
        <v>72</v>
      </c>
      <c r="J13" s="115">
        <v>23</v>
      </c>
      <c r="K13" s="115">
        <v>23</v>
      </c>
    </row>
    <row r="14" spans="1:11" ht="12.75">
      <c r="A14" s="16" t="s">
        <v>75</v>
      </c>
      <c r="B14" s="114">
        <v>40827</v>
      </c>
      <c r="C14" s="16" t="s">
        <v>76</v>
      </c>
      <c r="D14" s="16" t="s">
        <v>455</v>
      </c>
      <c r="E14" s="262" t="s">
        <v>454</v>
      </c>
      <c r="F14" s="16" t="s">
        <v>382</v>
      </c>
      <c r="G14" s="16" t="s">
        <v>339</v>
      </c>
      <c r="H14" s="16" t="s">
        <v>73</v>
      </c>
      <c r="I14" s="16" t="s">
        <v>72</v>
      </c>
      <c r="J14" s="115">
        <v>19.5</v>
      </c>
      <c r="K14" s="115">
        <v>22</v>
      </c>
    </row>
    <row r="15" spans="1:11" ht="12.75">
      <c r="A15" s="16" t="s">
        <v>75</v>
      </c>
      <c r="B15" s="114">
        <v>40830</v>
      </c>
      <c r="C15" s="16" t="s">
        <v>76</v>
      </c>
      <c r="D15" s="16" t="s">
        <v>68</v>
      </c>
      <c r="E15" s="262" t="s">
        <v>454</v>
      </c>
      <c r="F15" s="16" t="s">
        <v>379</v>
      </c>
      <c r="G15" s="16" t="s">
        <v>339</v>
      </c>
      <c r="H15" s="16" t="s">
        <v>247</v>
      </c>
      <c r="I15" s="16" t="s">
        <v>77</v>
      </c>
      <c r="J15" s="115">
        <v>129.5</v>
      </c>
      <c r="K15" s="115">
        <v>129.5</v>
      </c>
    </row>
    <row r="16" spans="1:11" ht="12.75">
      <c r="A16" s="16" t="s">
        <v>75</v>
      </c>
      <c r="B16" s="114">
        <v>40830</v>
      </c>
      <c r="C16" s="16" t="s">
        <v>76</v>
      </c>
      <c r="D16" s="16" t="s">
        <v>68</v>
      </c>
      <c r="E16" s="262" t="s">
        <v>454</v>
      </c>
      <c r="F16" s="16" t="s">
        <v>380</v>
      </c>
      <c r="G16" s="16" t="s">
        <v>339</v>
      </c>
      <c r="H16" s="16" t="s">
        <v>73</v>
      </c>
      <c r="I16" s="16" t="s">
        <v>341</v>
      </c>
      <c r="J16" s="115">
        <v>8</v>
      </c>
      <c r="K16" s="115">
        <v>8</v>
      </c>
    </row>
    <row r="17" spans="1:11" ht="12.75">
      <c r="A17" s="16" t="s">
        <v>75</v>
      </c>
      <c r="B17" s="114">
        <v>40830</v>
      </c>
      <c r="C17" s="16" t="s">
        <v>76</v>
      </c>
      <c r="D17" s="16" t="s">
        <v>68</v>
      </c>
      <c r="E17" s="262" t="s">
        <v>454</v>
      </c>
      <c r="F17" s="16" t="s">
        <v>383</v>
      </c>
      <c r="G17" s="16" t="s">
        <v>339</v>
      </c>
      <c r="H17" s="16" t="s">
        <v>73</v>
      </c>
      <c r="I17" s="16" t="s">
        <v>72</v>
      </c>
      <c r="J17" s="115">
        <v>18</v>
      </c>
      <c r="K17" s="115">
        <v>19.5</v>
      </c>
    </row>
    <row r="18" spans="1:11" ht="12.75">
      <c r="A18" s="16" t="s">
        <v>75</v>
      </c>
      <c r="B18" s="114">
        <v>40830</v>
      </c>
      <c r="C18" s="16" t="s">
        <v>76</v>
      </c>
      <c r="D18" s="16" t="s">
        <v>455</v>
      </c>
      <c r="E18" s="262" t="s">
        <v>454</v>
      </c>
      <c r="F18" s="16" t="s">
        <v>363</v>
      </c>
      <c r="G18" s="16" t="s">
        <v>339</v>
      </c>
      <c r="H18" s="16" t="s">
        <v>73</v>
      </c>
      <c r="I18" s="16" t="s">
        <v>72</v>
      </c>
      <c r="J18" s="115">
        <v>19.5</v>
      </c>
      <c r="K18" s="115">
        <v>22</v>
      </c>
    </row>
    <row r="19" spans="1:11" ht="12.75">
      <c r="A19" s="16" t="s">
        <v>241</v>
      </c>
      <c r="B19" s="114">
        <v>40827</v>
      </c>
      <c r="C19" s="262" t="s">
        <v>454</v>
      </c>
      <c r="D19" s="16" t="s">
        <v>68</v>
      </c>
      <c r="E19" s="262" t="s">
        <v>454</v>
      </c>
      <c r="F19" s="16" t="s">
        <v>384</v>
      </c>
      <c r="G19" s="16" t="s">
        <v>69</v>
      </c>
      <c r="H19" s="16" t="s">
        <v>80</v>
      </c>
      <c r="I19" s="16" t="s">
        <v>343</v>
      </c>
      <c r="J19" s="115">
        <v>17</v>
      </c>
      <c r="K19" s="115">
        <v>20</v>
      </c>
    </row>
    <row r="20" spans="1:11" ht="12.75">
      <c r="A20" s="16" t="s">
        <v>241</v>
      </c>
      <c r="B20" s="114">
        <v>40827</v>
      </c>
      <c r="C20" s="262" t="s">
        <v>454</v>
      </c>
      <c r="D20" s="16" t="s">
        <v>68</v>
      </c>
      <c r="E20" s="262" t="s">
        <v>454</v>
      </c>
      <c r="F20" s="16" t="s">
        <v>384</v>
      </c>
      <c r="G20" s="16" t="s">
        <v>339</v>
      </c>
      <c r="H20" s="16" t="s">
        <v>73</v>
      </c>
      <c r="I20" s="16" t="s">
        <v>343</v>
      </c>
      <c r="J20" s="115">
        <v>16</v>
      </c>
      <c r="K20" s="115">
        <v>16</v>
      </c>
    </row>
    <row r="21" spans="1:11" ht="12.75">
      <c r="A21" s="16" t="s">
        <v>241</v>
      </c>
      <c r="B21" s="114">
        <v>40830</v>
      </c>
      <c r="C21" s="262" t="s">
        <v>454</v>
      </c>
      <c r="D21" s="16" t="s">
        <v>68</v>
      </c>
      <c r="E21" s="262" t="s">
        <v>454</v>
      </c>
      <c r="F21" s="16" t="s">
        <v>385</v>
      </c>
      <c r="G21" s="16" t="s">
        <v>339</v>
      </c>
      <c r="H21" s="16" t="s">
        <v>73</v>
      </c>
      <c r="I21" s="16" t="s">
        <v>343</v>
      </c>
      <c r="J21" s="115">
        <v>16.5</v>
      </c>
      <c r="K21" s="115">
        <v>17.5</v>
      </c>
    </row>
    <row r="22" spans="1:11" ht="12.75">
      <c r="A22" s="16" t="s">
        <v>90</v>
      </c>
      <c r="B22" s="114">
        <v>40827</v>
      </c>
      <c r="C22" s="16" t="s">
        <v>354</v>
      </c>
      <c r="D22" s="16" t="s">
        <v>264</v>
      </c>
      <c r="E22" s="262" t="s">
        <v>454</v>
      </c>
      <c r="F22" s="16" t="s">
        <v>386</v>
      </c>
      <c r="G22" s="16" t="s">
        <v>339</v>
      </c>
      <c r="H22" s="16" t="s">
        <v>73</v>
      </c>
      <c r="I22" s="16" t="s">
        <v>89</v>
      </c>
      <c r="J22" s="115">
        <v>24.5</v>
      </c>
      <c r="K22" s="115">
        <v>25.5</v>
      </c>
    </row>
    <row r="23" spans="1:11" ht="12.75">
      <c r="A23" s="16" t="s">
        <v>90</v>
      </c>
      <c r="B23" s="114">
        <v>40827</v>
      </c>
      <c r="C23" s="16" t="s">
        <v>387</v>
      </c>
      <c r="D23" s="16" t="s">
        <v>88</v>
      </c>
      <c r="E23" s="262" t="s">
        <v>454</v>
      </c>
      <c r="F23" s="16" t="s">
        <v>346</v>
      </c>
      <c r="G23" s="16" t="s">
        <v>339</v>
      </c>
      <c r="H23" s="16" t="s">
        <v>73</v>
      </c>
      <c r="I23" s="16" t="s">
        <v>89</v>
      </c>
      <c r="J23" s="115">
        <v>28</v>
      </c>
      <c r="K23" s="115">
        <v>30</v>
      </c>
    </row>
    <row r="24" spans="1:11" ht="12.75">
      <c r="A24" s="16" t="s">
        <v>90</v>
      </c>
      <c r="B24" s="114">
        <v>40830</v>
      </c>
      <c r="C24" s="16" t="s">
        <v>387</v>
      </c>
      <c r="D24" s="16" t="s">
        <v>88</v>
      </c>
      <c r="E24" s="262" t="s">
        <v>454</v>
      </c>
      <c r="F24" s="16" t="s">
        <v>346</v>
      </c>
      <c r="G24" s="16" t="s">
        <v>339</v>
      </c>
      <c r="H24" s="16" t="s">
        <v>73</v>
      </c>
      <c r="I24" s="16" t="s">
        <v>89</v>
      </c>
      <c r="J24" s="115">
        <v>32</v>
      </c>
      <c r="K24" s="115">
        <v>33</v>
      </c>
    </row>
    <row r="25" spans="1:11" ht="12.75">
      <c r="A25" s="16" t="s">
        <v>90</v>
      </c>
      <c r="B25" s="114">
        <v>40830</v>
      </c>
      <c r="C25" s="16" t="s">
        <v>387</v>
      </c>
      <c r="D25" s="16" t="s">
        <v>88</v>
      </c>
      <c r="E25" s="262" t="s">
        <v>454</v>
      </c>
      <c r="F25" s="16" t="s">
        <v>348</v>
      </c>
      <c r="G25" s="16" t="s">
        <v>339</v>
      </c>
      <c r="H25" s="16" t="s">
        <v>73</v>
      </c>
      <c r="I25" s="16" t="s">
        <v>89</v>
      </c>
      <c r="J25" s="115">
        <v>28</v>
      </c>
      <c r="K25" s="115">
        <v>29</v>
      </c>
    </row>
    <row r="26" spans="1:11" ht="12.75">
      <c r="A26" s="16" t="s">
        <v>280</v>
      </c>
      <c r="B26" s="114">
        <v>40827</v>
      </c>
      <c r="C26" s="16" t="s">
        <v>281</v>
      </c>
      <c r="D26" s="16" t="s">
        <v>55</v>
      </c>
      <c r="E26" s="262" t="s">
        <v>454</v>
      </c>
      <c r="F26" s="16" t="s">
        <v>378</v>
      </c>
      <c r="G26" s="16" t="s">
        <v>69</v>
      </c>
      <c r="H26" s="16" t="s">
        <v>70</v>
      </c>
      <c r="I26" s="16" t="s">
        <v>74</v>
      </c>
      <c r="J26" s="115">
        <v>5.5</v>
      </c>
      <c r="K26" s="115">
        <v>7.5</v>
      </c>
    </row>
    <row r="27" spans="1:11" ht="12.75">
      <c r="A27" s="16" t="s">
        <v>280</v>
      </c>
      <c r="B27" s="114">
        <v>40827</v>
      </c>
      <c r="C27" s="16" t="s">
        <v>281</v>
      </c>
      <c r="D27" s="16" t="s">
        <v>55</v>
      </c>
      <c r="E27" s="262" t="s">
        <v>454</v>
      </c>
      <c r="F27" s="16" t="s">
        <v>388</v>
      </c>
      <c r="G27" s="16" t="s">
        <v>339</v>
      </c>
      <c r="H27" s="16" t="s">
        <v>70</v>
      </c>
      <c r="I27" s="16" t="s">
        <v>74</v>
      </c>
      <c r="J27" s="115">
        <v>6</v>
      </c>
      <c r="K27" s="115">
        <v>6.5</v>
      </c>
    </row>
    <row r="28" spans="1:11" ht="12.75">
      <c r="A28" s="16" t="s">
        <v>280</v>
      </c>
      <c r="B28" s="114">
        <v>40830</v>
      </c>
      <c r="C28" s="16" t="s">
        <v>281</v>
      </c>
      <c r="D28" s="16" t="s">
        <v>55</v>
      </c>
      <c r="E28" s="262" t="s">
        <v>454</v>
      </c>
      <c r="F28" s="16" t="s">
        <v>388</v>
      </c>
      <c r="G28" s="16" t="s">
        <v>69</v>
      </c>
      <c r="H28" s="16" t="s">
        <v>70</v>
      </c>
      <c r="I28" s="16" t="s">
        <v>74</v>
      </c>
      <c r="J28" s="115">
        <v>7.25</v>
      </c>
      <c r="K28" s="115">
        <v>8</v>
      </c>
    </row>
    <row r="29" spans="1:11" ht="12.75">
      <c r="A29" s="16" t="s">
        <v>280</v>
      </c>
      <c r="B29" s="114">
        <v>40830</v>
      </c>
      <c r="C29" s="16" t="s">
        <v>281</v>
      </c>
      <c r="D29" s="16" t="s">
        <v>55</v>
      </c>
      <c r="E29" s="262" t="s">
        <v>454</v>
      </c>
      <c r="F29" s="16" t="s">
        <v>258</v>
      </c>
      <c r="G29" s="16" t="s">
        <v>339</v>
      </c>
      <c r="H29" s="16" t="s">
        <v>70</v>
      </c>
      <c r="I29" s="16" t="s">
        <v>74</v>
      </c>
      <c r="J29" s="115">
        <v>12</v>
      </c>
      <c r="K29" s="115">
        <v>12</v>
      </c>
    </row>
    <row r="30" spans="1:11" ht="12.75">
      <c r="A30" s="16" t="s">
        <v>148</v>
      </c>
      <c r="B30" s="114">
        <v>40827</v>
      </c>
      <c r="C30" s="16" t="s">
        <v>344</v>
      </c>
      <c r="D30" s="16" t="s">
        <v>264</v>
      </c>
      <c r="E30" s="262" t="s">
        <v>454</v>
      </c>
      <c r="F30" s="16" t="s">
        <v>278</v>
      </c>
      <c r="G30" s="16" t="s">
        <v>339</v>
      </c>
      <c r="H30" s="16" t="s">
        <v>73</v>
      </c>
      <c r="I30" s="16" t="s">
        <v>277</v>
      </c>
      <c r="J30" s="115">
        <v>33.5</v>
      </c>
      <c r="K30" s="115">
        <v>34.5</v>
      </c>
    </row>
    <row r="31" spans="1:11" ht="12.75">
      <c r="A31" s="16" t="s">
        <v>148</v>
      </c>
      <c r="B31" s="114">
        <v>40827</v>
      </c>
      <c r="C31" s="16" t="s">
        <v>248</v>
      </c>
      <c r="D31" s="16" t="s">
        <v>264</v>
      </c>
      <c r="E31" s="262" t="s">
        <v>454</v>
      </c>
      <c r="F31" s="16" t="s">
        <v>276</v>
      </c>
      <c r="G31" s="16" t="s">
        <v>339</v>
      </c>
      <c r="H31" s="16" t="s">
        <v>73</v>
      </c>
      <c r="I31" s="16" t="s">
        <v>277</v>
      </c>
      <c r="J31" s="115">
        <v>34</v>
      </c>
      <c r="K31" s="115">
        <v>35</v>
      </c>
    </row>
    <row r="32" spans="1:11" ht="12.75">
      <c r="A32" s="16" t="s">
        <v>148</v>
      </c>
      <c r="B32" s="114">
        <v>40827</v>
      </c>
      <c r="C32" s="16" t="s">
        <v>248</v>
      </c>
      <c r="D32" s="16" t="s">
        <v>264</v>
      </c>
      <c r="E32" s="262" t="s">
        <v>454</v>
      </c>
      <c r="F32" s="16" t="s">
        <v>87</v>
      </c>
      <c r="G32" s="16" t="s">
        <v>339</v>
      </c>
      <c r="H32" s="16" t="s">
        <v>73</v>
      </c>
      <c r="I32" s="16" t="s">
        <v>277</v>
      </c>
      <c r="J32" s="115">
        <v>27.5</v>
      </c>
      <c r="K32" s="115">
        <v>30</v>
      </c>
    </row>
    <row r="33" spans="1:11" ht="12.75">
      <c r="A33" s="16" t="s">
        <v>148</v>
      </c>
      <c r="B33" s="114">
        <v>40827</v>
      </c>
      <c r="C33" s="16" t="s">
        <v>248</v>
      </c>
      <c r="D33" s="16" t="s">
        <v>68</v>
      </c>
      <c r="E33" s="262" t="s">
        <v>454</v>
      </c>
      <c r="F33" s="16" t="s">
        <v>309</v>
      </c>
      <c r="G33" s="16" t="s">
        <v>69</v>
      </c>
      <c r="H33" s="16" t="s">
        <v>80</v>
      </c>
      <c r="I33" s="16" t="s">
        <v>93</v>
      </c>
      <c r="J33" s="115">
        <v>18</v>
      </c>
      <c r="K33" s="115">
        <v>18</v>
      </c>
    </row>
    <row r="34" spans="1:11" ht="12.75">
      <c r="A34" s="16" t="s">
        <v>148</v>
      </c>
      <c r="B34" s="114">
        <v>40827</v>
      </c>
      <c r="C34" s="16" t="s">
        <v>248</v>
      </c>
      <c r="D34" s="16" t="s">
        <v>349</v>
      </c>
      <c r="E34" s="262" t="s">
        <v>454</v>
      </c>
      <c r="F34" s="16" t="s">
        <v>308</v>
      </c>
      <c r="G34" s="16" t="s">
        <v>339</v>
      </c>
      <c r="H34" s="16" t="s">
        <v>73</v>
      </c>
      <c r="I34" s="16" t="s">
        <v>93</v>
      </c>
      <c r="J34" s="115">
        <v>24</v>
      </c>
      <c r="K34" s="115">
        <v>24</v>
      </c>
    </row>
    <row r="35" spans="1:11" ht="12.75">
      <c r="A35" s="16" t="s">
        <v>148</v>
      </c>
      <c r="B35" s="114">
        <v>40830</v>
      </c>
      <c r="C35" s="16" t="s">
        <v>344</v>
      </c>
      <c r="D35" s="16" t="s">
        <v>264</v>
      </c>
      <c r="E35" s="262" t="s">
        <v>454</v>
      </c>
      <c r="F35" s="16" t="s">
        <v>308</v>
      </c>
      <c r="G35" s="16" t="s">
        <v>339</v>
      </c>
      <c r="H35" s="16" t="s">
        <v>73</v>
      </c>
      <c r="I35" s="16" t="s">
        <v>277</v>
      </c>
      <c r="J35" s="115">
        <v>33.5</v>
      </c>
      <c r="K35" s="115">
        <v>34.5</v>
      </c>
    </row>
    <row r="36" spans="1:11" ht="12.75">
      <c r="A36" s="16" t="s">
        <v>148</v>
      </c>
      <c r="B36" s="114">
        <v>40830</v>
      </c>
      <c r="C36" s="16" t="s">
        <v>248</v>
      </c>
      <c r="D36" s="16" t="s">
        <v>264</v>
      </c>
      <c r="E36" s="262" t="s">
        <v>454</v>
      </c>
      <c r="F36" s="16" t="s">
        <v>278</v>
      </c>
      <c r="G36" s="16" t="s">
        <v>339</v>
      </c>
      <c r="H36" s="16" t="s">
        <v>73</v>
      </c>
      <c r="I36" s="16" t="s">
        <v>277</v>
      </c>
      <c r="J36" s="115">
        <v>34</v>
      </c>
      <c r="K36" s="115">
        <v>36</v>
      </c>
    </row>
    <row r="37" spans="1:11" ht="12.75">
      <c r="A37" s="16" t="s">
        <v>148</v>
      </c>
      <c r="B37" s="114">
        <v>40830</v>
      </c>
      <c r="C37" s="16" t="s">
        <v>248</v>
      </c>
      <c r="D37" s="16" t="s">
        <v>264</v>
      </c>
      <c r="E37" s="262" t="s">
        <v>454</v>
      </c>
      <c r="F37" s="16" t="s">
        <v>87</v>
      </c>
      <c r="G37" s="16" t="s">
        <v>339</v>
      </c>
      <c r="H37" s="16" t="s">
        <v>73</v>
      </c>
      <c r="I37" s="16" t="s">
        <v>277</v>
      </c>
      <c r="J37" s="115">
        <v>27.5</v>
      </c>
      <c r="K37" s="115">
        <v>30</v>
      </c>
    </row>
    <row r="38" spans="1:11" ht="12.75">
      <c r="A38" s="16" t="s">
        <v>148</v>
      </c>
      <c r="B38" s="114">
        <v>40830</v>
      </c>
      <c r="C38" s="16" t="s">
        <v>248</v>
      </c>
      <c r="D38" s="16" t="s">
        <v>68</v>
      </c>
      <c r="E38" s="262" t="s">
        <v>454</v>
      </c>
      <c r="F38" s="16" t="s">
        <v>278</v>
      </c>
      <c r="G38" s="16" t="s">
        <v>339</v>
      </c>
      <c r="H38" s="16" t="s">
        <v>73</v>
      </c>
      <c r="I38" s="16" t="s">
        <v>93</v>
      </c>
      <c r="J38" s="115">
        <v>24</v>
      </c>
      <c r="K38" s="115">
        <v>25</v>
      </c>
    </row>
    <row r="39" spans="1:11" ht="12.75">
      <c r="A39" s="16" t="s">
        <v>148</v>
      </c>
      <c r="B39" s="114">
        <v>40830</v>
      </c>
      <c r="C39" s="16" t="s">
        <v>248</v>
      </c>
      <c r="D39" s="16" t="s">
        <v>68</v>
      </c>
      <c r="E39" s="262" t="s">
        <v>454</v>
      </c>
      <c r="F39" s="16" t="s">
        <v>87</v>
      </c>
      <c r="G39" s="16" t="s">
        <v>339</v>
      </c>
      <c r="H39" s="16" t="s">
        <v>73</v>
      </c>
      <c r="I39" s="16" t="s">
        <v>93</v>
      </c>
      <c r="J39" s="115">
        <v>21</v>
      </c>
      <c r="K39" s="115">
        <v>22</v>
      </c>
    </row>
    <row r="40" spans="1:11" ht="12.75">
      <c r="A40" s="16" t="s">
        <v>148</v>
      </c>
      <c r="B40" s="114">
        <v>40830</v>
      </c>
      <c r="C40" s="16" t="s">
        <v>248</v>
      </c>
      <c r="D40" s="16" t="s">
        <v>68</v>
      </c>
      <c r="E40" s="262" t="s">
        <v>454</v>
      </c>
      <c r="F40" s="16" t="s">
        <v>389</v>
      </c>
      <c r="G40" s="16" t="s">
        <v>339</v>
      </c>
      <c r="H40" s="16" t="s">
        <v>73</v>
      </c>
      <c r="I40" s="16" t="s">
        <v>93</v>
      </c>
      <c r="J40" s="115">
        <v>14</v>
      </c>
      <c r="K40" s="115">
        <v>15</v>
      </c>
    </row>
    <row r="41" spans="1:11" ht="12.75">
      <c r="A41" s="16" t="s">
        <v>102</v>
      </c>
      <c r="B41" s="114">
        <v>40827</v>
      </c>
      <c r="C41" s="16" t="s">
        <v>345</v>
      </c>
      <c r="D41" s="16" t="s">
        <v>68</v>
      </c>
      <c r="E41" s="262" t="s">
        <v>454</v>
      </c>
      <c r="F41" s="16" t="s">
        <v>346</v>
      </c>
      <c r="G41" s="16" t="s">
        <v>339</v>
      </c>
      <c r="H41" s="16" t="s">
        <v>73</v>
      </c>
      <c r="I41" s="16" t="s">
        <v>274</v>
      </c>
      <c r="J41" s="115">
        <v>28</v>
      </c>
      <c r="K41" s="115">
        <v>32</v>
      </c>
    </row>
    <row r="42" spans="1:11" ht="12.75">
      <c r="A42" s="16" t="s">
        <v>102</v>
      </c>
      <c r="B42" s="114">
        <v>40827</v>
      </c>
      <c r="C42" s="16" t="s">
        <v>345</v>
      </c>
      <c r="D42" s="16" t="s">
        <v>68</v>
      </c>
      <c r="E42" s="262" t="s">
        <v>454</v>
      </c>
      <c r="F42" s="16" t="s">
        <v>348</v>
      </c>
      <c r="G42" s="16" t="s">
        <v>339</v>
      </c>
      <c r="H42" s="16" t="s">
        <v>73</v>
      </c>
      <c r="I42" s="16" t="s">
        <v>274</v>
      </c>
      <c r="J42" s="115">
        <v>24</v>
      </c>
      <c r="K42" s="115">
        <v>28</v>
      </c>
    </row>
    <row r="43" spans="1:11" ht="12.75">
      <c r="A43" s="16" t="s">
        <v>102</v>
      </c>
      <c r="B43" s="114">
        <v>40827</v>
      </c>
      <c r="C43" s="16" t="s">
        <v>345</v>
      </c>
      <c r="D43" s="16" t="s">
        <v>68</v>
      </c>
      <c r="E43" s="262" t="s">
        <v>454</v>
      </c>
      <c r="F43" s="16" t="s">
        <v>275</v>
      </c>
      <c r="G43" s="16" t="s">
        <v>339</v>
      </c>
      <c r="H43" s="16" t="s">
        <v>73</v>
      </c>
      <c r="I43" s="16" t="s">
        <v>274</v>
      </c>
      <c r="J43" s="115">
        <v>22</v>
      </c>
      <c r="K43" s="115">
        <v>23</v>
      </c>
    </row>
    <row r="44" spans="1:11" ht="12.75">
      <c r="A44" s="16" t="s">
        <v>102</v>
      </c>
      <c r="B44" s="114">
        <v>40827</v>
      </c>
      <c r="C44" s="16" t="s">
        <v>345</v>
      </c>
      <c r="D44" s="16" t="s">
        <v>68</v>
      </c>
      <c r="E44" s="262" t="s">
        <v>454</v>
      </c>
      <c r="F44" s="16" t="s">
        <v>347</v>
      </c>
      <c r="G44" s="16" t="s">
        <v>339</v>
      </c>
      <c r="H44" s="16" t="s">
        <v>73</v>
      </c>
      <c r="I44" s="16" t="s">
        <v>274</v>
      </c>
      <c r="J44" s="115">
        <v>17.5</v>
      </c>
      <c r="K44" s="115">
        <v>18</v>
      </c>
    </row>
    <row r="45" spans="1:11" ht="12.75">
      <c r="A45" s="16" t="s">
        <v>102</v>
      </c>
      <c r="B45" s="114">
        <v>40827</v>
      </c>
      <c r="C45" s="16" t="s">
        <v>345</v>
      </c>
      <c r="D45" s="16" t="s">
        <v>88</v>
      </c>
      <c r="E45" s="262" t="s">
        <v>454</v>
      </c>
      <c r="F45" s="16" t="s">
        <v>308</v>
      </c>
      <c r="G45" s="16" t="s">
        <v>69</v>
      </c>
      <c r="H45" s="16" t="s">
        <v>70</v>
      </c>
      <c r="I45" s="16" t="s">
        <v>274</v>
      </c>
      <c r="J45" s="115">
        <v>30</v>
      </c>
      <c r="K45" s="115">
        <v>34</v>
      </c>
    </row>
    <row r="46" spans="1:11" ht="12.75">
      <c r="A46" s="16" t="s">
        <v>102</v>
      </c>
      <c r="B46" s="114">
        <v>40827</v>
      </c>
      <c r="C46" s="16" t="s">
        <v>345</v>
      </c>
      <c r="D46" s="16" t="s">
        <v>88</v>
      </c>
      <c r="E46" s="262" t="s">
        <v>454</v>
      </c>
      <c r="F46" s="16" t="s">
        <v>390</v>
      </c>
      <c r="G46" s="16" t="s">
        <v>339</v>
      </c>
      <c r="H46" s="16" t="s">
        <v>73</v>
      </c>
      <c r="I46" s="16" t="s">
        <v>274</v>
      </c>
      <c r="J46" s="115">
        <v>28</v>
      </c>
      <c r="K46" s="115">
        <v>30</v>
      </c>
    </row>
    <row r="47" spans="1:11" ht="12.75">
      <c r="A47" s="16" t="s">
        <v>102</v>
      </c>
      <c r="B47" s="114">
        <v>40827</v>
      </c>
      <c r="C47" s="16" t="s">
        <v>345</v>
      </c>
      <c r="D47" s="16" t="s">
        <v>88</v>
      </c>
      <c r="E47" s="262" t="s">
        <v>454</v>
      </c>
      <c r="F47" s="16" t="s">
        <v>308</v>
      </c>
      <c r="G47" s="16" t="s">
        <v>339</v>
      </c>
      <c r="H47" s="16" t="s">
        <v>73</v>
      </c>
      <c r="I47" s="16" t="s">
        <v>274</v>
      </c>
      <c r="J47" s="115">
        <v>26</v>
      </c>
      <c r="K47" s="115">
        <v>26</v>
      </c>
    </row>
    <row r="48" spans="1:11" ht="12.75">
      <c r="A48" s="16" t="s">
        <v>102</v>
      </c>
      <c r="B48" s="114">
        <v>40830</v>
      </c>
      <c r="C48" s="16" t="s">
        <v>345</v>
      </c>
      <c r="D48" s="16" t="s">
        <v>68</v>
      </c>
      <c r="E48" s="262" t="s">
        <v>454</v>
      </c>
      <c r="F48" s="16" t="s">
        <v>346</v>
      </c>
      <c r="G48" s="16" t="s">
        <v>339</v>
      </c>
      <c r="H48" s="16" t="s">
        <v>73</v>
      </c>
      <c r="I48" s="16" t="s">
        <v>274</v>
      </c>
      <c r="J48" s="115">
        <v>24</v>
      </c>
      <c r="K48" s="115">
        <v>28</v>
      </c>
    </row>
    <row r="49" spans="1:11" ht="12.75">
      <c r="A49" s="16" t="s">
        <v>102</v>
      </c>
      <c r="B49" s="114">
        <v>40830</v>
      </c>
      <c r="C49" s="16" t="s">
        <v>345</v>
      </c>
      <c r="D49" s="16" t="s">
        <v>68</v>
      </c>
      <c r="E49" s="262" t="s">
        <v>454</v>
      </c>
      <c r="F49" s="16" t="s">
        <v>348</v>
      </c>
      <c r="G49" s="16" t="s">
        <v>339</v>
      </c>
      <c r="H49" s="16" t="s">
        <v>73</v>
      </c>
      <c r="I49" s="16" t="s">
        <v>274</v>
      </c>
      <c r="J49" s="115">
        <v>22</v>
      </c>
      <c r="K49" s="115">
        <v>24</v>
      </c>
    </row>
    <row r="50" spans="1:11" ht="12.75">
      <c r="A50" s="16" t="s">
        <v>102</v>
      </c>
      <c r="B50" s="114">
        <v>40830</v>
      </c>
      <c r="C50" s="16" t="s">
        <v>345</v>
      </c>
      <c r="D50" s="16" t="s">
        <v>68</v>
      </c>
      <c r="E50" s="262" t="s">
        <v>454</v>
      </c>
      <c r="F50" s="16" t="s">
        <v>275</v>
      </c>
      <c r="G50" s="16" t="s">
        <v>339</v>
      </c>
      <c r="H50" s="16" t="s">
        <v>73</v>
      </c>
      <c r="I50" s="16" t="s">
        <v>274</v>
      </c>
      <c r="J50" s="115">
        <v>21</v>
      </c>
      <c r="K50" s="115">
        <v>22</v>
      </c>
    </row>
    <row r="51" spans="1:11" ht="12.75">
      <c r="A51" s="16" t="s">
        <v>102</v>
      </c>
      <c r="B51" s="114">
        <v>40830</v>
      </c>
      <c r="C51" s="16" t="s">
        <v>345</v>
      </c>
      <c r="D51" s="16" t="s">
        <v>68</v>
      </c>
      <c r="E51" s="262" t="s">
        <v>454</v>
      </c>
      <c r="F51" s="16" t="s">
        <v>347</v>
      </c>
      <c r="G51" s="16" t="s">
        <v>339</v>
      </c>
      <c r="H51" s="16" t="s">
        <v>73</v>
      </c>
      <c r="I51" s="16" t="s">
        <v>274</v>
      </c>
      <c r="J51" s="115">
        <v>18</v>
      </c>
      <c r="K51" s="115">
        <v>20</v>
      </c>
    </row>
    <row r="52" spans="1:11" ht="12.75">
      <c r="A52" s="16" t="s">
        <v>102</v>
      </c>
      <c r="B52" s="114">
        <v>40830</v>
      </c>
      <c r="C52" s="16" t="s">
        <v>345</v>
      </c>
      <c r="D52" s="16" t="s">
        <v>88</v>
      </c>
      <c r="E52" s="262" t="s">
        <v>454</v>
      </c>
      <c r="F52" s="16" t="s">
        <v>342</v>
      </c>
      <c r="G52" s="16" t="s">
        <v>339</v>
      </c>
      <c r="H52" s="16" t="s">
        <v>73</v>
      </c>
      <c r="I52" s="16" t="s">
        <v>274</v>
      </c>
      <c r="J52" s="115">
        <v>27</v>
      </c>
      <c r="K52" s="115">
        <v>27</v>
      </c>
    </row>
    <row r="53" spans="1:11" ht="12.75">
      <c r="A53" s="16" t="s">
        <v>260</v>
      </c>
      <c r="B53" s="114">
        <v>40827</v>
      </c>
      <c r="C53" s="262" t="s">
        <v>454</v>
      </c>
      <c r="D53" s="16" t="s">
        <v>261</v>
      </c>
      <c r="E53" s="262" t="s">
        <v>454</v>
      </c>
      <c r="F53" s="16" t="s">
        <v>262</v>
      </c>
      <c r="G53" s="16" t="s">
        <v>339</v>
      </c>
      <c r="H53" s="16" t="s">
        <v>340</v>
      </c>
      <c r="I53" s="16" t="s">
        <v>263</v>
      </c>
      <c r="J53" s="115">
        <v>13.5</v>
      </c>
      <c r="K53" s="115">
        <v>14</v>
      </c>
    </row>
    <row r="54" spans="1:11" ht="12.75">
      <c r="A54" s="16" t="s">
        <v>260</v>
      </c>
      <c r="B54" s="114">
        <v>40830</v>
      </c>
      <c r="C54" s="262" t="s">
        <v>454</v>
      </c>
      <c r="D54" s="16" t="s">
        <v>261</v>
      </c>
      <c r="E54" s="262" t="s">
        <v>454</v>
      </c>
      <c r="F54" s="16" t="s">
        <v>391</v>
      </c>
      <c r="G54" s="16" t="s">
        <v>339</v>
      </c>
      <c r="H54" s="16" t="s">
        <v>340</v>
      </c>
      <c r="I54" s="16" t="s">
        <v>263</v>
      </c>
      <c r="J54" s="115">
        <v>13.5</v>
      </c>
      <c r="K54" s="115">
        <v>14</v>
      </c>
    </row>
    <row r="55" spans="1:11" ht="12.75">
      <c r="A55" s="16" t="s">
        <v>452</v>
      </c>
      <c r="B55" s="114">
        <v>40827</v>
      </c>
      <c r="C55" s="16" t="s">
        <v>392</v>
      </c>
      <c r="D55" s="16" t="s">
        <v>68</v>
      </c>
      <c r="E55" s="262" t="s">
        <v>454</v>
      </c>
      <c r="F55" s="16" t="s">
        <v>355</v>
      </c>
      <c r="G55" s="16" t="s">
        <v>69</v>
      </c>
      <c r="H55" s="16" t="s">
        <v>70</v>
      </c>
      <c r="I55" s="16" t="s">
        <v>84</v>
      </c>
      <c r="J55" s="115">
        <v>13</v>
      </c>
      <c r="K55" s="115">
        <v>14</v>
      </c>
    </row>
    <row r="56" spans="1:11" ht="12.75">
      <c r="A56" s="16" t="s">
        <v>452</v>
      </c>
      <c r="B56" s="114">
        <v>40830</v>
      </c>
      <c r="C56" s="16" t="s">
        <v>392</v>
      </c>
      <c r="D56" s="16" t="s">
        <v>68</v>
      </c>
      <c r="E56" s="262" t="s">
        <v>454</v>
      </c>
      <c r="F56" s="16" t="s">
        <v>355</v>
      </c>
      <c r="G56" s="16" t="s">
        <v>69</v>
      </c>
      <c r="H56" s="16" t="s">
        <v>70</v>
      </c>
      <c r="I56" s="16" t="s">
        <v>84</v>
      </c>
      <c r="J56" s="115">
        <v>13</v>
      </c>
      <c r="K56" s="115">
        <v>14</v>
      </c>
    </row>
    <row r="57" spans="1:11" ht="12.75">
      <c r="A57" s="16"/>
      <c r="B57" s="114"/>
      <c r="C57" s="16"/>
      <c r="D57" s="16"/>
      <c r="E57" s="16"/>
      <c r="F57" s="16"/>
      <c r="G57" s="16"/>
      <c r="H57" s="16"/>
      <c r="I57" s="16"/>
      <c r="J57" s="115"/>
      <c r="K57" s="115"/>
    </row>
    <row r="58" spans="1:11" ht="12.75">
      <c r="A58" s="16"/>
      <c r="B58" s="114"/>
      <c r="C58" s="16"/>
      <c r="D58" s="16"/>
      <c r="E58" s="16"/>
      <c r="F58" s="16"/>
      <c r="G58" s="16"/>
      <c r="H58" s="16"/>
      <c r="I58" s="16"/>
      <c r="J58" s="115"/>
      <c r="K58" s="115"/>
    </row>
    <row r="59" spans="1:11" ht="12.75">
      <c r="A59" s="16" t="s">
        <v>453</v>
      </c>
      <c r="B59" s="114"/>
      <c r="C59" s="16"/>
      <c r="D59" s="16"/>
      <c r="E59" s="16"/>
      <c r="F59" s="16"/>
      <c r="G59" s="16"/>
      <c r="H59" s="16"/>
      <c r="I59" s="16"/>
      <c r="J59" s="115"/>
      <c r="K59" s="115"/>
    </row>
    <row r="60" spans="1:11" ht="12.75">
      <c r="A60" s="16" t="s">
        <v>456</v>
      </c>
      <c r="B60" s="114"/>
      <c r="C60" s="16"/>
      <c r="D60" s="16"/>
      <c r="E60" s="16"/>
      <c r="F60" s="16"/>
      <c r="G60" s="16"/>
      <c r="H60" s="16"/>
      <c r="I60" s="16"/>
      <c r="J60" s="115"/>
      <c r="K60" s="115"/>
    </row>
    <row r="61" spans="1:11" ht="12.75">
      <c r="A61" s="16"/>
      <c r="B61" s="114"/>
      <c r="C61" s="16"/>
      <c r="D61" s="16"/>
      <c r="E61" s="16"/>
      <c r="F61" s="16"/>
      <c r="G61" s="16"/>
      <c r="H61" s="16"/>
      <c r="I61" s="16"/>
      <c r="J61" s="115"/>
      <c r="K61" s="115"/>
    </row>
    <row r="62" spans="1:11" ht="12.75">
      <c r="A62" s="16"/>
      <c r="B62" s="114"/>
      <c r="C62" s="16"/>
      <c r="D62" s="16"/>
      <c r="E62" s="16"/>
      <c r="F62" s="16"/>
      <c r="G62" s="16"/>
      <c r="H62" s="16"/>
      <c r="I62" s="16"/>
      <c r="J62" s="115"/>
      <c r="K62" s="115"/>
    </row>
    <row r="63" spans="1:11" ht="12.75">
      <c r="A63" s="16"/>
      <c r="B63" s="114"/>
      <c r="C63" s="16"/>
      <c r="D63" s="16"/>
      <c r="E63" s="16"/>
      <c r="F63" s="16"/>
      <c r="G63" s="16"/>
      <c r="H63" s="16"/>
      <c r="I63" s="16"/>
      <c r="J63" s="115"/>
      <c r="K63" s="115"/>
    </row>
    <row r="64" spans="1:11" ht="12.75">
      <c r="A64" s="16"/>
      <c r="B64" s="114"/>
      <c r="C64" s="16"/>
      <c r="D64" s="16"/>
      <c r="E64" s="16"/>
      <c r="F64" s="16"/>
      <c r="G64" s="16"/>
      <c r="H64" s="16"/>
      <c r="I64" s="16"/>
      <c r="J64" s="115"/>
      <c r="K64" s="115"/>
    </row>
    <row r="65" spans="1:11" ht="12.75">
      <c r="A65" s="16"/>
      <c r="B65" s="114"/>
      <c r="C65" s="16"/>
      <c r="D65" s="16"/>
      <c r="E65" s="16"/>
      <c r="F65" s="16"/>
      <c r="G65" s="16"/>
      <c r="H65" s="16"/>
      <c r="I65" s="16"/>
      <c r="J65" s="115"/>
      <c r="K65" s="115"/>
    </row>
    <row r="66" spans="1:11" ht="12.75">
      <c r="A66" s="16"/>
      <c r="B66" s="114"/>
      <c r="C66" s="16"/>
      <c r="D66" s="16"/>
      <c r="E66" s="16"/>
      <c r="F66" s="16"/>
      <c r="G66" s="16"/>
      <c r="H66" s="16"/>
      <c r="I66" s="16"/>
      <c r="J66" s="115"/>
      <c r="K66" s="115"/>
    </row>
    <row r="67" spans="1:11" ht="12.75">
      <c r="A67" s="16"/>
      <c r="B67" s="114"/>
      <c r="C67" s="16"/>
      <c r="D67" s="16"/>
      <c r="E67" s="16"/>
      <c r="F67" s="16"/>
      <c r="G67" s="16"/>
      <c r="H67" s="16"/>
      <c r="I67" s="16"/>
      <c r="J67" s="115"/>
      <c r="K67" s="115"/>
    </row>
    <row r="68" spans="1:11" ht="12.75">
      <c r="A68" s="16"/>
      <c r="B68" s="114"/>
      <c r="C68" s="16"/>
      <c r="D68" s="16"/>
      <c r="E68" s="16"/>
      <c r="F68" s="16"/>
      <c r="G68" s="16"/>
      <c r="H68" s="16"/>
      <c r="I68" s="16"/>
      <c r="J68" s="115"/>
      <c r="K68" s="115"/>
    </row>
    <row r="69" spans="1:11" ht="12.75">
      <c r="A69" s="16"/>
      <c r="B69" s="114"/>
      <c r="C69" s="16"/>
      <c r="D69" s="16"/>
      <c r="E69" s="16"/>
      <c r="F69" s="16"/>
      <c r="G69" s="16"/>
      <c r="H69" s="16"/>
      <c r="I69" s="16"/>
      <c r="J69" s="115"/>
      <c r="K69" s="115"/>
    </row>
    <row r="70" spans="1:11" ht="12.75">
      <c r="A70" s="16"/>
      <c r="B70" s="114"/>
      <c r="C70" s="16"/>
      <c r="D70" s="16"/>
      <c r="E70" s="16"/>
      <c r="F70" s="16"/>
      <c r="G70" s="16"/>
      <c r="H70" s="16"/>
      <c r="I70" s="16"/>
      <c r="J70" s="115"/>
      <c r="K70" s="115"/>
    </row>
    <row r="71" spans="1:11" ht="12.75">
      <c r="A71" s="16"/>
      <c r="B71" s="114"/>
      <c r="C71" s="16"/>
      <c r="D71" s="16"/>
      <c r="E71" s="16"/>
      <c r="F71" s="16"/>
      <c r="G71" s="16"/>
      <c r="H71" s="16"/>
      <c r="I71" s="16"/>
      <c r="J71" s="115"/>
      <c r="K71" s="115"/>
    </row>
    <row r="72" spans="1:11" ht="12.75">
      <c r="A72" s="16"/>
      <c r="B72" s="114"/>
      <c r="C72" s="16"/>
      <c r="D72" s="16"/>
      <c r="E72" s="16"/>
      <c r="F72" s="16"/>
      <c r="G72" s="16"/>
      <c r="H72" s="16"/>
      <c r="I72" s="16"/>
      <c r="J72" s="115"/>
      <c r="K72" s="115"/>
    </row>
    <row r="73" spans="1:11" ht="12.75">
      <c r="A73" s="16"/>
      <c r="B73" s="114"/>
      <c r="C73" s="16"/>
      <c r="D73" s="16"/>
      <c r="E73" s="16"/>
      <c r="F73" s="16"/>
      <c r="G73" s="16"/>
      <c r="H73" s="16"/>
      <c r="I73" s="16"/>
      <c r="J73" s="115"/>
      <c r="K73" s="115"/>
    </row>
    <row r="74" spans="1:11" ht="12.75">
      <c r="A74" s="16"/>
      <c r="B74" s="114"/>
      <c r="C74" s="16"/>
      <c r="D74" s="16"/>
      <c r="E74" s="16"/>
      <c r="F74" s="16"/>
      <c r="G74" s="16"/>
      <c r="H74" s="16"/>
      <c r="I74" s="16"/>
      <c r="J74" s="115"/>
      <c r="K74" s="115"/>
    </row>
    <row r="75" spans="1:11" ht="12.75">
      <c r="A75" s="16"/>
      <c r="B75" s="114"/>
      <c r="C75" s="16"/>
      <c r="D75" s="16"/>
      <c r="E75" s="16"/>
      <c r="F75" s="16"/>
      <c r="G75" s="16"/>
      <c r="H75" s="16"/>
      <c r="I75" s="16"/>
      <c r="J75" s="115"/>
      <c r="K75" s="115"/>
    </row>
    <row r="76" spans="1:11" ht="12.75">
      <c r="A76" s="16"/>
      <c r="B76" s="114"/>
      <c r="C76" s="16"/>
      <c r="D76" s="16"/>
      <c r="E76" s="16"/>
      <c r="F76" s="16"/>
      <c r="G76" s="16"/>
      <c r="H76" s="16"/>
      <c r="I76" s="16"/>
      <c r="J76" s="115"/>
      <c r="K76" s="115"/>
    </row>
    <row r="77" spans="1:11" ht="12.75">
      <c r="A77" s="16"/>
      <c r="B77" s="114"/>
      <c r="C77" s="16"/>
      <c r="D77" s="16"/>
      <c r="E77" s="16"/>
      <c r="F77" s="16"/>
      <c r="G77" s="16"/>
      <c r="H77" s="16"/>
      <c r="I77" s="16"/>
      <c r="J77" s="115"/>
      <c r="K77" s="115"/>
    </row>
    <row r="78" spans="1:11" ht="12.75">
      <c r="A78" s="16"/>
      <c r="B78" s="114"/>
      <c r="C78" s="16"/>
      <c r="D78" s="16"/>
      <c r="E78" s="16"/>
      <c r="F78" s="16"/>
      <c r="G78" s="16"/>
      <c r="H78" s="16"/>
      <c r="I78" s="16"/>
      <c r="J78" s="115"/>
      <c r="K78" s="115"/>
    </row>
    <row r="79" spans="1:11" ht="12.75">
      <c r="A79" s="16"/>
      <c r="B79" s="114"/>
      <c r="C79" s="16"/>
      <c r="D79" s="16"/>
      <c r="E79" s="16"/>
      <c r="F79" s="16"/>
      <c r="G79" s="16"/>
      <c r="H79" s="16"/>
      <c r="I79" s="16"/>
      <c r="J79" s="115"/>
      <c r="K79" s="115"/>
    </row>
    <row r="80" spans="1:12" ht="12.75">
      <c r="A80" s="16"/>
      <c r="B80" s="114"/>
      <c r="C80" s="16"/>
      <c r="D80" s="16"/>
      <c r="E80" s="16"/>
      <c r="F80" s="16"/>
      <c r="G80" s="16"/>
      <c r="H80" s="16"/>
      <c r="I80" s="16"/>
      <c r="J80" s="115"/>
      <c r="K80" s="115"/>
      <c r="L80" s="5"/>
    </row>
    <row r="81" spans="1:12" ht="12.75">
      <c r="A81" s="16"/>
      <c r="B81" s="114"/>
      <c r="C81" s="16"/>
      <c r="D81" s="16"/>
      <c r="E81" s="16"/>
      <c r="F81" s="16"/>
      <c r="G81" s="16"/>
      <c r="H81" s="16"/>
      <c r="I81" s="16"/>
      <c r="J81" s="115"/>
      <c r="K81" s="115"/>
      <c r="L81" s="15"/>
    </row>
    <row r="82" spans="1:12" ht="11.25" customHeight="1">
      <c r="A82" s="16"/>
      <c r="B82" s="114"/>
      <c r="C82" s="16"/>
      <c r="D82" s="16"/>
      <c r="E82" s="16"/>
      <c r="F82" s="16"/>
      <c r="G82" s="16"/>
      <c r="H82" s="16"/>
      <c r="I82" s="16"/>
      <c r="J82" s="115"/>
      <c r="K82" s="115"/>
      <c r="L82" s="5"/>
    </row>
    <row r="83" spans="1:12" ht="12.75" customHeight="1">
      <c r="A83" s="16"/>
      <c r="B83" s="114"/>
      <c r="C83" s="16"/>
      <c r="D83" s="16"/>
      <c r="E83" s="16"/>
      <c r="F83" s="16"/>
      <c r="G83" s="16"/>
      <c r="H83" s="16"/>
      <c r="I83" s="16"/>
      <c r="J83" s="115"/>
      <c r="K83" s="115"/>
      <c r="L83" s="15"/>
    </row>
    <row r="84" spans="1:12" ht="12.75" customHeight="1">
      <c r="A84" s="16"/>
      <c r="B84" s="114"/>
      <c r="C84" s="16"/>
      <c r="D84" s="16"/>
      <c r="E84" s="16"/>
      <c r="F84" s="16"/>
      <c r="G84" s="16"/>
      <c r="H84" s="16"/>
      <c r="I84" s="16"/>
      <c r="J84" s="115"/>
      <c r="K84" s="115"/>
      <c r="L84" s="15"/>
    </row>
    <row r="85" spans="1:12" ht="12.75" customHeight="1">
      <c r="A85" s="16"/>
      <c r="B85" s="114"/>
      <c r="C85" s="16"/>
      <c r="D85" s="16"/>
      <c r="E85" s="16"/>
      <c r="F85" s="16"/>
      <c r="G85" s="16"/>
      <c r="H85" s="16"/>
      <c r="I85" s="16"/>
      <c r="J85" s="115"/>
      <c r="K85" s="115"/>
      <c r="L85" s="15"/>
    </row>
    <row r="86" spans="1:11" ht="12.75">
      <c r="A86" s="16"/>
      <c r="B86" s="114"/>
      <c r="C86" s="16"/>
      <c r="D86" s="16"/>
      <c r="E86" s="16"/>
      <c r="F86" s="16"/>
      <c r="G86" s="16"/>
      <c r="H86" s="16"/>
      <c r="I86" s="16"/>
      <c r="J86" s="115"/>
      <c r="K86" s="115"/>
    </row>
    <row r="87" spans="1:11" ht="12.75">
      <c r="A87" s="16"/>
      <c r="B87" s="16"/>
      <c r="C87" s="16"/>
      <c r="D87" s="16"/>
      <c r="E87" s="16"/>
      <c r="F87" s="116"/>
      <c r="G87" s="16"/>
      <c r="H87" s="16"/>
      <c r="I87" s="16"/>
      <c r="J87" s="115"/>
      <c r="K87" s="115"/>
    </row>
    <row r="88" spans="1:11" ht="12.75">
      <c r="A88" s="16"/>
      <c r="B88" s="16"/>
      <c r="C88" s="16"/>
      <c r="D88" s="16"/>
      <c r="E88" s="16"/>
      <c r="F88" s="116"/>
      <c r="G88" s="16"/>
      <c r="H88" s="16"/>
      <c r="I88" s="16"/>
      <c r="J88" s="115"/>
      <c r="K88" s="115"/>
    </row>
    <row r="89" spans="1:11" ht="12.75">
      <c r="A89" s="16"/>
      <c r="B89" s="114"/>
      <c r="C89" s="16"/>
      <c r="D89" s="16"/>
      <c r="E89" s="16"/>
      <c r="F89" s="16"/>
      <c r="G89" s="16"/>
      <c r="H89" s="16"/>
      <c r="I89" s="16"/>
      <c r="J89" s="115"/>
      <c r="K89" s="16"/>
    </row>
    <row r="90" spans="1:11" ht="12.75">
      <c r="A90" s="16"/>
      <c r="B90" s="114"/>
      <c r="C90" s="16"/>
      <c r="D90" s="16"/>
      <c r="E90" s="16"/>
      <c r="F90" s="116"/>
      <c r="G90" s="16"/>
      <c r="H90" s="16"/>
      <c r="I90" s="16"/>
      <c r="J90" s="115"/>
      <c r="K90" s="16"/>
    </row>
    <row r="91" spans="1:11" ht="12.75">
      <c r="A91" s="16"/>
      <c r="B91" s="114"/>
      <c r="C91" s="16"/>
      <c r="D91" s="16"/>
      <c r="E91" s="16"/>
      <c r="F91" s="116"/>
      <c r="G91" s="16"/>
      <c r="H91" s="16"/>
      <c r="I91" s="16"/>
      <c r="J91" s="115"/>
      <c r="K91" s="16"/>
    </row>
    <row r="92" spans="1:11" ht="12.75">
      <c r="A92" s="16"/>
      <c r="B92" s="16"/>
      <c r="C92" s="16"/>
      <c r="D92" s="16"/>
      <c r="E92" s="16"/>
      <c r="F92" s="16"/>
      <c r="G92" s="16"/>
      <c r="H92" s="16"/>
      <c r="I92" s="16"/>
      <c r="J92" s="16"/>
      <c r="K92" s="16"/>
    </row>
    <row r="93" spans="1:11" ht="12.75">
      <c r="A93" s="16"/>
      <c r="B93" s="16"/>
      <c r="C93" s="16"/>
      <c r="D93" s="16"/>
      <c r="E93" s="16"/>
      <c r="F93" s="16"/>
      <c r="G93" s="16"/>
      <c r="H93" s="16"/>
      <c r="I93" s="16"/>
      <c r="J93" s="16"/>
      <c r="K93" s="16"/>
    </row>
    <row r="94" spans="1:11" ht="12.75">
      <c r="A94" s="16"/>
      <c r="B94" s="16"/>
      <c r="C94" s="16"/>
      <c r="D94" s="16"/>
      <c r="E94" s="16"/>
      <c r="F94" s="16"/>
      <c r="G94" s="16"/>
      <c r="H94" s="16"/>
      <c r="I94" s="16"/>
      <c r="J94" s="16"/>
      <c r="K94" s="16"/>
    </row>
    <row r="95" spans="1:11" ht="12.75">
      <c r="A95" s="16"/>
      <c r="B95" s="16"/>
      <c r="C95" s="16"/>
      <c r="D95" s="16"/>
      <c r="E95" s="16"/>
      <c r="F95" s="16"/>
      <c r="G95" s="16"/>
      <c r="H95" s="16"/>
      <c r="I95" s="16"/>
      <c r="J95" s="16"/>
      <c r="K95" s="16"/>
    </row>
    <row r="96" spans="1:11" ht="12.75">
      <c r="A96" s="16"/>
      <c r="B96" s="114"/>
      <c r="C96" s="16"/>
      <c r="D96" s="16"/>
      <c r="E96" s="16"/>
      <c r="F96" s="16"/>
      <c r="G96" s="16"/>
      <c r="H96" s="16"/>
      <c r="I96" s="16"/>
      <c r="J96" s="115"/>
      <c r="K96" s="115"/>
    </row>
    <row r="97" spans="1:11" ht="12.75">
      <c r="A97" s="16"/>
      <c r="B97" s="16"/>
      <c r="C97" s="16"/>
      <c r="D97" s="16"/>
      <c r="E97" s="16"/>
      <c r="F97" s="16"/>
      <c r="G97" s="16"/>
      <c r="H97" s="16"/>
      <c r="I97" s="16"/>
      <c r="J97" s="16"/>
      <c r="K97" s="16"/>
    </row>
    <row r="98" spans="1:11" ht="12.75">
      <c r="A98" s="16"/>
      <c r="B98" s="16"/>
      <c r="C98" s="16"/>
      <c r="D98" s="16"/>
      <c r="E98" s="16"/>
      <c r="F98" s="16"/>
      <c r="G98" s="16"/>
      <c r="H98" s="16"/>
      <c r="I98" s="16"/>
      <c r="J98" s="16"/>
      <c r="K98" s="16"/>
    </row>
    <row r="99" spans="1:11" ht="12.75">
      <c r="A99" s="16"/>
      <c r="B99" s="16"/>
      <c r="C99" s="16"/>
      <c r="D99" s="16"/>
      <c r="E99" s="16"/>
      <c r="F99" s="16"/>
      <c r="G99" s="16"/>
      <c r="H99" s="16"/>
      <c r="I99" s="16"/>
      <c r="J99" s="16"/>
      <c r="K99" s="16"/>
    </row>
    <row r="100" spans="1:11" ht="12.75">
      <c r="A100" s="16"/>
      <c r="B100" s="16"/>
      <c r="C100" s="16"/>
      <c r="D100" s="16"/>
      <c r="E100" s="16"/>
      <c r="F100" s="16"/>
      <c r="G100" s="16"/>
      <c r="H100" s="16"/>
      <c r="I100" s="16"/>
      <c r="J100" s="16"/>
      <c r="K100" s="16"/>
    </row>
    <row r="101" spans="1:12" ht="12.75">
      <c r="A101" s="36"/>
      <c r="B101" s="36"/>
      <c r="C101" s="36"/>
      <c r="D101" s="36"/>
      <c r="E101" s="36"/>
      <c r="F101" s="36"/>
      <c r="G101" s="36"/>
      <c r="H101" s="36"/>
      <c r="I101" s="84"/>
      <c r="J101" s="36"/>
      <c r="K101" s="36"/>
      <c r="L101" s="5"/>
    </row>
    <row r="102" spans="1:11" ht="12.75">
      <c r="A102" s="85"/>
      <c r="B102" s="85"/>
      <c r="C102" s="85"/>
      <c r="D102" s="85"/>
      <c r="E102" s="85"/>
      <c r="F102" s="85"/>
      <c r="G102" s="85"/>
      <c r="H102" s="85"/>
      <c r="I102" s="86"/>
      <c r="J102" s="85"/>
      <c r="K102" s="85"/>
    </row>
    <row r="103" spans="1:11" ht="12.75">
      <c r="A103" s="85"/>
      <c r="B103" s="85"/>
      <c r="C103" s="85"/>
      <c r="D103" s="85"/>
      <c r="E103" s="85"/>
      <c r="F103" s="85"/>
      <c r="G103" s="85"/>
      <c r="H103" s="85"/>
      <c r="I103" s="86"/>
      <c r="J103" s="85"/>
      <c r="K103" s="85"/>
    </row>
    <row r="104" spans="1:11" ht="12.75">
      <c r="A104" s="85"/>
      <c r="B104" s="85"/>
      <c r="C104" s="85"/>
      <c r="D104" s="85"/>
      <c r="E104" s="85"/>
      <c r="F104" s="85"/>
      <c r="G104" s="85"/>
      <c r="H104" s="85"/>
      <c r="I104" s="86"/>
      <c r="J104" s="85"/>
      <c r="K104" s="85"/>
    </row>
    <row r="105" spans="1:11" ht="12.75">
      <c r="A105" s="85"/>
      <c r="B105" s="85"/>
      <c r="C105" s="85"/>
      <c r="D105" s="85"/>
      <c r="E105" s="85"/>
      <c r="F105" s="85"/>
      <c r="G105" s="85"/>
      <c r="H105" s="85"/>
      <c r="I105" s="86"/>
      <c r="J105" s="85"/>
      <c r="K105" s="85"/>
    </row>
    <row r="106" spans="1:11" ht="12.75">
      <c r="A106" s="85"/>
      <c r="B106" s="85"/>
      <c r="C106" s="85"/>
      <c r="D106" s="85"/>
      <c r="E106" s="85"/>
      <c r="F106" s="85"/>
      <c r="G106" s="85"/>
      <c r="H106" s="85"/>
      <c r="I106" s="86"/>
      <c r="J106" s="85"/>
      <c r="K106" s="85"/>
    </row>
    <row r="107" spans="1:11" ht="12.75">
      <c r="A107" s="85"/>
      <c r="B107" s="85"/>
      <c r="C107" s="85"/>
      <c r="D107" s="85"/>
      <c r="E107" s="85"/>
      <c r="F107" s="85"/>
      <c r="G107" s="85"/>
      <c r="H107" s="85"/>
      <c r="I107" s="86"/>
      <c r="J107" s="85"/>
      <c r="K107" s="85"/>
    </row>
    <row r="108" spans="1:11" ht="12.75">
      <c r="A108" s="85"/>
      <c r="B108" s="85"/>
      <c r="C108" s="85"/>
      <c r="D108" s="85"/>
      <c r="E108" s="85"/>
      <c r="F108" s="85"/>
      <c r="G108" s="85"/>
      <c r="H108" s="85"/>
      <c r="I108" s="86"/>
      <c r="J108" s="85"/>
      <c r="K108" s="85"/>
    </row>
    <row r="109" spans="1:11" ht="12.75">
      <c r="A109" s="85"/>
      <c r="B109" s="85"/>
      <c r="C109" s="85"/>
      <c r="D109" s="85"/>
      <c r="E109" s="85"/>
      <c r="F109" s="85"/>
      <c r="G109" s="85"/>
      <c r="H109" s="85"/>
      <c r="I109" s="86"/>
      <c r="J109" s="85"/>
      <c r="K109" s="85"/>
    </row>
    <row r="110" spans="1:11" ht="12.75">
      <c r="A110" s="85"/>
      <c r="B110" s="85"/>
      <c r="C110" s="85"/>
      <c r="D110" s="85"/>
      <c r="E110" s="85"/>
      <c r="F110" s="85"/>
      <c r="G110" s="85"/>
      <c r="H110" s="85"/>
      <c r="I110" s="86"/>
      <c r="J110" s="85"/>
      <c r="K110" s="85"/>
    </row>
    <row r="111" spans="1:11" ht="12.75">
      <c r="A111" s="85"/>
      <c r="B111" s="85"/>
      <c r="C111" s="85"/>
      <c r="D111" s="85"/>
      <c r="E111" s="85"/>
      <c r="F111" s="85"/>
      <c r="G111" s="85"/>
      <c r="H111" s="85"/>
      <c r="I111" s="86"/>
      <c r="J111" s="85"/>
      <c r="K111" s="85"/>
    </row>
    <row r="112" spans="1:11" ht="12.75">
      <c r="A112" s="85"/>
      <c r="B112" s="85"/>
      <c r="C112" s="85"/>
      <c r="D112" s="85"/>
      <c r="E112" s="85"/>
      <c r="F112" s="85"/>
      <c r="G112" s="85"/>
      <c r="H112" s="85"/>
      <c r="I112" s="86"/>
      <c r="J112" s="85"/>
      <c r="K112" s="85"/>
    </row>
    <row r="113" spans="1:11" ht="12.75">
      <c r="A113" s="85"/>
      <c r="B113" s="85"/>
      <c r="C113" s="85"/>
      <c r="D113" s="85"/>
      <c r="E113" s="85"/>
      <c r="F113" s="85"/>
      <c r="G113" s="85"/>
      <c r="H113" s="85"/>
      <c r="I113" s="86"/>
      <c r="J113" s="85"/>
      <c r="K113" s="85"/>
    </row>
    <row r="114" spans="1:11" ht="12.75">
      <c r="A114" s="85"/>
      <c r="B114" s="85"/>
      <c r="C114" s="85"/>
      <c r="D114" s="85"/>
      <c r="E114" s="85"/>
      <c r="F114" s="85"/>
      <c r="G114" s="85"/>
      <c r="H114" s="85"/>
      <c r="I114" s="86"/>
      <c r="J114" s="85"/>
      <c r="K114" s="85"/>
    </row>
    <row r="115" spans="1:11" ht="12.75">
      <c r="A115" s="85"/>
      <c r="B115" s="85"/>
      <c r="C115" s="85"/>
      <c r="D115" s="85"/>
      <c r="E115" s="85"/>
      <c r="F115" s="85"/>
      <c r="G115" s="85"/>
      <c r="H115" s="85"/>
      <c r="I115" s="86"/>
      <c r="J115" s="85"/>
      <c r="K115" s="85"/>
    </row>
    <row r="116" spans="1:11" ht="12.75">
      <c r="A116" s="85"/>
      <c r="B116" s="85"/>
      <c r="C116" s="85"/>
      <c r="D116" s="85"/>
      <c r="E116" s="85"/>
      <c r="F116" s="85"/>
      <c r="G116" s="85"/>
      <c r="H116" s="85"/>
      <c r="I116" s="86"/>
      <c r="J116" s="85"/>
      <c r="K116" s="85"/>
    </row>
    <row r="117" spans="1:11" ht="12.75">
      <c r="A117" s="85"/>
      <c r="B117" s="85"/>
      <c r="C117" s="85"/>
      <c r="D117" s="85"/>
      <c r="E117" s="85"/>
      <c r="F117" s="85"/>
      <c r="G117" s="85"/>
      <c r="H117" s="85"/>
      <c r="I117" s="86"/>
      <c r="J117" s="85"/>
      <c r="K117" s="85"/>
    </row>
    <row r="118" spans="1:11" ht="12.75">
      <c r="A118" s="85"/>
      <c r="B118" s="85"/>
      <c r="C118" s="85"/>
      <c r="D118" s="85"/>
      <c r="E118" s="85"/>
      <c r="F118" s="85"/>
      <c r="G118" s="85"/>
      <c r="H118" s="85"/>
      <c r="I118" s="86"/>
      <c r="J118" s="85"/>
      <c r="K118" s="85"/>
    </row>
    <row r="119" spans="1:11" ht="12.75">
      <c r="A119" s="85"/>
      <c r="B119" s="85"/>
      <c r="C119" s="85"/>
      <c r="D119" s="85"/>
      <c r="E119" s="85"/>
      <c r="F119" s="85"/>
      <c r="G119" s="85"/>
      <c r="H119" s="85"/>
      <c r="I119" s="86"/>
      <c r="J119" s="85"/>
      <c r="K119" s="85"/>
    </row>
    <row r="120" spans="1:11" ht="12.75">
      <c r="A120" s="85"/>
      <c r="B120" s="85"/>
      <c r="C120" s="85"/>
      <c r="D120" s="85"/>
      <c r="E120" s="85"/>
      <c r="F120" s="85"/>
      <c r="G120" s="85"/>
      <c r="H120" s="85"/>
      <c r="I120" s="86"/>
      <c r="J120" s="85"/>
      <c r="K120" s="85"/>
    </row>
    <row r="121" spans="1:11" ht="12.75">
      <c r="A121" s="85"/>
      <c r="B121" s="85"/>
      <c r="C121" s="85"/>
      <c r="D121" s="85"/>
      <c r="E121" s="85"/>
      <c r="F121" s="85"/>
      <c r="G121" s="85"/>
      <c r="H121" s="85"/>
      <c r="I121" s="86"/>
      <c r="J121" s="85"/>
      <c r="K121" s="85"/>
    </row>
    <row r="122" spans="1:11" ht="12.75">
      <c r="A122" s="85"/>
      <c r="B122" s="85"/>
      <c r="C122" s="85"/>
      <c r="D122" s="85"/>
      <c r="E122" s="85"/>
      <c r="F122" s="85"/>
      <c r="G122" s="85"/>
      <c r="H122" s="85"/>
      <c r="I122" s="86"/>
      <c r="J122" s="85"/>
      <c r="K122" s="85"/>
    </row>
    <row r="123" spans="1:11" ht="12.75">
      <c r="A123" s="85"/>
      <c r="B123" s="85"/>
      <c r="C123" s="85"/>
      <c r="D123" s="85"/>
      <c r="E123" s="85"/>
      <c r="F123" s="85"/>
      <c r="G123" s="85"/>
      <c r="H123" s="85"/>
      <c r="I123" s="86"/>
      <c r="J123" s="85"/>
      <c r="K123" s="85"/>
    </row>
  </sheetData>
  <sheetProtection/>
  <mergeCells count="8">
    <mergeCell ref="W5:X5"/>
    <mergeCell ref="A4:K4"/>
    <mergeCell ref="A1:K1"/>
    <mergeCell ref="A3:K3"/>
    <mergeCell ref="A2:K2"/>
    <mergeCell ref="N1:X1"/>
    <mergeCell ref="N3:X3"/>
    <mergeCell ref="N4:X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11.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K55"/>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7.57421875" style="5" bestFit="1" customWidth="1"/>
    <col min="7" max="7" width="7.421875" style="5" bestFit="1" customWidth="1"/>
    <col min="8" max="8" width="10.00390625" style="5" bestFit="1" customWidth="1"/>
    <col min="9" max="9" width="7.7109375" style="5" bestFit="1" customWidth="1"/>
    <col min="10" max="10" width="8.28125" style="5" bestFit="1" customWidth="1"/>
    <col min="11" max="16384" width="11.421875" style="5" customWidth="1"/>
  </cols>
  <sheetData>
    <row r="1" spans="1:11" ht="12.75">
      <c r="A1" s="289" t="s">
        <v>235</v>
      </c>
      <c r="B1" s="289"/>
      <c r="C1" s="289"/>
      <c r="D1" s="289"/>
      <c r="E1" s="289"/>
      <c r="F1" s="289"/>
      <c r="G1" s="289"/>
      <c r="H1" s="289"/>
      <c r="I1" s="289"/>
      <c r="J1" s="289"/>
      <c r="K1" s="18"/>
    </row>
    <row r="2" spans="1:11" s="15" customFormat="1" ht="12.75">
      <c r="A2" s="289" t="s">
        <v>234</v>
      </c>
      <c r="B2" s="289"/>
      <c r="C2" s="289"/>
      <c r="D2" s="289"/>
      <c r="E2" s="289"/>
      <c r="F2" s="289"/>
      <c r="G2" s="289"/>
      <c r="H2" s="289"/>
      <c r="I2" s="289"/>
      <c r="J2" s="289"/>
      <c r="K2" s="14"/>
    </row>
    <row r="3" spans="1:11" ht="12.75">
      <c r="A3" s="326" t="s">
        <v>144</v>
      </c>
      <c r="B3" s="326"/>
      <c r="C3" s="326"/>
      <c r="D3" s="326"/>
      <c r="E3" s="326"/>
      <c r="F3" s="326"/>
      <c r="G3" s="326"/>
      <c r="H3" s="326"/>
      <c r="I3" s="326"/>
      <c r="J3" s="326"/>
      <c r="K3" s="16"/>
    </row>
    <row r="4" spans="1:11" ht="12.75">
      <c r="A4" s="325" t="s">
        <v>438</v>
      </c>
      <c r="B4" s="325"/>
      <c r="C4" s="325"/>
      <c r="D4" s="325"/>
      <c r="E4" s="325"/>
      <c r="F4" s="325"/>
      <c r="G4" s="325"/>
      <c r="H4" s="325"/>
      <c r="I4" s="325"/>
      <c r="J4" s="325"/>
      <c r="K4" s="325"/>
    </row>
    <row r="5" spans="1:11" s="15" customFormat="1" ht="12.75">
      <c r="A5" s="111"/>
      <c r="B5" s="111"/>
      <c r="C5" s="111"/>
      <c r="D5" s="111"/>
      <c r="E5" s="111"/>
      <c r="F5" s="111"/>
      <c r="G5" s="111"/>
      <c r="H5" s="111"/>
      <c r="I5" s="111"/>
      <c r="J5" s="111"/>
      <c r="K5" s="16"/>
    </row>
    <row r="6" spans="1:10" ht="38.25">
      <c r="A6" s="81" t="s">
        <v>179</v>
      </c>
      <c r="B6" s="81" t="s">
        <v>180</v>
      </c>
      <c r="C6" s="81" t="s">
        <v>181</v>
      </c>
      <c r="D6" s="81" t="s">
        <v>182</v>
      </c>
      <c r="E6" s="81" t="s">
        <v>183</v>
      </c>
      <c r="F6" s="81" t="s">
        <v>184</v>
      </c>
      <c r="G6" s="81" t="s">
        <v>186</v>
      </c>
      <c r="H6" s="81" t="s">
        <v>187</v>
      </c>
      <c r="I6" s="83" t="s">
        <v>310</v>
      </c>
      <c r="J6" s="83" t="s">
        <v>311</v>
      </c>
    </row>
    <row r="7" spans="1:10" ht="12.75">
      <c r="A7" s="16" t="s">
        <v>75</v>
      </c>
      <c r="B7" s="114">
        <v>40830</v>
      </c>
      <c r="C7" s="16" t="s">
        <v>76</v>
      </c>
      <c r="D7" s="16" t="s">
        <v>68</v>
      </c>
      <c r="E7" s="260" t="s">
        <v>454</v>
      </c>
      <c r="F7" s="16" t="s">
        <v>394</v>
      </c>
      <c r="G7" s="16" t="s">
        <v>70</v>
      </c>
      <c r="H7" s="16" t="s">
        <v>395</v>
      </c>
      <c r="I7" s="115">
        <v>10</v>
      </c>
      <c r="J7" s="115">
        <v>12</v>
      </c>
    </row>
    <row r="8" spans="1:10" ht="12.75">
      <c r="A8" s="16" t="s">
        <v>75</v>
      </c>
      <c r="B8" s="114">
        <v>40830</v>
      </c>
      <c r="C8" s="16" t="s">
        <v>76</v>
      </c>
      <c r="D8" s="16" t="s">
        <v>68</v>
      </c>
      <c r="E8" s="260" t="s">
        <v>454</v>
      </c>
      <c r="F8" s="16" t="s">
        <v>396</v>
      </c>
      <c r="G8" s="16" t="s">
        <v>70</v>
      </c>
      <c r="H8" s="16" t="s">
        <v>395</v>
      </c>
      <c r="I8" s="115">
        <v>10</v>
      </c>
      <c r="J8" s="115">
        <v>10</v>
      </c>
    </row>
    <row r="9" spans="1:10" ht="12.75">
      <c r="A9" s="16" t="s">
        <v>241</v>
      </c>
      <c r="B9" s="114">
        <v>40830</v>
      </c>
      <c r="C9" s="16" t="s">
        <v>351</v>
      </c>
      <c r="D9" s="16" t="s">
        <v>82</v>
      </c>
      <c r="E9" s="260" t="s">
        <v>454</v>
      </c>
      <c r="F9" s="16" t="s">
        <v>397</v>
      </c>
      <c r="G9" s="16" t="s">
        <v>70</v>
      </c>
      <c r="H9" s="16" t="s">
        <v>398</v>
      </c>
      <c r="I9" s="115">
        <v>10.5</v>
      </c>
      <c r="J9" s="115">
        <v>12</v>
      </c>
    </row>
    <row r="10" spans="1:10" ht="12.75">
      <c r="A10" s="16" t="s">
        <v>241</v>
      </c>
      <c r="B10" s="114">
        <v>40830</v>
      </c>
      <c r="C10" s="16" t="s">
        <v>351</v>
      </c>
      <c r="D10" s="16" t="s">
        <v>82</v>
      </c>
      <c r="E10" s="260" t="s">
        <v>454</v>
      </c>
      <c r="F10" s="16" t="s">
        <v>399</v>
      </c>
      <c r="G10" s="16" t="s">
        <v>70</v>
      </c>
      <c r="H10" s="16" t="s">
        <v>398</v>
      </c>
      <c r="I10" s="115">
        <v>11.5</v>
      </c>
      <c r="J10" s="115">
        <v>13.5</v>
      </c>
    </row>
    <row r="11" spans="1:10" ht="12.75">
      <c r="A11" s="16" t="s">
        <v>241</v>
      </c>
      <c r="B11" s="114">
        <v>40830</v>
      </c>
      <c r="C11" s="16" t="s">
        <v>351</v>
      </c>
      <c r="D11" s="16" t="s">
        <v>68</v>
      </c>
      <c r="E11" s="260" t="s">
        <v>454</v>
      </c>
      <c r="F11" s="16" t="s">
        <v>400</v>
      </c>
      <c r="G11" s="16" t="s">
        <v>70</v>
      </c>
      <c r="H11" s="16" t="s">
        <v>352</v>
      </c>
      <c r="I11" s="115">
        <v>11</v>
      </c>
      <c r="J11" s="115">
        <v>11.5</v>
      </c>
    </row>
    <row r="12" spans="1:10" ht="12.75">
      <c r="A12" s="16" t="s">
        <v>241</v>
      </c>
      <c r="B12" s="114">
        <v>40830</v>
      </c>
      <c r="C12" s="16" t="s">
        <v>401</v>
      </c>
      <c r="D12" s="16" t="s">
        <v>68</v>
      </c>
      <c r="E12" s="260" t="s">
        <v>454</v>
      </c>
      <c r="F12" s="16" t="s">
        <v>402</v>
      </c>
      <c r="G12" s="16" t="s">
        <v>70</v>
      </c>
      <c r="H12" s="16" t="s">
        <v>343</v>
      </c>
      <c r="I12" s="115">
        <v>12</v>
      </c>
      <c r="J12" s="115">
        <v>12</v>
      </c>
    </row>
    <row r="13" spans="1:10" ht="12.75">
      <c r="A13" s="16" t="s">
        <v>241</v>
      </c>
      <c r="B13" s="114">
        <v>40830</v>
      </c>
      <c r="C13" s="16" t="s">
        <v>353</v>
      </c>
      <c r="D13" s="16" t="s">
        <v>462</v>
      </c>
      <c r="E13" s="260" t="s">
        <v>454</v>
      </c>
      <c r="F13" s="16" t="s">
        <v>403</v>
      </c>
      <c r="G13" s="16" t="s">
        <v>70</v>
      </c>
      <c r="H13" s="16" t="s">
        <v>93</v>
      </c>
      <c r="I13" s="115">
        <v>8.5</v>
      </c>
      <c r="J13" s="115">
        <v>9.5</v>
      </c>
    </row>
    <row r="14" spans="1:10" ht="12.75">
      <c r="A14" s="16" t="s">
        <v>90</v>
      </c>
      <c r="B14" s="114">
        <v>40830</v>
      </c>
      <c r="C14" s="16" t="s">
        <v>404</v>
      </c>
      <c r="D14" s="16" t="s">
        <v>82</v>
      </c>
      <c r="E14" s="260" t="s">
        <v>454</v>
      </c>
      <c r="F14" s="16" t="s">
        <v>405</v>
      </c>
      <c r="G14" s="16" t="s">
        <v>70</v>
      </c>
      <c r="H14" s="16" t="s">
        <v>89</v>
      </c>
      <c r="I14" s="115">
        <v>8</v>
      </c>
      <c r="J14" s="115">
        <v>9</v>
      </c>
    </row>
    <row r="15" spans="1:10" ht="12.75">
      <c r="A15" s="16" t="s">
        <v>90</v>
      </c>
      <c r="B15" s="114">
        <v>40830</v>
      </c>
      <c r="C15" s="16" t="s">
        <v>406</v>
      </c>
      <c r="D15" s="16" t="s">
        <v>82</v>
      </c>
      <c r="E15" s="260" t="s">
        <v>454</v>
      </c>
      <c r="F15" s="16" t="s">
        <v>273</v>
      </c>
      <c r="G15" s="16" t="s">
        <v>70</v>
      </c>
      <c r="H15" s="16" t="s">
        <v>89</v>
      </c>
      <c r="I15" s="115">
        <v>10</v>
      </c>
      <c r="J15" s="115">
        <v>10.5</v>
      </c>
    </row>
    <row r="16" spans="1:10" ht="12.75">
      <c r="A16" s="16" t="s">
        <v>90</v>
      </c>
      <c r="B16" s="114">
        <v>40830</v>
      </c>
      <c r="C16" s="16" t="s">
        <v>406</v>
      </c>
      <c r="D16" s="16" t="s">
        <v>82</v>
      </c>
      <c r="E16" s="260" t="s">
        <v>454</v>
      </c>
      <c r="F16" s="16" t="s">
        <v>407</v>
      </c>
      <c r="G16" s="16" t="s">
        <v>70</v>
      </c>
      <c r="H16" s="16" t="s">
        <v>89</v>
      </c>
      <c r="I16" s="115">
        <v>9.5</v>
      </c>
      <c r="J16" s="115">
        <v>10</v>
      </c>
    </row>
    <row r="17" spans="1:10" ht="12.75">
      <c r="A17" s="16" t="s">
        <v>90</v>
      </c>
      <c r="B17" s="114">
        <v>40830</v>
      </c>
      <c r="C17" s="16" t="s">
        <v>406</v>
      </c>
      <c r="D17" s="16" t="s">
        <v>101</v>
      </c>
      <c r="E17" s="260" t="s">
        <v>454</v>
      </c>
      <c r="F17" s="16" t="s">
        <v>408</v>
      </c>
      <c r="G17" s="16" t="s">
        <v>70</v>
      </c>
      <c r="H17" s="16" t="s">
        <v>89</v>
      </c>
      <c r="I17" s="115">
        <v>10.5</v>
      </c>
      <c r="J17" s="115">
        <v>11</v>
      </c>
    </row>
    <row r="18" spans="1:10" ht="12.75">
      <c r="A18" s="16" t="s">
        <v>90</v>
      </c>
      <c r="B18" s="114">
        <v>40830</v>
      </c>
      <c r="C18" s="16" t="s">
        <v>406</v>
      </c>
      <c r="D18" s="16" t="s">
        <v>101</v>
      </c>
      <c r="E18" s="260" t="s">
        <v>454</v>
      </c>
      <c r="F18" s="16" t="s">
        <v>409</v>
      </c>
      <c r="G18" s="16" t="s">
        <v>70</v>
      </c>
      <c r="H18" s="16" t="s">
        <v>89</v>
      </c>
      <c r="I18" s="115">
        <v>7</v>
      </c>
      <c r="J18" s="115">
        <v>11</v>
      </c>
    </row>
    <row r="19" spans="1:10" ht="12.75">
      <c r="A19" s="16" t="s">
        <v>90</v>
      </c>
      <c r="B19" s="114">
        <v>40830</v>
      </c>
      <c r="C19" s="16" t="s">
        <v>406</v>
      </c>
      <c r="D19" s="16" t="s">
        <v>101</v>
      </c>
      <c r="E19" s="260" t="s">
        <v>454</v>
      </c>
      <c r="F19" s="16" t="s">
        <v>83</v>
      </c>
      <c r="G19" s="16" t="s">
        <v>70</v>
      </c>
      <c r="H19" s="16" t="s">
        <v>93</v>
      </c>
      <c r="I19" s="115">
        <v>14</v>
      </c>
      <c r="J19" s="115">
        <v>14</v>
      </c>
    </row>
    <row r="20" spans="1:10" ht="12.75">
      <c r="A20" s="16" t="s">
        <v>280</v>
      </c>
      <c r="B20" s="114">
        <v>40830</v>
      </c>
      <c r="C20" s="16" t="s">
        <v>410</v>
      </c>
      <c r="D20" s="16" t="s">
        <v>55</v>
      </c>
      <c r="E20" s="260" t="s">
        <v>454</v>
      </c>
      <c r="F20" s="116" t="s">
        <v>388</v>
      </c>
      <c r="G20" s="16" t="s">
        <v>70</v>
      </c>
      <c r="H20" s="16" t="s">
        <v>103</v>
      </c>
      <c r="I20" s="115">
        <v>3.5</v>
      </c>
      <c r="J20" s="115">
        <v>5.3</v>
      </c>
    </row>
    <row r="21" spans="1:10" ht="12.75">
      <c r="A21" s="16" t="s">
        <v>280</v>
      </c>
      <c r="B21" s="114">
        <v>40830</v>
      </c>
      <c r="C21" s="16" t="s">
        <v>411</v>
      </c>
      <c r="D21" s="16" t="s">
        <v>55</v>
      </c>
      <c r="E21" s="260" t="s">
        <v>454</v>
      </c>
      <c r="F21" s="16" t="s">
        <v>388</v>
      </c>
      <c r="G21" s="16" t="s">
        <v>70</v>
      </c>
      <c r="H21" s="16" t="s">
        <v>103</v>
      </c>
      <c r="I21" s="115">
        <v>3.5</v>
      </c>
      <c r="J21" s="115">
        <v>3.75</v>
      </c>
    </row>
    <row r="22" spans="1:10" ht="12.75">
      <c r="A22" s="16" t="s">
        <v>280</v>
      </c>
      <c r="B22" s="114">
        <v>40830</v>
      </c>
      <c r="C22" s="16" t="s">
        <v>281</v>
      </c>
      <c r="D22" s="16" t="s">
        <v>55</v>
      </c>
      <c r="E22" s="260" t="s">
        <v>454</v>
      </c>
      <c r="F22" s="16" t="s">
        <v>378</v>
      </c>
      <c r="G22" s="16" t="s">
        <v>70</v>
      </c>
      <c r="H22" s="16" t="s">
        <v>103</v>
      </c>
      <c r="I22" s="115">
        <v>3.3</v>
      </c>
      <c r="J22" s="115">
        <v>4.25</v>
      </c>
    </row>
    <row r="23" spans="1:10" ht="12.75">
      <c r="A23" s="16" t="s">
        <v>78</v>
      </c>
      <c r="B23" s="114">
        <v>40830</v>
      </c>
      <c r="C23" s="16" t="s">
        <v>356</v>
      </c>
      <c r="D23" s="16" t="s">
        <v>462</v>
      </c>
      <c r="E23" s="260" t="s">
        <v>454</v>
      </c>
      <c r="F23" s="16" t="s">
        <v>412</v>
      </c>
      <c r="G23" s="16" t="s">
        <v>70</v>
      </c>
      <c r="H23" s="16" t="s">
        <v>79</v>
      </c>
      <c r="I23" s="115">
        <v>12.5</v>
      </c>
      <c r="J23" s="115">
        <v>12.5</v>
      </c>
    </row>
    <row r="24" spans="1:10" ht="12.75">
      <c r="A24" s="16" t="s">
        <v>148</v>
      </c>
      <c r="B24" s="114">
        <v>40830</v>
      </c>
      <c r="C24" s="16" t="s">
        <v>358</v>
      </c>
      <c r="D24" s="16" t="s">
        <v>82</v>
      </c>
      <c r="E24" s="260" t="s">
        <v>454</v>
      </c>
      <c r="F24" s="16" t="s">
        <v>357</v>
      </c>
      <c r="G24" s="16" t="s">
        <v>70</v>
      </c>
      <c r="H24" s="16" t="s">
        <v>359</v>
      </c>
      <c r="I24" s="115">
        <v>9</v>
      </c>
      <c r="J24" s="115">
        <v>12</v>
      </c>
    </row>
    <row r="25" spans="1:10" ht="12.75">
      <c r="A25" s="16" t="s">
        <v>148</v>
      </c>
      <c r="B25" s="114">
        <v>40830</v>
      </c>
      <c r="C25" s="16" t="s">
        <v>358</v>
      </c>
      <c r="D25" s="16" t="s">
        <v>82</v>
      </c>
      <c r="E25" s="260" t="s">
        <v>454</v>
      </c>
      <c r="F25" s="16" t="s">
        <v>309</v>
      </c>
      <c r="G25" s="16" t="s">
        <v>70</v>
      </c>
      <c r="H25" s="16" t="s">
        <v>359</v>
      </c>
      <c r="I25" s="115">
        <v>11</v>
      </c>
      <c r="J25" s="115">
        <v>11.5</v>
      </c>
    </row>
    <row r="26" spans="1:10" ht="12.75">
      <c r="A26" s="16" t="s">
        <v>148</v>
      </c>
      <c r="B26" s="114">
        <v>40830</v>
      </c>
      <c r="C26" s="16" t="s">
        <v>358</v>
      </c>
      <c r="D26" s="16" t="s">
        <v>82</v>
      </c>
      <c r="E26" s="260" t="s">
        <v>454</v>
      </c>
      <c r="F26" s="16" t="s">
        <v>413</v>
      </c>
      <c r="G26" s="16" t="s">
        <v>70</v>
      </c>
      <c r="H26" s="16" t="s">
        <v>359</v>
      </c>
      <c r="I26" s="115">
        <v>12</v>
      </c>
      <c r="J26" s="115">
        <v>13</v>
      </c>
    </row>
    <row r="27" spans="1:10" ht="12.75">
      <c r="A27" s="16" t="s">
        <v>148</v>
      </c>
      <c r="B27" s="114">
        <v>40830</v>
      </c>
      <c r="C27" s="16" t="s">
        <v>358</v>
      </c>
      <c r="D27" s="16" t="s">
        <v>82</v>
      </c>
      <c r="E27" s="260" t="s">
        <v>454</v>
      </c>
      <c r="F27" s="16" t="s">
        <v>414</v>
      </c>
      <c r="G27" s="16" t="s">
        <v>70</v>
      </c>
      <c r="H27" s="16" t="s">
        <v>359</v>
      </c>
      <c r="I27" s="115">
        <v>11</v>
      </c>
      <c r="J27" s="115">
        <v>12.5</v>
      </c>
    </row>
    <row r="28" spans="1:10" ht="12.75">
      <c r="A28" s="16" t="s">
        <v>148</v>
      </c>
      <c r="B28" s="114">
        <v>40830</v>
      </c>
      <c r="C28" s="16" t="s">
        <v>358</v>
      </c>
      <c r="D28" s="16" t="s">
        <v>82</v>
      </c>
      <c r="E28" s="260" t="s">
        <v>454</v>
      </c>
      <c r="F28" s="16" t="s">
        <v>415</v>
      </c>
      <c r="G28" s="16" t="s">
        <v>70</v>
      </c>
      <c r="H28" s="16" t="s">
        <v>359</v>
      </c>
      <c r="I28" s="115">
        <v>10.5</v>
      </c>
      <c r="J28" s="115">
        <v>15</v>
      </c>
    </row>
    <row r="29" spans="1:10" ht="12.75">
      <c r="A29" s="16" t="s">
        <v>148</v>
      </c>
      <c r="B29" s="114">
        <v>40830</v>
      </c>
      <c r="C29" s="16" t="s">
        <v>358</v>
      </c>
      <c r="D29" s="16" t="s">
        <v>55</v>
      </c>
      <c r="E29" s="260" t="s">
        <v>454</v>
      </c>
      <c r="F29" s="16" t="s">
        <v>416</v>
      </c>
      <c r="G29" s="16" t="s">
        <v>70</v>
      </c>
      <c r="H29" s="16" t="s">
        <v>93</v>
      </c>
      <c r="I29" s="115">
        <v>11.5</v>
      </c>
      <c r="J29" s="115">
        <v>12</v>
      </c>
    </row>
    <row r="30" spans="1:10" ht="12.75">
      <c r="A30" s="16" t="s">
        <v>148</v>
      </c>
      <c r="B30" s="114">
        <v>40830</v>
      </c>
      <c r="C30" s="16" t="s">
        <v>358</v>
      </c>
      <c r="D30" s="16" t="s">
        <v>55</v>
      </c>
      <c r="E30" s="260" t="s">
        <v>454</v>
      </c>
      <c r="F30" s="16" t="s">
        <v>417</v>
      </c>
      <c r="G30" s="16" t="s">
        <v>70</v>
      </c>
      <c r="H30" s="16" t="s">
        <v>93</v>
      </c>
      <c r="I30" s="115">
        <v>10</v>
      </c>
      <c r="J30" s="115">
        <v>12.5</v>
      </c>
    </row>
    <row r="31" spans="1:10" ht="12.75">
      <c r="A31" s="16" t="s">
        <v>148</v>
      </c>
      <c r="B31" s="114">
        <v>40830</v>
      </c>
      <c r="C31" s="16" t="s">
        <v>361</v>
      </c>
      <c r="D31" s="16" t="s">
        <v>68</v>
      </c>
      <c r="E31" s="260" t="s">
        <v>454</v>
      </c>
      <c r="F31" s="16" t="s">
        <v>417</v>
      </c>
      <c r="G31" s="16" t="s">
        <v>70</v>
      </c>
      <c r="H31" s="16" t="s">
        <v>93</v>
      </c>
      <c r="I31" s="115">
        <v>11.5</v>
      </c>
      <c r="J31" s="115">
        <v>14.5</v>
      </c>
    </row>
    <row r="32" spans="1:10" ht="12.75">
      <c r="A32" s="16" t="s">
        <v>148</v>
      </c>
      <c r="B32" s="114">
        <v>40830</v>
      </c>
      <c r="C32" s="16" t="s">
        <v>418</v>
      </c>
      <c r="D32" s="16" t="s">
        <v>68</v>
      </c>
      <c r="E32" s="260" t="s">
        <v>454</v>
      </c>
      <c r="F32" s="16" t="s">
        <v>415</v>
      </c>
      <c r="G32" s="16" t="s">
        <v>70</v>
      </c>
      <c r="H32" s="16" t="s">
        <v>93</v>
      </c>
      <c r="I32" s="115">
        <v>13.5</v>
      </c>
      <c r="J32" s="115">
        <v>13.5</v>
      </c>
    </row>
    <row r="33" spans="1:10" ht="12.75">
      <c r="A33" s="16" t="s">
        <v>148</v>
      </c>
      <c r="B33" s="114">
        <v>40830</v>
      </c>
      <c r="C33" s="16" t="s">
        <v>460</v>
      </c>
      <c r="D33" s="16" t="s">
        <v>462</v>
      </c>
      <c r="E33" s="260" t="s">
        <v>454</v>
      </c>
      <c r="F33" s="16" t="s">
        <v>419</v>
      </c>
      <c r="G33" s="16" t="s">
        <v>70</v>
      </c>
      <c r="H33" s="16" t="s">
        <v>359</v>
      </c>
      <c r="I33" s="115">
        <v>10</v>
      </c>
      <c r="J33" s="115">
        <v>11.5</v>
      </c>
    </row>
    <row r="34" spans="1:10" ht="12.75">
      <c r="A34" s="16" t="s">
        <v>148</v>
      </c>
      <c r="B34" s="114">
        <v>40830</v>
      </c>
      <c r="C34" s="16" t="s">
        <v>460</v>
      </c>
      <c r="D34" s="16" t="s">
        <v>462</v>
      </c>
      <c r="E34" s="260" t="s">
        <v>454</v>
      </c>
      <c r="F34" s="16" t="s">
        <v>420</v>
      </c>
      <c r="G34" s="16" t="s">
        <v>70</v>
      </c>
      <c r="H34" s="16" t="s">
        <v>359</v>
      </c>
      <c r="I34" s="115">
        <v>12</v>
      </c>
      <c r="J34" s="115">
        <v>14</v>
      </c>
    </row>
    <row r="35" spans="1:10" ht="12.75">
      <c r="A35" s="16" t="s">
        <v>148</v>
      </c>
      <c r="B35" s="114">
        <v>40830</v>
      </c>
      <c r="C35" s="16" t="s">
        <v>460</v>
      </c>
      <c r="D35" s="16" t="s">
        <v>462</v>
      </c>
      <c r="E35" s="260" t="s">
        <v>454</v>
      </c>
      <c r="F35" s="16" t="s">
        <v>421</v>
      </c>
      <c r="G35" s="16" t="s">
        <v>70</v>
      </c>
      <c r="H35" s="16" t="s">
        <v>359</v>
      </c>
      <c r="I35" s="115">
        <v>11</v>
      </c>
      <c r="J35" s="115">
        <v>13</v>
      </c>
    </row>
    <row r="36" spans="1:10" ht="12.75">
      <c r="A36" s="16" t="s">
        <v>148</v>
      </c>
      <c r="B36" s="114">
        <v>40830</v>
      </c>
      <c r="C36" s="16" t="s">
        <v>360</v>
      </c>
      <c r="D36" s="16" t="s">
        <v>462</v>
      </c>
      <c r="E36" s="260" t="s">
        <v>454</v>
      </c>
      <c r="F36" s="16" t="s">
        <v>419</v>
      </c>
      <c r="G36" s="16" t="s">
        <v>70</v>
      </c>
      <c r="H36" s="16" t="s">
        <v>93</v>
      </c>
      <c r="I36" s="115">
        <v>9.25</v>
      </c>
      <c r="J36" s="115">
        <v>11.5</v>
      </c>
    </row>
    <row r="37" spans="1:10" ht="12.75">
      <c r="A37" s="16" t="s">
        <v>148</v>
      </c>
      <c r="B37" s="114">
        <v>40830</v>
      </c>
      <c r="C37" s="16" t="s">
        <v>360</v>
      </c>
      <c r="D37" s="16" t="s">
        <v>462</v>
      </c>
      <c r="E37" s="260" t="s">
        <v>454</v>
      </c>
      <c r="F37" s="16" t="s">
        <v>420</v>
      </c>
      <c r="G37" s="16" t="s">
        <v>70</v>
      </c>
      <c r="H37" s="16" t="s">
        <v>93</v>
      </c>
      <c r="I37" s="115">
        <v>12</v>
      </c>
      <c r="J37" s="115">
        <v>14.5</v>
      </c>
    </row>
    <row r="38" spans="1:10" ht="12.75">
      <c r="A38" s="16" t="s">
        <v>148</v>
      </c>
      <c r="B38" s="114">
        <v>40830</v>
      </c>
      <c r="C38" s="16" t="s">
        <v>360</v>
      </c>
      <c r="D38" s="16" t="s">
        <v>462</v>
      </c>
      <c r="E38" s="260" t="s">
        <v>454</v>
      </c>
      <c r="F38" s="16" t="s">
        <v>421</v>
      </c>
      <c r="G38" s="16" t="s">
        <v>70</v>
      </c>
      <c r="H38" s="16" t="s">
        <v>93</v>
      </c>
      <c r="I38" s="115">
        <v>11</v>
      </c>
      <c r="J38" s="115">
        <v>13</v>
      </c>
    </row>
    <row r="39" spans="1:10" ht="12.75">
      <c r="A39" s="16" t="s">
        <v>148</v>
      </c>
      <c r="B39" s="114">
        <v>40830</v>
      </c>
      <c r="C39" s="16" t="s">
        <v>358</v>
      </c>
      <c r="D39" s="16" t="s">
        <v>462</v>
      </c>
      <c r="E39" s="260" t="s">
        <v>454</v>
      </c>
      <c r="F39" s="16" t="s">
        <v>419</v>
      </c>
      <c r="G39" s="16" t="s">
        <v>70</v>
      </c>
      <c r="H39" s="16" t="s">
        <v>359</v>
      </c>
      <c r="I39" s="115">
        <v>10</v>
      </c>
      <c r="J39" s="115">
        <v>12.5</v>
      </c>
    </row>
    <row r="40" spans="1:10" ht="12.75">
      <c r="A40" s="16" t="s">
        <v>148</v>
      </c>
      <c r="B40" s="114">
        <v>40830</v>
      </c>
      <c r="C40" s="16" t="s">
        <v>358</v>
      </c>
      <c r="D40" s="16" t="s">
        <v>462</v>
      </c>
      <c r="E40" s="260" t="s">
        <v>454</v>
      </c>
      <c r="F40" s="16" t="s">
        <v>420</v>
      </c>
      <c r="G40" s="16" t="s">
        <v>70</v>
      </c>
      <c r="H40" s="16" t="s">
        <v>359</v>
      </c>
      <c r="I40" s="115">
        <v>12</v>
      </c>
      <c r="J40" s="115">
        <v>14.5</v>
      </c>
    </row>
    <row r="41" spans="1:10" ht="12.75">
      <c r="A41" s="16" t="s">
        <v>148</v>
      </c>
      <c r="B41" s="114">
        <v>40830</v>
      </c>
      <c r="C41" s="16" t="s">
        <v>358</v>
      </c>
      <c r="D41" s="16" t="s">
        <v>462</v>
      </c>
      <c r="E41" s="260" t="s">
        <v>454</v>
      </c>
      <c r="F41" s="16" t="s">
        <v>421</v>
      </c>
      <c r="G41" s="16" t="s">
        <v>70</v>
      </c>
      <c r="H41" s="16" t="s">
        <v>359</v>
      </c>
      <c r="I41" s="115">
        <v>10.5</v>
      </c>
      <c r="J41" s="115">
        <v>13.5</v>
      </c>
    </row>
    <row r="42" spans="1:10" ht="12.75">
      <c r="A42" s="16" t="s">
        <v>148</v>
      </c>
      <c r="B42" s="114">
        <v>40830</v>
      </c>
      <c r="C42" s="16" t="s">
        <v>358</v>
      </c>
      <c r="D42" s="16" t="s">
        <v>101</v>
      </c>
      <c r="E42" s="260" t="s">
        <v>454</v>
      </c>
      <c r="F42" s="16" t="s">
        <v>422</v>
      </c>
      <c r="G42" s="16" t="s">
        <v>70</v>
      </c>
      <c r="H42" s="16" t="s">
        <v>93</v>
      </c>
      <c r="I42" s="115">
        <v>9</v>
      </c>
      <c r="J42" s="115">
        <v>11.25</v>
      </c>
    </row>
    <row r="43" spans="1:10" ht="12.75">
      <c r="A43" s="16" t="s">
        <v>148</v>
      </c>
      <c r="B43" s="114">
        <v>40830</v>
      </c>
      <c r="C43" s="16" t="s">
        <v>358</v>
      </c>
      <c r="D43" s="16" t="s">
        <v>101</v>
      </c>
      <c r="E43" s="260" t="s">
        <v>454</v>
      </c>
      <c r="F43" s="16" t="s">
        <v>423</v>
      </c>
      <c r="G43" s="16" t="s">
        <v>70</v>
      </c>
      <c r="H43" s="16" t="s">
        <v>93</v>
      </c>
      <c r="I43" s="115">
        <v>10.5</v>
      </c>
      <c r="J43" s="115">
        <v>12.5</v>
      </c>
    </row>
    <row r="44" spans="1:10" ht="12.75">
      <c r="A44" s="16" t="s">
        <v>249</v>
      </c>
      <c r="B44" s="114">
        <v>40830</v>
      </c>
      <c r="C44" s="16" t="s">
        <v>362</v>
      </c>
      <c r="D44" s="16" t="s">
        <v>462</v>
      </c>
      <c r="E44" s="260" t="s">
        <v>454</v>
      </c>
      <c r="F44" s="16" t="s">
        <v>424</v>
      </c>
      <c r="G44" s="16" t="s">
        <v>70</v>
      </c>
      <c r="H44" s="16" t="s">
        <v>93</v>
      </c>
      <c r="I44" s="115">
        <v>8</v>
      </c>
      <c r="J44" s="115">
        <v>8.5</v>
      </c>
    </row>
    <row r="45" spans="1:10" ht="12.75">
      <c r="A45" s="16" t="s">
        <v>249</v>
      </c>
      <c r="B45" s="114">
        <v>40830</v>
      </c>
      <c r="C45" s="16" t="s">
        <v>250</v>
      </c>
      <c r="D45" s="16" t="s">
        <v>462</v>
      </c>
      <c r="E45" s="260" t="s">
        <v>454</v>
      </c>
      <c r="F45" s="16" t="s">
        <v>425</v>
      </c>
      <c r="G45" s="16" t="s">
        <v>70</v>
      </c>
      <c r="H45" s="16" t="s">
        <v>352</v>
      </c>
      <c r="I45" s="115">
        <v>8</v>
      </c>
      <c r="J45" s="115">
        <v>10.5</v>
      </c>
    </row>
    <row r="46" spans="1:10" ht="12.75">
      <c r="A46" s="16" t="s">
        <v>249</v>
      </c>
      <c r="B46" s="114">
        <v>40830</v>
      </c>
      <c r="C46" s="16" t="s">
        <v>250</v>
      </c>
      <c r="D46" s="16" t="s">
        <v>462</v>
      </c>
      <c r="E46" s="260" t="s">
        <v>454</v>
      </c>
      <c r="F46" s="16" t="s">
        <v>424</v>
      </c>
      <c r="G46" s="16" t="s">
        <v>70</v>
      </c>
      <c r="H46" s="16" t="s">
        <v>352</v>
      </c>
      <c r="I46" s="108">
        <v>7</v>
      </c>
      <c r="J46" s="108">
        <v>10.5</v>
      </c>
    </row>
    <row r="47" spans="1:10" ht="12.75">
      <c r="A47" s="16" t="s">
        <v>249</v>
      </c>
      <c r="B47" s="114">
        <v>40830</v>
      </c>
      <c r="C47" s="16" t="s">
        <v>252</v>
      </c>
      <c r="D47" s="16" t="s">
        <v>462</v>
      </c>
      <c r="E47" s="260" t="s">
        <v>454</v>
      </c>
      <c r="F47" s="16" t="s">
        <v>426</v>
      </c>
      <c r="G47" s="16" t="s">
        <v>70</v>
      </c>
      <c r="H47" s="16" t="s">
        <v>352</v>
      </c>
      <c r="I47" s="115">
        <v>9</v>
      </c>
      <c r="J47" s="115">
        <v>13.5</v>
      </c>
    </row>
    <row r="48" spans="1:10" ht="12.75">
      <c r="A48" s="16" t="s">
        <v>459</v>
      </c>
      <c r="B48" s="114">
        <v>40830</v>
      </c>
      <c r="C48" s="16" t="s">
        <v>427</v>
      </c>
      <c r="D48" s="16" t="s">
        <v>55</v>
      </c>
      <c r="E48" s="260" t="s">
        <v>454</v>
      </c>
      <c r="F48" s="260" t="s">
        <v>454</v>
      </c>
      <c r="G48" s="16" t="s">
        <v>70</v>
      </c>
      <c r="H48" s="16" t="s">
        <v>428</v>
      </c>
      <c r="I48" s="115">
        <v>1</v>
      </c>
      <c r="J48" s="115">
        <v>1.2</v>
      </c>
    </row>
    <row r="49" spans="1:10" ht="12.75">
      <c r="A49" s="16" t="s">
        <v>459</v>
      </c>
      <c r="B49" s="114">
        <v>40830</v>
      </c>
      <c r="C49" s="16" t="s">
        <v>429</v>
      </c>
      <c r="D49" s="16" t="s">
        <v>55</v>
      </c>
      <c r="E49" s="260" t="s">
        <v>454</v>
      </c>
      <c r="F49" s="260" t="s">
        <v>454</v>
      </c>
      <c r="G49" s="16" t="s">
        <v>70</v>
      </c>
      <c r="H49" s="16" t="s">
        <v>428</v>
      </c>
      <c r="I49" s="115">
        <v>1.1</v>
      </c>
      <c r="J49" s="115">
        <v>1.3</v>
      </c>
    </row>
    <row r="50" spans="1:10" ht="12.75">
      <c r="A50" s="16" t="s">
        <v>85</v>
      </c>
      <c r="B50" s="114">
        <v>40830</v>
      </c>
      <c r="C50" s="16" t="s">
        <v>461</v>
      </c>
      <c r="D50" s="16" t="s">
        <v>55</v>
      </c>
      <c r="E50" s="260" t="s">
        <v>454</v>
      </c>
      <c r="F50" s="16" t="s">
        <v>430</v>
      </c>
      <c r="G50" s="16" t="s">
        <v>70</v>
      </c>
      <c r="H50" s="16" t="s">
        <v>74</v>
      </c>
      <c r="I50" s="115">
        <v>16.5</v>
      </c>
      <c r="J50" s="115">
        <v>16.5</v>
      </c>
    </row>
    <row r="51" spans="1:10" ht="12.75">
      <c r="A51" s="16" t="s">
        <v>85</v>
      </c>
      <c r="B51" s="114">
        <v>40830</v>
      </c>
      <c r="C51" s="16" t="s">
        <v>431</v>
      </c>
      <c r="D51" s="16" t="s">
        <v>55</v>
      </c>
      <c r="E51" s="260" t="s">
        <v>454</v>
      </c>
      <c r="F51" s="16" t="s">
        <v>430</v>
      </c>
      <c r="G51" s="16" t="s">
        <v>70</v>
      </c>
      <c r="H51" s="16" t="s">
        <v>432</v>
      </c>
      <c r="I51" s="115">
        <v>14</v>
      </c>
      <c r="J51" s="115">
        <v>16.5</v>
      </c>
    </row>
    <row r="52" spans="1:10" ht="12.75">
      <c r="A52" s="247"/>
      <c r="B52" s="248"/>
      <c r="C52" s="247"/>
      <c r="D52" s="247"/>
      <c r="E52" s="247"/>
      <c r="F52" s="247"/>
      <c r="G52" s="247"/>
      <c r="H52" s="247"/>
      <c r="I52" s="249"/>
      <c r="J52" s="249"/>
    </row>
    <row r="53" spans="1:10" ht="12.75">
      <c r="A53" s="247"/>
      <c r="B53" s="248"/>
      <c r="C53" s="247"/>
      <c r="D53" s="247"/>
      <c r="E53" s="247"/>
      <c r="F53" s="247"/>
      <c r="G53" s="247"/>
      <c r="H53" s="247"/>
      <c r="I53" s="249"/>
      <c r="J53" s="249"/>
    </row>
    <row r="54" spans="1:10" ht="12.75">
      <c r="A54" s="247" t="s">
        <v>458</v>
      </c>
      <c r="B54" s="248"/>
      <c r="C54" s="247"/>
      <c r="D54" s="247"/>
      <c r="E54" s="247"/>
      <c r="F54" s="247"/>
      <c r="G54" s="247"/>
      <c r="H54" s="247"/>
      <c r="I54" s="249"/>
      <c r="J54" s="249"/>
    </row>
    <row r="55" spans="1:10" ht="12.75">
      <c r="A55" s="247" t="s">
        <v>457</v>
      </c>
      <c r="B55" s="248"/>
      <c r="C55" s="247"/>
      <c r="D55" s="247"/>
      <c r="E55" s="247"/>
      <c r="F55" s="247"/>
      <c r="G55" s="247"/>
      <c r="H55" s="247"/>
      <c r="I55" s="249"/>
      <c r="J55" s="249"/>
    </row>
  </sheetData>
  <sheetProtection/>
  <mergeCells count="4">
    <mergeCell ref="A3:J3"/>
    <mergeCell ref="A2:J2"/>
    <mergeCell ref="A1:J1"/>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12.xml><?xml version="1.0" encoding="utf-8"?>
<worksheet xmlns="http://schemas.openxmlformats.org/spreadsheetml/2006/main" xmlns:r="http://schemas.openxmlformats.org/officeDocument/2006/relationships">
  <dimension ref="A1:K103"/>
  <sheetViews>
    <sheetView zoomScalePageLayoutView="0" workbookViewId="0" topLeftCell="A1">
      <selection activeCell="M14" sqref="M14"/>
    </sheetView>
  </sheetViews>
  <sheetFormatPr defaultColWidth="11.421875" defaultRowHeight="15"/>
  <cols>
    <col min="1" max="1" width="11.57421875" style="5" customWidth="1"/>
    <col min="2" max="2" width="11.421875" style="5" customWidth="1"/>
    <col min="3" max="3" width="17.7109375" style="5"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2" customWidth="1"/>
    <col min="12" max="16384" width="11.421875" style="5" customWidth="1"/>
  </cols>
  <sheetData>
    <row r="1" spans="1:11" ht="12.75">
      <c r="A1" s="289" t="s">
        <v>236</v>
      </c>
      <c r="B1" s="289"/>
      <c r="C1" s="289"/>
      <c r="D1" s="289"/>
      <c r="E1" s="289"/>
      <c r="F1" s="289"/>
      <c r="G1" s="289"/>
      <c r="H1" s="289"/>
      <c r="I1" s="289"/>
      <c r="J1" s="289"/>
      <c r="K1" s="289"/>
    </row>
    <row r="2" spans="1:11" s="15" customFormat="1" ht="12.75">
      <c r="A2" s="289" t="s">
        <v>166</v>
      </c>
      <c r="B2" s="289"/>
      <c r="C2" s="289"/>
      <c r="D2" s="289"/>
      <c r="E2" s="289"/>
      <c r="F2" s="289"/>
      <c r="G2" s="289"/>
      <c r="H2" s="289"/>
      <c r="I2" s="289"/>
      <c r="J2" s="289"/>
      <c r="K2" s="289"/>
    </row>
    <row r="3" spans="1:11" ht="12.75">
      <c r="A3" s="326" t="s">
        <v>464</v>
      </c>
      <c r="B3" s="326"/>
      <c r="C3" s="326"/>
      <c r="D3" s="326"/>
      <c r="E3" s="326"/>
      <c r="F3" s="326"/>
      <c r="G3" s="326"/>
      <c r="H3" s="326"/>
      <c r="I3" s="326"/>
      <c r="J3" s="326"/>
      <c r="K3" s="36"/>
    </row>
    <row r="4" spans="1:11" ht="12.75">
      <c r="A4" s="325" t="s">
        <v>439</v>
      </c>
      <c r="B4" s="325"/>
      <c r="C4" s="325"/>
      <c r="D4" s="325"/>
      <c r="E4" s="325"/>
      <c r="F4" s="325"/>
      <c r="G4" s="325"/>
      <c r="H4" s="325"/>
      <c r="I4" s="325"/>
      <c r="J4" s="325"/>
      <c r="K4" s="36"/>
    </row>
    <row r="5" spans="1:11" s="15" customFormat="1" ht="12.75">
      <c r="A5" s="45"/>
      <c r="B5" s="45"/>
      <c r="C5" s="45"/>
      <c r="D5" s="45"/>
      <c r="E5" s="45"/>
      <c r="F5" s="45"/>
      <c r="G5" s="45"/>
      <c r="H5" s="45"/>
      <c r="I5" s="45"/>
      <c r="J5" s="45"/>
      <c r="K5" s="36"/>
    </row>
    <row r="6" spans="1:11" ht="25.5">
      <c r="A6" s="81" t="s">
        <v>179</v>
      </c>
      <c r="B6" s="81" t="s">
        <v>180</v>
      </c>
      <c r="C6" s="81" t="s">
        <v>181</v>
      </c>
      <c r="D6" s="81" t="s">
        <v>182</v>
      </c>
      <c r="E6" s="81" t="s">
        <v>183</v>
      </c>
      <c r="F6" s="81" t="s">
        <v>184</v>
      </c>
      <c r="G6" s="81" t="s">
        <v>185</v>
      </c>
      <c r="H6" s="81" t="s">
        <v>186</v>
      </c>
      <c r="I6" s="81" t="s">
        <v>187</v>
      </c>
      <c r="J6" s="83" t="s">
        <v>469</v>
      </c>
      <c r="K6" s="83" t="s">
        <v>468</v>
      </c>
    </row>
    <row r="7" spans="1:11" ht="12.75">
      <c r="A7" s="16" t="s">
        <v>463</v>
      </c>
      <c r="B7" s="114">
        <v>40828</v>
      </c>
      <c r="C7" s="260" t="s">
        <v>454</v>
      </c>
      <c r="D7" s="16" t="s">
        <v>68</v>
      </c>
      <c r="E7" s="260" t="s">
        <v>454</v>
      </c>
      <c r="F7" s="260" t="s">
        <v>454</v>
      </c>
      <c r="G7" s="16" t="s">
        <v>97</v>
      </c>
      <c r="H7" s="260" t="s">
        <v>454</v>
      </c>
      <c r="I7" s="16" t="s">
        <v>433</v>
      </c>
      <c r="J7" s="161">
        <v>165</v>
      </c>
      <c r="K7" s="260" t="s">
        <v>454</v>
      </c>
    </row>
    <row r="8" spans="1:11" ht="12.75">
      <c r="A8" s="16" t="s">
        <v>434</v>
      </c>
      <c r="B8" s="114">
        <v>40828</v>
      </c>
      <c r="C8" s="260" t="s">
        <v>454</v>
      </c>
      <c r="D8" s="16" t="s">
        <v>55</v>
      </c>
      <c r="E8" s="260" t="s">
        <v>454</v>
      </c>
      <c r="F8" s="260" t="s">
        <v>454</v>
      </c>
      <c r="G8" s="16" t="s">
        <v>96</v>
      </c>
      <c r="H8" s="260" t="s">
        <v>454</v>
      </c>
      <c r="I8" s="16" t="s">
        <v>435</v>
      </c>
      <c r="J8" s="161">
        <v>375</v>
      </c>
      <c r="K8" s="260" t="s">
        <v>454</v>
      </c>
    </row>
    <row r="9" spans="1:11" ht="12.75">
      <c r="A9" s="16" t="s">
        <v>434</v>
      </c>
      <c r="B9" s="114">
        <v>40828</v>
      </c>
      <c r="C9" s="260" t="s">
        <v>454</v>
      </c>
      <c r="D9" s="16" t="s">
        <v>55</v>
      </c>
      <c r="E9" s="260" t="s">
        <v>454</v>
      </c>
      <c r="F9" s="260" t="s">
        <v>454</v>
      </c>
      <c r="G9" s="16" t="s">
        <v>97</v>
      </c>
      <c r="H9" s="260" t="s">
        <v>454</v>
      </c>
      <c r="I9" s="16" t="s">
        <v>435</v>
      </c>
      <c r="J9" s="161">
        <v>325</v>
      </c>
      <c r="K9" s="260" t="s">
        <v>454</v>
      </c>
    </row>
    <row r="10" spans="1:11" ht="12.75">
      <c r="A10" s="16" t="s">
        <v>434</v>
      </c>
      <c r="B10" s="114">
        <v>40828</v>
      </c>
      <c r="C10" s="260" t="s">
        <v>454</v>
      </c>
      <c r="D10" s="16" t="s">
        <v>462</v>
      </c>
      <c r="E10" s="260" t="s">
        <v>454</v>
      </c>
      <c r="F10" s="260" t="s">
        <v>454</v>
      </c>
      <c r="G10" s="16" t="s">
        <v>100</v>
      </c>
      <c r="H10" s="260" t="s">
        <v>454</v>
      </c>
      <c r="I10" s="16" t="s">
        <v>435</v>
      </c>
      <c r="J10" s="161">
        <v>350</v>
      </c>
      <c r="K10" s="260" t="s">
        <v>454</v>
      </c>
    </row>
    <row r="11" spans="1:11" ht="12.75">
      <c r="A11" s="16" t="s">
        <v>75</v>
      </c>
      <c r="B11" s="114">
        <v>40828</v>
      </c>
      <c r="C11" s="260" t="s">
        <v>454</v>
      </c>
      <c r="D11" s="16" t="s">
        <v>68</v>
      </c>
      <c r="E11" s="260" t="s">
        <v>454</v>
      </c>
      <c r="F11" s="260" t="s">
        <v>454</v>
      </c>
      <c r="G11" s="16" t="s">
        <v>97</v>
      </c>
      <c r="H11" s="260" t="s">
        <v>454</v>
      </c>
      <c r="I11" s="16" t="s">
        <v>74</v>
      </c>
      <c r="J11" s="161">
        <v>375</v>
      </c>
      <c r="K11" s="260" t="s">
        <v>454</v>
      </c>
    </row>
    <row r="12" spans="1:11" ht="12.75">
      <c r="A12" s="16" t="s">
        <v>75</v>
      </c>
      <c r="B12" s="114">
        <v>40828</v>
      </c>
      <c r="C12" s="260" t="s">
        <v>454</v>
      </c>
      <c r="D12" s="16" t="s">
        <v>68</v>
      </c>
      <c r="E12" s="260" t="s">
        <v>454</v>
      </c>
      <c r="F12" s="260" t="s">
        <v>454</v>
      </c>
      <c r="G12" s="16" t="s">
        <v>98</v>
      </c>
      <c r="H12" s="260" t="s">
        <v>454</v>
      </c>
      <c r="I12" s="16" t="s">
        <v>89</v>
      </c>
      <c r="J12" s="161">
        <v>1040</v>
      </c>
      <c r="K12" s="260" t="s">
        <v>454</v>
      </c>
    </row>
    <row r="13" spans="1:11" ht="12.75">
      <c r="A13" s="16" t="s">
        <v>75</v>
      </c>
      <c r="B13" s="114">
        <v>40828</v>
      </c>
      <c r="C13" s="260" t="s">
        <v>454</v>
      </c>
      <c r="D13" s="16" t="s">
        <v>455</v>
      </c>
      <c r="E13" s="260" t="s">
        <v>454</v>
      </c>
      <c r="F13" s="260" t="s">
        <v>454</v>
      </c>
      <c r="G13" s="16" t="s">
        <v>95</v>
      </c>
      <c r="H13" s="260" t="s">
        <v>454</v>
      </c>
      <c r="I13" s="16" t="s">
        <v>89</v>
      </c>
      <c r="J13" s="161">
        <v>1200</v>
      </c>
      <c r="K13" s="260" t="s">
        <v>454</v>
      </c>
    </row>
    <row r="14" spans="1:11" ht="12.75">
      <c r="A14" s="16" t="s">
        <v>364</v>
      </c>
      <c r="B14" s="114">
        <v>40828</v>
      </c>
      <c r="C14" s="260" t="s">
        <v>454</v>
      </c>
      <c r="D14" s="16" t="s">
        <v>82</v>
      </c>
      <c r="E14" s="260" t="s">
        <v>454</v>
      </c>
      <c r="F14" s="260" t="s">
        <v>454</v>
      </c>
      <c r="G14" s="16" t="s">
        <v>99</v>
      </c>
      <c r="H14" s="260" t="s">
        <v>454</v>
      </c>
      <c r="I14" s="16" t="s">
        <v>365</v>
      </c>
      <c r="J14" s="161">
        <v>1600</v>
      </c>
      <c r="K14" s="260" t="s">
        <v>454</v>
      </c>
    </row>
    <row r="15" spans="1:11" ht="12.75">
      <c r="A15" s="16" t="s">
        <v>241</v>
      </c>
      <c r="B15" s="114">
        <v>40828</v>
      </c>
      <c r="C15" s="260" t="s">
        <v>454</v>
      </c>
      <c r="D15" s="16" t="s">
        <v>82</v>
      </c>
      <c r="E15" s="260" t="s">
        <v>454</v>
      </c>
      <c r="F15" s="260" t="s">
        <v>454</v>
      </c>
      <c r="G15" s="16" t="s">
        <v>98</v>
      </c>
      <c r="H15" s="260" t="s">
        <v>454</v>
      </c>
      <c r="I15" s="16" t="s">
        <v>79</v>
      </c>
      <c r="J15" s="161">
        <v>1200</v>
      </c>
      <c r="K15" s="260" t="s">
        <v>454</v>
      </c>
    </row>
    <row r="16" spans="1:11" ht="12.75">
      <c r="A16" s="16" t="s">
        <v>241</v>
      </c>
      <c r="B16" s="114">
        <v>40828</v>
      </c>
      <c r="C16" s="260" t="s">
        <v>454</v>
      </c>
      <c r="D16" s="16" t="s">
        <v>462</v>
      </c>
      <c r="E16" s="260" t="s">
        <v>454</v>
      </c>
      <c r="F16" s="260" t="s">
        <v>454</v>
      </c>
      <c r="G16" s="16" t="s">
        <v>99</v>
      </c>
      <c r="H16" s="260" t="s">
        <v>454</v>
      </c>
      <c r="I16" s="16" t="s">
        <v>93</v>
      </c>
      <c r="J16" s="161">
        <v>1300</v>
      </c>
      <c r="K16" s="260" t="s">
        <v>454</v>
      </c>
    </row>
    <row r="17" spans="1:11" ht="12.75">
      <c r="A17" s="16" t="s">
        <v>241</v>
      </c>
      <c r="B17" s="114">
        <v>40828</v>
      </c>
      <c r="C17" s="260" t="s">
        <v>454</v>
      </c>
      <c r="D17" s="16" t="s">
        <v>462</v>
      </c>
      <c r="E17" s="260" t="s">
        <v>454</v>
      </c>
      <c r="F17" s="260" t="s">
        <v>454</v>
      </c>
      <c r="G17" s="16" t="s">
        <v>96</v>
      </c>
      <c r="H17" s="260" t="s">
        <v>454</v>
      </c>
      <c r="I17" s="16" t="s">
        <v>93</v>
      </c>
      <c r="J17" s="161">
        <v>1450</v>
      </c>
      <c r="K17" s="260" t="s">
        <v>454</v>
      </c>
    </row>
    <row r="18" spans="1:11" ht="12.75">
      <c r="A18" s="16" t="s">
        <v>241</v>
      </c>
      <c r="B18" s="114">
        <v>40828</v>
      </c>
      <c r="C18" s="260" t="s">
        <v>454</v>
      </c>
      <c r="D18" s="16" t="s">
        <v>462</v>
      </c>
      <c r="E18" s="260" t="s">
        <v>454</v>
      </c>
      <c r="F18" s="260" t="s">
        <v>454</v>
      </c>
      <c r="G18" s="16" t="s">
        <v>97</v>
      </c>
      <c r="H18" s="260" t="s">
        <v>454</v>
      </c>
      <c r="I18" s="16" t="s">
        <v>93</v>
      </c>
      <c r="J18" s="161">
        <v>1050</v>
      </c>
      <c r="K18" s="260" t="s">
        <v>454</v>
      </c>
    </row>
    <row r="19" spans="1:11" ht="12.75">
      <c r="A19" s="16" t="s">
        <v>241</v>
      </c>
      <c r="B19" s="114">
        <v>40828</v>
      </c>
      <c r="C19" s="260" t="s">
        <v>454</v>
      </c>
      <c r="D19" s="16" t="s">
        <v>101</v>
      </c>
      <c r="E19" s="260" t="s">
        <v>454</v>
      </c>
      <c r="F19" s="260" t="s">
        <v>454</v>
      </c>
      <c r="G19" s="16" t="s">
        <v>98</v>
      </c>
      <c r="H19" s="260" t="s">
        <v>454</v>
      </c>
      <c r="I19" s="16" t="s">
        <v>93</v>
      </c>
      <c r="J19" s="161">
        <v>1100</v>
      </c>
      <c r="K19" s="260" t="s">
        <v>454</v>
      </c>
    </row>
    <row r="20" spans="1:11" ht="12.75">
      <c r="A20" s="16" t="s">
        <v>90</v>
      </c>
      <c r="B20" s="114">
        <v>40828</v>
      </c>
      <c r="C20" s="16" t="s">
        <v>354</v>
      </c>
      <c r="D20" s="16" t="s">
        <v>88</v>
      </c>
      <c r="E20" s="260" t="s">
        <v>454</v>
      </c>
      <c r="F20" s="260" t="s">
        <v>454</v>
      </c>
      <c r="G20" s="16" t="s">
        <v>98</v>
      </c>
      <c r="H20" s="260" t="s">
        <v>454</v>
      </c>
      <c r="I20" s="16" t="s">
        <v>89</v>
      </c>
      <c r="J20" s="161">
        <v>825</v>
      </c>
      <c r="K20" s="260" t="s">
        <v>454</v>
      </c>
    </row>
    <row r="21" spans="1:11" ht="12.75">
      <c r="A21" s="16" t="s">
        <v>90</v>
      </c>
      <c r="B21" s="114">
        <v>40828</v>
      </c>
      <c r="C21" s="16" t="s">
        <v>272</v>
      </c>
      <c r="D21" s="16" t="s">
        <v>88</v>
      </c>
      <c r="E21" s="260" t="s">
        <v>454</v>
      </c>
      <c r="F21" s="260" t="s">
        <v>454</v>
      </c>
      <c r="G21" s="16" t="s">
        <v>98</v>
      </c>
      <c r="H21" s="260" t="s">
        <v>454</v>
      </c>
      <c r="I21" s="16" t="s">
        <v>89</v>
      </c>
      <c r="J21" s="161">
        <v>1100</v>
      </c>
      <c r="K21" s="260" t="s">
        <v>454</v>
      </c>
    </row>
    <row r="22" spans="1:11" ht="12.75">
      <c r="A22" s="16" t="s">
        <v>90</v>
      </c>
      <c r="B22" s="114">
        <v>40828</v>
      </c>
      <c r="C22" s="260" t="s">
        <v>454</v>
      </c>
      <c r="D22" s="16" t="s">
        <v>88</v>
      </c>
      <c r="E22" s="260" t="s">
        <v>454</v>
      </c>
      <c r="F22" s="260" t="s">
        <v>454</v>
      </c>
      <c r="G22" s="16" t="s">
        <v>98</v>
      </c>
      <c r="H22" s="260" t="s">
        <v>454</v>
      </c>
      <c r="I22" s="16" t="s">
        <v>89</v>
      </c>
      <c r="J22" s="161">
        <v>1100</v>
      </c>
      <c r="K22" s="260" t="s">
        <v>454</v>
      </c>
    </row>
    <row r="23" spans="1:11" ht="12.75">
      <c r="A23" s="16" t="s">
        <v>90</v>
      </c>
      <c r="B23" s="114">
        <v>40828</v>
      </c>
      <c r="C23" s="260" t="s">
        <v>454</v>
      </c>
      <c r="D23" s="16" t="s">
        <v>101</v>
      </c>
      <c r="E23" s="260" t="s">
        <v>454</v>
      </c>
      <c r="F23" s="260" t="s">
        <v>454</v>
      </c>
      <c r="G23" s="16" t="s">
        <v>98</v>
      </c>
      <c r="H23" s="260" t="s">
        <v>454</v>
      </c>
      <c r="I23" s="16" t="s">
        <v>89</v>
      </c>
      <c r="J23" s="161">
        <v>825</v>
      </c>
      <c r="K23" s="260" t="s">
        <v>454</v>
      </c>
    </row>
    <row r="24" spans="1:11" ht="12.75">
      <c r="A24" s="16" t="s">
        <v>280</v>
      </c>
      <c r="B24" s="114">
        <v>40828</v>
      </c>
      <c r="C24" s="260" t="s">
        <v>454</v>
      </c>
      <c r="D24" s="16" t="s">
        <v>55</v>
      </c>
      <c r="E24" s="260" t="s">
        <v>454</v>
      </c>
      <c r="F24" s="260" t="s">
        <v>454</v>
      </c>
      <c r="G24" s="16" t="s">
        <v>95</v>
      </c>
      <c r="H24" s="260" t="s">
        <v>454</v>
      </c>
      <c r="I24" s="16" t="s">
        <v>94</v>
      </c>
      <c r="J24" s="161">
        <v>500</v>
      </c>
      <c r="K24" s="260" t="s">
        <v>454</v>
      </c>
    </row>
    <row r="25" spans="1:11" ht="12.75">
      <c r="A25" s="16" t="s">
        <v>280</v>
      </c>
      <c r="B25" s="114">
        <v>40828</v>
      </c>
      <c r="C25" s="260" t="s">
        <v>454</v>
      </c>
      <c r="D25" s="16" t="s">
        <v>55</v>
      </c>
      <c r="E25" s="260" t="s">
        <v>454</v>
      </c>
      <c r="F25" s="260" t="s">
        <v>454</v>
      </c>
      <c r="G25" s="16" t="s">
        <v>96</v>
      </c>
      <c r="H25" s="260" t="s">
        <v>454</v>
      </c>
      <c r="I25" s="16" t="s">
        <v>94</v>
      </c>
      <c r="J25" s="161">
        <v>655</v>
      </c>
      <c r="K25" s="260" t="s">
        <v>454</v>
      </c>
    </row>
    <row r="26" spans="1:11" ht="12.75">
      <c r="A26" s="16" t="s">
        <v>280</v>
      </c>
      <c r="B26" s="114">
        <v>40828</v>
      </c>
      <c r="C26" s="260" t="s">
        <v>454</v>
      </c>
      <c r="D26" s="16" t="s">
        <v>55</v>
      </c>
      <c r="E26" s="260" t="s">
        <v>454</v>
      </c>
      <c r="F26" s="260" t="s">
        <v>454</v>
      </c>
      <c r="G26" s="16" t="s">
        <v>97</v>
      </c>
      <c r="H26" s="260" t="s">
        <v>454</v>
      </c>
      <c r="I26" s="16" t="s">
        <v>94</v>
      </c>
      <c r="J26" s="161">
        <v>425</v>
      </c>
      <c r="K26" s="260" t="s">
        <v>454</v>
      </c>
    </row>
    <row r="27" spans="1:11" ht="12.75">
      <c r="A27" s="16" t="s">
        <v>280</v>
      </c>
      <c r="B27" s="114">
        <v>40828</v>
      </c>
      <c r="C27" s="16" t="s">
        <v>436</v>
      </c>
      <c r="D27" s="16" t="s">
        <v>55</v>
      </c>
      <c r="E27" s="260" t="s">
        <v>454</v>
      </c>
      <c r="F27" s="260" t="s">
        <v>454</v>
      </c>
      <c r="G27" s="16" t="s">
        <v>98</v>
      </c>
      <c r="H27" s="260" t="s">
        <v>454</v>
      </c>
      <c r="I27" s="16" t="s">
        <v>103</v>
      </c>
      <c r="J27" s="161">
        <v>350</v>
      </c>
      <c r="K27" s="260" t="s">
        <v>454</v>
      </c>
    </row>
    <row r="28" spans="1:11" ht="12.75">
      <c r="A28" s="16" t="s">
        <v>78</v>
      </c>
      <c r="B28" s="114">
        <v>40828</v>
      </c>
      <c r="C28" s="16" t="s">
        <v>91</v>
      </c>
      <c r="D28" s="16" t="s">
        <v>55</v>
      </c>
      <c r="E28" s="260" t="s">
        <v>454</v>
      </c>
      <c r="F28" s="260" t="s">
        <v>454</v>
      </c>
      <c r="G28" s="16" t="s">
        <v>98</v>
      </c>
      <c r="H28" s="260" t="s">
        <v>454</v>
      </c>
      <c r="I28" s="16" t="s">
        <v>79</v>
      </c>
      <c r="J28" s="161">
        <v>825</v>
      </c>
      <c r="K28" s="260" t="s">
        <v>454</v>
      </c>
    </row>
    <row r="29" spans="1:11" ht="12.75">
      <c r="A29" s="16" t="s">
        <v>78</v>
      </c>
      <c r="B29" s="114">
        <v>40828</v>
      </c>
      <c r="C29" s="16" t="s">
        <v>86</v>
      </c>
      <c r="D29" s="16" t="s">
        <v>68</v>
      </c>
      <c r="E29" s="260" t="s">
        <v>454</v>
      </c>
      <c r="F29" s="260" t="s">
        <v>454</v>
      </c>
      <c r="G29" s="16" t="s">
        <v>98</v>
      </c>
      <c r="H29" s="260" t="s">
        <v>454</v>
      </c>
      <c r="I29" s="16" t="s">
        <v>92</v>
      </c>
      <c r="J29" s="161">
        <v>500</v>
      </c>
      <c r="K29" s="260" t="s">
        <v>454</v>
      </c>
    </row>
    <row r="30" spans="1:11" ht="12.75">
      <c r="A30" s="16" t="s">
        <v>78</v>
      </c>
      <c r="B30" s="114">
        <v>40828</v>
      </c>
      <c r="C30" s="16" t="s">
        <v>91</v>
      </c>
      <c r="D30" s="16" t="s">
        <v>455</v>
      </c>
      <c r="E30" s="260" t="s">
        <v>454</v>
      </c>
      <c r="F30" s="260" t="s">
        <v>454</v>
      </c>
      <c r="G30" s="16" t="s">
        <v>99</v>
      </c>
      <c r="H30" s="260" t="s">
        <v>454</v>
      </c>
      <c r="I30" s="16" t="s">
        <v>92</v>
      </c>
      <c r="J30" s="161">
        <v>950</v>
      </c>
      <c r="K30" s="260" t="s">
        <v>454</v>
      </c>
    </row>
    <row r="31" spans="1:11" ht="12.75">
      <c r="A31" s="16" t="s">
        <v>78</v>
      </c>
      <c r="B31" s="114">
        <v>40828</v>
      </c>
      <c r="C31" s="16" t="s">
        <v>91</v>
      </c>
      <c r="D31" s="16" t="s">
        <v>455</v>
      </c>
      <c r="E31" s="260" t="s">
        <v>454</v>
      </c>
      <c r="F31" s="260" t="s">
        <v>454</v>
      </c>
      <c r="G31" s="16" t="s">
        <v>98</v>
      </c>
      <c r="H31" s="260" t="s">
        <v>454</v>
      </c>
      <c r="I31" s="16" t="s">
        <v>92</v>
      </c>
      <c r="J31" s="161">
        <v>900</v>
      </c>
      <c r="K31" s="260" t="s">
        <v>454</v>
      </c>
    </row>
    <row r="32" spans="1:11" ht="12.75">
      <c r="A32" s="16" t="s">
        <v>78</v>
      </c>
      <c r="B32" s="114">
        <v>40828</v>
      </c>
      <c r="C32" s="16" t="s">
        <v>253</v>
      </c>
      <c r="D32" s="16" t="s">
        <v>462</v>
      </c>
      <c r="E32" s="260" t="s">
        <v>454</v>
      </c>
      <c r="F32" s="260" t="s">
        <v>454</v>
      </c>
      <c r="G32" s="16" t="s">
        <v>95</v>
      </c>
      <c r="H32" s="260" t="s">
        <v>454</v>
      </c>
      <c r="I32" s="16" t="s">
        <v>395</v>
      </c>
      <c r="J32" s="161">
        <v>1800</v>
      </c>
      <c r="K32" s="260" t="s">
        <v>454</v>
      </c>
    </row>
    <row r="33" spans="1:11" ht="12.75">
      <c r="A33" s="16" t="s">
        <v>78</v>
      </c>
      <c r="B33" s="114">
        <v>40828</v>
      </c>
      <c r="C33" s="16" t="s">
        <v>253</v>
      </c>
      <c r="D33" s="16" t="s">
        <v>462</v>
      </c>
      <c r="E33" s="260" t="s">
        <v>454</v>
      </c>
      <c r="F33" s="260" t="s">
        <v>454</v>
      </c>
      <c r="G33" s="16" t="s">
        <v>96</v>
      </c>
      <c r="H33" s="260" t="s">
        <v>454</v>
      </c>
      <c r="I33" s="16" t="s">
        <v>395</v>
      </c>
      <c r="J33" s="161">
        <v>1925</v>
      </c>
      <c r="K33" s="260" t="s">
        <v>454</v>
      </c>
    </row>
    <row r="34" spans="1:11" ht="12.75">
      <c r="A34" s="16" t="s">
        <v>78</v>
      </c>
      <c r="B34" s="114">
        <v>40828</v>
      </c>
      <c r="C34" s="16" t="s">
        <v>86</v>
      </c>
      <c r="D34" s="16" t="s">
        <v>462</v>
      </c>
      <c r="E34" s="260" t="s">
        <v>454</v>
      </c>
      <c r="F34" s="260" t="s">
        <v>454</v>
      </c>
      <c r="G34" s="16" t="s">
        <v>98</v>
      </c>
      <c r="H34" s="260" t="s">
        <v>454</v>
      </c>
      <c r="I34" s="16" t="s">
        <v>92</v>
      </c>
      <c r="J34" s="161">
        <v>500</v>
      </c>
      <c r="K34" s="260" t="s">
        <v>454</v>
      </c>
    </row>
    <row r="35" spans="1:11" ht="12.75">
      <c r="A35" s="16" t="s">
        <v>148</v>
      </c>
      <c r="B35" s="114">
        <v>40828</v>
      </c>
      <c r="C35" s="260" t="s">
        <v>454</v>
      </c>
      <c r="D35" s="16" t="s">
        <v>82</v>
      </c>
      <c r="E35" s="260" t="s">
        <v>454</v>
      </c>
      <c r="F35" s="260" t="s">
        <v>454</v>
      </c>
      <c r="G35" s="16" t="s">
        <v>98</v>
      </c>
      <c r="H35" s="260" t="s">
        <v>454</v>
      </c>
      <c r="I35" s="16" t="s">
        <v>93</v>
      </c>
      <c r="J35" s="161">
        <v>1100</v>
      </c>
      <c r="K35" s="260" t="s">
        <v>454</v>
      </c>
    </row>
    <row r="36" spans="1:11" ht="12.75">
      <c r="A36" s="16" t="s">
        <v>148</v>
      </c>
      <c r="B36" s="114">
        <v>40828</v>
      </c>
      <c r="C36" s="260" t="s">
        <v>454</v>
      </c>
      <c r="D36" s="16" t="s">
        <v>55</v>
      </c>
      <c r="E36" s="260" t="s">
        <v>454</v>
      </c>
      <c r="F36" s="260" t="s">
        <v>454</v>
      </c>
      <c r="G36" s="16" t="s">
        <v>96</v>
      </c>
      <c r="H36" s="260" t="s">
        <v>454</v>
      </c>
      <c r="I36" s="16" t="s">
        <v>79</v>
      </c>
      <c r="J36" s="161">
        <v>1225</v>
      </c>
      <c r="K36" s="260" t="s">
        <v>454</v>
      </c>
    </row>
    <row r="37" spans="1:11" ht="12.75">
      <c r="A37" s="16" t="s">
        <v>148</v>
      </c>
      <c r="B37" s="114">
        <v>40828</v>
      </c>
      <c r="C37" s="260" t="s">
        <v>454</v>
      </c>
      <c r="D37" s="16" t="s">
        <v>68</v>
      </c>
      <c r="E37" s="260" t="s">
        <v>454</v>
      </c>
      <c r="F37" s="260" t="s">
        <v>454</v>
      </c>
      <c r="G37" s="16" t="s">
        <v>98</v>
      </c>
      <c r="H37" s="260" t="s">
        <v>454</v>
      </c>
      <c r="I37" s="16" t="s">
        <v>93</v>
      </c>
      <c r="J37" s="161">
        <v>1300</v>
      </c>
      <c r="K37" s="260" t="s">
        <v>454</v>
      </c>
    </row>
    <row r="38" spans="1:11" ht="12.75">
      <c r="A38" s="16" t="s">
        <v>148</v>
      </c>
      <c r="B38" s="114">
        <v>40828</v>
      </c>
      <c r="C38" s="260" t="s">
        <v>454</v>
      </c>
      <c r="D38" s="16" t="s">
        <v>462</v>
      </c>
      <c r="E38" s="260" t="s">
        <v>454</v>
      </c>
      <c r="F38" s="260" t="s">
        <v>454</v>
      </c>
      <c r="G38" s="16" t="s">
        <v>95</v>
      </c>
      <c r="H38" s="260" t="s">
        <v>454</v>
      </c>
      <c r="I38" s="16" t="s">
        <v>93</v>
      </c>
      <c r="J38" s="161">
        <v>1300</v>
      </c>
      <c r="K38" s="260" t="s">
        <v>454</v>
      </c>
    </row>
    <row r="39" spans="1:11" ht="12.75">
      <c r="A39" s="16" t="s">
        <v>148</v>
      </c>
      <c r="B39" s="114">
        <v>40828</v>
      </c>
      <c r="C39" s="260" t="s">
        <v>454</v>
      </c>
      <c r="D39" s="16" t="s">
        <v>462</v>
      </c>
      <c r="E39" s="260" t="s">
        <v>454</v>
      </c>
      <c r="F39" s="260" t="s">
        <v>454</v>
      </c>
      <c r="G39" s="16" t="s">
        <v>99</v>
      </c>
      <c r="H39" s="260" t="s">
        <v>454</v>
      </c>
      <c r="I39" s="16" t="s">
        <v>93</v>
      </c>
      <c r="J39" s="161">
        <v>1200</v>
      </c>
      <c r="K39" s="260" t="s">
        <v>454</v>
      </c>
    </row>
    <row r="40" spans="1:11" ht="12.75">
      <c r="A40" s="16" t="s">
        <v>148</v>
      </c>
      <c r="B40" s="114">
        <v>40828</v>
      </c>
      <c r="C40" s="260" t="s">
        <v>454</v>
      </c>
      <c r="D40" s="16" t="s">
        <v>462</v>
      </c>
      <c r="E40" s="260" t="s">
        <v>454</v>
      </c>
      <c r="F40" s="260" t="s">
        <v>454</v>
      </c>
      <c r="G40" s="16" t="s">
        <v>96</v>
      </c>
      <c r="H40" s="260" t="s">
        <v>454</v>
      </c>
      <c r="I40" s="16" t="s">
        <v>93</v>
      </c>
      <c r="J40" s="161">
        <v>1225</v>
      </c>
      <c r="K40" s="260" t="s">
        <v>454</v>
      </c>
    </row>
    <row r="41" spans="1:11" ht="12.75">
      <c r="A41" s="16" t="s">
        <v>148</v>
      </c>
      <c r="B41" s="114">
        <v>40828</v>
      </c>
      <c r="C41" s="260" t="s">
        <v>454</v>
      </c>
      <c r="D41" s="16" t="s">
        <v>462</v>
      </c>
      <c r="E41" s="260" t="s">
        <v>454</v>
      </c>
      <c r="F41" s="260" t="s">
        <v>454</v>
      </c>
      <c r="G41" s="16" t="s">
        <v>97</v>
      </c>
      <c r="H41" s="260" t="s">
        <v>454</v>
      </c>
      <c r="I41" s="16" t="s">
        <v>93</v>
      </c>
      <c r="J41" s="161">
        <v>1200</v>
      </c>
      <c r="K41" s="260" t="s">
        <v>454</v>
      </c>
    </row>
    <row r="42" spans="1:11" ht="12.75">
      <c r="A42" s="16" t="s">
        <v>148</v>
      </c>
      <c r="B42" s="114">
        <v>40828</v>
      </c>
      <c r="C42" s="260" t="s">
        <v>454</v>
      </c>
      <c r="D42" s="16" t="s">
        <v>462</v>
      </c>
      <c r="E42" s="260" t="s">
        <v>454</v>
      </c>
      <c r="F42" s="260" t="s">
        <v>454</v>
      </c>
      <c r="G42" s="16" t="s">
        <v>100</v>
      </c>
      <c r="H42" s="260" t="s">
        <v>454</v>
      </c>
      <c r="I42" s="16" t="s">
        <v>93</v>
      </c>
      <c r="J42" s="161">
        <v>1200</v>
      </c>
      <c r="K42" s="260" t="s">
        <v>454</v>
      </c>
    </row>
    <row r="43" spans="1:11" ht="12.75">
      <c r="A43" s="16" t="s">
        <v>148</v>
      </c>
      <c r="B43" s="114">
        <v>40828</v>
      </c>
      <c r="C43" s="260" t="s">
        <v>454</v>
      </c>
      <c r="D43" s="16" t="s">
        <v>462</v>
      </c>
      <c r="E43" s="260" t="s">
        <v>454</v>
      </c>
      <c r="F43" s="260" t="s">
        <v>454</v>
      </c>
      <c r="G43" s="16" t="s">
        <v>437</v>
      </c>
      <c r="H43" s="260" t="s">
        <v>454</v>
      </c>
      <c r="I43" s="16" t="s">
        <v>93</v>
      </c>
      <c r="J43" s="161">
        <v>1350</v>
      </c>
      <c r="K43" s="260" t="s">
        <v>454</v>
      </c>
    </row>
    <row r="44" spans="1:11" ht="12.75">
      <c r="A44" s="16" t="s">
        <v>148</v>
      </c>
      <c r="B44" s="114">
        <v>40828</v>
      </c>
      <c r="C44" s="260" t="s">
        <v>454</v>
      </c>
      <c r="D44" s="16" t="s">
        <v>101</v>
      </c>
      <c r="E44" s="260" t="s">
        <v>454</v>
      </c>
      <c r="F44" s="260" t="s">
        <v>454</v>
      </c>
      <c r="G44" s="16" t="s">
        <v>98</v>
      </c>
      <c r="H44" s="260" t="s">
        <v>454</v>
      </c>
      <c r="I44" s="16" t="s">
        <v>93</v>
      </c>
      <c r="J44" s="161">
        <v>1250</v>
      </c>
      <c r="K44" s="260" t="s">
        <v>454</v>
      </c>
    </row>
    <row r="45" spans="1:11" ht="12.75">
      <c r="A45" s="16" t="s">
        <v>102</v>
      </c>
      <c r="B45" s="114">
        <v>40828</v>
      </c>
      <c r="C45" s="260" t="s">
        <v>454</v>
      </c>
      <c r="D45" s="16" t="s">
        <v>462</v>
      </c>
      <c r="E45" s="260" t="s">
        <v>454</v>
      </c>
      <c r="F45" s="260" t="s">
        <v>454</v>
      </c>
      <c r="G45" s="16" t="s">
        <v>95</v>
      </c>
      <c r="H45" s="260" t="s">
        <v>454</v>
      </c>
      <c r="I45" s="16" t="s">
        <v>103</v>
      </c>
      <c r="J45" s="161">
        <v>900</v>
      </c>
      <c r="K45" s="260" t="s">
        <v>454</v>
      </c>
    </row>
    <row r="46" spans="1:11" ht="12.75">
      <c r="A46" s="16" t="s">
        <v>102</v>
      </c>
      <c r="B46" s="114">
        <v>40828</v>
      </c>
      <c r="C46" s="260" t="s">
        <v>454</v>
      </c>
      <c r="D46" s="16" t="s">
        <v>462</v>
      </c>
      <c r="E46" s="260" t="s">
        <v>454</v>
      </c>
      <c r="F46" s="260" t="s">
        <v>454</v>
      </c>
      <c r="G46" s="16" t="s">
        <v>96</v>
      </c>
      <c r="H46" s="260" t="s">
        <v>454</v>
      </c>
      <c r="I46" s="16" t="s">
        <v>103</v>
      </c>
      <c r="J46" s="161">
        <v>875</v>
      </c>
      <c r="K46" s="260" t="s">
        <v>454</v>
      </c>
    </row>
    <row r="47" spans="1:11" ht="12.75">
      <c r="A47" s="16" t="s">
        <v>102</v>
      </c>
      <c r="B47" s="114">
        <v>40828</v>
      </c>
      <c r="C47" s="260" t="s">
        <v>454</v>
      </c>
      <c r="D47" s="16" t="s">
        <v>462</v>
      </c>
      <c r="E47" s="260" t="s">
        <v>454</v>
      </c>
      <c r="F47" s="260" t="s">
        <v>454</v>
      </c>
      <c r="G47" s="16" t="s">
        <v>437</v>
      </c>
      <c r="H47" s="260" t="s">
        <v>454</v>
      </c>
      <c r="I47" s="16" t="s">
        <v>103</v>
      </c>
      <c r="J47" s="161">
        <v>1050</v>
      </c>
      <c r="K47" s="260" t="s">
        <v>454</v>
      </c>
    </row>
    <row r="48" spans="1:11" ht="12.75">
      <c r="A48" s="16" t="s">
        <v>279</v>
      </c>
      <c r="B48" s="114">
        <v>40828</v>
      </c>
      <c r="C48" s="260" t="s">
        <v>454</v>
      </c>
      <c r="D48" s="16" t="s">
        <v>55</v>
      </c>
      <c r="E48" s="260" t="s">
        <v>454</v>
      </c>
      <c r="F48" s="260" t="s">
        <v>454</v>
      </c>
      <c r="G48" s="16" t="s">
        <v>96</v>
      </c>
      <c r="H48" s="260" t="s">
        <v>454</v>
      </c>
      <c r="I48" s="16" t="s">
        <v>84</v>
      </c>
      <c r="J48" s="161">
        <v>775</v>
      </c>
      <c r="K48" s="260" t="s">
        <v>454</v>
      </c>
    </row>
    <row r="49" spans="1:11" ht="12.75">
      <c r="A49" s="16" t="s">
        <v>279</v>
      </c>
      <c r="B49" s="114">
        <v>40828</v>
      </c>
      <c r="C49" s="260" t="s">
        <v>454</v>
      </c>
      <c r="D49" s="16" t="s">
        <v>55</v>
      </c>
      <c r="E49" s="260" t="s">
        <v>454</v>
      </c>
      <c r="F49" s="260" t="s">
        <v>454</v>
      </c>
      <c r="G49" s="16" t="s">
        <v>437</v>
      </c>
      <c r="H49" s="260" t="s">
        <v>454</v>
      </c>
      <c r="I49" s="16" t="s">
        <v>84</v>
      </c>
      <c r="J49" s="161">
        <v>1000</v>
      </c>
      <c r="K49" s="260" t="s">
        <v>454</v>
      </c>
    </row>
    <row r="50" spans="1:11" ht="12.75">
      <c r="A50" s="16" t="s">
        <v>279</v>
      </c>
      <c r="B50" s="114">
        <v>40828</v>
      </c>
      <c r="C50" s="260" t="s">
        <v>454</v>
      </c>
      <c r="D50" s="16" t="s">
        <v>462</v>
      </c>
      <c r="E50" s="260" t="s">
        <v>454</v>
      </c>
      <c r="F50" s="260" t="s">
        <v>454</v>
      </c>
      <c r="G50" s="16" t="s">
        <v>100</v>
      </c>
      <c r="H50" s="260" t="s">
        <v>454</v>
      </c>
      <c r="I50" s="16" t="s">
        <v>103</v>
      </c>
      <c r="J50" s="161">
        <v>900</v>
      </c>
      <c r="K50" s="260" t="s">
        <v>454</v>
      </c>
    </row>
    <row r="51" spans="1:11" ht="12.75">
      <c r="A51" s="16" t="s">
        <v>249</v>
      </c>
      <c r="B51" s="114">
        <v>40828</v>
      </c>
      <c r="C51" s="16" t="s">
        <v>250</v>
      </c>
      <c r="D51" s="16" t="s">
        <v>462</v>
      </c>
      <c r="E51" s="260" t="s">
        <v>454</v>
      </c>
      <c r="F51" s="260" t="s">
        <v>454</v>
      </c>
      <c r="G51" s="16" t="s">
        <v>95</v>
      </c>
      <c r="H51" s="260" t="s">
        <v>454</v>
      </c>
      <c r="I51" s="16" t="s">
        <v>93</v>
      </c>
      <c r="J51" s="161">
        <v>1100</v>
      </c>
      <c r="K51" s="260" t="s">
        <v>454</v>
      </c>
    </row>
    <row r="52" spans="1:11" ht="12.75">
      <c r="A52" s="16" t="s">
        <v>249</v>
      </c>
      <c r="B52" s="114">
        <v>40828</v>
      </c>
      <c r="C52" s="16" t="s">
        <v>252</v>
      </c>
      <c r="D52" s="16" t="s">
        <v>462</v>
      </c>
      <c r="E52" s="260" t="s">
        <v>454</v>
      </c>
      <c r="F52" s="260" t="s">
        <v>454</v>
      </c>
      <c r="G52" s="16" t="s">
        <v>95</v>
      </c>
      <c r="H52" s="260" t="s">
        <v>454</v>
      </c>
      <c r="I52" s="16" t="s">
        <v>93</v>
      </c>
      <c r="J52" s="161">
        <v>1100</v>
      </c>
      <c r="K52" s="260" t="s">
        <v>454</v>
      </c>
    </row>
    <row r="53" spans="1:11" ht="12.75">
      <c r="A53" s="16" t="s">
        <v>249</v>
      </c>
      <c r="B53" s="114">
        <v>40828</v>
      </c>
      <c r="C53" s="16" t="s">
        <v>252</v>
      </c>
      <c r="D53" s="16" t="s">
        <v>462</v>
      </c>
      <c r="E53" s="260" t="s">
        <v>454</v>
      </c>
      <c r="F53" s="260" t="s">
        <v>454</v>
      </c>
      <c r="G53" s="16" t="s">
        <v>99</v>
      </c>
      <c r="H53" s="260" t="s">
        <v>454</v>
      </c>
      <c r="I53" s="16" t="s">
        <v>93</v>
      </c>
      <c r="J53" s="161">
        <v>1050</v>
      </c>
      <c r="K53" s="260" t="s">
        <v>454</v>
      </c>
    </row>
    <row r="54" spans="1:11" ht="12.75">
      <c r="A54" s="16" t="s">
        <v>249</v>
      </c>
      <c r="B54" s="114">
        <v>40828</v>
      </c>
      <c r="C54" s="16" t="s">
        <v>251</v>
      </c>
      <c r="D54" s="16" t="s">
        <v>462</v>
      </c>
      <c r="E54" s="260" t="s">
        <v>454</v>
      </c>
      <c r="F54" s="260" t="s">
        <v>454</v>
      </c>
      <c r="G54" s="16" t="s">
        <v>96</v>
      </c>
      <c r="H54" s="260" t="s">
        <v>454</v>
      </c>
      <c r="I54" s="16" t="s">
        <v>93</v>
      </c>
      <c r="J54" s="161">
        <v>1150</v>
      </c>
      <c r="K54" s="260" t="s">
        <v>454</v>
      </c>
    </row>
    <row r="55" spans="1:11" ht="12.75">
      <c r="A55" s="16" t="s">
        <v>249</v>
      </c>
      <c r="B55" s="114">
        <v>40828</v>
      </c>
      <c r="C55" s="16" t="s">
        <v>252</v>
      </c>
      <c r="D55" s="16" t="s">
        <v>462</v>
      </c>
      <c r="E55" s="260" t="s">
        <v>454</v>
      </c>
      <c r="F55" s="260" t="s">
        <v>454</v>
      </c>
      <c r="G55" s="16" t="s">
        <v>96</v>
      </c>
      <c r="H55" s="260" t="s">
        <v>454</v>
      </c>
      <c r="I55" s="16" t="s">
        <v>93</v>
      </c>
      <c r="J55" s="161">
        <v>1150</v>
      </c>
      <c r="K55" s="260" t="s">
        <v>454</v>
      </c>
    </row>
    <row r="56" spans="1:11" ht="12.75">
      <c r="A56" s="16" t="s">
        <v>249</v>
      </c>
      <c r="B56" s="114">
        <v>40828</v>
      </c>
      <c r="C56" s="16" t="s">
        <v>250</v>
      </c>
      <c r="D56" s="16" t="s">
        <v>462</v>
      </c>
      <c r="E56" s="260" t="s">
        <v>454</v>
      </c>
      <c r="F56" s="260" t="s">
        <v>454</v>
      </c>
      <c r="G56" s="16" t="s">
        <v>97</v>
      </c>
      <c r="H56" s="260" t="s">
        <v>454</v>
      </c>
      <c r="I56" s="16" t="s">
        <v>93</v>
      </c>
      <c r="J56" s="161">
        <v>1050</v>
      </c>
      <c r="K56" s="260" t="s">
        <v>454</v>
      </c>
    </row>
    <row r="57" spans="1:11" ht="12.75">
      <c r="A57" s="16" t="s">
        <v>249</v>
      </c>
      <c r="B57" s="114">
        <v>40828</v>
      </c>
      <c r="C57" s="16" t="s">
        <v>252</v>
      </c>
      <c r="D57" s="16" t="s">
        <v>462</v>
      </c>
      <c r="E57" s="260" t="s">
        <v>454</v>
      </c>
      <c r="F57" s="260" t="s">
        <v>454</v>
      </c>
      <c r="G57" s="16" t="s">
        <v>97</v>
      </c>
      <c r="H57" s="260" t="s">
        <v>454</v>
      </c>
      <c r="I57" s="16" t="s">
        <v>93</v>
      </c>
      <c r="J57" s="161">
        <v>1050</v>
      </c>
      <c r="K57" s="260" t="s">
        <v>454</v>
      </c>
    </row>
    <row r="58" spans="1:11" ht="12.75">
      <c r="A58" s="16" t="s">
        <v>249</v>
      </c>
      <c r="B58" s="114">
        <v>40828</v>
      </c>
      <c r="C58" s="16" t="s">
        <v>251</v>
      </c>
      <c r="D58" s="16" t="s">
        <v>462</v>
      </c>
      <c r="E58" s="260" t="s">
        <v>454</v>
      </c>
      <c r="F58" s="260" t="s">
        <v>454</v>
      </c>
      <c r="G58" s="16" t="s">
        <v>98</v>
      </c>
      <c r="H58" s="260" t="s">
        <v>454</v>
      </c>
      <c r="I58" s="16" t="s">
        <v>93</v>
      </c>
      <c r="J58" s="161">
        <v>950</v>
      </c>
      <c r="K58" s="260" t="s">
        <v>454</v>
      </c>
    </row>
    <row r="59" spans="1:11" ht="12.75">
      <c r="A59" s="16" t="s">
        <v>249</v>
      </c>
      <c r="B59" s="114">
        <v>40828</v>
      </c>
      <c r="C59" s="16" t="s">
        <v>250</v>
      </c>
      <c r="D59" s="16" t="s">
        <v>462</v>
      </c>
      <c r="E59" s="260" t="s">
        <v>454</v>
      </c>
      <c r="F59" s="260" t="s">
        <v>454</v>
      </c>
      <c r="G59" s="16" t="s">
        <v>98</v>
      </c>
      <c r="H59" s="260" t="s">
        <v>454</v>
      </c>
      <c r="I59" s="16" t="s">
        <v>93</v>
      </c>
      <c r="J59" s="161">
        <v>950</v>
      </c>
      <c r="K59" s="260" t="s">
        <v>454</v>
      </c>
    </row>
    <row r="60" spans="1:11" ht="12.75">
      <c r="A60" s="16" t="s">
        <v>249</v>
      </c>
      <c r="B60" s="114">
        <v>40828</v>
      </c>
      <c r="C60" s="16" t="s">
        <v>252</v>
      </c>
      <c r="D60" s="16" t="s">
        <v>462</v>
      </c>
      <c r="E60" s="260" t="s">
        <v>454</v>
      </c>
      <c r="F60" s="260" t="s">
        <v>454</v>
      </c>
      <c r="G60" s="16" t="s">
        <v>98</v>
      </c>
      <c r="H60" s="260" t="s">
        <v>454</v>
      </c>
      <c r="I60" s="16" t="s">
        <v>93</v>
      </c>
      <c r="J60" s="161">
        <v>1100</v>
      </c>
      <c r="K60" s="260" t="s">
        <v>454</v>
      </c>
    </row>
    <row r="61" spans="1:11" ht="12.75">
      <c r="A61" s="16" t="s">
        <v>249</v>
      </c>
      <c r="B61" s="114">
        <v>40828</v>
      </c>
      <c r="C61" s="16" t="s">
        <v>251</v>
      </c>
      <c r="D61" s="16" t="s">
        <v>462</v>
      </c>
      <c r="E61" s="260" t="s">
        <v>454</v>
      </c>
      <c r="F61" s="260" t="s">
        <v>454</v>
      </c>
      <c r="G61" s="16" t="s">
        <v>437</v>
      </c>
      <c r="H61" s="260" t="s">
        <v>454</v>
      </c>
      <c r="I61" s="16" t="s">
        <v>93</v>
      </c>
      <c r="J61" s="161">
        <v>1250</v>
      </c>
      <c r="K61" s="260" t="s">
        <v>454</v>
      </c>
    </row>
    <row r="62" spans="1:11" ht="12.75">
      <c r="A62" s="16" t="s">
        <v>85</v>
      </c>
      <c r="B62" s="114">
        <v>40828</v>
      </c>
      <c r="C62" s="16" t="s">
        <v>466</v>
      </c>
      <c r="D62" s="16" t="s">
        <v>55</v>
      </c>
      <c r="E62" s="260" t="s">
        <v>454</v>
      </c>
      <c r="F62" s="260" t="s">
        <v>454</v>
      </c>
      <c r="G62" s="16" t="s">
        <v>95</v>
      </c>
      <c r="H62" s="260" t="s">
        <v>454</v>
      </c>
      <c r="I62" s="16" t="s">
        <v>94</v>
      </c>
      <c r="J62" s="161">
        <v>1250</v>
      </c>
      <c r="K62" s="260" t="s">
        <v>454</v>
      </c>
    </row>
    <row r="63" spans="1:11" ht="12.75">
      <c r="A63" s="16" t="s">
        <v>85</v>
      </c>
      <c r="B63" s="114">
        <v>40828</v>
      </c>
      <c r="C63" s="16" t="s">
        <v>467</v>
      </c>
      <c r="D63" s="16" t="s">
        <v>55</v>
      </c>
      <c r="E63" s="260" t="s">
        <v>454</v>
      </c>
      <c r="F63" s="260" t="s">
        <v>454</v>
      </c>
      <c r="G63" s="16" t="s">
        <v>99</v>
      </c>
      <c r="H63" s="260" t="s">
        <v>454</v>
      </c>
      <c r="I63" s="16" t="s">
        <v>94</v>
      </c>
      <c r="J63" s="161">
        <v>1000</v>
      </c>
      <c r="K63" s="260" t="s">
        <v>454</v>
      </c>
    </row>
    <row r="64" spans="1:11" ht="12.75">
      <c r="A64" s="16" t="s">
        <v>85</v>
      </c>
      <c r="B64" s="114">
        <v>40828</v>
      </c>
      <c r="C64" s="16" t="s">
        <v>431</v>
      </c>
      <c r="D64" s="16" t="s">
        <v>55</v>
      </c>
      <c r="E64" s="260" t="s">
        <v>454</v>
      </c>
      <c r="F64" s="260" t="s">
        <v>454</v>
      </c>
      <c r="G64" s="16" t="s">
        <v>99</v>
      </c>
      <c r="H64" s="260" t="s">
        <v>454</v>
      </c>
      <c r="I64" s="16" t="s">
        <v>94</v>
      </c>
      <c r="J64" s="161">
        <v>1200</v>
      </c>
      <c r="K64" s="260" t="s">
        <v>454</v>
      </c>
    </row>
    <row r="65" spans="1:11" s="15" customFormat="1" ht="12.75">
      <c r="A65" s="16" t="s">
        <v>85</v>
      </c>
      <c r="B65" s="114">
        <v>40828</v>
      </c>
      <c r="C65" s="16" t="s">
        <v>467</v>
      </c>
      <c r="D65" s="16" t="s">
        <v>68</v>
      </c>
      <c r="E65" s="260" t="s">
        <v>454</v>
      </c>
      <c r="F65" s="260" t="s">
        <v>454</v>
      </c>
      <c r="G65" s="16" t="s">
        <v>97</v>
      </c>
      <c r="H65" s="260" t="s">
        <v>454</v>
      </c>
      <c r="I65" s="16" t="s">
        <v>94</v>
      </c>
      <c r="J65" s="161">
        <v>1150</v>
      </c>
      <c r="K65" s="260" t="s">
        <v>454</v>
      </c>
    </row>
    <row r="66" spans="1:11" s="15" customFormat="1" ht="12.75">
      <c r="A66" s="16" t="s">
        <v>85</v>
      </c>
      <c r="B66" s="114">
        <v>40828</v>
      </c>
      <c r="C66" s="16" t="s">
        <v>431</v>
      </c>
      <c r="D66" s="16" t="s">
        <v>68</v>
      </c>
      <c r="E66" s="260" t="s">
        <v>454</v>
      </c>
      <c r="F66" s="260" t="s">
        <v>454</v>
      </c>
      <c r="G66" s="16" t="s">
        <v>97</v>
      </c>
      <c r="H66" s="260" t="s">
        <v>454</v>
      </c>
      <c r="I66" s="16" t="s">
        <v>94</v>
      </c>
      <c r="J66" s="161">
        <v>1150</v>
      </c>
      <c r="K66" s="260" t="s">
        <v>454</v>
      </c>
    </row>
    <row r="67" spans="1:11" ht="12.75">
      <c r="A67" s="247"/>
      <c r="B67" s="248"/>
      <c r="C67" s="247"/>
      <c r="D67" s="247"/>
      <c r="E67" s="247"/>
      <c r="F67" s="247"/>
      <c r="G67" s="247"/>
      <c r="H67" s="260"/>
      <c r="I67" s="247"/>
      <c r="J67" s="249"/>
      <c r="K67" s="249"/>
    </row>
    <row r="68" spans="1:11" ht="12.75">
      <c r="A68" s="247" t="s">
        <v>458</v>
      </c>
      <c r="B68" s="248"/>
      <c r="C68" s="247"/>
      <c r="D68" s="247"/>
      <c r="E68" s="247"/>
      <c r="F68" s="247"/>
      <c r="G68" s="247"/>
      <c r="H68" s="247"/>
      <c r="I68" s="247"/>
      <c r="J68" s="249"/>
      <c r="K68" s="249"/>
    </row>
    <row r="69" spans="1:11" s="15" customFormat="1" ht="12.75">
      <c r="A69" s="247" t="s">
        <v>465</v>
      </c>
      <c r="B69" s="248"/>
      <c r="C69" s="247"/>
      <c r="D69" s="247"/>
      <c r="E69" s="247"/>
      <c r="F69" s="247"/>
      <c r="G69" s="247"/>
      <c r="H69" s="247"/>
      <c r="I69" s="247"/>
      <c r="J69" s="249"/>
      <c r="K69" s="249"/>
    </row>
    <row r="70" spans="1:11" ht="12.75">
      <c r="A70" s="16"/>
      <c r="B70" s="114"/>
      <c r="C70" s="16"/>
      <c r="D70" s="16"/>
      <c r="E70" s="16"/>
      <c r="F70" s="16"/>
      <c r="G70" s="16"/>
      <c r="H70" s="16"/>
      <c r="I70" s="16"/>
      <c r="J70" s="115"/>
      <c r="K70" s="115"/>
    </row>
    <row r="71" spans="1:11" ht="12.75">
      <c r="A71" s="16"/>
      <c r="B71" s="114"/>
      <c r="C71" s="16"/>
      <c r="D71" s="16"/>
      <c r="E71" s="16"/>
      <c r="F71" s="16"/>
      <c r="G71" s="16"/>
      <c r="H71" s="16"/>
      <c r="I71" s="16"/>
      <c r="J71" s="115"/>
      <c r="K71" s="115"/>
    </row>
    <row r="72" spans="1:11" ht="12.75">
      <c r="A72" s="16"/>
      <c r="B72" s="114"/>
      <c r="C72" s="16"/>
      <c r="D72" s="16"/>
      <c r="E72" s="16"/>
      <c r="F72" s="16"/>
      <c r="G72" s="16"/>
      <c r="H72" s="16"/>
      <c r="I72" s="16"/>
      <c r="J72" s="115"/>
      <c r="K72" s="115"/>
    </row>
    <row r="73" spans="1:11" ht="12.75">
      <c r="A73" s="16"/>
      <c r="B73" s="114"/>
      <c r="C73" s="16"/>
      <c r="D73" s="16"/>
      <c r="E73" s="16"/>
      <c r="F73" s="16"/>
      <c r="G73" s="16"/>
      <c r="H73" s="16"/>
      <c r="I73" s="16"/>
      <c r="J73" s="115"/>
      <c r="K73" s="115"/>
    </row>
    <row r="74" spans="1:11" ht="12.75">
      <c r="A74" s="16"/>
      <c r="B74" s="16"/>
      <c r="C74" s="16"/>
      <c r="D74" s="16"/>
      <c r="E74" s="16"/>
      <c r="F74" s="16"/>
      <c r="G74" s="16"/>
      <c r="H74" s="16"/>
      <c r="I74" s="16"/>
      <c r="J74" s="115"/>
      <c r="K74" s="115"/>
    </row>
    <row r="75" spans="1:11" ht="12.75">
      <c r="A75" s="16"/>
      <c r="B75" s="16"/>
      <c r="C75" s="16"/>
      <c r="D75" s="16"/>
      <c r="E75" s="16"/>
      <c r="F75" s="16"/>
      <c r="G75" s="16"/>
      <c r="H75" s="16"/>
      <c r="I75" s="16"/>
      <c r="J75" s="115"/>
      <c r="K75" s="115"/>
    </row>
    <row r="76" spans="1:11" ht="12.75">
      <c r="A76" s="16"/>
      <c r="B76" s="114"/>
      <c r="C76" s="16"/>
      <c r="D76" s="16"/>
      <c r="E76" s="16"/>
      <c r="F76" s="16"/>
      <c r="G76" s="16"/>
      <c r="H76" s="16"/>
      <c r="I76" s="176"/>
      <c r="J76" s="161"/>
      <c r="K76" s="115"/>
    </row>
    <row r="77" spans="1:11" ht="12.75">
      <c r="A77" s="16"/>
      <c r="B77" s="114"/>
      <c r="C77" s="16"/>
      <c r="D77" s="16"/>
      <c r="E77" s="16"/>
      <c r="F77" s="16"/>
      <c r="G77" s="16"/>
      <c r="H77" s="16"/>
      <c r="I77" s="176"/>
      <c r="J77" s="161"/>
      <c r="K77" s="115"/>
    </row>
    <row r="78" spans="1:11" ht="12.75">
      <c r="A78" s="16"/>
      <c r="B78" s="114"/>
      <c r="C78" s="16"/>
      <c r="D78" s="16"/>
      <c r="E78" s="16"/>
      <c r="F78" s="16"/>
      <c r="G78" s="16"/>
      <c r="H78" s="16"/>
      <c r="I78" s="176"/>
      <c r="J78" s="161"/>
      <c r="K78" s="115"/>
    </row>
    <row r="79" spans="1:11" ht="12.75">
      <c r="A79" s="16"/>
      <c r="B79" s="114"/>
      <c r="C79" s="16"/>
      <c r="D79" s="16"/>
      <c r="E79" s="16"/>
      <c r="F79" s="16"/>
      <c r="G79" s="16"/>
      <c r="H79" s="16"/>
      <c r="I79" s="176"/>
      <c r="J79" s="161"/>
      <c r="K79" s="115"/>
    </row>
    <row r="80" spans="1:11" ht="12.75">
      <c r="A80" s="16"/>
      <c r="B80" s="114"/>
      <c r="C80" s="16"/>
      <c r="D80" s="16"/>
      <c r="E80" s="16"/>
      <c r="F80" s="16"/>
      <c r="G80" s="16"/>
      <c r="H80" s="16"/>
      <c r="I80" s="176"/>
      <c r="J80" s="161"/>
      <c r="K80" s="115"/>
    </row>
    <row r="81" spans="1:11" ht="12.75">
      <c r="A81" s="16"/>
      <c r="B81" s="114"/>
      <c r="C81" s="16"/>
      <c r="D81" s="16"/>
      <c r="E81" s="16"/>
      <c r="F81" s="16"/>
      <c r="G81" s="16"/>
      <c r="H81" s="16"/>
      <c r="I81" s="176"/>
      <c r="J81" s="161"/>
      <c r="K81" s="115"/>
    </row>
    <row r="82" spans="1:11" ht="12.75">
      <c r="A82" s="16"/>
      <c r="B82" s="114"/>
      <c r="C82" s="16"/>
      <c r="D82" s="16"/>
      <c r="E82" s="16"/>
      <c r="F82" s="16"/>
      <c r="G82" s="16"/>
      <c r="H82" s="16"/>
      <c r="I82" s="176"/>
      <c r="J82" s="161"/>
      <c r="K82" s="115"/>
    </row>
    <row r="83" spans="1:11" ht="12.75">
      <c r="A83" s="16"/>
      <c r="B83" s="114"/>
      <c r="C83" s="16"/>
      <c r="D83" s="16"/>
      <c r="E83" s="16"/>
      <c r="F83" s="16"/>
      <c r="G83" s="16"/>
      <c r="H83" s="16"/>
      <c r="I83" s="176"/>
      <c r="J83" s="161"/>
      <c r="K83" s="115"/>
    </row>
    <row r="84" spans="1:11" ht="12.75">
      <c r="A84" s="16"/>
      <c r="B84" s="114"/>
      <c r="C84" s="16"/>
      <c r="D84" s="16"/>
      <c r="E84" s="16"/>
      <c r="F84" s="16"/>
      <c r="G84" s="16"/>
      <c r="H84" s="16"/>
      <c r="I84" s="176"/>
      <c r="J84" s="161"/>
      <c r="K84" s="115"/>
    </row>
    <row r="85" spans="1:11" ht="12.75">
      <c r="A85" s="16"/>
      <c r="B85" s="114"/>
      <c r="C85" s="16"/>
      <c r="D85" s="16"/>
      <c r="E85" s="16"/>
      <c r="F85" s="16"/>
      <c r="G85" s="16"/>
      <c r="H85" s="16"/>
      <c r="I85" s="176"/>
      <c r="J85" s="161"/>
      <c r="K85" s="115"/>
    </row>
    <row r="86" spans="1:11" ht="12.75">
      <c r="A86" s="16"/>
      <c r="B86" s="114"/>
      <c r="C86" s="16"/>
      <c r="D86" s="16"/>
      <c r="E86" s="16"/>
      <c r="F86" s="16"/>
      <c r="G86" s="16"/>
      <c r="H86" s="16"/>
      <c r="I86" s="176"/>
      <c r="J86" s="161"/>
      <c r="K86" s="115"/>
    </row>
    <row r="87" spans="1:11" ht="12.75">
      <c r="A87" s="16"/>
      <c r="B87" s="114"/>
      <c r="C87" s="16"/>
      <c r="D87" s="16"/>
      <c r="E87" s="16"/>
      <c r="F87" s="16"/>
      <c r="G87" s="16"/>
      <c r="H87" s="16"/>
      <c r="I87" s="176"/>
      <c r="J87" s="161"/>
      <c r="K87" s="115"/>
    </row>
    <row r="88" spans="1:11" ht="12.75">
      <c r="A88" s="16"/>
      <c r="B88" s="114"/>
      <c r="C88" s="16"/>
      <c r="D88" s="16"/>
      <c r="E88" s="16"/>
      <c r="F88" s="16"/>
      <c r="G88" s="16"/>
      <c r="H88" s="16"/>
      <c r="I88" s="176"/>
      <c r="J88" s="161"/>
      <c r="K88" s="115"/>
    </row>
    <row r="89" spans="1:11" ht="12.75">
      <c r="A89" s="16"/>
      <c r="B89" s="114"/>
      <c r="C89" s="16"/>
      <c r="D89" s="16"/>
      <c r="E89" s="16"/>
      <c r="F89" s="16"/>
      <c r="G89" s="16"/>
      <c r="H89" s="16"/>
      <c r="I89" s="176"/>
      <c r="J89" s="161"/>
      <c r="K89" s="115"/>
    </row>
    <row r="90" spans="1:11" ht="12.75">
      <c r="A90" s="16"/>
      <c r="B90" s="114"/>
      <c r="C90" s="16"/>
      <c r="D90" s="16"/>
      <c r="E90" s="16"/>
      <c r="F90" s="16"/>
      <c r="G90" s="16"/>
      <c r="H90" s="16"/>
      <c r="I90" s="176"/>
      <c r="J90" s="161"/>
      <c r="K90" s="115"/>
    </row>
    <row r="91" spans="1:11" ht="12.75">
      <c r="A91" s="16"/>
      <c r="B91" s="114"/>
      <c r="C91" s="16"/>
      <c r="D91" s="16"/>
      <c r="E91" s="16"/>
      <c r="F91" s="16"/>
      <c r="G91" s="16"/>
      <c r="H91" s="16"/>
      <c r="I91" s="176"/>
      <c r="J91" s="161"/>
      <c r="K91" s="115"/>
    </row>
    <row r="92" spans="1:11" ht="12.75">
      <c r="A92" s="16"/>
      <c r="B92" s="114"/>
      <c r="C92" s="16"/>
      <c r="D92" s="16"/>
      <c r="E92" s="16"/>
      <c r="F92" s="16"/>
      <c r="G92" s="16"/>
      <c r="H92" s="16"/>
      <c r="I92" s="176"/>
      <c r="J92" s="161"/>
      <c r="K92" s="115"/>
    </row>
    <row r="93" spans="1:11" ht="12.75">
      <c r="A93" s="16"/>
      <c r="B93" s="114"/>
      <c r="C93" s="16"/>
      <c r="D93" s="16"/>
      <c r="E93" s="16"/>
      <c r="F93" s="16"/>
      <c r="G93" s="16"/>
      <c r="H93" s="16"/>
      <c r="I93" s="176"/>
      <c r="J93" s="161"/>
      <c r="K93" s="115"/>
    </row>
    <row r="94" spans="1:11" ht="12.75">
      <c r="A94" s="16"/>
      <c r="B94" s="114"/>
      <c r="C94" s="16"/>
      <c r="D94" s="16"/>
      <c r="E94" s="16"/>
      <c r="F94" s="16"/>
      <c r="G94" s="16"/>
      <c r="H94" s="16"/>
      <c r="I94" s="176"/>
      <c r="J94" s="161"/>
      <c r="K94" s="115"/>
    </row>
    <row r="95" spans="1:11" ht="12.75">
      <c r="A95" s="16"/>
      <c r="B95" s="114"/>
      <c r="C95" s="16"/>
      <c r="D95" s="16"/>
      <c r="E95" s="16"/>
      <c r="F95" s="16"/>
      <c r="G95" s="16"/>
      <c r="H95" s="16"/>
      <c r="I95" s="176"/>
      <c r="J95" s="161"/>
      <c r="K95" s="115"/>
    </row>
    <row r="96" spans="1:11" ht="12.75">
      <c r="A96" s="16"/>
      <c r="B96" s="114"/>
      <c r="C96" s="16"/>
      <c r="D96" s="16"/>
      <c r="E96" s="16"/>
      <c r="F96" s="16"/>
      <c r="G96" s="16"/>
      <c r="H96" s="16"/>
      <c r="I96" s="176"/>
      <c r="J96" s="161"/>
      <c r="K96" s="115"/>
    </row>
    <row r="97" spans="1:11" ht="12.75">
      <c r="A97" s="16"/>
      <c r="B97" s="114"/>
      <c r="C97" s="16"/>
      <c r="D97" s="16"/>
      <c r="E97" s="16"/>
      <c r="F97" s="16"/>
      <c r="G97" s="16"/>
      <c r="H97" s="16"/>
      <c r="I97" s="176"/>
      <c r="J97" s="161"/>
      <c r="K97" s="115"/>
    </row>
    <row r="98" spans="1:11" ht="12.75">
      <c r="A98" s="16"/>
      <c r="B98" s="114"/>
      <c r="C98" s="16"/>
      <c r="D98" s="16"/>
      <c r="E98" s="16"/>
      <c r="F98" s="16"/>
      <c r="G98" s="16"/>
      <c r="H98" s="16"/>
      <c r="I98" s="176"/>
      <c r="J98" s="161"/>
      <c r="K98" s="115"/>
    </row>
    <row r="99" spans="1:11" ht="12.75">
      <c r="A99" s="16"/>
      <c r="B99" s="114"/>
      <c r="C99" s="16"/>
      <c r="D99" s="16"/>
      <c r="E99" s="16"/>
      <c r="F99" s="16"/>
      <c r="G99" s="16"/>
      <c r="H99" s="16"/>
      <c r="I99" s="176"/>
      <c r="J99" s="161"/>
      <c r="K99" s="115"/>
    </row>
    <row r="100" spans="1:11" ht="12.75">
      <c r="A100" s="16"/>
      <c r="B100" s="16"/>
      <c r="C100" s="16"/>
      <c r="D100" s="16"/>
      <c r="E100" s="16"/>
      <c r="F100" s="16"/>
      <c r="G100" s="16"/>
      <c r="H100" s="16"/>
      <c r="I100" s="16"/>
      <c r="J100" s="16"/>
      <c r="K100" s="16"/>
    </row>
    <row r="101" spans="1:11" ht="12.75">
      <c r="A101" s="16"/>
      <c r="B101" s="16"/>
      <c r="C101" s="16"/>
      <c r="D101" s="16"/>
      <c r="E101" s="16"/>
      <c r="F101" s="16"/>
      <c r="G101" s="16"/>
      <c r="H101" s="16"/>
      <c r="I101" s="16"/>
      <c r="J101" s="16"/>
      <c r="K101" s="16"/>
    </row>
    <row r="102" spans="1:11" ht="12.75">
      <c r="A102" s="16"/>
      <c r="B102" s="16"/>
      <c r="C102" s="16"/>
      <c r="D102" s="16"/>
      <c r="E102" s="16"/>
      <c r="F102" s="16"/>
      <c r="G102" s="16"/>
      <c r="H102" s="16"/>
      <c r="I102" s="16"/>
      <c r="J102" s="16"/>
      <c r="K102" s="16"/>
    </row>
    <row r="103" spans="1:11" ht="12.75">
      <c r="A103" s="16"/>
      <c r="B103" s="16"/>
      <c r="C103" s="16"/>
      <c r="D103" s="16"/>
      <c r="E103" s="16"/>
      <c r="F103" s="16"/>
      <c r="G103" s="16"/>
      <c r="H103" s="16"/>
      <c r="I103" s="16"/>
      <c r="J103" s="16"/>
      <c r="K103" s="16"/>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worksheet>
</file>

<file path=xl/worksheets/sheet13.xml><?xml version="1.0" encoding="utf-8"?>
<worksheet xmlns="http://schemas.openxmlformats.org/spreadsheetml/2006/main" xmlns:r="http://schemas.openxmlformats.org/officeDocument/2006/relationships">
  <dimension ref="A1:O83"/>
  <sheetViews>
    <sheetView zoomScalePageLayoutView="0" workbookViewId="0" topLeftCell="A28">
      <selection activeCell="G60" sqref="G60"/>
    </sheetView>
  </sheetViews>
  <sheetFormatPr defaultColWidth="11.421875" defaultRowHeight="15"/>
  <cols>
    <col min="1" max="1" width="8.7109375" style="5" bestFit="1" customWidth="1"/>
    <col min="2" max="2" width="7.421875" style="5" bestFit="1" customWidth="1"/>
    <col min="3" max="3" width="7.57421875" style="5" bestFit="1" customWidth="1"/>
    <col min="4" max="4" width="8.57421875" style="5" bestFit="1" customWidth="1"/>
    <col min="5" max="5" width="11.421875" style="5" customWidth="1"/>
    <col min="6" max="6" width="6.7109375" style="5" bestFit="1" customWidth="1"/>
    <col min="7" max="7" width="11.421875" style="5" customWidth="1"/>
    <col min="8" max="8" width="9.28125" style="5" bestFit="1" customWidth="1"/>
    <col min="9" max="9" width="8.140625" style="5" bestFit="1" customWidth="1"/>
    <col min="10" max="10" width="8.57421875" style="5" bestFit="1" customWidth="1"/>
    <col min="11" max="11" width="6.7109375" style="5" bestFit="1" customWidth="1"/>
    <col min="12" max="12" width="5.28125" style="5" bestFit="1" customWidth="1"/>
    <col min="13" max="13" width="5.140625" style="5" bestFit="1" customWidth="1"/>
    <col min="14" max="16384" width="11.421875" style="5" customWidth="1"/>
  </cols>
  <sheetData>
    <row r="1" spans="1:13" ht="12.75">
      <c r="A1" s="330" t="s">
        <v>238</v>
      </c>
      <c r="B1" s="331"/>
      <c r="C1" s="331"/>
      <c r="D1" s="331"/>
      <c r="E1" s="331"/>
      <c r="F1" s="331"/>
      <c r="G1" s="331"/>
      <c r="H1" s="331"/>
      <c r="I1" s="331"/>
      <c r="J1" s="331"/>
      <c r="K1" s="331"/>
      <c r="L1" s="331"/>
      <c r="M1" s="331"/>
    </row>
    <row r="2" spans="1:13" s="15" customFormat="1" ht="12.75">
      <c r="A2" s="330" t="s">
        <v>237</v>
      </c>
      <c r="B2" s="330"/>
      <c r="C2" s="330"/>
      <c r="D2" s="330"/>
      <c r="E2" s="330"/>
      <c r="F2" s="330"/>
      <c r="G2" s="330"/>
      <c r="H2" s="330"/>
      <c r="I2" s="330"/>
      <c r="J2" s="330"/>
      <c r="K2" s="330"/>
      <c r="L2" s="330"/>
      <c r="M2" s="330"/>
    </row>
    <row r="3" spans="1:13" ht="12.75">
      <c r="A3" s="330" t="s">
        <v>470</v>
      </c>
      <c r="B3" s="331"/>
      <c r="C3" s="331"/>
      <c r="D3" s="331"/>
      <c r="E3" s="331"/>
      <c r="F3" s="331"/>
      <c r="G3" s="331"/>
      <c r="H3" s="331"/>
      <c r="I3" s="331"/>
      <c r="J3" s="331"/>
      <c r="K3" s="331"/>
      <c r="L3" s="331"/>
      <c r="M3" s="331"/>
    </row>
    <row r="4" spans="1:13" s="15" customFormat="1" ht="12.75">
      <c r="A4" s="289" t="s">
        <v>133</v>
      </c>
      <c r="B4" s="289"/>
      <c r="C4" s="289"/>
      <c r="D4" s="289"/>
      <c r="E4" s="289"/>
      <c r="F4" s="289"/>
      <c r="G4" s="289"/>
      <c r="H4" s="289"/>
      <c r="I4" s="289"/>
      <c r="J4" s="289"/>
      <c r="K4" s="289"/>
      <c r="L4" s="289"/>
      <c r="M4" s="289"/>
    </row>
    <row r="5" spans="1:13" ht="12.75">
      <c r="A5" s="36"/>
      <c r="B5" s="36"/>
      <c r="C5" s="36"/>
      <c r="D5" s="36"/>
      <c r="E5" s="36"/>
      <c r="F5" s="36"/>
      <c r="G5" s="36"/>
      <c r="H5" s="36"/>
      <c r="I5" s="36"/>
      <c r="J5" s="36"/>
      <c r="K5" s="36"/>
      <c r="L5" s="36"/>
      <c r="M5" s="36"/>
    </row>
    <row r="6" spans="1:13" s="15" customFormat="1" ht="22.5" customHeight="1">
      <c r="A6" s="17" t="s">
        <v>104</v>
      </c>
      <c r="B6" s="17" t="s">
        <v>239</v>
      </c>
      <c r="C6" s="17" t="s">
        <v>67</v>
      </c>
      <c r="D6" s="17" t="s">
        <v>240</v>
      </c>
      <c r="E6" s="17" t="s">
        <v>75</v>
      </c>
      <c r="F6" s="17" t="s">
        <v>241</v>
      </c>
      <c r="G6" s="17" t="s">
        <v>90</v>
      </c>
      <c r="H6" s="17" t="s">
        <v>78</v>
      </c>
      <c r="I6" s="17" t="s">
        <v>148</v>
      </c>
      <c r="J6" s="17" t="s">
        <v>242</v>
      </c>
      <c r="K6" s="17" t="s">
        <v>102</v>
      </c>
      <c r="L6" s="17" t="s">
        <v>81</v>
      </c>
      <c r="M6" s="17" t="s">
        <v>85</v>
      </c>
    </row>
    <row r="7" spans="1:13" ht="12.75">
      <c r="A7" s="87" t="s">
        <v>105</v>
      </c>
      <c r="B7" s="88" t="s">
        <v>106</v>
      </c>
      <c r="C7" s="88">
        <v>57.63</v>
      </c>
      <c r="D7" s="88">
        <v>158.55</v>
      </c>
      <c r="E7" s="88">
        <v>101.13</v>
      </c>
      <c r="F7" s="88">
        <v>109.07</v>
      </c>
      <c r="G7" s="88">
        <v>349.04</v>
      </c>
      <c r="H7" s="88">
        <v>77.82</v>
      </c>
      <c r="I7" s="88">
        <v>104.83</v>
      </c>
      <c r="J7" s="88">
        <v>141.38</v>
      </c>
      <c r="K7" s="88">
        <v>1149.41</v>
      </c>
      <c r="L7" s="88">
        <v>118.8</v>
      </c>
      <c r="M7" s="88">
        <v>154.25</v>
      </c>
    </row>
    <row r="8" spans="1:13" ht="12.75">
      <c r="A8" s="87" t="s">
        <v>107</v>
      </c>
      <c r="B8" s="88" t="s">
        <v>106</v>
      </c>
      <c r="C8" s="88">
        <v>66.38</v>
      </c>
      <c r="D8" s="88">
        <v>202.78</v>
      </c>
      <c r="E8" s="88">
        <v>78.74</v>
      </c>
      <c r="F8" s="88">
        <v>103.34</v>
      </c>
      <c r="G8" s="88">
        <v>326.93</v>
      </c>
      <c r="H8" s="88">
        <v>90.34</v>
      </c>
      <c r="I8" s="88">
        <v>113.27</v>
      </c>
      <c r="J8" s="88">
        <v>198.98</v>
      </c>
      <c r="K8" s="88">
        <v>1076.82</v>
      </c>
      <c r="L8" s="88">
        <v>125.35</v>
      </c>
      <c r="M8" s="88">
        <v>148.65</v>
      </c>
    </row>
    <row r="9" spans="1:13" ht="12.75">
      <c r="A9" s="87" t="s">
        <v>108</v>
      </c>
      <c r="B9" s="88" t="s">
        <v>106</v>
      </c>
      <c r="C9" s="88" t="s">
        <v>106</v>
      </c>
      <c r="D9" s="88">
        <v>253.43</v>
      </c>
      <c r="E9" s="88">
        <v>66.35</v>
      </c>
      <c r="F9" s="88">
        <v>82.56</v>
      </c>
      <c r="G9" s="88">
        <v>252.02</v>
      </c>
      <c r="H9" s="88">
        <v>88.89</v>
      </c>
      <c r="I9" s="88">
        <v>127.62</v>
      </c>
      <c r="J9" s="88" t="s">
        <v>106</v>
      </c>
      <c r="K9" s="88">
        <v>1042.02</v>
      </c>
      <c r="L9" s="88">
        <v>137.37</v>
      </c>
      <c r="M9" s="88">
        <v>167.77</v>
      </c>
    </row>
    <row r="10" spans="1:13" ht="12.75">
      <c r="A10" s="87" t="s">
        <v>109</v>
      </c>
      <c r="B10" s="88" t="s">
        <v>106</v>
      </c>
      <c r="C10" s="88" t="s">
        <v>106</v>
      </c>
      <c r="D10" s="88" t="s">
        <v>106</v>
      </c>
      <c r="E10" s="88">
        <v>75.36</v>
      </c>
      <c r="F10" s="88">
        <v>42.68</v>
      </c>
      <c r="G10" s="88">
        <v>196.92</v>
      </c>
      <c r="H10" s="88">
        <v>86.7</v>
      </c>
      <c r="I10" s="88">
        <v>108.55</v>
      </c>
      <c r="J10" s="88" t="s">
        <v>106</v>
      </c>
      <c r="K10" s="88">
        <v>666.1</v>
      </c>
      <c r="L10" s="88">
        <v>162.11</v>
      </c>
      <c r="M10" s="88">
        <v>291.95</v>
      </c>
    </row>
    <row r="11" spans="1:13" ht="12.75">
      <c r="A11" s="87" t="s">
        <v>110</v>
      </c>
      <c r="B11" s="88" t="s">
        <v>106</v>
      </c>
      <c r="C11" s="88" t="s">
        <v>106</v>
      </c>
      <c r="D11" s="88" t="s">
        <v>106</v>
      </c>
      <c r="E11" s="88">
        <v>73.87</v>
      </c>
      <c r="F11" s="88">
        <v>35.84</v>
      </c>
      <c r="G11" s="88">
        <v>174.66</v>
      </c>
      <c r="H11" s="88">
        <v>92.8</v>
      </c>
      <c r="I11" s="88">
        <v>100.04</v>
      </c>
      <c r="J11" s="88" t="s">
        <v>106</v>
      </c>
      <c r="K11" s="88">
        <v>506.42</v>
      </c>
      <c r="L11" s="88">
        <v>180.55</v>
      </c>
      <c r="M11" s="88">
        <v>456.12</v>
      </c>
    </row>
    <row r="12" spans="1:13" ht="12.75">
      <c r="A12" s="87" t="s">
        <v>111</v>
      </c>
      <c r="B12" s="88" t="s">
        <v>106</v>
      </c>
      <c r="C12" s="88" t="s">
        <v>106</v>
      </c>
      <c r="D12" s="88" t="s">
        <v>106</v>
      </c>
      <c r="E12" s="88">
        <v>82.8</v>
      </c>
      <c r="F12" s="88">
        <v>34.25</v>
      </c>
      <c r="G12" s="88">
        <v>242.38</v>
      </c>
      <c r="H12" s="88">
        <v>101.93</v>
      </c>
      <c r="I12" s="88">
        <v>77.08</v>
      </c>
      <c r="J12" s="88" t="s">
        <v>106</v>
      </c>
      <c r="K12" s="88">
        <v>397.35</v>
      </c>
      <c r="L12" s="88">
        <v>185.12</v>
      </c>
      <c r="M12" s="88">
        <v>974.39</v>
      </c>
    </row>
    <row r="13" spans="1:13" ht="12.75">
      <c r="A13" s="87" t="s">
        <v>112</v>
      </c>
      <c r="B13" s="88" t="s">
        <v>106</v>
      </c>
      <c r="C13" s="88" t="s">
        <v>106</v>
      </c>
      <c r="D13" s="88" t="s">
        <v>106</v>
      </c>
      <c r="E13" s="88">
        <v>97.85</v>
      </c>
      <c r="F13" s="88">
        <v>37.11</v>
      </c>
      <c r="G13" s="88">
        <v>284.31</v>
      </c>
      <c r="H13" s="88">
        <v>111.89</v>
      </c>
      <c r="I13" s="88">
        <v>82.14</v>
      </c>
      <c r="J13" s="88" t="s">
        <v>106</v>
      </c>
      <c r="K13" s="88">
        <v>432.09</v>
      </c>
      <c r="L13" s="88">
        <v>208.58</v>
      </c>
      <c r="M13" s="88" t="s">
        <v>106</v>
      </c>
    </row>
    <row r="14" spans="1:13" ht="12.75">
      <c r="A14" s="87" t="s">
        <v>113</v>
      </c>
      <c r="B14" s="88">
        <v>1680.67</v>
      </c>
      <c r="C14" s="88" t="s">
        <v>106</v>
      </c>
      <c r="D14" s="88">
        <v>728.46</v>
      </c>
      <c r="E14" s="88">
        <v>118.29</v>
      </c>
      <c r="F14" s="88">
        <v>41.76</v>
      </c>
      <c r="G14" s="88">
        <v>252.62</v>
      </c>
      <c r="H14" s="88">
        <v>169.22</v>
      </c>
      <c r="I14" s="88">
        <v>142.1</v>
      </c>
      <c r="J14" s="88" t="s">
        <v>106</v>
      </c>
      <c r="K14" s="88">
        <v>388.1</v>
      </c>
      <c r="L14" s="88">
        <v>247.3</v>
      </c>
      <c r="M14" s="88" t="s">
        <v>106</v>
      </c>
    </row>
    <row r="15" spans="1:13" ht="12.75">
      <c r="A15" s="87" t="s">
        <v>114</v>
      </c>
      <c r="B15" s="88">
        <v>882.72</v>
      </c>
      <c r="C15" s="88">
        <v>186.74</v>
      </c>
      <c r="D15" s="88">
        <v>366.01</v>
      </c>
      <c r="E15" s="88">
        <v>161.04</v>
      </c>
      <c r="F15" s="88">
        <v>56.62</v>
      </c>
      <c r="G15" s="88">
        <v>375.3</v>
      </c>
      <c r="H15" s="88">
        <v>214.24</v>
      </c>
      <c r="I15" s="88">
        <v>249.44</v>
      </c>
      <c r="J15" s="88">
        <v>370.23</v>
      </c>
      <c r="K15" s="88">
        <v>328.17</v>
      </c>
      <c r="L15" s="88">
        <v>349.29</v>
      </c>
      <c r="M15" s="88">
        <v>504.2</v>
      </c>
    </row>
    <row r="16" spans="1:13" ht="12.75">
      <c r="A16" s="87" t="s">
        <v>115</v>
      </c>
      <c r="B16" s="88">
        <v>563.51</v>
      </c>
      <c r="C16" s="88">
        <v>228.41</v>
      </c>
      <c r="D16" s="88">
        <v>265.33</v>
      </c>
      <c r="E16" s="88">
        <v>187.34</v>
      </c>
      <c r="F16" s="88">
        <v>111.93</v>
      </c>
      <c r="G16" s="88" t="s">
        <v>106</v>
      </c>
      <c r="H16" s="88">
        <v>291.88</v>
      </c>
      <c r="I16" s="88">
        <v>361.85</v>
      </c>
      <c r="J16" s="88">
        <v>282.46</v>
      </c>
      <c r="K16" s="88">
        <v>311.49</v>
      </c>
      <c r="L16" s="88">
        <v>368.63</v>
      </c>
      <c r="M16" s="88">
        <v>474.28</v>
      </c>
    </row>
    <row r="17" spans="1:13" ht="12.75">
      <c r="A17" s="87" t="s">
        <v>116</v>
      </c>
      <c r="B17" s="88">
        <v>749.31</v>
      </c>
      <c r="C17" s="88">
        <v>109.98</v>
      </c>
      <c r="D17" s="88">
        <v>164.01</v>
      </c>
      <c r="E17" s="88">
        <v>280.7</v>
      </c>
      <c r="F17" s="88">
        <v>189.43</v>
      </c>
      <c r="G17" s="88" t="s">
        <v>106</v>
      </c>
      <c r="H17" s="88">
        <v>207.16</v>
      </c>
      <c r="I17" s="88">
        <v>393.75</v>
      </c>
      <c r="J17" s="88">
        <v>220.52</v>
      </c>
      <c r="K17" s="88">
        <v>320.57</v>
      </c>
      <c r="L17" s="88">
        <v>195.78</v>
      </c>
      <c r="M17" s="88">
        <v>361.32</v>
      </c>
    </row>
    <row r="18" spans="1:13" ht="12.75">
      <c r="A18" s="87" t="s">
        <v>117</v>
      </c>
      <c r="B18" s="88">
        <v>791.68</v>
      </c>
      <c r="C18" s="88">
        <v>80.31</v>
      </c>
      <c r="D18" s="88">
        <v>141.27</v>
      </c>
      <c r="E18" s="88" t="s">
        <v>106</v>
      </c>
      <c r="F18" s="88">
        <v>286.92</v>
      </c>
      <c r="G18" s="88" t="s">
        <v>106</v>
      </c>
      <c r="H18" s="88">
        <v>118.29</v>
      </c>
      <c r="I18" s="88">
        <v>401.51</v>
      </c>
      <c r="J18" s="88">
        <v>208.24</v>
      </c>
      <c r="K18" s="88">
        <v>345</v>
      </c>
      <c r="L18" s="88">
        <v>128.36</v>
      </c>
      <c r="M18" s="88">
        <v>286.53</v>
      </c>
    </row>
    <row r="19" spans="1:13" ht="12.75">
      <c r="A19" s="87" t="s">
        <v>118</v>
      </c>
      <c r="B19" s="88" t="s">
        <v>106</v>
      </c>
      <c r="C19" s="88">
        <v>73.15</v>
      </c>
      <c r="D19" s="88">
        <v>182.05</v>
      </c>
      <c r="E19" s="88">
        <v>64.76</v>
      </c>
      <c r="F19" s="88">
        <v>442.66</v>
      </c>
      <c r="G19" s="88">
        <v>360.5</v>
      </c>
      <c r="H19" s="88">
        <v>90.63</v>
      </c>
      <c r="I19" s="88">
        <v>438.29</v>
      </c>
      <c r="J19" s="88">
        <v>196.35</v>
      </c>
      <c r="K19" s="88">
        <v>453.06</v>
      </c>
      <c r="L19" s="88">
        <v>127.18</v>
      </c>
      <c r="M19" s="88">
        <v>247.16</v>
      </c>
    </row>
    <row r="20" spans="1:13" ht="12.75">
      <c r="A20" s="87" t="s">
        <v>119</v>
      </c>
      <c r="B20" s="88" t="s">
        <v>106</v>
      </c>
      <c r="C20" s="88">
        <v>91.47</v>
      </c>
      <c r="D20" s="88">
        <v>241.99</v>
      </c>
      <c r="E20" s="88">
        <v>86.73</v>
      </c>
      <c r="F20" s="88">
        <v>368.67</v>
      </c>
      <c r="G20" s="88">
        <v>499.47</v>
      </c>
      <c r="H20" s="88">
        <v>86.02</v>
      </c>
      <c r="I20" s="88">
        <v>425.87</v>
      </c>
      <c r="J20" s="88">
        <v>273.12</v>
      </c>
      <c r="K20" s="88">
        <v>435.7</v>
      </c>
      <c r="L20" s="88">
        <v>132.98</v>
      </c>
      <c r="M20" s="88">
        <v>228.99</v>
      </c>
    </row>
    <row r="21" spans="1:13" ht="12.75">
      <c r="A21" s="87" t="s">
        <v>120</v>
      </c>
      <c r="B21" s="88" t="s">
        <v>106</v>
      </c>
      <c r="C21" s="88">
        <v>94.55</v>
      </c>
      <c r="D21" s="88" t="s">
        <v>106</v>
      </c>
      <c r="E21" s="88">
        <v>75.53</v>
      </c>
      <c r="F21" s="88">
        <v>240.29</v>
      </c>
      <c r="G21" s="88">
        <v>392.13</v>
      </c>
      <c r="H21" s="88">
        <v>80.15</v>
      </c>
      <c r="I21" s="88">
        <v>237.33</v>
      </c>
      <c r="J21" s="88" t="s">
        <v>106</v>
      </c>
      <c r="K21" s="88">
        <v>396.12</v>
      </c>
      <c r="L21" s="88">
        <v>146.2</v>
      </c>
      <c r="M21" s="88">
        <v>277.91</v>
      </c>
    </row>
    <row r="22" spans="1:13" ht="12.75">
      <c r="A22" s="87" t="s">
        <v>121</v>
      </c>
      <c r="B22" s="88" t="s">
        <v>106</v>
      </c>
      <c r="C22" s="88" t="s">
        <v>106</v>
      </c>
      <c r="D22" s="88" t="s">
        <v>106</v>
      </c>
      <c r="E22" s="88">
        <v>75.52</v>
      </c>
      <c r="F22" s="88">
        <v>122.84</v>
      </c>
      <c r="G22" s="88">
        <v>291.85</v>
      </c>
      <c r="H22" s="88">
        <v>89.73</v>
      </c>
      <c r="I22" s="88">
        <v>155.42</v>
      </c>
      <c r="J22" s="88" t="s">
        <v>106</v>
      </c>
      <c r="K22" s="88">
        <v>470.06</v>
      </c>
      <c r="L22" s="88">
        <v>166.81</v>
      </c>
      <c r="M22" s="88">
        <v>354.46</v>
      </c>
    </row>
    <row r="23" spans="1:13" ht="12.75">
      <c r="A23" s="87" t="s">
        <v>122</v>
      </c>
      <c r="B23" s="88" t="s">
        <v>106</v>
      </c>
      <c r="C23" s="88" t="s">
        <v>106</v>
      </c>
      <c r="D23" s="88" t="s">
        <v>106</v>
      </c>
      <c r="E23" s="88">
        <v>85.67</v>
      </c>
      <c r="F23" s="88">
        <v>78.85</v>
      </c>
      <c r="G23" s="88">
        <v>186.43</v>
      </c>
      <c r="H23" s="88">
        <v>89.94</v>
      </c>
      <c r="I23" s="88">
        <v>109.87</v>
      </c>
      <c r="J23" s="88" t="s">
        <v>106</v>
      </c>
      <c r="K23" s="88">
        <v>743.35</v>
      </c>
      <c r="L23" s="88">
        <v>171.68</v>
      </c>
      <c r="M23" s="88">
        <v>416.83</v>
      </c>
    </row>
    <row r="24" spans="1:13" ht="12.75">
      <c r="A24" s="87" t="s">
        <v>123</v>
      </c>
      <c r="B24" s="88" t="s">
        <v>106</v>
      </c>
      <c r="C24" s="88" t="s">
        <v>106</v>
      </c>
      <c r="D24" s="88" t="s">
        <v>106</v>
      </c>
      <c r="E24" s="88">
        <v>80.98</v>
      </c>
      <c r="F24" s="88">
        <v>88.29</v>
      </c>
      <c r="G24" s="88">
        <v>192.66</v>
      </c>
      <c r="H24" s="88">
        <v>104.74</v>
      </c>
      <c r="I24" s="88">
        <v>77.84</v>
      </c>
      <c r="J24" s="88" t="s">
        <v>106</v>
      </c>
      <c r="K24" s="88">
        <v>579.74</v>
      </c>
      <c r="L24" s="88">
        <v>172.05</v>
      </c>
      <c r="M24" s="88">
        <v>432.27</v>
      </c>
    </row>
    <row r="25" spans="1:13" ht="12.75">
      <c r="A25" s="87" t="s">
        <v>124</v>
      </c>
      <c r="B25" s="88" t="s">
        <v>106</v>
      </c>
      <c r="C25" s="88" t="s">
        <v>106</v>
      </c>
      <c r="D25" s="88" t="s">
        <v>106</v>
      </c>
      <c r="E25" s="88">
        <v>96</v>
      </c>
      <c r="F25" s="88">
        <v>151.2</v>
      </c>
      <c r="G25" s="88">
        <v>236.19</v>
      </c>
      <c r="H25" s="88">
        <v>121.85</v>
      </c>
      <c r="I25" s="88">
        <v>82.31</v>
      </c>
      <c r="J25" s="88" t="s">
        <v>106</v>
      </c>
      <c r="K25" s="88">
        <v>841.18</v>
      </c>
      <c r="L25" s="88">
        <v>174.84</v>
      </c>
      <c r="M25" s="88" t="s">
        <v>106</v>
      </c>
    </row>
    <row r="26" spans="1:15" ht="12.75">
      <c r="A26" s="87" t="s">
        <v>125</v>
      </c>
      <c r="B26" s="88">
        <v>1700.68</v>
      </c>
      <c r="C26" s="88" t="s">
        <v>106</v>
      </c>
      <c r="D26" s="88">
        <v>637.36</v>
      </c>
      <c r="E26" s="88">
        <v>112.11</v>
      </c>
      <c r="F26" s="88">
        <v>196.81</v>
      </c>
      <c r="G26" s="88">
        <v>262.4</v>
      </c>
      <c r="H26" s="88">
        <v>133.49</v>
      </c>
      <c r="I26" s="88">
        <v>101.1</v>
      </c>
      <c r="J26" s="88" t="s">
        <v>106</v>
      </c>
      <c r="K26" s="88">
        <v>754.12</v>
      </c>
      <c r="L26" s="88">
        <v>181.89</v>
      </c>
      <c r="M26" s="88" t="s">
        <v>106</v>
      </c>
      <c r="O26" s="117"/>
    </row>
    <row r="27" spans="1:13" ht="12.75">
      <c r="A27" s="87" t="s">
        <v>126</v>
      </c>
      <c r="B27" s="88">
        <v>595.8</v>
      </c>
      <c r="C27" s="88">
        <v>373.48</v>
      </c>
      <c r="D27" s="88">
        <v>326.95</v>
      </c>
      <c r="E27" s="88">
        <v>123.3</v>
      </c>
      <c r="F27" s="88">
        <v>342.39</v>
      </c>
      <c r="G27" s="88">
        <v>261.52</v>
      </c>
      <c r="H27" s="88">
        <v>139.59</v>
      </c>
      <c r="I27" s="88">
        <v>121.08</v>
      </c>
      <c r="J27" s="88">
        <v>313.44</v>
      </c>
      <c r="K27" s="88">
        <v>658.1</v>
      </c>
      <c r="L27" s="88">
        <v>187.26</v>
      </c>
      <c r="M27" s="88" t="s">
        <v>106</v>
      </c>
    </row>
    <row r="28" spans="1:13" ht="12.75">
      <c r="A28" s="87" t="s">
        <v>127</v>
      </c>
      <c r="B28" s="88">
        <v>375.55</v>
      </c>
      <c r="C28" s="88">
        <v>152.29</v>
      </c>
      <c r="D28" s="88">
        <v>207.46</v>
      </c>
      <c r="E28" s="88">
        <v>136.77</v>
      </c>
      <c r="F28" s="88">
        <v>380.02</v>
      </c>
      <c r="G28" s="88">
        <v>196.5</v>
      </c>
      <c r="H28" s="88">
        <v>127.14</v>
      </c>
      <c r="I28" s="88">
        <v>127.37</v>
      </c>
      <c r="J28" s="88">
        <v>202.99</v>
      </c>
      <c r="K28" s="88">
        <v>685.1</v>
      </c>
      <c r="L28" s="88">
        <v>197.83</v>
      </c>
      <c r="M28" s="88">
        <v>473.36</v>
      </c>
    </row>
    <row r="29" spans="1:13" ht="12.75">
      <c r="A29" s="87" t="s">
        <v>128</v>
      </c>
      <c r="B29" s="88">
        <v>379.64</v>
      </c>
      <c r="C29" s="88">
        <v>92.16</v>
      </c>
      <c r="D29" s="88">
        <v>172.95</v>
      </c>
      <c r="E29" s="88">
        <v>170.42</v>
      </c>
      <c r="F29" s="88">
        <v>448.97</v>
      </c>
      <c r="G29" s="88" t="s">
        <v>106</v>
      </c>
      <c r="H29" s="88">
        <v>131.09</v>
      </c>
      <c r="I29" s="88">
        <v>134.33</v>
      </c>
      <c r="J29" s="88">
        <v>163.97</v>
      </c>
      <c r="K29" s="88">
        <v>791.82</v>
      </c>
      <c r="L29" s="88">
        <v>162.06</v>
      </c>
      <c r="M29" s="88">
        <v>373.54</v>
      </c>
    </row>
    <row r="30" spans="1:13" ht="12.75">
      <c r="A30" s="87" t="s">
        <v>129</v>
      </c>
      <c r="B30" s="88">
        <v>456.18</v>
      </c>
      <c r="C30" s="88">
        <v>83.88</v>
      </c>
      <c r="D30" s="88">
        <v>169.58</v>
      </c>
      <c r="E30" s="88">
        <v>226.8</v>
      </c>
      <c r="F30" s="88">
        <v>585.8</v>
      </c>
      <c r="G30" s="88" t="s">
        <v>106</v>
      </c>
      <c r="H30" s="88">
        <v>112.65</v>
      </c>
      <c r="I30" s="88">
        <v>145.4</v>
      </c>
      <c r="J30" s="88">
        <v>185.97</v>
      </c>
      <c r="K30" s="88">
        <v>941.17</v>
      </c>
      <c r="L30" s="88">
        <v>127.91</v>
      </c>
      <c r="M30" s="88">
        <v>271.87</v>
      </c>
    </row>
    <row r="31" spans="1:13" ht="12.75">
      <c r="A31" s="87" t="s">
        <v>130</v>
      </c>
      <c r="B31" s="88" t="s">
        <v>106</v>
      </c>
      <c r="C31" s="88">
        <v>95.73</v>
      </c>
      <c r="D31" s="88">
        <v>203.78</v>
      </c>
      <c r="E31" s="88">
        <v>114.18</v>
      </c>
      <c r="F31" s="88">
        <v>562.46</v>
      </c>
      <c r="G31" s="88" t="s">
        <v>106</v>
      </c>
      <c r="H31" s="88">
        <v>98.02</v>
      </c>
      <c r="I31" s="88">
        <v>163.94</v>
      </c>
      <c r="J31" s="88">
        <v>199.56</v>
      </c>
      <c r="K31" s="88">
        <v>1204.7</v>
      </c>
      <c r="L31" s="88">
        <v>139.08</v>
      </c>
      <c r="M31" s="88">
        <v>255.92</v>
      </c>
    </row>
    <row r="32" spans="1:13" ht="12.75">
      <c r="A32" s="87" t="s">
        <v>131</v>
      </c>
      <c r="B32" s="112" t="s">
        <v>106</v>
      </c>
      <c r="C32" s="113">
        <v>98.42</v>
      </c>
      <c r="D32" s="113">
        <v>281.9</v>
      </c>
      <c r="E32" s="113">
        <v>88.58</v>
      </c>
      <c r="F32" s="113">
        <v>313.55</v>
      </c>
      <c r="G32" s="113">
        <v>413.4</v>
      </c>
      <c r="H32" s="113">
        <v>108.77</v>
      </c>
      <c r="I32" s="113">
        <v>172.95</v>
      </c>
      <c r="J32" s="113">
        <v>256.08</v>
      </c>
      <c r="K32" s="113">
        <v>1200.68</v>
      </c>
      <c r="L32" s="113">
        <v>143.92</v>
      </c>
      <c r="M32" s="113">
        <v>234.33</v>
      </c>
    </row>
    <row r="33" spans="1:13" s="16" customFormat="1" ht="12.75">
      <c r="A33" s="118" t="s">
        <v>254</v>
      </c>
      <c r="B33" s="112"/>
      <c r="C33" s="113">
        <v>103</v>
      </c>
      <c r="D33" s="113">
        <v>362</v>
      </c>
      <c r="E33" s="113">
        <v>95</v>
      </c>
      <c r="F33" s="113">
        <v>192</v>
      </c>
      <c r="G33" s="113">
        <v>430</v>
      </c>
      <c r="H33" s="113">
        <v>108</v>
      </c>
      <c r="I33" s="113">
        <v>168</v>
      </c>
      <c r="J33" s="113"/>
      <c r="K33" s="113">
        <v>1344</v>
      </c>
      <c r="L33" s="113">
        <v>166</v>
      </c>
      <c r="M33" s="113">
        <v>263</v>
      </c>
    </row>
    <row r="34" spans="1:13" ht="12.75">
      <c r="A34" s="118" t="s">
        <v>255</v>
      </c>
      <c r="B34" s="121"/>
      <c r="C34" s="121">
        <v>104</v>
      </c>
      <c r="D34" s="121"/>
      <c r="E34" s="121">
        <v>89</v>
      </c>
      <c r="F34" s="121">
        <v>91</v>
      </c>
      <c r="G34" s="121">
        <v>277</v>
      </c>
      <c r="H34" s="121">
        <v>112</v>
      </c>
      <c r="I34" s="121">
        <v>145</v>
      </c>
      <c r="J34" s="121"/>
      <c r="K34" s="133">
        <v>1275</v>
      </c>
      <c r="L34" s="121">
        <v>176</v>
      </c>
      <c r="M34" s="121">
        <v>340</v>
      </c>
    </row>
    <row r="35" spans="1:13" s="16" customFormat="1" ht="12.75">
      <c r="A35" s="118" t="s">
        <v>270</v>
      </c>
      <c r="B35" s="121"/>
      <c r="C35" s="121"/>
      <c r="D35" s="121"/>
      <c r="E35" s="121">
        <v>99</v>
      </c>
      <c r="F35" s="121">
        <v>79</v>
      </c>
      <c r="G35" s="121">
        <v>198</v>
      </c>
      <c r="H35" s="121">
        <v>122</v>
      </c>
      <c r="I35" s="121">
        <v>114</v>
      </c>
      <c r="J35" s="121"/>
      <c r="K35" s="133">
        <v>898</v>
      </c>
      <c r="L35" s="121">
        <v>180</v>
      </c>
      <c r="M35" s="121">
        <v>419</v>
      </c>
    </row>
    <row r="36" spans="1:13" ht="12.75">
      <c r="A36" s="118" t="s">
        <v>338</v>
      </c>
      <c r="B36" s="121"/>
      <c r="C36" s="121"/>
      <c r="D36" s="121"/>
      <c r="E36" s="121">
        <v>118</v>
      </c>
      <c r="F36" s="121">
        <v>113</v>
      </c>
      <c r="G36" s="121">
        <v>229</v>
      </c>
      <c r="H36" s="121">
        <v>153</v>
      </c>
      <c r="I36" s="121">
        <v>90</v>
      </c>
      <c r="J36" s="121"/>
      <c r="K36" s="121">
        <v>766</v>
      </c>
      <c r="L36" s="121">
        <v>204</v>
      </c>
      <c r="M36" s="121">
        <v>577</v>
      </c>
    </row>
    <row r="37" spans="1:13" s="16" customFormat="1" ht="12.75">
      <c r="A37" s="118" t="s">
        <v>440</v>
      </c>
      <c r="B37" s="121"/>
      <c r="C37" s="121"/>
      <c r="D37" s="121"/>
      <c r="E37" s="121">
        <v>173</v>
      </c>
      <c r="F37" s="121">
        <v>117</v>
      </c>
      <c r="G37" s="121">
        <v>237</v>
      </c>
      <c r="H37" s="121">
        <v>183</v>
      </c>
      <c r="I37" s="121">
        <v>81</v>
      </c>
      <c r="J37" s="121"/>
      <c r="K37" s="121">
        <v>843</v>
      </c>
      <c r="L37" s="121">
        <v>287</v>
      </c>
      <c r="M37" s="121"/>
    </row>
    <row r="38" spans="1:13" ht="12.75">
      <c r="A38" s="332" t="s">
        <v>191</v>
      </c>
      <c r="B38" s="333" t="s">
        <v>62</v>
      </c>
      <c r="C38" s="333" t="s">
        <v>62</v>
      </c>
      <c r="D38" s="333" t="s">
        <v>62</v>
      </c>
      <c r="E38" s="333" t="s">
        <v>62</v>
      </c>
      <c r="F38" s="333" t="s">
        <v>62</v>
      </c>
      <c r="G38" s="333" t="s">
        <v>62</v>
      </c>
      <c r="H38" s="333" t="s">
        <v>62</v>
      </c>
      <c r="I38" s="333" t="s">
        <v>62</v>
      </c>
      <c r="J38" s="333" t="s">
        <v>62</v>
      </c>
      <c r="K38" s="333" t="s">
        <v>62</v>
      </c>
      <c r="L38" s="333" t="s">
        <v>62</v>
      </c>
      <c r="M38" s="333" t="s">
        <v>62</v>
      </c>
    </row>
    <row r="39" spans="1:13" ht="12.75">
      <c r="A39" s="36"/>
      <c r="B39" s="36"/>
      <c r="C39" s="36"/>
      <c r="D39" s="36"/>
      <c r="E39" s="36"/>
      <c r="F39" s="36"/>
      <c r="G39" s="36"/>
      <c r="H39" s="36"/>
      <c r="I39" s="36"/>
      <c r="J39" s="36"/>
      <c r="K39" s="36"/>
      <c r="L39" s="36"/>
      <c r="M39" s="36"/>
    </row>
    <row r="40" spans="1:13" ht="12.75">
      <c r="A40" s="36"/>
      <c r="B40" s="36"/>
      <c r="C40" s="36"/>
      <c r="D40" s="36"/>
      <c r="E40" s="36"/>
      <c r="F40" s="36"/>
      <c r="G40" s="36"/>
      <c r="H40" s="36"/>
      <c r="I40" s="36"/>
      <c r="J40" s="36"/>
      <c r="K40" s="36"/>
      <c r="L40" s="36"/>
      <c r="M40" s="36"/>
    </row>
    <row r="41" spans="1:13" ht="12.75">
      <c r="A41" s="36"/>
      <c r="B41" s="36"/>
      <c r="C41" s="36"/>
      <c r="D41" s="36"/>
      <c r="E41" s="36"/>
      <c r="F41" s="36"/>
      <c r="G41" s="36"/>
      <c r="H41" s="36"/>
      <c r="I41" s="36"/>
      <c r="J41" s="36"/>
      <c r="K41" s="36"/>
      <c r="L41" s="36"/>
      <c r="M41" s="36"/>
    </row>
    <row r="42" spans="1:13" ht="12.75">
      <c r="A42" s="36"/>
      <c r="B42" s="36"/>
      <c r="C42" s="36"/>
      <c r="D42" s="36"/>
      <c r="E42" s="36"/>
      <c r="F42" s="36"/>
      <c r="G42" s="36"/>
      <c r="H42" s="36"/>
      <c r="I42" s="36"/>
      <c r="J42" s="36"/>
      <c r="K42" s="36"/>
      <c r="L42" s="36"/>
      <c r="M42" s="36"/>
    </row>
    <row r="43" spans="1:13" ht="12.75">
      <c r="A43" s="36"/>
      <c r="B43" s="36"/>
      <c r="C43" s="36"/>
      <c r="D43" s="36"/>
      <c r="E43" s="36"/>
      <c r="F43" s="36"/>
      <c r="G43" s="36"/>
      <c r="H43" s="36"/>
      <c r="I43" s="36"/>
      <c r="J43" s="36"/>
      <c r="K43" s="36"/>
      <c r="L43" s="36"/>
      <c r="M43" s="36"/>
    </row>
    <row r="44" spans="1:13" ht="12.75">
      <c r="A44" s="36"/>
      <c r="B44" s="36"/>
      <c r="C44" s="36"/>
      <c r="D44" s="36"/>
      <c r="E44" s="36"/>
      <c r="F44" s="36"/>
      <c r="G44" s="36"/>
      <c r="H44" s="36"/>
      <c r="I44" s="36"/>
      <c r="J44" s="36"/>
      <c r="K44" s="36"/>
      <c r="L44" s="36"/>
      <c r="M44" s="36"/>
    </row>
    <row r="45" spans="1:13" ht="12.75">
      <c r="A45" s="36"/>
      <c r="B45" s="36"/>
      <c r="C45" s="36"/>
      <c r="D45" s="36"/>
      <c r="E45" s="36"/>
      <c r="F45" s="36"/>
      <c r="G45" s="36"/>
      <c r="H45" s="36"/>
      <c r="I45" s="36"/>
      <c r="J45" s="36"/>
      <c r="K45" s="36"/>
      <c r="L45" s="36"/>
      <c r="M45" s="36"/>
    </row>
    <row r="46" spans="1:13" ht="12.75">
      <c r="A46" s="36"/>
      <c r="B46" s="36"/>
      <c r="C46" s="36"/>
      <c r="D46" s="36"/>
      <c r="E46" s="36"/>
      <c r="F46" s="36"/>
      <c r="G46" s="36"/>
      <c r="H46" s="36"/>
      <c r="I46" s="36"/>
      <c r="J46" s="36"/>
      <c r="K46" s="36"/>
      <c r="L46" s="36"/>
      <c r="M46" s="36"/>
    </row>
    <row r="47" spans="1:13" ht="12.75">
      <c r="A47" s="36"/>
      <c r="B47" s="36"/>
      <c r="C47" s="36"/>
      <c r="D47" s="36"/>
      <c r="E47" s="36"/>
      <c r="F47" s="36"/>
      <c r="G47" s="36"/>
      <c r="H47" s="36"/>
      <c r="I47" s="36"/>
      <c r="J47" s="36"/>
      <c r="K47" s="36"/>
      <c r="L47" s="36"/>
      <c r="M47" s="36"/>
    </row>
    <row r="48" spans="1:13" ht="12.75">
      <c r="A48" s="36"/>
      <c r="B48" s="36"/>
      <c r="C48" s="36"/>
      <c r="D48" s="36"/>
      <c r="E48" s="36"/>
      <c r="F48" s="36"/>
      <c r="G48" s="36"/>
      <c r="H48" s="36"/>
      <c r="I48" s="36"/>
      <c r="J48" s="36"/>
      <c r="K48" s="36"/>
      <c r="L48" s="36"/>
      <c r="M48" s="36"/>
    </row>
    <row r="49" spans="1:13" ht="12.75">
      <c r="A49" s="36"/>
      <c r="B49" s="36"/>
      <c r="C49" s="36"/>
      <c r="D49" s="36"/>
      <c r="E49" s="36"/>
      <c r="F49" s="36"/>
      <c r="G49" s="36"/>
      <c r="H49" s="36"/>
      <c r="I49" s="36"/>
      <c r="J49" s="36"/>
      <c r="K49" s="36"/>
      <c r="L49" s="36"/>
      <c r="M49" s="36"/>
    </row>
    <row r="54" ht="12.75">
      <c r="D54" s="16"/>
    </row>
    <row r="56" spans="5:13" ht="12.75">
      <c r="E56" s="240"/>
      <c r="F56" s="240"/>
      <c r="G56" s="240"/>
      <c r="H56" s="240"/>
      <c r="I56" s="240"/>
      <c r="J56" s="240"/>
      <c r="K56" s="240"/>
      <c r="L56" s="240"/>
      <c r="M56" s="240"/>
    </row>
    <row r="58" spans="4:13" ht="12.75">
      <c r="D58" s="117"/>
      <c r="E58" s="88"/>
      <c r="F58" s="88"/>
      <c r="G58" s="88"/>
      <c r="H58" s="88"/>
      <c r="I58" s="88"/>
      <c r="J58" s="88"/>
      <c r="K58" s="88"/>
      <c r="L58" s="88"/>
      <c r="M58" s="88"/>
    </row>
    <row r="60" spans="4:13" ht="12.75">
      <c r="D60" s="117"/>
      <c r="E60" s="121"/>
      <c r="F60" s="121"/>
      <c r="G60" s="121"/>
      <c r="H60" s="121"/>
      <c r="I60" s="121"/>
      <c r="J60" s="121"/>
      <c r="K60" s="121"/>
      <c r="L60" s="121"/>
      <c r="M60" s="121"/>
    </row>
    <row r="62" spans="4:13" ht="12.75">
      <c r="D62" s="16"/>
      <c r="E62" s="221"/>
      <c r="F62" s="221"/>
      <c r="G62" s="221"/>
      <c r="H62" s="221"/>
      <c r="I62" s="221"/>
      <c r="J62" s="221"/>
      <c r="K62" s="221"/>
      <c r="L62" s="221"/>
      <c r="M62" s="221"/>
    </row>
    <row r="72" spans="2:13" ht="12.75">
      <c r="B72" s="329"/>
      <c r="C72" s="329"/>
      <c r="D72" s="329"/>
      <c r="E72" s="329"/>
      <c r="F72" s="329"/>
      <c r="G72" s="329"/>
      <c r="H72" s="329"/>
      <c r="I72" s="329"/>
      <c r="J72" s="329"/>
      <c r="K72" s="329"/>
      <c r="L72" s="329"/>
      <c r="M72" s="329"/>
    </row>
    <row r="73" spans="2:13" ht="12.75">
      <c r="B73" s="239"/>
      <c r="C73" s="239"/>
      <c r="D73" s="239"/>
      <c r="E73" s="239"/>
      <c r="F73" s="239"/>
      <c r="G73" s="239"/>
      <c r="H73" s="239"/>
      <c r="I73" s="239"/>
      <c r="J73" s="239"/>
      <c r="K73" s="239"/>
      <c r="L73" s="239"/>
      <c r="M73" s="239"/>
    </row>
    <row r="75" spans="1:13" ht="12.75">
      <c r="A75" s="117"/>
      <c r="B75" s="75"/>
      <c r="C75" s="75"/>
      <c r="D75" s="75"/>
      <c r="E75" s="75"/>
      <c r="F75" s="89"/>
      <c r="G75" s="89"/>
      <c r="H75" s="90"/>
      <c r="I75" s="90"/>
      <c r="J75" s="90"/>
      <c r="K75" s="90"/>
      <c r="L75" s="90"/>
      <c r="M75" s="90"/>
    </row>
    <row r="77" spans="1:13" ht="12.75">
      <c r="A77" s="117"/>
      <c r="B77" s="217"/>
      <c r="C77" s="75"/>
      <c r="D77" s="66"/>
      <c r="E77" s="66"/>
      <c r="F77" s="119"/>
      <c r="G77" s="119"/>
      <c r="H77" s="66"/>
      <c r="I77" s="66"/>
      <c r="J77" s="66"/>
      <c r="K77" s="66"/>
      <c r="L77" s="66"/>
      <c r="M77" s="66"/>
    </row>
    <row r="80" spans="1:13" ht="12.75">
      <c r="A80" s="16"/>
      <c r="B80" s="221"/>
      <c r="C80" s="221"/>
      <c r="D80" s="221"/>
      <c r="E80" s="221"/>
      <c r="F80" s="221"/>
      <c r="G80" s="221"/>
      <c r="H80" s="221"/>
      <c r="I80" s="221"/>
      <c r="J80" s="221"/>
      <c r="K80" s="221"/>
      <c r="L80" s="221"/>
      <c r="M80" s="221"/>
    </row>
    <row r="81" ht="12.75">
      <c r="A81" s="16"/>
    </row>
    <row r="82" ht="12.75">
      <c r="A82" s="16"/>
    </row>
    <row r="83" spans="1:12" ht="12.75">
      <c r="A83" s="16"/>
      <c r="B83" s="221"/>
      <c r="C83" s="221"/>
      <c r="D83" s="221"/>
      <c r="E83" s="221"/>
      <c r="F83" s="221"/>
      <c r="G83" s="221"/>
      <c r="H83" s="221"/>
      <c r="I83" s="221"/>
      <c r="J83" s="221"/>
      <c r="K83" s="221"/>
      <c r="L83" s="221"/>
    </row>
  </sheetData>
  <sheetProtection/>
  <mergeCells count="11">
    <mergeCell ref="L72:M72"/>
    <mergeCell ref="A1:M1"/>
    <mergeCell ref="A3:M3"/>
    <mergeCell ref="A2:M2"/>
    <mergeCell ref="A4:M4"/>
    <mergeCell ref="A38:M38"/>
    <mergeCell ref="B72:C72"/>
    <mergeCell ref="D72:E72"/>
    <mergeCell ref="F72:G72"/>
    <mergeCell ref="H72:I72"/>
    <mergeCell ref="J72:K7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4.xml><?xml version="1.0" encoding="utf-8"?>
<worksheet xmlns="http://schemas.openxmlformats.org/spreadsheetml/2006/main" xmlns:r="http://schemas.openxmlformats.org/officeDocument/2006/relationships">
  <dimension ref="A1:Q56"/>
  <sheetViews>
    <sheetView zoomScalePageLayoutView="0" workbookViewId="0" topLeftCell="A1">
      <selection activeCell="A1" sqref="A1:O47"/>
    </sheetView>
  </sheetViews>
  <sheetFormatPr defaultColWidth="11.421875" defaultRowHeight="15"/>
  <cols>
    <col min="1" max="1" width="10.57421875" style="8" customWidth="1"/>
    <col min="2" max="2" width="15.28125" style="5" bestFit="1" customWidth="1"/>
    <col min="3" max="3" width="6.57421875" style="5" bestFit="1" customWidth="1"/>
    <col min="4" max="4" width="14.28125" style="5" customWidth="1"/>
    <col min="5" max="5" width="6.57421875" style="5" bestFit="1" customWidth="1"/>
    <col min="6" max="6" width="15.28125" style="5" bestFit="1" customWidth="1"/>
    <col min="7" max="7" width="6.57421875" style="5" bestFit="1" customWidth="1"/>
    <col min="8" max="8" width="15.28125" style="5" bestFit="1" customWidth="1"/>
    <col min="9" max="9" width="6.57421875" style="5" bestFit="1" customWidth="1"/>
    <col min="10" max="10" width="15.28125" style="5" bestFit="1" customWidth="1"/>
    <col min="11" max="11" width="6.57421875" style="5" bestFit="1" customWidth="1"/>
    <col min="12" max="12" width="15.28125" style="5" bestFit="1" customWidth="1"/>
    <col min="13" max="13" width="6.57421875" style="5" bestFit="1" customWidth="1"/>
    <col min="14" max="14" width="15.7109375" style="5" customWidth="1"/>
    <col min="15" max="15" width="6.57421875" style="5" bestFit="1" customWidth="1"/>
    <col min="16" max="16" width="14.00390625" style="5" customWidth="1"/>
    <col min="17" max="16384" width="11.421875" style="5" customWidth="1"/>
  </cols>
  <sheetData>
    <row r="1" spans="1:13" ht="12.75">
      <c r="A1" s="289" t="s">
        <v>243</v>
      </c>
      <c r="B1" s="289"/>
      <c r="C1" s="289"/>
      <c r="D1" s="289"/>
      <c r="E1" s="289"/>
      <c r="F1" s="289"/>
      <c r="G1" s="289"/>
      <c r="H1" s="289"/>
      <c r="I1" s="289"/>
      <c r="J1" s="289"/>
      <c r="K1" s="289"/>
      <c r="L1" s="289"/>
      <c r="M1" s="289"/>
    </row>
    <row r="2" spans="1:13" s="15" customFormat="1" ht="12.75">
      <c r="A2" s="289" t="s">
        <v>192</v>
      </c>
      <c r="B2" s="289"/>
      <c r="C2" s="289"/>
      <c r="D2" s="289"/>
      <c r="E2" s="289"/>
      <c r="F2" s="289"/>
      <c r="G2" s="289"/>
      <c r="H2" s="289"/>
      <c r="I2" s="289"/>
      <c r="J2" s="289"/>
      <c r="K2" s="289"/>
      <c r="L2" s="289"/>
      <c r="M2" s="289"/>
    </row>
    <row r="3" spans="1:13" ht="12.75">
      <c r="A3" s="289" t="s">
        <v>132</v>
      </c>
      <c r="B3" s="289"/>
      <c r="C3" s="289"/>
      <c r="D3" s="289"/>
      <c r="E3" s="289"/>
      <c r="F3" s="289"/>
      <c r="G3" s="289"/>
      <c r="H3" s="289"/>
      <c r="I3" s="289"/>
      <c r="J3" s="289"/>
      <c r="K3" s="289"/>
      <c r="L3" s="289"/>
      <c r="M3" s="289"/>
    </row>
    <row r="4" spans="1:13" ht="12.75">
      <c r="A4" s="289" t="s">
        <v>133</v>
      </c>
      <c r="B4" s="289"/>
      <c r="C4" s="289"/>
      <c r="D4" s="289"/>
      <c r="E4" s="289"/>
      <c r="F4" s="289"/>
      <c r="G4" s="289"/>
      <c r="H4" s="289"/>
      <c r="I4" s="289"/>
      <c r="J4" s="289"/>
      <c r="K4" s="289"/>
      <c r="L4" s="289"/>
      <c r="M4" s="289"/>
    </row>
    <row r="5" spans="1:13" s="16" customFormat="1" ht="12.75">
      <c r="A5" s="74"/>
      <c r="B5" s="74"/>
      <c r="C5" s="74"/>
      <c r="D5" s="74"/>
      <c r="E5" s="74"/>
      <c r="F5" s="74"/>
      <c r="G5" s="74"/>
      <c r="H5" s="74"/>
      <c r="I5" s="74"/>
      <c r="J5" s="74"/>
      <c r="K5" s="74"/>
      <c r="L5" s="74"/>
      <c r="M5" s="74"/>
    </row>
    <row r="6" spans="1:17" ht="24.75" customHeight="1">
      <c r="A6" s="280" t="s">
        <v>104</v>
      </c>
      <c r="B6" s="334" t="s">
        <v>102</v>
      </c>
      <c r="C6" s="334"/>
      <c r="D6" s="334" t="s">
        <v>145</v>
      </c>
      <c r="E6" s="334"/>
      <c r="F6" s="334" t="s">
        <v>146</v>
      </c>
      <c r="G6" s="334"/>
      <c r="H6" s="334" t="s">
        <v>147</v>
      </c>
      <c r="I6" s="334"/>
      <c r="J6" s="334" t="s">
        <v>148</v>
      </c>
      <c r="K6" s="334"/>
      <c r="L6" s="334" t="s">
        <v>149</v>
      </c>
      <c r="M6" s="334"/>
      <c r="N6" s="334" t="s">
        <v>81</v>
      </c>
      <c r="O6" s="334"/>
      <c r="P6" s="277"/>
      <c r="Q6" s="277"/>
    </row>
    <row r="7" spans="1:17" ht="24.75" customHeight="1">
      <c r="A7" s="296"/>
      <c r="B7" s="19" t="s">
        <v>244</v>
      </c>
      <c r="C7" s="19" t="s">
        <v>134</v>
      </c>
      <c r="D7" s="19" t="s">
        <v>244</v>
      </c>
      <c r="E7" s="19" t="s">
        <v>134</v>
      </c>
      <c r="F7" s="19" t="s">
        <v>244</v>
      </c>
      <c r="G7" s="19" t="s">
        <v>134</v>
      </c>
      <c r="H7" s="19" t="s">
        <v>244</v>
      </c>
      <c r="I7" s="19" t="s">
        <v>134</v>
      </c>
      <c r="J7" s="19" t="s">
        <v>244</v>
      </c>
      <c r="K7" s="19" t="s">
        <v>134</v>
      </c>
      <c r="L7" s="19" t="s">
        <v>244</v>
      </c>
      <c r="M7" s="19" t="s">
        <v>134</v>
      </c>
      <c r="N7" s="216" t="s">
        <v>244</v>
      </c>
      <c r="O7" s="216" t="s">
        <v>134</v>
      </c>
      <c r="P7" s="242"/>
      <c r="Q7" s="242"/>
    </row>
    <row r="8" spans="1:17" ht="12.75">
      <c r="A8" s="87" t="s">
        <v>105</v>
      </c>
      <c r="B8" s="75">
        <v>2002.625</v>
      </c>
      <c r="C8" s="75">
        <v>1900</v>
      </c>
      <c r="D8" s="75">
        <v>388.75</v>
      </c>
      <c r="E8" s="75">
        <v>256.25</v>
      </c>
      <c r="F8" s="89">
        <v>0</v>
      </c>
      <c r="G8" s="89">
        <v>0</v>
      </c>
      <c r="H8" s="66"/>
      <c r="I8" s="66"/>
      <c r="J8" s="90">
        <v>481.53333333333336</v>
      </c>
      <c r="K8" s="90">
        <v>271.875</v>
      </c>
      <c r="L8" s="90">
        <v>585.5625</v>
      </c>
      <c r="M8" s="90">
        <v>264.1666666666667</v>
      </c>
      <c r="N8" s="90">
        <v>707.3333333333334</v>
      </c>
      <c r="O8" s="90">
        <v>291.6666666666667</v>
      </c>
      <c r="P8" s="90"/>
      <c r="Q8" s="90"/>
    </row>
    <row r="9" spans="1:17" ht="12.75">
      <c r="A9" s="87" t="s">
        <v>107</v>
      </c>
      <c r="B9" s="75">
        <v>2244.7</v>
      </c>
      <c r="C9" s="75">
        <v>2050</v>
      </c>
      <c r="D9" s="75">
        <v>342.75</v>
      </c>
      <c r="E9" s="75">
        <v>225</v>
      </c>
      <c r="F9" s="89">
        <v>0</v>
      </c>
      <c r="G9" s="89">
        <v>0</v>
      </c>
      <c r="H9" s="66"/>
      <c r="I9" s="66"/>
      <c r="J9" s="90">
        <v>488.55</v>
      </c>
      <c r="K9" s="90">
        <v>274</v>
      </c>
      <c r="L9" s="90">
        <v>583</v>
      </c>
      <c r="M9" s="90">
        <v>250</v>
      </c>
      <c r="N9" s="90">
        <v>686.5</v>
      </c>
      <c r="O9" s="90">
        <v>346.42857142857144</v>
      </c>
      <c r="P9" s="90"/>
      <c r="Q9" s="90"/>
    </row>
    <row r="10" spans="1:17" ht="12.75">
      <c r="A10" s="87" t="s">
        <v>108</v>
      </c>
      <c r="B10" s="75">
        <v>2765</v>
      </c>
      <c r="C10" s="75">
        <v>2418.75</v>
      </c>
      <c r="D10" s="75">
        <v>318.25</v>
      </c>
      <c r="E10" s="75">
        <v>225</v>
      </c>
      <c r="F10" s="89">
        <v>555.75</v>
      </c>
      <c r="G10" s="89">
        <v>246.875</v>
      </c>
      <c r="H10" s="66"/>
      <c r="I10" s="66"/>
      <c r="J10" s="90">
        <v>476</v>
      </c>
      <c r="K10" s="90">
        <v>275</v>
      </c>
      <c r="L10" s="90">
        <v>597.84375</v>
      </c>
      <c r="M10" s="90">
        <v>297.8125</v>
      </c>
      <c r="N10" s="90">
        <v>567.1</v>
      </c>
      <c r="O10" s="90">
        <v>340</v>
      </c>
      <c r="P10" s="90"/>
      <c r="Q10" s="90"/>
    </row>
    <row r="11" spans="1:17" ht="12.75">
      <c r="A11" s="87" t="s">
        <v>109</v>
      </c>
      <c r="B11" s="75">
        <v>2714.875</v>
      </c>
      <c r="C11" s="75">
        <v>1800</v>
      </c>
      <c r="D11" s="75">
        <v>241.3125</v>
      </c>
      <c r="E11" s="75">
        <v>156.25</v>
      </c>
      <c r="F11" s="89">
        <v>438.25</v>
      </c>
      <c r="G11" s="89">
        <v>240.625</v>
      </c>
      <c r="H11" s="75">
        <v>669.5</v>
      </c>
      <c r="I11" s="75">
        <v>325</v>
      </c>
      <c r="J11" s="90">
        <v>440.2307692307692</v>
      </c>
      <c r="K11" s="90">
        <v>267.5</v>
      </c>
      <c r="L11" s="90">
        <v>597.28125</v>
      </c>
      <c r="M11" s="90">
        <v>301.41666666666663</v>
      </c>
      <c r="N11" s="90">
        <v>546.75</v>
      </c>
      <c r="O11" s="90">
        <v>375</v>
      </c>
      <c r="P11" s="90"/>
      <c r="Q11" s="90"/>
    </row>
    <row r="12" spans="1:17" ht="12.75">
      <c r="A12" s="87" t="s">
        <v>110</v>
      </c>
      <c r="B12" s="75">
        <v>2092.45</v>
      </c>
      <c r="C12" s="75">
        <v>1305.8823529411766</v>
      </c>
      <c r="D12" s="75">
        <v>206.75</v>
      </c>
      <c r="E12" s="75">
        <v>100</v>
      </c>
      <c r="F12" s="89">
        <v>382.45</v>
      </c>
      <c r="G12" s="89">
        <v>207.5</v>
      </c>
      <c r="H12" s="75">
        <v>609</v>
      </c>
      <c r="I12" s="75">
        <v>342.5</v>
      </c>
      <c r="J12" s="90">
        <v>385.09375</v>
      </c>
      <c r="K12" s="90">
        <v>281.25</v>
      </c>
      <c r="L12" s="90">
        <v>525.95</v>
      </c>
      <c r="M12" s="90">
        <v>288.5</v>
      </c>
      <c r="N12" s="90">
        <v>549.9375</v>
      </c>
      <c r="O12" s="90">
        <v>384.375</v>
      </c>
      <c r="P12" s="90"/>
      <c r="Q12" s="90"/>
    </row>
    <row r="13" spans="1:17" ht="12.75">
      <c r="A13" s="87" t="s">
        <v>111</v>
      </c>
      <c r="B13" s="75">
        <v>1296.6875</v>
      </c>
      <c r="C13" s="75">
        <v>1037.5</v>
      </c>
      <c r="D13" s="75">
        <v>147.85</v>
      </c>
      <c r="E13" s="75">
        <v>100</v>
      </c>
      <c r="F13" s="89">
        <v>371.1875</v>
      </c>
      <c r="G13" s="89">
        <v>243.75</v>
      </c>
      <c r="H13" s="75">
        <v>705.5625</v>
      </c>
      <c r="I13" s="75">
        <v>412.5</v>
      </c>
      <c r="J13" s="90">
        <v>356.77777777777777</v>
      </c>
      <c r="K13" s="90">
        <v>247.91666666666669</v>
      </c>
      <c r="L13" s="90">
        <v>518</v>
      </c>
      <c r="M13" s="90">
        <v>279</v>
      </c>
      <c r="N13" s="90">
        <v>553.4</v>
      </c>
      <c r="O13" s="90">
        <v>431.57894736842104</v>
      </c>
      <c r="P13" s="90"/>
      <c r="Q13" s="90"/>
    </row>
    <row r="14" spans="1:17" ht="12.75">
      <c r="A14" s="87" t="s">
        <v>112</v>
      </c>
      <c r="B14" s="75">
        <v>1214.875</v>
      </c>
      <c r="C14" s="75">
        <v>962.5</v>
      </c>
      <c r="D14" s="75">
        <v>188.95</v>
      </c>
      <c r="E14" s="75">
        <v>104.16666666666667</v>
      </c>
      <c r="F14" s="89">
        <v>395.625</v>
      </c>
      <c r="G14" s="89">
        <v>246.875</v>
      </c>
      <c r="H14" s="75">
        <v>765.75</v>
      </c>
      <c r="I14" s="75">
        <v>468.75</v>
      </c>
      <c r="J14" s="90">
        <v>373.375</v>
      </c>
      <c r="K14" s="90">
        <v>225</v>
      </c>
      <c r="L14" s="90">
        <v>525.1875</v>
      </c>
      <c r="M14" s="90">
        <v>292.1875</v>
      </c>
      <c r="N14" s="90">
        <v>544.5333333333333</v>
      </c>
      <c r="O14" s="90">
        <v>421.875</v>
      </c>
      <c r="P14" s="90"/>
      <c r="Q14" s="90"/>
    </row>
    <row r="15" spans="1:17" ht="12.75">
      <c r="A15" s="87" t="s">
        <v>113</v>
      </c>
      <c r="B15" s="75">
        <v>1061.9722222222222</v>
      </c>
      <c r="C15" s="75">
        <v>901.4285714285714</v>
      </c>
      <c r="D15" s="75">
        <v>273.9512195121951</v>
      </c>
      <c r="E15" s="75">
        <v>118.38709677419355</v>
      </c>
      <c r="F15" s="89">
        <v>449.72727272727275</v>
      </c>
      <c r="G15" s="89">
        <v>261.3888888888889</v>
      </c>
      <c r="H15" s="75">
        <v>811.0909090909091</v>
      </c>
      <c r="I15" s="75">
        <v>466.6666666666667</v>
      </c>
      <c r="J15" s="90">
        <v>428.3611111111111</v>
      </c>
      <c r="K15" s="90">
        <v>309.72222222222223</v>
      </c>
      <c r="L15" s="90">
        <v>662.4583333333333</v>
      </c>
      <c r="M15" s="90">
        <v>392.3611111111111</v>
      </c>
      <c r="N15" s="90">
        <v>574.6666666666666</v>
      </c>
      <c r="O15" s="90">
        <v>475</v>
      </c>
      <c r="P15" s="90"/>
      <c r="Q15" s="90"/>
    </row>
    <row r="16" spans="1:17" ht="12.75">
      <c r="A16" s="87" t="s">
        <v>114</v>
      </c>
      <c r="B16" s="75">
        <v>981.375</v>
      </c>
      <c r="C16" s="75">
        <v>796.875</v>
      </c>
      <c r="D16" s="75">
        <v>340.94444444444446</v>
      </c>
      <c r="E16" s="75">
        <v>152.85714285714286</v>
      </c>
      <c r="F16" s="89">
        <v>806.8</v>
      </c>
      <c r="G16" s="89">
        <v>341.93548387096774</v>
      </c>
      <c r="H16" s="66"/>
      <c r="I16" s="66"/>
      <c r="J16" s="90">
        <v>569.4666666666667</v>
      </c>
      <c r="K16" s="90">
        <v>443.75</v>
      </c>
      <c r="L16" s="90">
        <v>777.3572916666667</v>
      </c>
      <c r="M16" s="90">
        <v>521.5625</v>
      </c>
      <c r="N16" s="90">
        <v>712.3870967741935</v>
      </c>
      <c r="O16" s="90">
        <v>653.030303030303</v>
      </c>
      <c r="P16" s="90"/>
      <c r="Q16" s="90"/>
    </row>
    <row r="17" spans="1:17" ht="12.75">
      <c r="A17" s="87" t="s">
        <v>115</v>
      </c>
      <c r="B17" s="75">
        <v>920.75</v>
      </c>
      <c r="C17" s="75">
        <v>734.375</v>
      </c>
      <c r="D17" s="75">
        <v>398.02222222222224</v>
      </c>
      <c r="E17" s="75">
        <v>232.85714285714286</v>
      </c>
      <c r="F17" s="89">
        <v>921.5238095238095</v>
      </c>
      <c r="G17" s="89">
        <v>396.6666666666667</v>
      </c>
      <c r="H17" s="66"/>
      <c r="I17" s="66"/>
      <c r="J17" s="90">
        <v>883.45</v>
      </c>
      <c r="K17" s="90">
        <v>641.025641025641</v>
      </c>
      <c r="L17" s="90">
        <v>957.3929824561403</v>
      </c>
      <c r="M17" s="90">
        <v>599.21875</v>
      </c>
      <c r="N17" s="90"/>
      <c r="O17" s="90"/>
      <c r="P17" s="90"/>
      <c r="Q17" s="90"/>
    </row>
    <row r="18" spans="1:17" ht="12.75">
      <c r="A18" s="87" t="s">
        <v>116</v>
      </c>
      <c r="B18" s="75"/>
      <c r="C18" s="75"/>
      <c r="D18" s="75">
        <v>610.1388888888889</v>
      </c>
      <c r="E18" s="75">
        <v>362.85714285714283</v>
      </c>
      <c r="F18" s="89"/>
      <c r="G18" s="89"/>
      <c r="H18" s="66"/>
      <c r="I18" s="66"/>
      <c r="J18" s="90">
        <v>741.75</v>
      </c>
      <c r="K18" s="90">
        <v>614.2857142857143</v>
      </c>
      <c r="L18" s="66"/>
      <c r="M18" s="66"/>
      <c r="N18" s="66"/>
      <c r="O18" s="66"/>
      <c r="P18" s="66"/>
      <c r="Q18" s="66"/>
    </row>
    <row r="19" spans="1:17" ht="12.75">
      <c r="A19" s="87" t="s">
        <v>117</v>
      </c>
      <c r="B19" s="75">
        <v>913.9354838709677</v>
      </c>
      <c r="C19" s="75">
        <v>739.0625</v>
      </c>
      <c r="D19" s="75">
        <v>682.8888888888889</v>
      </c>
      <c r="E19" s="75">
        <v>430.95238095238096</v>
      </c>
      <c r="F19" s="89"/>
      <c r="G19" s="89"/>
      <c r="H19" s="66"/>
      <c r="I19" s="66"/>
      <c r="J19" s="66"/>
      <c r="K19" s="66"/>
      <c r="L19" s="66"/>
      <c r="M19" s="66"/>
      <c r="N19" s="66"/>
      <c r="O19" s="66"/>
      <c r="P19" s="66"/>
      <c r="Q19" s="66"/>
    </row>
    <row r="20" spans="1:17" ht="15">
      <c r="A20" s="87" t="s">
        <v>118</v>
      </c>
      <c r="B20" s="75">
        <v>1002.775</v>
      </c>
      <c r="C20" s="75">
        <v>905</v>
      </c>
      <c r="D20" s="75">
        <v>600</v>
      </c>
      <c r="E20" s="75">
        <v>733.3333333333334</v>
      </c>
      <c r="F20" s="89"/>
      <c r="G20" s="89"/>
      <c r="H20" s="66"/>
      <c r="I20" s="66"/>
      <c r="J20" s="66"/>
      <c r="K20" s="66"/>
      <c r="L20" s="90">
        <v>615.7863300492611</v>
      </c>
      <c r="M20" s="90">
        <v>289.289314516129</v>
      </c>
      <c r="N20" s="258"/>
      <c r="O20" s="258"/>
      <c r="P20" s="90"/>
      <c r="Q20" s="90"/>
    </row>
    <row r="21" spans="1:17" ht="12.75">
      <c r="A21" s="87" t="s">
        <v>119</v>
      </c>
      <c r="B21" s="75">
        <v>1099.84375</v>
      </c>
      <c r="C21" s="75">
        <v>856.25</v>
      </c>
      <c r="D21" s="75">
        <v>1061.28125</v>
      </c>
      <c r="E21" s="75">
        <v>856.25</v>
      </c>
      <c r="F21" s="89">
        <v>697.875</v>
      </c>
      <c r="G21" s="89">
        <v>308.3333333333333</v>
      </c>
      <c r="H21" s="66"/>
      <c r="I21" s="66"/>
      <c r="J21" s="66"/>
      <c r="K21" s="66"/>
      <c r="L21" s="90">
        <v>566.96875</v>
      </c>
      <c r="M21" s="90">
        <v>262.5</v>
      </c>
      <c r="N21" s="90">
        <v>545.7</v>
      </c>
      <c r="O21" s="90">
        <v>479.6875</v>
      </c>
      <c r="P21" s="90"/>
      <c r="Q21" s="90"/>
    </row>
    <row r="22" spans="1:17" ht="12.75">
      <c r="A22" s="87" t="s">
        <v>120</v>
      </c>
      <c r="B22" s="75">
        <v>1072.9375</v>
      </c>
      <c r="C22" s="75">
        <v>850</v>
      </c>
      <c r="D22" s="75">
        <v>868.1875</v>
      </c>
      <c r="E22" s="75">
        <v>609.375</v>
      </c>
      <c r="F22" s="89">
        <v>537.6129032258065</v>
      </c>
      <c r="G22" s="89">
        <v>257.8125</v>
      </c>
      <c r="H22" s="66"/>
      <c r="I22" s="66"/>
      <c r="J22" s="66"/>
      <c r="K22" s="66"/>
      <c r="L22" s="90">
        <v>501</v>
      </c>
      <c r="M22" s="250">
        <v>292</v>
      </c>
      <c r="N22" s="90">
        <v>503.3333333333333</v>
      </c>
      <c r="O22" s="250">
        <v>423.4375</v>
      </c>
      <c r="P22" s="90"/>
      <c r="Q22" s="90"/>
    </row>
    <row r="23" spans="1:17" ht="12.75">
      <c r="A23" s="87" t="s">
        <v>121</v>
      </c>
      <c r="B23" s="75">
        <v>1164.96875</v>
      </c>
      <c r="C23" s="75">
        <v>910.9375</v>
      </c>
      <c r="D23" s="75">
        <v>644.28125</v>
      </c>
      <c r="E23" s="75">
        <v>326.5625</v>
      </c>
      <c r="F23" s="89">
        <v>402.34375</v>
      </c>
      <c r="G23" s="89">
        <v>273.4375</v>
      </c>
      <c r="H23" s="66"/>
      <c r="I23" s="66"/>
      <c r="J23" s="90">
        <v>864.875</v>
      </c>
      <c r="K23" s="90">
        <v>580</v>
      </c>
      <c r="L23" s="90">
        <v>508.23487903225805</v>
      </c>
      <c r="M23" s="90">
        <v>278.90625</v>
      </c>
      <c r="N23" s="90">
        <v>483.96875</v>
      </c>
      <c r="O23" s="90">
        <v>480.625</v>
      </c>
      <c r="P23" s="90"/>
      <c r="Q23" s="90"/>
    </row>
    <row r="24" spans="1:17" ht="12.75">
      <c r="A24" s="87" t="s">
        <v>122</v>
      </c>
      <c r="B24" s="75">
        <v>1658</v>
      </c>
      <c r="C24" s="75">
        <v>1432.5</v>
      </c>
      <c r="D24" s="75">
        <v>547.59375</v>
      </c>
      <c r="E24" s="75">
        <v>226.5625</v>
      </c>
      <c r="F24" s="89">
        <v>417.75</v>
      </c>
      <c r="G24" s="89">
        <v>238.75</v>
      </c>
      <c r="H24" s="90">
        <v>561</v>
      </c>
      <c r="I24" s="90">
        <v>337.5</v>
      </c>
      <c r="J24" s="90">
        <v>667.1</v>
      </c>
      <c r="K24" s="90">
        <v>295.25</v>
      </c>
      <c r="L24" s="90">
        <v>519.2125</v>
      </c>
      <c r="M24" s="90">
        <v>298.125</v>
      </c>
      <c r="N24" s="90">
        <v>506.15384615384613</v>
      </c>
      <c r="O24" s="90">
        <v>469.5</v>
      </c>
      <c r="P24" s="90"/>
      <c r="Q24" s="90"/>
    </row>
    <row r="25" spans="1:17" ht="12.75">
      <c r="A25" s="87" t="s">
        <v>123</v>
      </c>
      <c r="B25" s="75">
        <v>1817.53125</v>
      </c>
      <c r="C25" s="75">
        <v>1323.4375</v>
      </c>
      <c r="D25" s="75">
        <v>407.1111111111111</v>
      </c>
      <c r="E25" s="75">
        <v>207.14285714285714</v>
      </c>
      <c r="F25" s="89">
        <v>399.375</v>
      </c>
      <c r="G25" s="89">
        <v>245.3125</v>
      </c>
      <c r="H25" s="90">
        <f>SUM(E25+E29)/2</f>
        <v>458.07142857142856</v>
      </c>
      <c r="I25" s="90">
        <f>SUM(F25+F29)/2</f>
        <v>199.6875</v>
      </c>
      <c r="J25" s="90">
        <v>457.71875</v>
      </c>
      <c r="K25" s="90">
        <v>239.0625</v>
      </c>
      <c r="L25" s="90">
        <v>607.359375</v>
      </c>
      <c r="M25" s="90">
        <v>312.1875</v>
      </c>
      <c r="N25" s="90">
        <v>548.78125</v>
      </c>
      <c r="O25" s="90">
        <v>513.4375</v>
      </c>
      <c r="P25" s="90"/>
      <c r="Q25" s="90"/>
    </row>
    <row r="26" spans="1:17" ht="12.75">
      <c r="A26" s="87" t="s">
        <v>124</v>
      </c>
      <c r="B26" s="75">
        <v>1869.55</v>
      </c>
      <c r="C26" s="75">
        <v>1520</v>
      </c>
      <c r="D26" s="75">
        <v>431.1777777777778</v>
      </c>
      <c r="E26" s="75">
        <v>314.2857142857143</v>
      </c>
      <c r="F26" s="89">
        <v>465.60526315789474</v>
      </c>
      <c r="G26" s="89">
        <v>255</v>
      </c>
      <c r="H26" s="90">
        <f>SUM(E26+E30)/2</f>
        <v>536.1428571428571</v>
      </c>
      <c r="I26" s="90">
        <f>SUM(F26+F30)/2</f>
        <v>232.80263157894737</v>
      </c>
      <c r="J26" s="90">
        <v>369.275</v>
      </c>
      <c r="K26" s="90">
        <v>236.875</v>
      </c>
      <c r="L26" s="90">
        <v>555.5625</v>
      </c>
      <c r="M26" s="90">
        <v>326.375</v>
      </c>
      <c r="N26" s="90">
        <v>612.375</v>
      </c>
      <c r="O26" s="90">
        <v>442.5</v>
      </c>
      <c r="P26" s="90"/>
      <c r="Q26" s="90"/>
    </row>
    <row r="27" spans="1:17" ht="12.75">
      <c r="A27" s="87" t="s">
        <v>125</v>
      </c>
      <c r="B27" s="75">
        <v>1835</v>
      </c>
      <c r="C27" s="75">
        <v>1420</v>
      </c>
      <c r="D27" s="75">
        <v>567</v>
      </c>
      <c r="E27" s="75">
        <v>388</v>
      </c>
      <c r="F27" s="89">
        <v>453.3666666666667</v>
      </c>
      <c r="G27" s="89">
        <v>268.75</v>
      </c>
      <c r="H27" s="75">
        <v>844</v>
      </c>
      <c r="I27" s="75">
        <v>455</v>
      </c>
      <c r="J27" s="90">
        <v>412.5</v>
      </c>
      <c r="K27" s="90">
        <v>276</v>
      </c>
      <c r="L27" s="90">
        <v>592</v>
      </c>
      <c r="M27" s="90">
        <v>331.5</v>
      </c>
      <c r="N27" s="90">
        <v>665</v>
      </c>
      <c r="O27" s="90">
        <v>461</v>
      </c>
      <c r="P27" s="90"/>
      <c r="Q27" s="90"/>
    </row>
    <row r="28" spans="1:17" ht="12.75">
      <c r="A28" s="87" t="s">
        <v>126</v>
      </c>
      <c r="B28" s="75">
        <v>1727</v>
      </c>
      <c r="C28" s="75">
        <v>1086</v>
      </c>
      <c r="D28" s="75">
        <v>818</v>
      </c>
      <c r="E28" s="75">
        <v>671</v>
      </c>
      <c r="F28" s="89">
        <v>699.5384615384615</v>
      </c>
      <c r="G28" s="89">
        <v>350</v>
      </c>
      <c r="H28" s="66"/>
      <c r="I28" s="66"/>
      <c r="J28" s="90">
        <v>442</v>
      </c>
      <c r="K28" s="90">
        <v>312</v>
      </c>
      <c r="L28" s="90">
        <v>614</v>
      </c>
      <c r="M28" s="90">
        <v>356.5</v>
      </c>
      <c r="N28" s="90">
        <v>693</v>
      </c>
      <c r="O28" s="90">
        <v>447</v>
      </c>
      <c r="P28" s="90"/>
      <c r="Q28" s="90"/>
    </row>
    <row r="29" spans="1:17" ht="12.75">
      <c r="A29" s="87" t="s">
        <v>127</v>
      </c>
      <c r="B29" s="75">
        <v>1776</v>
      </c>
      <c r="C29" s="75">
        <v>1148</v>
      </c>
      <c r="D29" s="75">
        <v>993</v>
      </c>
      <c r="E29" s="75">
        <v>709</v>
      </c>
      <c r="F29" s="89"/>
      <c r="G29" s="89"/>
      <c r="H29" s="66"/>
      <c r="I29" s="66"/>
      <c r="J29" s="90">
        <v>405</v>
      </c>
      <c r="K29" s="90">
        <v>314</v>
      </c>
      <c r="L29" s="90">
        <v>667</v>
      </c>
      <c r="M29" s="90">
        <v>344</v>
      </c>
      <c r="N29" s="90">
        <v>746</v>
      </c>
      <c r="O29" s="90">
        <v>486</v>
      </c>
      <c r="P29" s="90"/>
      <c r="Q29" s="90"/>
    </row>
    <row r="30" spans="1:17" ht="12.75">
      <c r="A30" s="87" t="s">
        <v>128</v>
      </c>
      <c r="B30" s="75">
        <v>1759</v>
      </c>
      <c r="C30" s="75">
        <v>1428</v>
      </c>
      <c r="D30" s="75">
        <v>966</v>
      </c>
      <c r="E30" s="75">
        <v>758</v>
      </c>
      <c r="F30" s="89"/>
      <c r="G30" s="89"/>
      <c r="H30" s="66"/>
      <c r="I30" s="66"/>
      <c r="J30" s="90">
        <v>383</v>
      </c>
      <c r="K30" s="90">
        <v>359</v>
      </c>
      <c r="L30" s="66"/>
      <c r="M30" s="66"/>
      <c r="N30" s="66"/>
      <c r="O30" s="66"/>
      <c r="P30" s="66"/>
      <c r="Q30" s="66"/>
    </row>
    <row r="31" spans="1:17" ht="12.75">
      <c r="A31" s="87" t="s">
        <v>129</v>
      </c>
      <c r="B31" s="75">
        <v>1869</v>
      </c>
      <c r="C31" s="75">
        <v>1606</v>
      </c>
      <c r="D31" s="75">
        <v>1123</v>
      </c>
      <c r="E31" s="75">
        <v>884</v>
      </c>
      <c r="F31" s="89"/>
      <c r="G31" s="89"/>
      <c r="H31" s="66"/>
      <c r="I31" s="66"/>
      <c r="J31" s="90">
        <v>437</v>
      </c>
      <c r="K31" s="90">
        <v>353</v>
      </c>
      <c r="L31" s="66"/>
      <c r="M31" s="66"/>
      <c r="N31" s="66"/>
      <c r="O31" s="66"/>
      <c r="P31" s="66"/>
      <c r="Q31" s="66"/>
    </row>
    <row r="32" spans="1:17" ht="12.75">
      <c r="A32" s="87" t="s">
        <v>130</v>
      </c>
      <c r="B32" s="75">
        <v>2318</v>
      </c>
      <c r="C32" s="75">
        <v>1813</v>
      </c>
      <c r="D32" s="75">
        <v>1430</v>
      </c>
      <c r="E32" s="75">
        <v>1290</v>
      </c>
      <c r="F32" s="89"/>
      <c r="G32" s="89"/>
      <c r="H32" s="66"/>
      <c r="I32" s="66"/>
      <c r="J32" s="90">
        <v>492</v>
      </c>
      <c r="K32" s="90">
        <v>393</v>
      </c>
      <c r="L32" s="90">
        <v>612</v>
      </c>
      <c r="M32" s="90">
        <v>286</v>
      </c>
      <c r="N32" s="90">
        <v>690</v>
      </c>
      <c r="O32" s="90">
        <v>376</v>
      </c>
      <c r="P32" s="90"/>
      <c r="Q32" s="90"/>
    </row>
    <row r="33" spans="1:17" ht="12.75">
      <c r="A33" s="87" t="s">
        <v>131</v>
      </c>
      <c r="B33" s="75">
        <v>2513</v>
      </c>
      <c r="C33" s="75">
        <v>2166</v>
      </c>
      <c r="D33" s="75">
        <v>1341</v>
      </c>
      <c r="E33" s="75">
        <v>769</v>
      </c>
      <c r="F33" s="89"/>
      <c r="G33" s="89"/>
      <c r="H33" s="66"/>
      <c r="I33" s="66"/>
      <c r="J33" s="90">
        <v>511</v>
      </c>
      <c r="K33" s="90">
        <v>379</v>
      </c>
      <c r="L33" s="90">
        <v>664</v>
      </c>
      <c r="M33" s="90">
        <v>358.5</v>
      </c>
      <c r="N33" s="90">
        <v>654</v>
      </c>
      <c r="O33" s="90">
        <v>481</v>
      </c>
      <c r="P33" s="90"/>
      <c r="Q33" s="90"/>
    </row>
    <row r="34" spans="1:17" s="16" customFormat="1" ht="12.75">
      <c r="A34" s="118" t="s">
        <v>254</v>
      </c>
      <c r="B34" s="75">
        <v>2910</v>
      </c>
      <c r="C34" s="206">
        <v>2625</v>
      </c>
      <c r="D34" s="75">
        <v>969</v>
      </c>
      <c r="E34" s="75">
        <v>529</v>
      </c>
      <c r="F34" s="89">
        <v>453</v>
      </c>
      <c r="G34" s="89">
        <v>217</v>
      </c>
      <c r="H34" s="66"/>
      <c r="I34" s="66"/>
      <c r="J34" s="90">
        <v>544</v>
      </c>
      <c r="K34" s="90">
        <v>387</v>
      </c>
      <c r="L34" s="90">
        <v>596</v>
      </c>
      <c r="M34" s="90">
        <v>341</v>
      </c>
      <c r="N34" s="90">
        <v>624</v>
      </c>
      <c r="O34" s="90">
        <v>482</v>
      </c>
      <c r="P34" s="90"/>
      <c r="Q34" s="90"/>
    </row>
    <row r="35" spans="1:17" ht="12.75">
      <c r="A35" s="118" t="s">
        <v>255</v>
      </c>
      <c r="B35" s="120">
        <v>2989</v>
      </c>
      <c r="C35" s="206">
        <v>2928</v>
      </c>
      <c r="D35" s="66">
        <v>651</v>
      </c>
      <c r="E35" s="66">
        <v>253</v>
      </c>
      <c r="F35" s="119">
        <v>462</v>
      </c>
      <c r="G35" s="119">
        <v>271</v>
      </c>
      <c r="H35" s="66"/>
      <c r="I35" s="66"/>
      <c r="J35" s="66">
        <v>632</v>
      </c>
      <c r="K35" s="66">
        <v>358</v>
      </c>
      <c r="L35" s="66">
        <v>644</v>
      </c>
      <c r="M35" s="66">
        <v>337</v>
      </c>
      <c r="N35" s="66">
        <v>634</v>
      </c>
      <c r="O35" s="66">
        <v>475</v>
      </c>
      <c r="P35" s="66"/>
      <c r="Q35" s="66"/>
    </row>
    <row r="36" spans="1:17" s="16" customFormat="1" ht="12.75">
      <c r="A36" s="118" t="s">
        <v>270</v>
      </c>
      <c r="B36" s="217">
        <v>2989</v>
      </c>
      <c r="C36" s="217">
        <v>2964</v>
      </c>
      <c r="D36" s="217">
        <v>423</v>
      </c>
      <c r="E36" s="217">
        <v>216</v>
      </c>
      <c r="F36" s="218">
        <v>485</v>
      </c>
      <c r="G36" s="218">
        <v>273</v>
      </c>
      <c r="H36" s="217">
        <v>998</v>
      </c>
      <c r="I36" s="217">
        <v>470</v>
      </c>
      <c r="J36" s="219">
        <v>535</v>
      </c>
      <c r="K36" s="219">
        <v>330</v>
      </c>
      <c r="L36" s="220">
        <v>603</v>
      </c>
      <c r="M36" s="220">
        <v>332</v>
      </c>
      <c r="N36" s="220">
        <v>673</v>
      </c>
      <c r="O36" s="220">
        <v>478</v>
      </c>
      <c r="P36" s="220"/>
      <c r="Q36" s="220"/>
    </row>
    <row r="37" spans="1:17" ht="12.75">
      <c r="A37" s="118" t="s">
        <v>338</v>
      </c>
      <c r="B37" s="217">
        <v>2125</v>
      </c>
      <c r="C37" s="75">
        <v>1071</v>
      </c>
      <c r="D37" s="66">
        <v>388</v>
      </c>
      <c r="E37" s="66">
        <v>245</v>
      </c>
      <c r="F37" s="119">
        <v>475</v>
      </c>
      <c r="G37" s="119">
        <v>272</v>
      </c>
      <c r="H37" s="66">
        <v>824</v>
      </c>
      <c r="I37" s="66">
        <v>455</v>
      </c>
      <c r="J37" s="66">
        <v>450</v>
      </c>
      <c r="K37" s="66">
        <v>318</v>
      </c>
      <c r="L37" s="66">
        <v>601</v>
      </c>
      <c r="M37" s="66">
        <v>365</v>
      </c>
      <c r="N37" s="66">
        <v>673</v>
      </c>
      <c r="O37" s="66">
        <v>513</v>
      </c>
      <c r="P37" s="66"/>
      <c r="Q37" s="66"/>
    </row>
    <row r="38" spans="1:17" s="16" customFormat="1" ht="12.75">
      <c r="A38" s="118" t="s">
        <v>440</v>
      </c>
      <c r="B38" s="217">
        <v>2562</v>
      </c>
      <c r="C38" s="75">
        <v>1479</v>
      </c>
      <c r="D38" s="66">
        <v>483</v>
      </c>
      <c r="E38" s="66">
        <v>309</v>
      </c>
      <c r="F38" s="119">
        <v>540</v>
      </c>
      <c r="G38" s="119">
        <v>414</v>
      </c>
      <c r="H38" s="66">
        <v>765</v>
      </c>
      <c r="I38" s="66">
        <v>491</v>
      </c>
      <c r="J38" s="66">
        <v>428</v>
      </c>
      <c r="K38" s="66">
        <v>303</v>
      </c>
      <c r="L38" s="66">
        <v>636</v>
      </c>
      <c r="M38" s="66">
        <v>420</v>
      </c>
      <c r="N38" s="66">
        <v>701</v>
      </c>
      <c r="O38" s="66">
        <v>612</v>
      </c>
      <c r="P38" s="66"/>
      <c r="Q38" s="66"/>
    </row>
    <row r="39" spans="1:15" ht="15">
      <c r="A39" s="335" t="s">
        <v>191</v>
      </c>
      <c r="B39" s="335"/>
      <c r="C39" s="36"/>
      <c r="D39" s="36"/>
      <c r="E39" s="36"/>
      <c r="F39" s="36"/>
      <c r="G39" s="36"/>
      <c r="H39" s="36"/>
      <c r="I39" s="36"/>
      <c r="J39" s="36"/>
      <c r="K39" s="36"/>
      <c r="L39" s="36"/>
      <c r="M39" s="36"/>
      <c r="N39" s="258"/>
      <c r="O39" s="258"/>
    </row>
    <row r="40" spans="1:13" ht="12.75">
      <c r="A40" s="84"/>
      <c r="B40" s="36"/>
      <c r="C40" s="36"/>
      <c r="D40" s="36"/>
      <c r="E40" s="36"/>
      <c r="F40" s="36"/>
      <c r="G40" s="36"/>
      <c r="H40" s="36"/>
      <c r="I40" s="36"/>
      <c r="J40" s="36"/>
      <c r="K40" s="36"/>
      <c r="L40" s="36"/>
      <c r="M40" s="36"/>
    </row>
    <row r="41" spans="1:13" ht="12.75">
      <c r="A41" s="84"/>
      <c r="B41" s="36"/>
      <c r="C41" s="36"/>
      <c r="D41" s="36"/>
      <c r="E41" s="36"/>
      <c r="F41" s="36"/>
      <c r="G41" s="36"/>
      <c r="H41" s="36"/>
      <c r="I41" s="36"/>
      <c r="J41" s="36"/>
      <c r="K41" s="36"/>
      <c r="L41" s="36"/>
      <c r="M41" s="36"/>
    </row>
    <row r="42" spans="1:13" ht="12.75">
      <c r="A42" s="84"/>
      <c r="B42" s="36"/>
      <c r="C42" s="36"/>
      <c r="D42" s="36"/>
      <c r="E42" s="251"/>
      <c r="F42" s="36"/>
      <c r="G42" s="36"/>
      <c r="H42" s="36"/>
      <c r="I42" s="36"/>
      <c r="J42" s="36"/>
      <c r="K42" s="36"/>
      <c r="L42" s="36"/>
      <c r="M42" s="36"/>
    </row>
    <row r="43" spans="1:13" ht="12.75">
      <c r="A43" s="84"/>
      <c r="B43" s="36"/>
      <c r="C43" s="36"/>
      <c r="D43" s="36"/>
      <c r="E43" s="36"/>
      <c r="F43" s="36"/>
      <c r="G43" s="36"/>
      <c r="H43" s="36"/>
      <c r="I43" s="36"/>
      <c r="J43" s="36"/>
      <c r="K43" s="36"/>
      <c r="L43" s="36"/>
      <c r="M43" s="36"/>
    </row>
    <row r="44" spans="1:13" ht="12.75">
      <c r="A44" s="84"/>
      <c r="B44" s="36"/>
      <c r="C44" s="36"/>
      <c r="D44" s="36"/>
      <c r="E44" s="36"/>
      <c r="F44" s="36"/>
      <c r="G44" s="36"/>
      <c r="H44" s="36"/>
      <c r="I44" s="36"/>
      <c r="J44" s="36"/>
      <c r="K44" s="36"/>
      <c r="L44" s="36"/>
      <c r="M44" s="36"/>
    </row>
    <row r="45" spans="1:13" ht="12.75">
      <c r="A45" s="84"/>
      <c r="B45" s="36"/>
      <c r="C45" s="36"/>
      <c r="D45" s="36"/>
      <c r="E45" s="36"/>
      <c r="F45" s="36"/>
      <c r="G45" s="36"/>
      <c r="H45" s="36"/>
      <c r="I45" s="36"/>
      <c r="J45" s="36"/>
      <c r="K45" s="36"/>
      <c r="L45" s="36"/>
      <c r="M45" s="36"/>
    </row>
    <row r="46" spans="1:13" ht="12.75">
      <c r="A46" s="84"/>
      <c r="B46" s="36"/>
      <c r="C46" s="36"/>
      <c r="D46" s="36"/>
      <c r="E46" s="36"/>
      <c r="F46" s="36"/>
      <c r="G46" s="36"/>
      <c r="H46" s="36"/>
      <c r="I46" s="36"/>
      <c r="J46" s="36"/>
      <c r="K46" s="36"/>
      <c r="L46" s="36"/>
      <c r="M46" s="36"/>
    </row>
    <row r="47" spans="1:13" ht="12.75">
      <c r="A47" s="84"/>
      <c r="B47" s="36"/>
      <c r="C47" s="36"/>
      <c r="D47" s="36"/>
      <c r="E47" s="36"/>
      <c r="F47" s="36"/>
      <c r="G47" s="36"/>
      <c r="H47" s="36"/>
      <c r="I47" s="36"/>
      <c r="J47" s="36"/>
      <c r="K47" s="36"/>
      <c r="L47" s="36"/>
      <c r="M47" s="36"/>
    </row>
    <row r="48" spans="1:13" ht="12.75">
      <c r="A48" s="84"/>
      <c r="B48" s="36"/>
      <c r="C48" s="36"/>
      <c r="D48" s="36"/>
      <c r="E48" s="36"/>
      <c r="F48" s="36"/>
      <c r="G48" s="36"/>
      <c r="H48" s="36"/>
      <c r="I48" s="36"/>
      <c r="J48" s="36"/>
      <c r="K48" s="36"/>
      <c r="L48" s="36"/>
      <c r="M48" s="36"/>
    </row>
    <row r="49" spans="1:13" ht="12.75">
      <c r="A49" s="84"/>
      <c r="B49" s="36"/>
      <c r="C49" s="36"/>
      <c r="D49" s="36"/>
      <c r="E49" s="36"/>
      <c r="F49" s="36"/>
      <c r="G49" s="36"/>
      <c r="H49" s="36"/>
      <c r="I49" s="36"/>
      <c r="J49" s="36"/>
      <c r="K49" s="36"/>
      <c r="L49" s="36"/>
      <c r="M49" s="36"/>
    </row>
    <row r="50" spans="1:13" ht="12.75">
      <c r="A50" s="84"/>
      <c r="B50" s="36"/>
      <c r="C50" s="36"/>
      <c r="D50" s="36"/>
      <c r="E50" s="36"/>
      <c r="F50" s="36"/>
      <c r="G50" s="36"/>
      <c r="H50" s="36"/>
      <c r="I50" s="36"/>
      <c r="J50" s="36"/>
      <c r="K50" s="36"/>
      <c r="L50" s="36"/>
      <c r="M50" s="36"/>
    </row>
    <row r="51" spans="1:13" ht="12.75">
      <c r="A51" s="84"/>
      <c r="B51" s="36"/>
      <c r="C51" s="36"/>
      <c r="D51" s="36"/>
      <c r="E51" s="36"/>
      <c r="F51" s="36"/>
      <c r="G51" s="36"/>
      <c r="H51" s="36"/>
      <c r="I51" s="36"/>
      <c r="J51" s="36"/>
      <c r="K51" s="36"/>
      <c r="L51" s="36"/>
      <c r="M51" s="36"/>
    </row>
    <row r="52" spans="1:13" ht="12.75">
      <c r="A52" s="84"/>
      <c r="B52" s="36"/>
      <c r="C52" s="36"/>
      <c r="D52" s="36"/>
      <c r="E52" s="36"/>
      <c r="F52" s="36"/>
      <c r="G52" s="36"/>
      <c r="H52" s="36"/>
      <c r="I52" s="36"/>
      <c r="J52" s="36"/>
      <c r="K52" s="36"/>
      <c r="L52" s="36"/>
      <c r="M52" s="36"/>
    </row>
    <row r="53" spans="1:13" ht="12.75">
      <c r="A53" s="84"/>
      <c r="B53" s="36"/>
      <c r="C53" s="36"/>
      <c r="D53" s="36"/>
      <c r="E53" s="36"/>
      <c r="F53" s="36"/>
      <c r="G53" s="36"/>
      <c r="H53" s="36"/>
      <c r="I53" s="36"/>
      <c r="J53" s="36"/>
      <c r="K53" s="36"/>
      <c r="L53" s="36"/>
      <c r="M53" s="36"/>
    </row>
    <row r="54" spans="1:13" ht="12.75">
      <c r="A54" s="84"/>
      <c r="B54" s="36"/>
      <c r="C54" s="36"/>
      <c r="D54" s="36"/>
      <c r="E54" s="36"/>
      <c r="F54" s="36"/>
      <c r="G54" s="36"/>
      <c r="H54" s="36"/>
      <c r="I54" s="36"/>
      <c r="J54" s="36"/>
      <c r="K54" s="36"/>
      <c r="L54" s="36"/>
      <c r="M54" s="36"/>
    </row>
    <row r="55" spans="1:13" ht="12.75">
      <c r="A55" s="84"/>
      <c r="B55" s="36"/>
      <c r="C55" s="36"/>
      <c r="D55" s="36"/>
      <c r="E55" s="36"/>
      <c r="F55" s="36"/>
      <c r="G55" s="36"/>
      <c r="H55" s="36"/>
      <c r="I55" s="36"/>
      <c r="J55" s="36"/>
      <c r="K55" s="36"/>
      <c r="L55" s="36"/>
      <c r="M55" s="36"/>
    </row>
    <row r="56" spans="1:13" ht="12.75">
      <c r="A56" s="84"/>
      <c r="B56" s="36"/>
      <c r="C56" s="36"/>
      <c r="D56" s="36"/>
      <c r="E56" s="36"/>
      <c r="F56" s="36"/>
      <c r="G56" s="36"/>
      <c r="H56" s="36"/>
      <c r="I56" s="36"/>
      <c r="J56" s="36"/>
      <c r="K56" s="36"/>
      <c r="L56" s="36"/>
      <c r="M56" s="36"/>
    </row>
  </sheetData>
  <sheetProtection/>
  <mergeCells count="14">
    <mergeCell ref="A39:B39"/>
    <mergeCell ref="B6:C6"/>
    <mergeCell ref="D6:E6"/>
    <mergeCell ref="F6:G6"/>
    <mergeCell ref="H6:I6"/>
    <mergeCell ref="P6:Q6"/>
    <mergeCell ref="A1:M1"/>
    <mergeCell ref="A3:M3"/>
    <mergeCell ref="A4:M4"/>
    <mergeCell ref="A6:A7"/>
    <mergeCell ref="J6:K6"/>
    <mergeCell ref="N6:O6"/>
    <mergeCell ref="L6:M6"/>
    <mergeCell ref="A2:M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0" r:id="rId2"/>
  <headerFooter>
    <oddFooter>&amp;C&amp;"Arial,Normal"&amp;10 17</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M11" sqref="M11"/>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M73"/>
  <sheetViews>
    <sheetView zoomScalePageLayoutView="0" workbookViewId="0" topLeftCell="A1">
      <selection activeCell="B1" sqref="B1:M86"/>
    </sheetView>
  </sheetViews>
  <sheetFormatPr defaultColWidth="11.421875" defaultRowHeight="15"/>
  <cols>
    <col min="1" max="1" width="1.421875" style="0" customWidth="1"/>
    <col min="2" max="2" width="23.8515625" style="0" customWidth="1"/>
  </cols>
  <sheetData>
    <row r="2" spans="6:9" ht="15">
      <c r="F2" s="340" t="s">
        <v>313</v>
      </c>
      <c r="G2" s="340"/>
      <c r="H2" s="340"/>
      <c r="I2" s="340"/>
    </row>
    <row r="4" spans="2:13" ht="15">
      <c r="B4" s="143"/>
      <c r="C4" s="143"/>
      <c r="D4" s="143"/>
      <c r="E4" s="143"/>
      <c r="F4" s="143"/>
      <c r="G4" s="143"/>
      <c r="H4" s="143"/>
      <c r="I4" s="143"/>
      <c r="J4" s="143"/>
      <c r="K4" s="143"/>
      <c r="L4" s="143"/>
      <c r="M4" s="143"/>
    </row>
    <row r="5" spans="2:13" ht="15">
      <c r="B5" s="346" t="s">
        <v>179</v>
      </c>
      <c r="C5" s="347" t="s">
        <v>314</v>
      </c>
      <c r="D5" s="347"/>
      <c r="E5" s="347"/>
      <c r="F5" s="347"/>
      <c r="G5" s="347"/>
      <c r="H5" s="347"/>
      <c r="I5" s="347"/>
      <c r="J5" s="347"/>
      <c r="K5" s="347"/>
      <c r="L5" s="347"/>
      <c r="M5" s="347"/>
    </row>
    <row r="6" spans="2:13" ht="15">
      <c r="B6" s="348"/>
      <c r="C6" s="349">
        <v>2000</v>
      </c>
      <c r="D6" s="349">
        <v>2001</v>
      </c>
      <c r="E6" s="349">
        <v>2002</v>
      </c>
      <c r="F6" s="349">
        <v>2003</v>
      </c>
      <c r="G6" s="349">
        <v>2004</v>
      </c>
      <c r="H6" s="349">
        <v>2005</v>
      </c>
      <c r="I6" s="349">
        <v>2006</v>
      </c>
      <c r="J6" s="349">
        <v>2007</v>
      </c>
      <c r="K6" s="349">
        <v>2008</v>
      </c>
      <c r="L6" s="349">
        <v>2009</v>
      </c>
      <c r="M6" s="349">
        <v>2010</v>
      </c>
    </row>
    <row r="7" spans="2:13" ht="15">
      <c r="B7" s="350"/>
      <c r="C7" s="350"/>
      <c r="D7" s="350"/>
      <c r="E7" s="350"/>
      <c r="F7" s="350"/>
      <c r="G7" s="350"/>
      <c r="H7" s="350"/>
      <c r="I7" s="350"/>
      <c r="J7" s="350"/>
      <c r="K7" s="350"/>
      <c r="L7" s="350"/>
      <c r="M7" s="350"/>
    </row>
    <row r="8" spans="2:13" ht="15">
      <c r="B8" s="212" t="s">
        <v>282</v>
      </c>
      <c r="C8" s="351">
        <v>800</v>
      </c>
      <c r="D8" s="351">
        <v>850</v>
      </c>
      <c r="E8" s="351">
        <v>1220</v>
      </c>
      <c r="F8" s="351">
        <v>1280</v>
      </c>
      <c r="G8" s="351">
        <v>1320</v>
      </c>
      <c r="H8" s="352">
        <v>1360</v>
      </c>
      <c r="I8" s="351">
        <v>3820</v>
      </c>
      <c r="J8" s="351">
        <v>5664</v>
      </c>
      <c r="K8" s="352">
        <v>5953</v>
      </c>
      <c r="L8" s="353">
        <v>6779</v>
      </c>
      <c r="M8" s="353">
        <v>7876</v>
      </c>
    </row>
    <row r="9" spans="2:13" ht="15">
      <c r="B9" s="354" t="s">
        <v>312</v>
      </c>
      <c r="C9" s="354"/>
      <c r="D9" s="354"/>
      <c r="E9" s="354"/>
      <c r="F9" s="354"/>
      <c r="G9" s="354"/>
      <c r="H9" s="354"/>
      <c r="I9" s="354"/>
      <c r="J9" s="354"/>
      <c r="K9" s="354"/>
      <c r="L9" s="354"/>
      <c r="M9" s="354"/>
    </row>
    <row r="10" spans="2:13" ht="15">
      <c r="B10" s="212"/>
      <c r="C10" s="212"/>
      <c r="D10" s="212"/>
      <c r="E10" s="212"/>
      <c r="F10" s="212"/>
      <c r="G10" s="212"/>
      <c r="H10" s="212"/>
      <c r="I10" s="212"/>
      <c r="J10" s="212"/>
      <c r="K10" s="212"/>
      <c r="L10" s="212"/>
      <c r="M10" s="212"/>
    </row>
    <row r="11" spans="2:13" ht="15">
      <c r="B11" s="346" t="s">
        <v>179</v>
      </c>
      <c r="C11" s="347" t="s">
        <v>318</v>
      </c>
      <c r="D11" s="347"/>
      <c r="E11" s="347"/>
      <c r="F11" s="347"/>
      <c r="G11" s="347"/>
      <c r="H11" s="347"/>
      <c r="I11" s="347"/>
      <c r="J11" s="347"/>
      <c r="K11" s="347"/>
      <c r="L11" s="347"/>
      <c r="M11" s="347"/>
    </row>
    <row r="12" spans="2:13" ht="15">
      <c r="B12" s="348"/>
      <c r="C12" s="355">
        <v>2000</v>
      </c>
      <c r="D12" s="355">
        <v>2001</v>
      </c>
      <c r="E12" s="355">
        <v>2002</v>
      </c>
      <c r="F12" s="355">
        <v>2003</v>
      </c>
      <c r="G12" s="355">
        <v>2004</v>
      </c>
      <c r="H12" s="355">
        <v>2005</v>
      </c>
      <c r="I12" s="355">
        <v>2006</v>
      </c>
      <c r="J12" s="355">
        <v>2007</v>
      </c>
      <c r="K12" s="355">
        <v>2008</v>
      </c>
      <c r="L12" s="355">
        <v>2009</v>
      </c>
      <c r="M12" s="355">
        <v>2010</v>
      </c>
    </row>
    <row r="13" spans="2:13" ht="15">
      <c r="B13" s="212"/>
      <c r="C13" s="212"/>
      <c r="D13" s="212"/>
      <c r="E13" s="212"/>
      <c r="F13" s="212"/>
      <c r="G13" s="212"/>
      <c r="H13" s="212"/>
      <c r="I13" s="212"/>
      <c r="J13" s="212"/>
      <c r="K13" s="212"/>
      <c r="L13" s="212"/>
      <c r="M13" s="212"/>
    </row>
    <row r="14" spans="2:13" ht="15">
      <c r="B14" s="212" t="s">
        <v>282</v>
      </c>
      <c r="C14" s="356">
        <v>4800</v>
      </c>
      <c r="D14" s="356">
        <v>5253.065465881537</v>
      </c>
      <c r="E14" s="356">
        <v>8010.4112029293865</v>
      </c>
      <c r="F14" s="356">
        <v>8211.351378098867</v>
      </c>
      <c r="G14" s="356">
        <v>12667.187886585183</v>
      </c>
      <c r="H14" s="356">
        <v>17336.671779900043</v>
      </c>
      <c r="I14" s="356">
        <v>23705.715275372357</v>
      </c>
      <c r="J14" s="356">
        <v>28597.27844029887</v>
      </c>
      <c r="K14" s="356">
        <v>47893.71072294521</v>
      </c>
      <c r="L14" s="356">
        <v>57514.2560245435</v>
      </c>
      <c r="M14" s="356">
        <v>76386.36251175216</v>
      </c>
    </row>
    <row r="15" spans="2:13" ht="15">
      <c r="B15" s="354" t="s">
        <v>315</v>
      </c>
      <c r="C15" s="354"/>
      <c r="D15" s="354"/>
      <c r="E15" s="354"/>
      <c r="F15" s="354"/>
      <c r="G15" s="354"/>
      <c r="H15" s="354"/>
      <c r="I15" s="354"/>
      <c r="J15" s="354"/>
      <c r="K15" s="354"/>
      <c r="L15" s="354"/>
      <c r="M15" s="354"/>
    </row>
    <row r="16" spans="2:13" ht="15">
      <c r="B16" s="16"/>
      <c r="C16" s="16"/>
      <c r="D16" s="16"/>
      <c r="E16" s="16"/>
      <c r="F16" s="16"/>
      <c r="G16" s="16"/>
      <c r="H16" s="16"/>
      <c r="I16" s="16"/>
      <c r="J16" s="16"/>
      <c r="K16" s="16"/>
      <c r="L16" s="16"/>
      <c r="M16" s="16"/>
    </row>
    <row r="17" spans="2:13" ht="15">
      <c r="B17" s="16"/>
      <c r="C17" s="16"/>
      <c r="D17" s="16"/>
      <c r="E17" s="16"/>
      <c r="F17" s="16"/>
      <c r="G17" s="16"/>
      <c r="H17" s="16"/>
      <c r="I17" s="16"/>
      <c r="J17" s="16"/>
      <c r="K17" s="16"/>
      <c r="L17" s="16"/>
      <c r="M17" s="16"/>
    </row>
    <row r="18" spans="2:13" ht="15">
      <c r="B18" s="16"/>
      <c r="C18" s="16"/>
      <c r="D18" s="16"/>
      <c r="E18" s="16"/>
      <c r="F18" s="16"/>
      <c r="G18" s="16"/>
      <c r="H18" s="16"/>
      <c r="I18" s="16"/>
      <c r="J18" s="16"/>
      <c r="K18" s="16"/>
      <c r="L18" s="16"/>
      <c r="M18" s="16"/>
    </row>
    <row r="19" spans="2:13" ht="15">
      <c r="B19" s="16"/>
      <c r="C19" s="16"/>
      <c r="D19" s="16"/>
      <c r="E19" s="16"/>
      <c r="F19" s="16"/>
      <c r="G19" s="16"/>
      <c r="H19" s="16"/>
      <c r="I19" s="16"/>
      <c r="J19" s="16"/>
      <c r="K19" s="16"/>
      <c r="L19" s="16"/>
      <c r="M19" s="16"/>
    </row>
    <row r="20" spans="2:13" ht="15">
      <c r="B20" s="16"/>
      <c r="C20" s="16"/>
      <c r="D20" s="16"/>
      <c r="E20" s="16"/>
      <c r="F20" s="16"/>
      <c r="G20" s="16"/>
      <c r="H20" s="16"/>
      <c r="I20" s="16"/>
      <c r="J20" s="16"/>
      <c r="K20" s="16"/>
      <c r="L20" s="16"/>
      <c r="M20" s="16"/>
    </row>
    <row r="21" spans="2:13" ht="15">
      <c r="B21" s="16"/>
      <c r="C21" s="16"/>
      <c r="D21" s="16"/>
      <c r="E21" s="16"/>
      <c r="F21" s="16"/>
      <c r="G21" s="16"/>
      <c r="H21" s="16"/>
      <c r="I21" s="16"/>
      <c r="J21" s="16"/>
      <c r="K21" s="16"/>
      <c r="L21" s="16"/>
      <c r="M21" s="16"/>
    </row>
    <row r="22" spans="2:13" ht="15">
      <c r="B22" s="16"/>
      <c r="C22" s="16"/>
      <c r="D22" s="16"/>
      <c r="E22" s="16"/>
      <c r="F22" s="16"/>
      <c r="G22" s="16"/>
      <c r="H22" s="16"/>
      <c r="I22" s="16"/>
      <c r="J22" s="16"/>
      <c r="K22" s="16"/>
      <c r="L22" s="16"/>
      <c r="M22" s="16"/>
    </row>
    <row r="23" spans="2:13" ht="15">
      <c r="B23" s="16"/>
      <c r="C23" s="16"/>
      <c r="D23" s="16"/>
      <c r="E23" s="16"/>
      <c r="F23" s="16"/>
      <c r="G23" s="16"/>
      <c r="H23" s="16"/>
      <c r="I23" s="16"/>
      <c r="J23" s="16"/>
      <c r="K23" s="16"/>
      <c r="L23" s="16"/>
      <c r="M23" s="16"/>
    </row>
    <row r="24" spans="2:13" ht="15">
      <c r="B24" s="16"/>
      <c r="C24" s="16"/>
      <c r="D24" s="16"/>
      <c r="E24" s="16"/>
      <c r="F24" s="16"/>
      <c r="G24" s="16"/>
      <c r="H24" s="16"/>
      <c r="I24" s="16"/>
      <c r="J24" s="16"/>
      <c r="K24" s="16"/>
      <c r="L24" s="16"/>
      <c r="M24" s="16"/>
    </row>
    <row r="25" spans="2:13" ht="15">
      <c r="B25" s="16"/>
      <c r="C25" s="16"/>
      <c r="D25" s="16"/>
      <c r="E25" s="16"/>
      <c r="F25" s="16"/>
      <c r="G25" s="16"/>
      <c r="H25" s="16"/>
      <c r="I25" s="16"/>
      <c r="J25" s="16"/>
      <c r="K25" s="16"/>
      <c r="L25" s="16"/>
      <c r="M25" s="16"/>
    </row>
    <row r="26" spans="2:13" ht="15">
      <c r="B26" s="16"/>
      <c r="C26" s="16"/>
      <c r="D26" s="16"/>
      <c r="E26" s="16"/>
      <c r="F26" s="16"/>
      <c r="G26" s="16"/>
      <c r="H26" s="16"/>
      <c r="I26" s="16"/>
      <c r="J26" s="16"/>
      <c r="K26" s="16"/>
      <c r="L26" s="16"/>
      <c r="M26" s="16"/>
    </row>
    <row r="27" spans="2:13" ht="15">
      <c r="B27" s="16"/>
      <c r="C27" s="16"/>
      <c r="D27" s="16"/>
      <c r="E27" s="16"/>
      <c r="F27" s="16"/>
      <c r="G27" s="16"/>
      <c r="H27" s="16"/>
      <c r="I27" s="16"/>
      <c r="J27" s="16"/>
      <c r="K27" s="16"/>
      <c r="L27" s="16"/>
      <c r="M27" s="16"/>
    </row>
    <row r="28" spans="2:13" ht="15">
      <c r="B28" s="16"/>
      <c r="C28" s="16"/>
      <c r="D28" s="16"/>
      <c r="E28" s="16"/>
      <c r="F28" s="16"/>
      <c r="G28" s="16"/>
      <c r="H28" s="16"/>
      <c r="I28" s="16"/>
      <c r="J28" s="16"/>
      <c r="K28" s="16"/>
      <c r="L28" s="16"/>
      <c r="M28" s="16"/>
    </row>
    <row r="29" spans="2:13" ht="15">
      <c r="B29" s="16"/>
      <c r="C29" s="16"/>
      <c r="D29" s="16"/>
      <c r="E29" s="16"/>
      <c r="F29" s="16"/>
      <c r="G29" s="16"/>
      <c r="H29" s="16"/>
      <c r="I29" s="16"/>
      <c r="J29" s="16"/>
      <c r="K29" s="16"/>
      <c r="L29" s="16"/>
      <c r="M29" s="16"/>
    </row>
    <row r="30" spans="2:13" ht="15">
      <c r="B30" s="16"/>
      <c r="C30" s="16"/>
      <c r="D30" s="16"/>
      <c r="E30" s="16"/>
      <c r="F30" s="16"/>
      <c r="G30" s="16"/>
      <c r="H30" s="16"/>
      <c r="I30" s="16"/>
      <c r="J30" s="16"/>
      <c r="K30" s="16"/>
      <c r="L30" s="16"/>
      <c r="M30" s="16"/>
    </row>
    <row r="31" spans="2:13" ht="15">
      <c r="B31" s="16"/>
      <c r="C31" s="16"/>
      <c r="D31" s="16"/>
      <c r="E31" s="16"/>
      <c r="F31" s="16"/>
      <c r="G31" s="16"/>
      <c r="H31" s="16"/>
      <c r="I31" s="16"/>
      <c r="J31" s="16"/>
      <c r="K31" s="16"/>
      <c r="L31" s="16"/>
      <c r="M31" s="16"/>
    </row>
    <row r="32" spans="2:13" ht="15">
      <c r="B32" s="16"/>
      <c r="C32" s="16"/>
      <c r="D32" s="16"/>
      <c r="E32" s="16"/>
      <c r="F32" s="16"/>
      <c r="G32" s="16"/>
      <c r="H32" s="16"/>
      <c r="I32" s="16"/>
      <c r="J32" s="16"/>
      <c r="K32" s="16"/>
      <c r="L32" s="16"/>
      <c r="M32" s="16"/>
    </row>
    <row r="33" spans="2:13" ht="15">
      <c r="B33" s="16"/>
      <c r="C33" s="16"/>
      <c r="D33" s="16"/>
      <c r="E33" s="16"/>
      <c r="F33" s="16"/>
      <c r="G33" s="16"/>
      <c r="H33" s="16"/>
      <c r="I33" s="16"/>
      <c r="J33" s="16"/>
      <c r="K33" s="16"/>
      <c r="L33" s="16"/>
      <c r="M33" s="16"/>
    </row>
    <row r="34" spans="2:13" ht="15">
      <c r="B34" s="16"/>
      <c r="C34" s="16"/>
      <c r="D34" s="16"/>
      <c r="E34" s="16"/>
      <c r="F34" s="16"/>
      <c r="G34" s="16"/>
      <c r="H34" s="16"/>
      <c r="I34" s="16"/>
      <c r="J34" s="16"/>
      <c r="K34" s="16"/>
      <c r="L34" s="16"/>
      <c r="M34" s="16"/>
    </row>
    <row r="35" spans="2:13" ht="15">
      <c r="B35" s="16"/>
      <c r="C35" s="16"/>
      <c r="D35" s="16"/>
      <c r="E35" s="16"/>
      <c r="F35" s="16"/>
      <c r="G35" s="16"/>
      <c r="H35" s="16"/>
      <c r="I35" s="16"/>
      <c r="J35" s="16"/>
      <c r="K35" s="16"/>
      <c r="L35" s="16"/>
      <c r="M35" s="16"/>
    </row>
    <row r="36" spans="2:13" ht="15">
      <c r="B36" s="16"/>
      <c r="C36" s="16"/>
      <c r="D36" s="16"/>
      <c r="E36" s="16"/>
      <c r="F36" s="16"/>
      <c r="G36" s="16"/>
      <c r="H36" s="16"/>
      <c r="I36" s="16"/>
      <c r="J36" s="16"/>
      <c r="K36" s="16"/>
      <c r="L36" s="16"/>
      <c r="M36" s="16"/>
    </row>
    <row r="37" spans="2:13" ht="15">
      <c r="B37" s="16"/>
      <c r="C37" s="16"/>
      <c r="D37" s="16"/>
      <c r="E37" s="16"/>
      <c r="F37" s="16"/>
      <c r="G37" s="16"/>
      <c r="H37" s="16"/>
      <c r="I37" s="16"/>
      <c r="J37" s="16"/>
      <c r="K37" s="16"/>
      <c r="L37" s="16"/>
      <c r="M37" s="16"/>
    </row>
    <row r="38" spans="2:13" ht="15">
      <c r="B38" s="16"/>
      <c r="C38" s="16"/>
      <c r="D38" s="16"/>
      <c r="E38" s="16"/>
      <c r="F38" s="16"/>
      <c r="G38" s="16"/>
      <c r="H38" s="16"/>
      <c r="I38" s="16"/>
      <c r="J38" s="16"/>
      <c r="K38" s="16"/>
      <c r="L38" s="16"/>
      <c r="M38" s="16"/>
    </row>
    <row r="39" spans="2:13" ht="15">
      <c r="B39" s="16"/>
      <c r="C39" s="16"/>
      <c r="D39" s="16"/>
      <c r="E39" s="16"/>
      <c r="F39" s="16"/>
      <c r="G39" s="16"/>
      <c r="H39" s="16"/>
      <c r="I39" s="16"/>
      <c r="J39" s="16"/>
      <c r="K39" s="16"/>
      <c r="L39" s="16"/>
      <c r="M39" s="16"/>
    </row>
    <row r="40" spans="2:13" ht="15">
      <c r="B40" s="16"/>
      <c r="C40" s="16"/>
      <c r="D40" s="16"/>
      <c r="E40" s="16"/>
      <c r="F40" s="16"/>
      <c r="G40" s="16"/>
      <c r="H40" s="16"/>
      <c r="I40" s="16"/>
      <c r="J40" s="16"/>
      <c r="K40" s="16"/>
      <c r="L40" s="16"/>
      <c r="M40" s="16"/>
    </row>
    <row r="41" spans="2:13" ht="15">
      <c r="B41" s="16"/>
      <c r="C41" s="16"/>
      <c r="D41" s="16"/>
      <c r="E41" s="16"/>
      <c r="F41" s="16"/>
      <c r="G41" s="16"/>
      <c r="H41" s="16"/>
      <c r="I41" s="16"/>
      <c r="J41" s="16"/>
      <c r="K41" s="16"/>
      <c r="L41" s="16"/>
      <c r="M41" s="16"/>
    </row>
    <row r="42" spans="2:13" ht="15">
      <c r="B42" s="16"/>
      <c r="C42" s="16"/>
      <c r="D42" s="16"/>
      <c r="E42" s="16"/>
      <c r="F42" s="16"/>
      <c r="G42" s="16"/>
      <c r="H42" s="16"/>
      <c r="I42" s="16"/>
      <c r="J42" s="16"/>
      <c r="K42" s="16"/>
      <c r="L42" s="16"/>
      <c r="M42" s="16"/>
    </row>
    <row r="43" spans="2:13" ht="15">
      <c r="B43" s="16"/>
      <c r="C43" s="16"/>
      <c r="D43" s="16"/>
      <c r="E43" s="16"/>
      <c r="F43" s="16"/>
      <c r="G43" s="16"/>
      <c r="H43" s="16"/>
      <c r="I43" s="16"/>
      <c r="J43" s="16"/>
      <c r="K43" s="16"/>
      <c r="L43" s="16"/>
      <c r="M43" s="16"/>
    </row>
    <row r="44" spans="2:13" ht="15">
      <c r="B44" s="16"/>
      <c r="C44" s="16"/>
      <c r="D44" s="16"/>
      <c r="E44" s="16"/>
      <c r="F44" s="339" t="s">
        <v>288</v>
      </c>
      <c r="G44" s="339"/>
      <c r="H44" s="339"/>
      <c r="I44" s="339"/>
      <c r="J44" s="16"/>
      <c r="K44" s="16"/>
      <c r="L44" s="16"/>
      <c r="M44" s="16"/>
    </row>
    <row r="45" spans="2:13" ht="15">
      <c r="B45" s="16"/>
      <c r="C45" s="16"/>
      <c r="D45" s="16"/>
      <c r="E45" s="16"/>
      <c r="F45" s="16"/>
      <c r="G45" s="16"/>
      <c r="H45" s="16"/>
      <c r="I45" s="16"/>
      <c r="J45" s="16"/>
      <c r="K45" s="16"/>
      <c r="L45" s="16"/>
      <c r="M45" s="16"/>
    </row>
    <row r="46" spans="2:13" ht="15">
      <c r="B46" s="336" t="s">
        <v>179</v>
      </c>
      <c r="C46" s="338" t="s">
        <v>284</v>
      </c>
      <c r="D46" s="338"/>
      <c r="E46" s="338"/>
      <c r="F46" s="338"/>
      <c r="G46" s="338"/>
      <c r="H46" s="338"/>
      <c r="I46" s="338"/>
      <c r="J46" s="338"/>
      <c r="K46" s="338"/>
      <c r="L46" s="338"/>
      <c r="M46" s="338"/>
    </row>
    <row r="47" spans="2:13" ht="15">
      <c r="B47" s="337"/>
      <c r="C47" s="150">
        <v>2000</v>
      </c>
      <c r="D47" s="150">
        <v>2001</v>
      </c>
      <c r="E47" s="150">
        <v>2002</v>
      </c>
      <c r="F47" s="150">
        <v>2003</v>
      </c>
      <c r="G47" s="150">
        <v>2004</v>
      </c>
      <c r="H47" s="150">
        <v>2005</v>
      </c>
      <c r="I47" s="150">
        <v>2006</v>
      </c>
      <c r="J47" s="150">
        <v>2007</v>
      </c>
      <c r="K47" s="150">
        <v>2008</v>
      </c>
      <c r="L47" s="150">
        <v>2009</v>
      </c>
      <c r="M47" s="150">
        <v>2010</v>
      </c>
    </row>
    <row r="48" spans="2:13" ht="15">
      <c r="B48" s="16" t="s">
        <v>287</v>
      </c>
      <c r="C48" s="137">
        <v>4800</v>
      </c>
      <c r="D48" s="137">
        <v>5253.065465881537</v>
      </c>
      <c r="E48" s="137">
        <v>8010.4112029293865</v>
      </c>
      <c r="F48" s="137">
        <v>8211.351378098867</v>
      </c>
      <c r="G48" s="137">
        <v>12667.187886585183</v>
      </c>
      <c r="H48" s="137">
        <v>17336.671779900043</v>
      </c>
      <c r="I48" s="137">
        <v>23705.715275372357</v>
      </c>
      <c r="J48" s="137">
        <v>28597.27844029887</v>
      </c>
      <c r="K48" s="137">
        <v>47893.71072294521</v>
      </c>
      <c r="L48" s="137">
        <v>57514.2560245435</v>
      </c>
      <c r="M48" s="137">
        <v>76386.36251175216</v>
      </c>
    </row>
    <row r="49" spans="2:13" ht="15">
      <c r="B49" s="217" t="s">
        <v>368</v>
      </c>
      <c r="C49" s="217">
        <v>4041.841</v>
      </c>
      <c r="D49" s="217">
        <v>4423.343</v>
      </c>
      <c r="E49" s="217">
        <v>6357.947</v>
      </c>
      <c r="F49" s="217">
        <v>6410.191</v>
      </c>
      <c r="G49" s="217">
        <v>10104.442</v>
      </c>
      <c r="H49" s="217">
        <v>11938.038</v>
      </c>
      <c r="I49" s="217">
        <v>15432.593</v>
      </c>
      <c r="J49" s="217">
        <v>20872.322</v>
      </c>
      <c r="K49" s="217">
        <v>35330.215</v>
      </c>
      <c r="L49" s="217">
        <v>38506.044</v>
      </c>
      <c r="M49" s="217">
        <v>55011.49</v>
      </c>
    </row>
    <row r="50" spans="2:13" ht="15">
      <c r="B50" s="204" t="s">
        <v>369</v>
      </c>
      <c r="C50" s="204">
        <v>0</v>
      </c>
      <c r="D50" s="204">
        <v>0</v>
      </c>
      <c r="E50" s="204">
        <v>387.2</v>
      </c>
      <c r="F50" s="204">
        <v>504.1</v>
      </c>
      <c r="G50" s="204">
        <v>561.9</v>
      </c>
      <c r="H50" s="204">
        <v>2660.2</v>
      </c>
      <c r="I50" s="204">
        <v>4528.6</v>
      </c>
      <c r="J50" s="204">
        <v>3207.8</v>
      </c>
      <c r="K50" s="204">
        <v>4998.3</v>
      </c>
      <c r="L50" s="204">
        <v>9923.4</v>
      </c>
      <c r="M50" s="204">
        <v>9309</v>
      </c>
    </row>
    <row r="51" spans="2:13" ht="15">
      <c r="B51" s="137" t="s">
        <v>319</v>
      </c>
      <c r="C51" s="137"/>
      <c r="D51" s="137"/>
      <c r="E51" s="137"/>
      <c r="F51" s="137"/>
      <c r="G51" s="137"/>
      <c r="H51" s="137"/>
      <c r="I51" s="137"/>
      <c r="J51" s="137"/>
      <c r="K51" s="137"/>
      <c r="L51" s="137"/>
      <c r="M51" s="137"/>
    </row>
    <row r="52" spans="2:13" ht="15">
      <c r="B52" s="137"/>
      <c r="C52" s="137"/>
      <c r="D52" s="137"/>
      <c r="E52" s="137"/>
      <c r="F52" s="137"/>
      <c r="G52" s="137"/>
      <c r="H52" s="137"/>
      <c r="I52" s="137"/>
      <c r="J52" s="137"/>
      <c r="K52" s="137"/>
      <c r="L52" s="137"/>
      <c r="M52" s="137"/>
    </row>
    <row r="53" spans="2:13" ht="15">
      <c r="B53" s="16"/>
      <c r="C53" s="16"/>
      <c r="D53" s="16"/>
      <c r="E53" s="16"/>
      <c r="F53" s="16"/>
      <c r="G53" s="16"/>
      <c r="H53" s="16"/>
      <c r="I53" s="16"/>
      <c r="J53" s="16"/>
      <c r="K53" s="16"/>
      <c r="L53" s="16"/>
      <c r="M53" s="16"/>
    </row>
    <row r="54" spans="2:13" ht="15">
      <c r="B54" s="16"/>
      <c r="C54" s="16"/>
      <c r="D54" s="16"/>
      <c r="E54" s="16"/>
      <c r="F54" s="16"/>
      <c r="G54" s="16"/>
      <c r="H54" s="16"/>
      <c r="I54" s="16"/>
      <c r="J54" s="16"/>
      <c r="K54" s="16"/>
      <c r="L54" s="16"/>
      <c r="M54" s="16"/>
    </row>
    <row r="55" spans="2:13" ht="15">
      <c r="B55" s="16"/>
      <c r="C55" s="16"/>
      <c r="D55" s="16"/>
      <c r="E55" s="16"/>
      <c r="F55" s="16"/>
      <c r="G55" s="16"/>
      <c r="H55" s="16"/>
      <c r="I55" s="16"/>
      <c r="J55" s="16"/>
      <c r="K55" s="16"/>
      <c r="L55" s="16"/>
      <c r="M55" s="16"/>
    </row>
    <row r="56" spans="2:13" ht="15">
      <c r="B56" s="16"/>
      <c r="C56" s="16"/>
      <c r="D56" s="16"/>
      <c r="E56" s="16"/>
      <c r="F56" s="16"/>
      <c r="G56" s="16"/>
      <c r="H56" s="16"/>
      <c r="I56" s="16"/>
      <c r="J56" s="16"/>
      <c r="K56" s="16"/>
      <c r="L56" s="16"/>
      <c r="M56" s="16"/>
    </row>
    <row r="57" spans="2:13" ht="15">
      <c r="B57" s="16"/>
      <c r="C57" s="16"/>
      <c r="D57" s="16"/>
      <c r="E57" s="16"/>
      <c r="F57" s="16"/>
      <c r="G57" s="16"/>
      <c r="H57" s="16"/>
      <c r="I57" s="16"/>
      <c r="J57" s="16"/>
      <c r="K57" s="16"/>
      <c r="L57" s="16"/>
      <c r="M57" s="16"/>
    </row>
    <row r="58" spans="2:13" ht="15">
      <c r="B58" s="16"/>
      <c r="C58" s="16"/>
      <c r="D58" s="16"/>
      <c r="E58" s="16"/>
      <c r="F58" s="16"/>
      <c r="G58" s="16"/>
      <c r="H58" s="16"/>
      <c r="I58" s="16"/>
      <c r="J58" s="16"/>
      <c r="K58" s="16"/>
      <c r="L58" s="16"/>
      <c r="M58" s="16"/>
    </row>
    <row r="59" spans="2:13" ht="15">
      <c r="B59" s="16"/>
      <c r="C59" s="16"/>
      <c r="D59" s="16"/>
      <c r="E59" s="16"/>
      <c r="F59" s="16"/>
      <c r="G59" s="16"/>
      <c r="H59" s="16"/>
      <c r="I59" s="16"/>
      <c r="J59" s="16"/>
      <c r="K59" s="16"/>
      <c r="L59" s="16"/>
      <c r="M59" s="16"/>
    </row>
    <row r="60" spans="2:13" ht="15">
      <c r="B60" s="16"/>
      <c r="C60" s="16"/>
      <c r="D60" s="16"/>
      <c r="E60" s="16"/>
      <c r="F60" s="16"/>
      <c r="G60" s="16"/>
      <c r="H60" s="16"/>
      <c r="I60" s="16"/>
      <c r="J60" s="16"/>
      <c r="K60" s="16"/>
      <c r="L60" s="16"/>
      <c r="M60" s="16"/>
    </row>
    <row r="61" spans="2:13" ht="15">
      <c r="B61" s="16"/>
      <c r="C61" s="16"/>
      <c r="D61" s="16"/>
      <c r="E61" s="16"/>
      <c r="F61" s="16"/>
      <c r="G61" s="16"/>
      <c r="H61" s="16"/>
      <c r="I61" s="16"/>
      <c r="J61" s="16"/>
      <c r="K61" s="16"/>
      <c r="L61" s="16"/>
      <c r="M61" s="16"/>
    </row>
    <row r="62" spans="2:13" ht="15">
      <c r="B62" s="16"/>
      <c r="C62" s="16"/>
      <c r="D62" s="16"/>
      <c r="E62" s="16"/>
      <c r="F62" s="16"/>
      <c r="G62" s="16"/>
      <c r="H62" s="16"/>
      <c r="I62" s="16"/>
      <c r="J62" s="16"/>
      <c r="K62" s="16"/>
      <c r="L62" s="16"/>
      <c r="M62" s="16"/>
    </row>
    <row r="63" spans="2:13" ht="15">
      <c r="B63" s="16"/>
      <c r="C63" s="16"/>
      <c r="D63" s="16"/>
      <c r="E63" s="16"/>
      <c r="F63" s="16"/>
      <c r="G63" s="16"/>
      <c r="H63" s="16"/>
      <c r="I63" s="16"/>
      <c r="J63" s="16"/>
      <c r="K63" s="16"/>
      <c r="L63" s="16"/>
      <c r="M63" s="16"/>
    </row>
    <row r="64" spans="2:13" ht="15">
      <c r="B64" s="16"/>
      <c r="C64" s="16"/>
      <c r="D64" s="16"/>
      <c r="E64" s="16"/>
      <c r="F64" s="16"/>
      <c r="G64" s="16"/>
      <c r="H64" s="16"/>
      <c r="I64" s="16"/>
      <c r="J64" s="16"/>
      <c r="K64" s="16"/>
      <c r="L64" s="16"/>
      <c r="M64" s="16"/>
    </row>
    <row r="65" spans="2:13" ht="15">
      <c r="B65" s="16"/>
      <c r="C65" s="16"/>
      <c r="D65" s="16"/>
      <c r="E65" s="16"/>
      <c r="F65" s="16"/>
      <c r="G65" s="16"/>
      <c r="H65" s="16"/>
      <c r="I65" s="16"/>
      <c r="J65" s="16"/>
      <c r="K65" s="16"/>
      <c r="L65" s="16"/>
      <c r="M65" s="16"/>
    </row>
    <row r="66" spans="2:13" ht="15">
      <c r="B66" s="16"/>
      <c r="C66" s="16"/>
      <c r="D66" s="16"/>
      <c r="E66" s="16"/>
      <c r="F66" s="16"/>
      <c r="G66" s="16"/>
      <c r="H66" s="16"/>
      <c r="I66" s="16"/>
      <c r="J66" s="16"/>
      <c r="K66" s="16"/>
      <c r="L66" s="16"/>
      <c r="M66" s="16"/>
    </row>
    <row r="67" spans="2:13" ht="15">
      <c r="B67" s="16"/>
      <c r="C67" s="16"/>
      <c r="D67" s="16"/>
      <c r="E67" s="16"/>
      <c r="F67" s="16"/>
      <c r="G67" s="16"/>
      <c r="H67" s="16"/>
      <c r="I67" s="16"/>
      <c r="J67" s="16"/>
      <c r="K67" s="16"/>
      <c r="L67" s="16"/>
      <c r="M67" s="16"/>
    </row>
    <row r="68" spans="2:13" ht="15">
      <c r="B68" s="16"/>
      <c r="C68" s="16"/>
      <c r="D68" s="16"/>
      <c r="E68" s="16"/>
      <c r="F68" s="16"/>
      <c r="G68" s="16"/>
      <c r="H68" s="16"/>
      <c r="I68" s="16"/>
      <c r="J68" s="16"/>
      <c r="K68" s="16"/>
      <c r="L68" s="16"/>
      <c r="M68" s="16"/>
    </row>
    <row r="69" spans="2:13" ht="15">
      <c r="B69" s="16"/>
      <c r="C69" s="16"/>
      <c r="D69" s="16"/>
      <c r="E69" s="16"/>
      <c r="F69" s="16"/>
      <c r="G69" s="16"/>
      <c r="H69" s="16"/>
      <c r="I69" s="16"/>
      <c r="J69" s="16"/>
      <c r="K69" s="16"/>
      <c r="L69" s="16"/>
      <c r="M69" s="16"/>
    </row>
    <row r="70" spans="2:13" ht="15">
      <c r="B70" s="16"/>
      <c r="C70" s="16"/>
      <c r="D70" s="16"/>
      <c r="E70" s="16"/>
      <c r="F70" s="16"/>
      <c r="G70" s="16"/>
      <c r="H70" s="16"/>
      <c r="I70" s="16"/>
      <c r="J70" s="16"/>
      <c r="K70" s="16"/>
      <c r="L70" s="16"/>
      <c r="M70" s="16"/>
    </row>
    <row r="71" spans="2:13" ht="15">
      <c r="B71" s="16"/>
      <c r="C71" s="16"/>
      <c r="D71" s="16"/>
      <c r="E71" s="16"/>
      <c r="F71" s="16"/>
      <c r="G71" s="16"/>
      <c r="H71" s="16"/>
      <c r="I71" s="16"/>
      <c r="J71" s="16"/>
      <c r="K71" s="16"/>
      <c r="L71" s="16"/>
      <c r="M71" s="16"/>
    </row>
    <row r="72" spans="2:13" ht="15">
      <c r="B72" s="16"/>
      <c r="C72" s="16"/>
      <c r="D72" s="16"/>
      <c r="E72" s="16"/>
      <c r="F72" s="16"/>
      <c r="G72" s="16"/>
      <c r="H72" s="16"/>
      <c r="I72" s="16"/>
      <c r="J72" s="16"/>
      <c r="K72" s="16"/>
      <c r="L72" s="16"/>
      <c r="M72" s="16"/>
    </row>
    <row r="73" spans="2:13" ht="15">
      <c r="B73" s="143"/>
      <c r="C73" s="143"/>
      <c r="D73" s="143"/>
      <c r="E73" s="143"/>
      <c r="F73" s="143"/>
      <c r="G73" s="143"/>
      <c r="H73" s="143"/>
      <c r="I73" s="143"/>
      <c r="J73" s="143"/>
      <c r="K73" s="143"/>
      <c r="L73" s="143"/>
      <c r="M73" s="143"/>
    </row>
  </sheetData>
  <sheetProtection/>
  <mergeCells count="8">
    <mergeCell ref="B46:B47"/>
    <mergeCell ref="C46:M46"/>
    <mergeCell ref="F44:I44"/>
    <mergeCell ref="F2:I2"/>
    <mergeCell ref="B5:B6"/>
    <mergeCell ref="C5:M5"/>
    <mergeCell ref="B11:B12"/>
    <mergeCell ref="C11:M11"/>
  </mergeCells>
  <printOptions/>
  <pageMargins left="0.1968503937007874" right="0.15748031496062992" top="0.15748031496062992" bottom="0.35433070866141736" header="0.15748031496062992" footer="0.31496062992125984"/>
  <pageSetup fitToHeight="2" fitToWidth="1" horizontalDpi="600" verticalDpi="600" orientation="landscape" scale="9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L73"/>
  <sheetViews>
    <sheetView zoomScalePageLayoutView="0" workbookViewId="0" topLeftCell="A1">
      <selection activeCell="H89" sqref="H89"/>
    </sheetView>
  </sheetViews>
  <sheetFormatPr defaultColWidth="11.421875" defaultRowHeight="15"/>
  <cols>
    <col min="1" max="1" width="13.421875" style="0" customWidth="1"/>
  </cols>
  <sheetData>
    <row r="2" spans="5:8" ht="15">
      <c r="E2" s="340" t="s">
        <v>324</v>
      </c>
      <c r="F2" s="340"/>
      <c r="G2" s="340"/>
      <c r="H2" s="340"/>
    </row>
    <row r="4" spans="1:12" ht="15">
      <c r="A4" s="336" t="s">
        <v>179</v>
      </c>
      <c r="B4" s="338" t="s">
        <v>314</v>
      </c>
      <c r="C4" s="338"/>
      <c r="D4" s="338"/>
      <c r="E4" s="338"/>
      <c r="F4" s="338"/>
      <c r="G4" s="338"/>
      <c r="H4" s="338"/>
      <c r="I4" s="338"/>
      <c r="J4" s="338"/>
      <c r="K4" s="338"/>
      <c r="L4" s="338"/>
    </row>
    <row r="5" spans="1:12" ht="15">
      <c r="A5" s="337"/>
      <c r="B5" s="144">
        <v>2000</v>
      </c>
      <c r="C5" s="144">
        <v>2001</v>
      </c>
      <c r="D5" s="144">
        <v>2002</v>
      </c>
      <c r="E5" s="144">
        <v>2003</v>
      </c>
      <c r="F5" s="144">
        <v>2004</v>
      </c>
      <c r="G5" s="144">
        <v>2005</v>
      </c>
      <c r="H5" s="144">
        <v>2006</v>
      </c>
      <c r="I5" s="144">
        <v>2007</v>
      </c>
      <c r="J5" s="144">
        <v>2008</v>
      </c>
      <c r="K5" s="144">
        <v>2009</v>
      </c>
      <c r="L5" s="144">
        <v>2010</v>
      </c>
    </row>
    <row r="6" spans="1:12" ht="15">
      <c r="A6" s="145"/>
      <c r="B6" s="145"/>
      <c r="C6" s="145"/>
      <c r="D6" s="145"/>
      <c r="E6" s="145"/>
      <c r="F6" s="145"/>
      <c r="G6" s="145"/>
      <c r="H6" s="145"/>
      <c r="I6" s="145"/>
      <c r="J6" s="145"/>
      <c r="K6" s="145"/>
      <c r="L6" s="145"/>
    </row>
    <row r="7" spans="1:12" ht="15">
      <c r="A7" s="16" t="s">
        <v>14</v>
      </c>
      <c r="B7" s="146">
        <v>5832</v>
      </c>
      <c r="C7" s="146">
        <v>6020</v>
      </c>
      <c r="D7" s="146">
        <v>6550</v>
      </c>
      <c r="E7" s="146">
        <v>6990</v>
      </c>
      <c r="F7" s="146">
        <v>7200</v>
      </c>
      <c r="G7" s="147">
        <v>7124.98</v>
      </c>
      <c r="H7" s="146">
        <v>7620.89</v>
      </c>
      <c r="I7" s="146">
        <v>9922.09</v>
      </c>
      <c r="J7" s="147">
        <v>10053.9</v>
      </c>
      <c r="K7" s="148">
        <v>12467.68</v>
      </c>
      <c r="L7" s="148">
        <v>13143.119999837352</v>
      </c>
    </row>
    <row r="8" spans="1:12" ht="15">
      <c r="A8" s="149" t="s">
        <v>283</v>
      </c>
      <c r="B8" s="149"/>
      <c r="C8" s="149"/>
      <c r="D8" s="149"/>
      <c r="E8" s="149"/>
      <c r="F8" s="149"/>
      <c r="G8" s="149"/>
      <c r="H8" s="149"/>
      <c r="I8" s="149"/>
      <c r="J8" s="149"/>
      <c r="K8" s="149"/>
      <c r="L8" s="149"/>
    </row>
    <row r="9" spans="1:12" ht="15">
      <c r="A9" s="16"/>
      <c r="B9" s="16"/>
      <c r="C9" s="16"/>
      <c r="D9" s="16"/>
      <c r="E9" s="16"/>
      <c r="F9" s="16"/>
      <c r="G9" s="16"/>
      <c r="H9" s="16"/>
      <c r="I9" s="16"/>
      <c r="J9" s="16"/>
      <c r="K9" s="16"/>
      <c r="L9" s="16"/>
    </row>
    <row r="10" spans="1:12" ht="15">
      <c r="A10" s="336" t="s">
        <v>179</v>
      </c>
      <c r="B10" s="338" t="s">
        <v>316</v>
      </c>
      <c r="C10" s="338"/>
      <c r="D10" s="338"/>
      <c r="E10" s="338"/>
      <c r="F10" s="338"/>
      <c r="G10" s="338"/>
      <c r="H10" s="338"/>
      <c r="I10" s="338"/>
      <c r="J10" s="338"/>
      <c r="K10" s="338"/>
      <c r="L10" s="338"/>
    </row>
    <row r="11" spans="1:12" ht="15">
      <c r="A11" s="337"/>
      <c r="B11" s="150">
        <v>2000</v>
      </c>
      <c r="C11" s="150">
        <v>2001</v>
      </c>
      <c r="D11" s="150">
        <v>2002</v>
      </c>
      <c r="E11" s="150">
        <v>2003</v>
      </c>
      <c r="F11" s="150">
        <v>2004</v>
      </c>
      <c r="G11" s="150">
        <v>2005</v>
      </c>
      <c r="H11" s="150">
        <v>2006</v>
      </c>
      <c r="I11" s="150">
        <v>2007</v>
      </c>
      <c r="J11" s="150">
        <v>2008</v>
      </c>
      <c r="K11" s="150">
        <v>2009</v>
      </c>
      <c r="L11" s="150">
        <v>2010</v>
      </c>
    </row>
    <row r="12" spans="1:12" ht="15">
      <c r="A12" s="16"/>
      <c r="B12" s="16"/>
      <c r="C12" s="16"/>
      <c r="D12" s="16"/>
      <c r="E12" s="16"/>
      <c r="F12" s="16"/>
      <c r="G12" s="16"/>
      <c r="H12" s="16"/>
      <c r="I12" s="16"/>
      <c r="J12" s="16"/>
      <c r="K12" s="16"/>
      <c r="L12" s="16"/>
    </row>
    <row r="13" spans="1:12" ht="15">
      <c r="A13" s="16" t="s">
        <v>14</v>
      </c>
      <c r="B13" s="137">
        <v>31000</v>
      </c>
      <c r="C13" s="137">
        <v>28000</v>
      </c>
      <c r="D13" s="137">
        <v>30000</v>
      </c>
      <c r="E13" s="137">
        <v>29000</v>
      </c>
      <c r="F13" s="137">
        <v>29500</v>
      </c>
      <c r="G13" s="137">
        <v>32000</v>
      </c>
      <c r="H13" s="137">
        <v>37917.040123458624</v>
      </c>
      <c r="I13" s="137">
        <v>43001.3008160287</v>
      </c>
      <c r="J13" s="137">
        <v>70364.49606866612</v>
      </c>
      <c r="K13" s="137">
        <v>41095.37418173652</v>
      </c>
      <c r="L13" s="137">
        <v>60355.75154420438</v>
      </c>
    </row>
    <row r="14" spans="1:12" ht="15">
      <c r="A14" s="149" t="s">
        <v>317</v>
      </c>
      <c r="B14" s="149"/>
      <c r="C14" s="149"/>
      <c r="D14" s="149"/>
      <c r="E14" s="149"/>
      <c r="F14" s="149"/>
      <c r="G14" s="149"/>
      <c r="H14" s="149"/>
      <c r="I14" s="149"/>
      <c r="J14" s="149"/>
      <c r="K14" s="149"/>
      <c r="L14" s="149"/>
    </row>
    <row r="15" spans="1:12" ht="15">
      <c r="A15" s="16"/>
      <c r="B15" s="16"/>
      <c r="C15" s="16"/>
      <c r="D15" s="16"/>
      <c r="E15" s="16"/>
      <c r="F15" s="16"/>
      <c r="G15" s="16"/>
      <c r="H15" s="16"/>
      <c r="I15" s="16"/>
      <c r="J15" s="16"/>
      <c r="K15" s="16"/>
      <c r="L15" s="16"/>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16"/>
      <c r="B44" s="16"/>
      <c r="C44" s="16"/>
      <c r="D44" s="16"/>
      <c r="E44" s="16"/>
      <c r="F44" s="16"/>
      <c r="G44" s="16"/>
      <c r="H44" s="16"/>
      <c r="I44" s="16"/>
      <c r="J44" s="16"/>
      <c r="K44" s="16"/>
      <c r="L44" s="16"/>
    </row>
    <row r="45" spans="1:12" ht="15">
      <c r="A45" s="16"/>
      <c r="B45" s="16"/>
      <c r="C45" s="16"/>
      <c r="D45" s="16"/>
      <c r="E45" s="340" t="s">
        <v>286</v>
      </c>
      <c r="F45" s="340"/>
      <c r="G45" s="340"/>
      <c r="H45" s="340"/>
      <c r="I45" s="16"/>
      <c r="J45" s="16"/>
      <c r="K45" s="16"/>
      <c r="L45" s="16"/>
    </row>
    <row r="46" spans="1:12" ht="15">
      <c r="A46" s="16"/>
      <c r="B46" s="16"/>
      <c r="C46" s="16"/>
      <c r="D46" s="16"/>
      <c r="E46" s="16"/>
      <c r="F46" s="16"/>
      <c r="G46" s="16"/>
      <c r="H46" s="16"/>
      <c r="I46" s="16"/>
      <c r="J46" s="16"/>
      <c r="K46" s="16"/>
      <c r="L46" s="16"/>
    </row>
    <row r="47" spans="1:12" ht="15">
      <c r="A47" s="16"/>
      <c r="B47" s="16"/>
      <c r="C47" s="16"/>
      <c r="D47" s="16"/>
      <c r="E47" s="16"/>
      <c r="F47" s="16"/>
      <c r="G47" s="16"/>
      <c r="H47" s="16"/>
      <c r="I47" s="16"/>
      <c r="J47" s="16"/>
      <c r="K47" s="16"/>
      <c r="L47" s="16"/>
    </row>
    <row r="48" spans="1:12" ht="15">
      <c r="A48" s="336" t="s">
        <v>179</v>
      </c>
      <c r="B48" s="338" t="s">
        <v>284</v>
      </c>
      <c r="C48" s="338"/>
      <c r="D48" s="338"/>
      <c r="E48" s="338"/>
      <c r="F48" s="338"/>
      <c r="G48" s="338"/>
      <c r="H48" s="338"/>
      <c r="I48" s="338"/>
      <c r="J48" s="338"/>
      <c r="K48" s="338"/>
      <c r="L48" s="338"/>
    </row>
    <row r="49" spans="1:12" ht="15">
      <c r="A49" s="337"/>
      <c r="B49" s="150">
        <v>2000</v>
      </c>
      <c r="C49" s="150">
        <v>2001</v>
      </c>
      <c r="D49" s="150">
        <v>2002</v>
      </c>
      <c r="E49" s="150">
        <v>2003</v>
      </c>
      <c r="F49" s="150">
        <v>2004</v>
      </c>
      <c r="G49" s="150">
        <v>2005</v>
      </c>
      <c r="H49" s="150">
        <v>2006</v>
      </c>
      <c r="I49" s="150">
        <v>2007</v>
      </c>
      <c r="J49" s="150">
        <v>2008</v>
      </c>
      <c r="K49" s="150">
        <v>2009</v>
      </c>
      <c r="L49" s="150">
        <v>2010</v>
      </c>
    </row>
    <row r="50" spans="1:12" ht="15">
      <c r="A50" s="16" t="s">
        <v>287</v>
      </c>
      <c r="B50" s="137">
        <v>31000</v>
      </c>
      <c r="C50" s="137">
        <v>28000</v>
      </c>
      <c r="D50" s="137">
        <v>30000</v>
      </c>
      <c r="E50" s="137">
        <v>29000</v>
      </c>
      <c r="F50" s="137">
        <v>29500</v>
      </c>
      <c r="G50" s="137">
        <v>32000</v>
      </c>
      <c r="H50" s="137">
        <v>37917.040123458624</v>
      </c>
      <c r="I50" s="137">
        <v>43001.3008160287</v>
      </c>
      <c r="J50" s="137">
        <v>70364.49606866612</v>
      </c>
      <c r="K50" s="137">
        <v>41095.37418173652</v>
      </c>
      <c r="L50" s="137">
        <v>60355.75154420438</v>
      </c>
    </row>
    <row r="51" spans="1:12" ht="15">
      <c r="A51" s="204" t="s">
        <v>285</v>
      </c>
      <c r="B51" s="204">
        <v>6062.188</v>
      </c>
      <c r="C51" s="204">
        <v>7450.472</v>
      </c>
      <c r="D51" s="204">
        <v>12784.065</v>
      </c>
      <c r="E51" s="204">
        <v>12817.626</v>
      </c>
      <c r="F51" s="204">
        <v>11304.563</v>
      </c>
      <c r="G51" s="204">
        <v>17916.195</v>
      </c>
      <c r="H51" s="204">
        <v>22463.222</v>
      </c>
      <c r="I51" s="204">
        <v>26884.527</v>
      </c>
      <c r="J51" s="204">
        <v>51865.315</v>
      </c>
      <c r="K51" s="204">
        <v>23474.385</v>
      </c>
      <c r="L51" s="204">
        <v>44112.113</v>
      </c>
    </row>
    <row r="52" spans="1:12" ht="15">
      <c r="A52" s="16" t="s">
        <v>319</v>
      </c>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row r="73" spans="1:12" ht="15">
      <c r="A73" s="16"/>
      <c r="B73" s="16"/>
      <c r="C73" s="16"/>
      <c r="D73" s="16"/>
      <c r="E73" s="16"/>
      <c r="F73" s="16"/>
      <c r="G73" s="16"/>
      <c r="H73" s="16"/>
      <c r="I73" s="16"/>
      <c r="J73" s="16"/>
      <c r="K73" s="16"/>
      <c r="L73" s="16"/>
    </row>
  </sheetData>
  <sheetProtection/>
  <mergeCells count="8">
    <mergeCell ref="A48:A49"/>
    <mergeCell ref="B48:L48"/>
    <mergeCell ref="E45:H45"/>
    <mergeCell ref="E2:H2"/>
    <mergeCell ref="A4:A5"/>
    <mergeCell ref="B4:L4"/>
    <mergeCell ref="A10:A11"/>
    <mergeCell ref="B10:L10"/>
  </mergeCells>
  <printOptions/>
  <pageMargins left="0.1968503937007874" right="0.15748031496062992" top="0.15748031496062992" bottom="0.7480314960629921" header="0.15748031496062992" footer="0.31496062992125984"/>
  <pageSetup fitToHeight="2" fitToWidth="1" horizontalDpi="600" verticalDpi="600" orientation="landscape"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L71"/>
  <sheetViews>
    <sheetView zoomScalePageLayoutView="0" workbookViewId="0" topLeftCell="A19">
      <selection activeCell="A1" sqref="A1:L80"/>
    </sheetView>
  </sheetViews>
  <sheetFormatPr defaultColWidth="11.421875" defaultRowHeight="15"/>
  <cols>
    <col min="1" max="1" width="13.421875" style="0" customWidth="1"/>
    <col min="8" max="8" width="13.421875" style="0" customWidth="1"/>
  </cols>
  <sheetData>
    <row r="2" spans="5:8" ht="15">
      <c r="E2" s="341" t="s">
        <v>325</v>
      </c>
      <c r="F2" s="341"/>
      <c r="G2" s="341"/>
      <c r="H2" s="341"/>
    </row>
    <row r="4" spans="1:12" ht="15">
      <c r="A4" s="16"/>
      <c r="B4" s="16"/>
      <c r="C4" s="16"/>
      <c r="D4" s="16"/>
      <c r="E4" s="16"/>
      <c r="F4" s="16"/>
      <c r="G4" s="16"/>
      <c r="H4" s="16"/>
      <c r="I4" s="16"/>
      <c r="J4" s="16"/>
      <c r="K4" s="16"/>
      <c r="L4" s="16"/>
    </row>
    <row r="5" spans="1:12" ht="15">
      <c r="A5" s="336" t="s">
        <v>179</v>
      </c>
      <c r="B5" s="338" t="s">
        <v>314</v>
      </c>
      <c r="C5" s="338"/>
      <c r="D5" s="338"/>
      <c r="E5" s="338"/>
      <c r="F5" s="338"/>
      <c r="G5" s="338"/>
      <c r="H5" s="338"/>
      <c r="I5" s="338"/>
      <c r="J5" s="338"/>
      <c r="K5" s="338"/>
      <c r="L5" s="338"/>
    </row>
    <row r="6" spans="1:12" ht="15">
      <c r="A6" s="337"/>
      <c r="B6" s="144">
        <v>2000</v>
      </c>
      <c r="C6" s="144">
        <v>2001</v>
      </c>
      <c r="D6" s="144">
        <v>2002</v>
      </c>
      <c r="E6" s="144">
        <v>2003</v>
      </c>
      <c r="F6" s="144">
        <v>2004</v>
      </c>
      <c r="G6" s="144">
        <v>2005</v>
      </c>
      <c r="H6" s="144">
        <v>2006</v>
      </c>
      <c r="I6" s="144">
        <v>2007</v>
      </c>
      <c r="J6" s="144">
        <v>2008</v>
      </c>
      <c r="K6" s="144">
        <v>2009</v>
      </c>
      <c r="L6" s="144">
        <v>2010</v>
      </c>
    </row>
    <row r="7" spans="1:12" ht="15">
      <c r="A7" s="145"/>
      <c r="B7" s="145"/>
      <c r="C7" s="145"/>
      <c r="D7" s="145"/>
      <c r="E7" s="145"/>
      <c r="F7" s="145"/>
      <c r="G7" s="145"/>
      <c r="H7" s="145"/>
      <c r="I7" s="145"/>
      <c r="J7" s="145"/>
      <c r="K7" s="145"/>
      <c r="L7" s="145"/>
    </row>
    <row r="8" spans="1:12" ht="15">
      <c r="A8" s="16" t="s">
        <v>6</v>
      </c>
      <c r="B8" s="151">
        <v>35790</v>
      </c>
      <c r="C8" s="151">
        <v>34715</v>
      </c>
      <c r="D8" s="151">
        <v>34865</v>
      </c>
      <c r="E8" s="151">
        <v>35410</v>
      </c>
      <c r="F8" s="151">
        <v>36095</v>
      </c>
      <c r="G8" s="152">
        <v>34819.5</v>
      </c>
      <c r="H8" s="151">
        <v>35247.16</v>
      </c>
      <c r="I8" s="151">
        <v>34972.17</v>
      </c>
      <c r="J8" s="152">
        <v>34962.69</v>
      </c>
      <c r="K8" s="153">
        <v>35075.36</v>
      </c>
      <c r="L8" s="154">
        <v>35029.30997912113</v>
      </c>
    </row>
    <row r="9" spans="1:12" ht="15">
      <c r="A9" s="149" t="s">
        <v>283</v>
      </c>
      <c r="B9" s="149"/>
      <c r="C9" s="149"/>
      <c r="D9" s="149"/>
      <c r="E9" s="149"/>
      <c r="F9" s="149"/>
      <c r="G9" s="149"/>
      <c r="H9" s="149"/>
      <c r="I9" s="149"/>
      <c r="J9" s="149"/>
      <c r="K9" s="149"/>
      <c r="L9" s="149"/>
    </row>
    <row r="10" spans="1:12" ht="15">
      <c r="A10" s="16"/>
      <c r="B10" s="16"/>
      <c r="C10" s="16"/>
      <c r="D10" s="16"/>
      <c r="E10" s="16"/>
      <c r="F10" s="16"/>
      <c r="G10" s="16"/>
      <c r="H10" s="16"/>
      <c r="I10" s="16"/>
      <c r="J10" s="16"/>
      <c r="K10" s="16"/>
      <c r="L10" s="16"/>
    </row>
    <row r="11" spans="1:12" ht="15">
      <c r="A11" s="336" t="s">
        <v>179</v>
      </c>
      <c r="B11" s="338" t="s">
        <v>320</v>
      </c>
      <c r="C11" s="338"/>
      <c r="D11" s="338"/>
      <c r="E11" s="338"/>
      <c r="F11" s="338"/>
      <c r="G11" s="338"/>
      <c r="H11" s="338"/>
      <c r="I11" s="338"/>
      <c r="J11" s="338"/>
      <c r="K11" s="338"/>
      <c r="L11" s="338"/>
    </row>
    <row r="12" spans="1:12" ht="15">
      <c r="A12" s="337"/>
      <c r="B12" s="150">
        <v>2000</v>
      </c>
      <c r="C12" s="150">
        <v>2001</v>
      </c>
      <c r="D12" s="150">
        <v>2002</v>
      </c>
      <c r="E12" s="150">
        <v>2003</v>
      </c>
      <c r="F12" s="150">
        <v>2004</v>
      </c>
      <c r="G12" s="150">
        <v>2005</v>
      </c>
      <c r="H12" s="150">
        <v>2006</v>
      </c>
      <c r="I12" s="150">
        <v>2007</v>
      </c>
      <c r="J12" s="150">
        <v>2008</v>
      </c>
      <c r="K12" s="150">
        <v>2009</v>
      </c>
      <c r="L12" s="150">
        <v>2010</v>
      </c>
    </row>
    <row r="13" spans="1:12" ht="15">
      <c r="A13" s="16"/>
      <c r="B13" s="16"/>
      <c r="C13" s="16"/>
      <c r="D13" s="16"/>
      <c r="E13" s="16"/>
      <c r="F13" s="16"/>
      <c r="G13" s="16"/>
      <c r="H13" s="16"/>
      <c r="I13" s="16"/>
      <c r="J13" s="16"/>
      <c r="K13" s="16"/>
      <c r="L13" s="16"/>
    </row>
    <row r="14" spans="1:12" ht="15">
      <c r="A14" s="16" t="s">
        <v>6</v>
      </c>
      <c r="B14" s="137">
        <v>805000</v>
      </c>
      <c r="C14" s="137">
        <v>1135000</v>
      </c>
      <c r="D14" s="137">
        <v>1050000</v>
      </c>
      <c r="E14" s="137">
        <v>1150000</v>
      </c>
      <c r="F14" s="137">
        <v>1250000</v>
      </c>
      <c r="G14" s="137">
        <v>1300000</v>
      </c>
      <c r="H14" s="137">
        <v>1471857.6600882215</v>
      </c>
      <c r="I14" s="137">
        <v>1507842.8770338118</v>
      </c>
      <c r="J14" s="137">
        <v>1504100.8588990043</v>
      </c>
      <c r="K14" s="137">
        <v>1330617.4050276077</v>
      </c>
      <c r="L14" s="137">
        <v>1624242.4040596802</v>
      </c>
    </row>
    <row r="15" spans="1:12" ht="15">
      <c r="A15" s="149" t="s">
        <v>321</v>
      </c>
      <c r="B15" s="149"/>
      <c r="C15" s="149"/>
      <c r="D15" s="149"/>
      <c r="E15" s="149"/>
      <c r="F15" s="149"/>
      <c r="G15" s="149"/>
      <c r="H15" s="149"/>
      <c r="I15" s="149"/>
      <c r="J15" s="149"/>
      <c r="K15" s="149"/>
      <c r="L15" s="149"/>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340" t="s">
        <v>322</v>
      </c>
      <c r="F41" s="340"/>
      <c r="G41" s="340"/>
      <c r="H41" s="340"/>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336" t="s">
        <v>179</v>
      </c>
      <c r="B44" s="338" t="s">
        <v>284</v>
      </c>
      <c r="C44" s="338"/>
      <c r="D44" s="338"/>
      <c r="E44" s="338"/>
      <c r="F44" s="338"/>
      <c r="G44" s="338"/>
      <c r="H44" s="338"/>
      <c r="I44" s="338"/>
      <c r="J44" s="338"/>
      <c r="K44" s="338"/>
      <c r="L44" s="338"/>
    </row>
    <row r="45" spans="1:12" ht="15">
      <c r="A45" s="337"/>
      <c r="B45" s="150">
        <v>2000</v>
      </c>
      <c r="C45" s="150">
        <v>2001</v>
      </c>
      <c r="D45" s="150">
        <v>2002</v>
      </c>
      <c r="E45" s="150">
        <v>2003</v>
      </c>
      <c r="F45" s="150">
        <v>2004</v>
      </c>
      <c r="G45" s="150">
        <v>2005</v>
      </c>
      <c r="H45" s="150">
        <v>2006</v>
      </c>
      <c r="I45" s="150">
        <v>2007</v>
      </c>
      <c r="J45" s="150">
        <v>2008</v>
      </c>
      <c r="K45" s="150">
        <v>2009</v>
      </c>
      <c r="L45" s="150">
        <v>2010</v>
      </c>
    </row>
    <row r="46" spans="1:12" ht="15">
      <c r="A46" s="16" t="s">
        <v>287</v>
      </c>
      <c r="B46" s="137">
        <v>805000</v>
      </c>
      <c r="C46" s="137">
        <v>1135000</v>
      </c>
      <c r="D46" s="137">
        <v>1050000</v>
      </c>
      <c r="E46" s="137">
        <v>1150000</v>
      </c>
      <c r="F46" s="137">
        <v>1250000</v>
      </c>
      <c r="G46" s="137">
        <v>1300000</v>
      </c>
      <c r="H46" s="137">
        <v>1471857.6600882215</v>
      </c>
      <c r="I46" s="137">
        <v>1507842.8770338118</v>
      </c>
      <c r="J46" s="137">
        <v>1504100.8588990043</v>
      </c>
      <c r="K46" s="137">
        <v>1330617.4050276077</v>
      </c>
      <c r="L46" s="137">
        <v>1624242.4040596802</v>
      </c>
    </row>
    <row r="47" spans="1:12" ht="15">
      <c r="A47" s="204" t="s">
        <v>285</v>
      </c>
      <c r="B47" s="204">
        <v>387714.053</v>
      </c>
      <c r="C47" s="204">
        <v>540746.438</v>
      </c>
      <c r="D47" s="204">
        <v>548194.21</v>
      </c>
      <c r="E47" s="204">
        <v>596407.956</v>
      </c>
      <c r="F47" s="204">
        <v>739048.423</v>
      </c>
      <c r="G47" s="204">
        <v>639371.196</v>
      </c>
      <c r="H47" s="204">
        <v>725107.866</v>
      </c>
      <c r="I47" s="204">
        <v>774634.4</v>
      </c>
      <c r="J47" s="204">
        <v>770708.218</v>
      </c>
      <c r="K47" s="204">
        <v>678499.468</v>
      </c>
      <c r="L47" s="204">
        <v>837149.04</v>
      </c>
    </row>
    <row r="48" spans="1:12" ht="15">
      <c r="A48" s="137" t="s">
        <v>323</v>
      </c>
      <c r="B48" s="137"/>
      <c r="C48" s="137"/>
      <c r="D48" s="137"/>
      <c r="E48" s="137"/>
      <c r="F48" s="137"/>
      <c r="G48" s="137"/>
      <c r="H48" s="137"/>
      <c r="I48" s="137"/>
      <c r="J48" s="137"/>
      <c r="K48" s="137"/>
      <c r="L48" s="137"/>
    </row>
    <row r="49" spans="1:12" ht="15">
      <c r="A49" s="137"/>
      <c r="B49" s="137"/>
      <c r="C49" s="137"/>
      <c r="D49" s="137"/>
      <c r="E49" s="137"/>
      <c r="F49" s="137"/>
      <c r="G49" s="137"/>
      <c r="H49" s="137"/>
      <c r="I49" s="137"/>
      <c r="J49" s="137"/>
      <c r="K49" s="137"/>
      <c r="L49" s="137"/>
    </row>
    <row r="50" spans="1:12" ht="15">
      <c r="A50" s="16"/>
      <c r="B50" s="16"/>
      <c r="C50" s="16"/>
      <c r="D50" s="16"/>
      <c r="E50" s="16"/>
      <c r="F50" s="16"/>
      <c r="G50" s="16"/>
      <c r="H50" s="16"/>
      <c r="I50" s="16"/>
      <c r="J50" s="16"/>
      <c r="K50" s="16"/>
      <c r="L50" s="16"/>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sheetData>
  <sheetProtection/>
  <mergeCells count="8">
    <mergeCell ref="A44:A45"/>
    <mergeCell ref="B44:L44"/>
    <mergeCell ref="E2:H2"/>
    <mergeCell ref="E41:H41"/>
    <mergeCell ref="A5:A6"/>
    <mergeCell ref="B5:L5"/>
    <mergeCell ref="A11:A12"/>
    <mergeCell ref="B11:L11"/>
  </mergeCells>
  <printOptions/>
  <pageMargins left="0.7086614173228347" right="0.7086614173228347" top="0.7480314960629921" bottom="0.7480314960629921" header="0.31496062992125984" footer="0.31496062992125984"/>
  <pageSetup fitToHeight="2" fitToWidth="1" horizontalDpi="600" verticalDpi="600" orientation="landscape" scale="8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3:L71"/>
  <sheetViews>
    <sheetView zoomScalePageLayoutView="0" workbookViewId="0" topLeftCell="A1">
      <selection activeCell="O16" sqref="O16"/>
    </sheetView>
  </sheetViews>
  <sheetFormatPr defaultColWidth="11.421875" defaultRowHeight="15"/>
  <cols>
    <col min="1" max="1" width="24.00390625" style="0" customWidth="1"/>
    <col min="2" max="2" width="11.57421875" style="0" customWidth="1"/>
  </cols>
  <sheetData>
    <row r="3" spans="5:8" ht="15">
      <c r="E3" s="340" t="s">
        <v>326</v>
      </c>
      <c r="F3" s="340"/>
      <c r="G3" s="340"/>
      <c r="H3" s="340"/>
    </row>
    <row r="5" spans="1:12" ht="15">
      <c r="A5" s="16"/>
      <c r="B5" s="16"/>
      <c r="C5" s="16"/>
      <c r="D5" s="16"/>
      <c r="E5" s="16"/>
      <c r="F5" s="16"/>
      <c r="G5" s="16"/>
      <c r="H5" s="16"/>
      <c r="I5" s="16"/>
      <c r="J5" s="16"/>
      <c r="K5" s="16"/>
      <c r="L5" s="16"/>
    </row>
    <row r="6" spans="1:12" ht="15">
      <c r="A6" s="336" t="s">
        <v>179</v>
      </c>
      <c r="B6" s="338" t="s">
        <v>314</v>
      </c>
      <c r="C6" s="338"/>
      <c r="D6" s="338"/>
      <c r="E6" s="338"/>
      <c r="F6" s="338"/>
      <c r="G6" s="338"/>
      <c r="H6" s="338"/>
      <c r="I6" s="338"/>
      <c r="J6" s="338"/>
      <c r="K6" s="338"/>
      <c r="L6" s="338"/>
    </row>
    <row r="7" spans="1:12" ht="15">
      <c r="A7" s="337"/>
      <c r="B7" s="144">
        <v>2000</v>
      </c>
      <c r="C7" s="144">
        <v>2001</v>
      </c>
      <c r="D7" s="144">
        <v>2002</v>
      </c>
      <c r="E7" s="144">
        <v>2003</v>
      </c>
      <c r="F7" s="144">
        <v>2004</v>
      </c>
      <c r="G7" s="144">
        <v>2005</v>
      </c>
      <c r="H7" s="144">
        <v>2006</v>
      </c>
      <c r="I7" s="144">
        <v>2007</v>
      </c>
      <c r="J7" s="144">
        <v>2008</v>
      </c>
      <c r="K7" s="144">
        <v>2009</v>
      </c>
      <c r="L7" s="144">
        <v>2010</v>
      </c>
    </row>
    <row r="8" spans="1:12" ht="15">
      <c r="A8" s="145"/>
      <c r="B8" s="145"/>
      <c r="C8" s="145"/>
      <c r="D8" s="145"/>
      <c r="E8" s="145"/>
      <c r="F8" s="145"/>
      <c r="G8" s="145"/>
      <c r="H8" s="145"/>
      <c r="I8" s="145"/>
      <c r="J8" s="145"/>
      <c r="K8" s="145"/>
      <c r="L8" s="145"/>
    </row>
    <row r="9" spans="1:12" ht="15">
      <c r="A9" s="16" t="s">
        <v>289</v>
      </c>
      <c r="B9" s="151">
        <v>7808</v>
      </c>
      <c r="C9" s="151">
        <v>8300</v>
      </c>
      <c r="D9" s="151">
        <v>8650</v>
      </c>
      <c r="E9" s="151">
        <v>8900</v>
      </c>
      <c r="F9" s="151">
        <v>9230</v>
      </c>
      <c r="G9" s="152">
        <v>9616.27</v>
      </c>
      <c r="H9" s="146">
        <v>9733</v>
      </c>
      <c r="I9" s="146">
        <v>10067</v>
      </c>
      <c r="J9" s="147">
        <v>11134</v>
      </c>
      <c r="K9" s="148">
        <v>12555</v>
      </c>
      <c r="L9" s="148">
        <v>15458</v>
      </c>
    </row>
    <row r="10" spans="1:12" ht="15">
      <c r="A10" s="149" t="s">
        <v>283</v>
      </c>
      <c r="B10" s="149"/>
      <c r="C10" s="149"/>
      <c r="D10" s="149"/>
      <c r="E10" s="149"/>
      <c r="F10" s="149"/>
      <c r="G10" s="149"/>
      <c r="H10" s="149"/>
      <c r="I10" s="149"/>
      <c r="J10" s="149"/>
      <c r="K10" s="149"/>
      <c r="L10" s="149"/>
    </row>
    <row r="11" spans="1:12" ht="15">
      <c r="A11" s="16"/>
      <c r="B11" s="16"/>
      <c r="C11" s="16"/>
      <c r="D11" s="16"/>
      <c r="E11" s="16"/>
      <c r="F11" s="16"/>
      <c r="G11" s="16"/>
      <c r="H11" s="16"/>
      <c r="I11" s="16"/>
      <c r="J11" s="16"/>
      <c r="K11" s="16"/>
      <c r="L11" s="16"/>
    </row>
    <row r="12" spans="1:12" ht="15">
      <c r="A12" s="16"/>
      <c r="B12" s="16"/>
      <c r="C12" s="16"/>
      <c r="D12" s="16"/>
      <c r="E12" s="16"/>
      <c r="F12" s="16"/>
      <c r="G12" s="16"/>
      <c r="H12" s="16"/>
      <c r="I12" s="16"/>
      <c r="J12" s="16"/>
      <c r="K12" s="16"/>
      <c r="L12" s="16"/>
    </row>
    <row r="13" spans="1:12" ht="15">
      <c r="A13" s="336" t="s">
        <v>179</v>
      </c>
      <c r="B13" s="338" t="s">
        <v>316</v>
      </c>
      <c r="C13" s="338"/>
      <c r="D13" s="338"/>
      <c r="E13" s="338"/>
      <c r="F13" s="338"/>
      <c r="G13" s="338"/>
      <c r="H13" s="338"/>
      <c r="I13" s="338"/>
      <c r="J13" s="338"/>
      <c r="K13" s="338"/>
      <c r="L13" s="338"/>
    </row>
    <row r="14" spans="1:12" ht="15">
      <c r="A14" s="337"/>
      <c r="B14" s="150">
        <v>2000</v>
      </c>
      <c r="C14" s="150">
        <v>2001</v>
      </c>
      <c r="D14" s="150">
        <v>2002</v>
      </c>
      <c r="E14" s="150">
        <v>2003</v>
      </c>
      <c r="F14" s="150">
        <v>2004</v>
      </c>
      <c r="G14" s="150">
        <v>2005</v>
      </c>
      <c r="H14" s="150">
        <v>2006</v>
      </c>
      <c r="I14" s="150">
        <v>2007</v>
      </c>
      <c r="J14" s="150">
        <v>2008</v>
      </c>
      <c r="K14" s="150">
        <v>2009</v>
      </c>
      <c r="L14" s="150">
        <v>2010</v>
      </c>
    </row>
    <row r="15" spans="1:12" ht="15">
      <c r="A15" s="16"/>
      <c r="B15" s="16"/>
      <c r="C15" s="16"/>
      <c r="D15" s="16"/>
      <c r="E15" s="16"/>
      <c r="F15" s="16"/>
      <c r="G15" s="16"/>
      <c r="H15" s="16"/>
      <c r="I15" s="16"/>
      <c r="J15" s="16"/>
      <c r="K15" s="16"/>
      <c r="L15" s="16"/>
    </row>
    <row r="16" spans="1:12" ht="15">
      <c r="A16" s="16" t="s">
        <v>289</v>
      </c>
      <c r="B16" s="137">
        <v>11300</v>
      </c>
      <c r="C16" s="137">
        <v>12500</v>
      </c>
      <c r="D16" s="137">
        <v>13000</v>
      </c>
      <c r="E16" s="137">
        <v>14000</v>
      </c>
      <c r="F16" s="137">
        <v>13600</v>
      </c>
      <c r="G16" s="137">
        <v>14500</v>
      </c>
      <c r="H16" s="137">
        <v>18909.71896222577</v>
      </c>
      <c r="I16" s="137">
        <v>22666.43194692204</v>
      </c>
      <c r="J16" s="137">
        <v>24161.561512221073</v>
      </c>
      <c r="K16" s="137">
        <v>28406.440709792503</v>
      </c>
      <c r="L16" s="137">
        <v>33570.13425969392</v>
      </c>
    </row>
    <row r="17" spans="1:12" ht="15">
      <c r="A17" s="149" t="s">
        <v>283</v>
      </c>
      <c r="B17" s="149"/>
      <c r="C17" s="149"/>
      <c r="D17" s="149"/>
      <c r="E17" s="149"/>
      <c r="F17" s="149"/>
      <c r="G17" s="149"/>
      <c r="H17" s="149"/>
      <c r="I17" s="149"/>
      <c r="J17" s="149"/>
      <c r="K17" s="149"/>
      <c r="L17" s="149"/>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340" t="s">
        <v>290</v>
      </c>
      <c r="F43" s="340"/>
      <c r="G43" s="340"/>
      <c r="H43" s="340"/>
      <c r="I43" s="16"/>
      <c r="J43" s="16"/>
      <c r="K43" s="16"/>
      <c r="L43" s="16"/>
    </row>
    <row r="44" spans="1:12" ht="15">
      <c r="A44" s="16"/>
      <c r="B44" s="16"/>
      <c r="C44" s="16"/>
      <c r="D44" s="16"/>
      <c r="E44" s="16"/>
      <c r="F44" s="16"/>
      <c r="G44" s="16"/>
      <c r="H44" s="16"/>
      <c r="I44" s="16"/>
      <c r="J44" s="16"/>
      <c r="K44" s="16"/>
      <c r="L44" s="16"/>
    </row>
    <row r="45" spans="1:12" ht="15">
      <c r="A45" s="16"/>
      <c r="B45" s="16"/>
      <c r="C45" s="16"/>
      <c r="D45" s="16"/>
      <c r="E45" s="16"/>
      <c r="F45" s="16"/>
      <c r="G45" s="16"/>
      <c r="H45" s="16"/>
      <c r="I45" s="16"/>
      <c r="J45" s="16"/>
      <c r="K45" s="16"/>
      <c r="L45" s="16"/>
    </row>
    <row r="46" spans="1:12" ht="15">
      <c r="A46" s="336" t="s">
        <v>179</v>
      </c>
      <c r="B46" s="338" t="s">
        <v>284</v>
      </c>
      <c r="C46" s="338"/>
      <c r="D46" s="338"/>
      <c r="E46" s="338"/>
      <c r="F46" s="338"/>
      <c r="G46" s="338"/>
      <c r="H46" s="338"/>
      <c r="I46" s="338"/>
      <c r="J46" s="338"/>
      <c r="K46" s="338"/>
      <c r="L46" s="338"/>
    </row>
    <row r="47" spans="1:12" ht="15">
      <c r="A47" s="337"/>
      <c r="B47" s="150">
        <v>2000</v>
      </c>
      <c r="C47" s="150">
        <v>2001</v>
      </c>
      <c r="D47" s="150">
        <v>2002</v>
      </c>
      <c r="E47" s="150">
        <v>2003</v>
      </c>
      <c r="F47" s="150">
        <v>2004</v>
      </c>
      <c r="G47" s="150">
        <v>2005</v>
      </c>
      <c r="H47" s="150">
        <v>2006</v>
      </c>
      <c r="I47" s="150">
        <v>2007</v>
      </c>
      <c r="J47" s="150">
        <v>2008</v>
      </c>
      <c r="K47" s="150">
        <v>2009</v>
      </c>
      <c r="L47" s="150">
        <v>2010</v>
      </c>
    </row>
    <row r="48" spans="1:12" ht="15">
      <c r="A48" s="16" t="s">
        <v>287</v>
      </c>
      <c r="B48" s="137">
        <v>11300</v>
      </c>
      <c r="C48" s="137">
        <v>12500</v>
      </c>
      <c r="D48" s="137">
        <v>13000</v>
      </c>
      <c r="E48" s="137">
        <v>14000</v>
      </c>
      <c r="F48" s="137">
        <v>13600</v>
      </c>
      <c r="G48" s="137">
        <v>14500</v>
      </c>
      <c r="H48" s="137">
        <v>18909.71896222577</v>
      </c>
      <c r="I48" s="137">
        <v>22666.43194692204</v>
      </c>
      <c r="J48" s="137">
        <v>24161.561512221073</v>
      </c>
      <c r="K48" s="137">
        <v>28406.440709792503</v>
      </c>
      <c r="L48" s="137">
        <v>33570.13425969392</v>
      </c>
    </row>
    <row r="49" spans="1:12" ht="15">
      <c r="A49" s="205" t="s">
        <v>327</v>
      </c>
      <c r="B49" s="204">
        <v>8002.8</v>
      </c>
      <c r="C49" s="204">
        <v>9550.8</v>
      </c>
      <c r="D49" s="204">
        <v>8889.6</v>
      </c>
      <c r="E49" s="204">
        <v>12195.900000000001</v>
      </c>
      <c r="F49" s="204">
        <v>10791.7</v>
      </c>
      <c r="G49" s="204">
        <v>12781.2</v>
      </c>
      <c r="H49" s="204">
        <v>16668.2</v>
      </c>
      <c r="I49" s="204">
        <v>19979.6</v>
      </c>
      <c r="J49" s="204">
        <v>21297.5</v>
      </c>
      <c r="K49" s="204">
        <v>25039.199999999997</v>
      </c>
      <c r="L49" s="204">
        <v>29590.8</v>
      </c>
    </row>
    <row r="50" spans="1:12" ht="15">
      <c r="A50" s="16" t="s">
        <v>328</v>
      </c>
      <c r="B50" s="16"/>
      <c r="C50" s="16"/>
      <c r="D50" s="16"/>
      <c r="E50" s="16"/>
      <c r="F50" s="16"/>
      <c r="G50" s="16"/>
      <c r="H50" s="16"/>
      <c r="I50" s="16"/>
      <c r="J50" s="16"/>
      <c r="K50" s="16"/>
      <c r="L50" s="16"/>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sheetData>
  <sheetProtection/>
  <mergeCells count="8">
    <mergeCell ref="A46:A47"/>
    <mergeCell ref="B46:L46"/>
    <mergeCell ref="E3:H3"/>
    <mergeCell ref="E43:H43"/>
    <mergeCell ref="A6:A7"/>
    <mergeCell ref="B6:L6"/>
    <mergeCell ref="A13:A14"/>
    <mergeCell ref="B13:L13"/>
  </mergeCells>
  <printOptions/>
  <pageMargins left="0.7086614173228347" right="0.7086614173228347" top="0.7480314960629921" bottom="0.7480314960629921" header="0.31496062992125984" footer="0.31496062992125984"/>
  <pageSetup fitToHeight="2" fitToWidth="1" horizontalDpi="600" verticalDpi="600" orientation="landscape"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9"/>
  <sheetViews>
    <sheetView zoomScalePageLayoutView="0" workbookViewId="0" topLeftCell="A16">
      <selection activeCell="A1" sqref="A1:F29"/>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168" customWidth="1"/>
  </cols>
  <sheetData>
    <row r="1" spans="1:6" s="1" customFormat="1" ht="15">
      <c r="A1" s="274" t="s">
        <v>162</v>
      </c>
      <c r="B1" s="274"/>
      <c r="C1" s="274"/>
      <c r="D1" s="274"/>
      <c r="E1" s="274"/>
      <c r="F1" s="162"/>
    </row>
    <row r="2" spans="1:6" s="1" customFormat="1" ht="15">
      <c r="A2" s="55"/>
      <c r="B2" s="55"/>
      <c r="C2" s="55"/>
      <c r="D2" s="55"/>
      <c r="E2" s="55"/>
      <c r="F2" s="163"/>
    </row>
    <row r="3" spans="1:6" s="1" customFormat="1" ht="15">
      <c r="A3" s="56" t="s">
        <v>161</v>
      </c>
      <c r="B3" s="275" t="s">
        <v>160</v>
      </c>
      <c r="C3" s="275"/>
      <c r="D3" s="275"/>
      <c r="E3" s="275"/>
      <c r="F3" s="164" t="s">
        <v>159</v>
      </c>
    </row>
    <row r="4" spans="1:6" s="1" customFormat="1" ht="15">
      <c r="A4" s="55"/>
      <c r="B4" s="55"/>
      <c r="C4" s="55"/>
      <c r="D4" s="55"/>
      <c r="E4" s="55"/>
      <c r="F4" s="169"/>
    </row>
    <row r="5" spans="1:6" s="1" customFormat="1" ht="15.75">
      <c r="A5" s="57"/>
      <c r="B5" s="276" t="s">
        <v>163</v>
      </c>
      <c r="C5" s="276"/>
      <c r="D5" s="276"/>
      <c r="E5" s="276"/>
      <c r="F5" s="170"/>
    </row>
    <row r="6" spans="1:6" s="1" customFormat="1" ht="15" customHeight="1">
      <c r="A6" s="58">
        <v>1</v>
      </c>
      <c r="B6" s="271" t="s">
        <v>188</v>
      </c>
      <c r="C6" s="271"/>
      <c r="D6" s="271"/>
      <c r="E6" s="271"/>
      <c r="F6" s="171">
        <v>4</v>
      </c>
    </row>
    <row r="7" spans="1:6" s="1" customFormat="1" ht="15" customHeight="1">
      <c r="A7" s="58">
        <v>2</v>
      </c>
      <c r="B7" s="271" t="s">
        <v>17</v>
      </c>
      <c r="C7" s="271"/>
      <c r="D7" s="271"/>
      <c r="E7" s="271"/>
      <c r="F7" s="171">
        <v>5</v>
      </c>
    </row>
    <row r="8" spans="1:6" s="1" customFormat="1" ht="15" customHeight="1">
      <c r="A8" s="58">
        <v>3</v>
      </c>
      <c r="B8" s="271" t="s">
        <v>189</v>
      </c>
      <c r="C8" s="271"/>
      <c r="D8" s="271"/>
      <c r="E8" s="271"/>
      <c r="F8" s="171">
        <v>6</v>
      </c>
    </row>
    <row r="9" spans="1:6" s="1" customFormat="1" ht="15" customHeight="1">
      <c r="A9" s="58">
        <v>4</v>
      </c>
      <c r="B9" s="271" t="s">
        <v>190</v>
      </c>
      <c r="C9" s="271"/>
      <c r="D9" s="271"/>
      <c r="E9" s="271"/>
      <c r="F9" s="171">
        <v>8</v>
      </c>
    </row>
    <row r="10" spans="1:6" s="1" customFormat="1" ht="15" customHeight="1">
      <c r="A10" s="58">
        <v>5</v>
      </c>
      <c r="B10" s="271" t="s">
        <v>204</v>
      </c>
      <c r="C10" s="271"/>
      <c r="D10" s="271"/>
      <c r="E10" s="271"/>
      <c r="F10" s="171">
        <v>9</v>
      </c>
    </row>
    <row r="11" spans="1:6" s="1" customFormat="1" ht="15" customHeight="1">
      <c r="A11" s="58">
        <v>6</v>
      </c>
      <c r="B11" s="271" t="s">
        <v>164</v>
      </c>
      <c r="C11" s="271"/>
      <c r="D11" s="271"/>
      <c r="E11" s="271"/>
      <c r="F11" s="171">
        <v>10</v>
      </c>
    </row>
    <row r="12" spans="1:20" s="1" customFormat="1" ht="15" customHeight="1">
      <c r="A12" s="58">
        <v>7</v>
      </c>
      <c r="B12" s="271" t="s">
        <v>165</v>
      </c>
      <c r="C12" s="271"/>
      <c r="D12" s="271"/>
      <c r="E12" s="271"/>
      <c r="F12" s="171">
        <v>11</v>
      </c>
      <c r="G12" s="10"/>
      <c r="H12" s="10"/>
      <c r="I12" s="10"/>
      <c r="J12" s="10"/>
      <c r="K12" s="10"/>
      <c r="L12" s="10"/>
      <c r="M12" s="10"/>
      <c r="N12" s="10"/>
      <c r="O12" s="10"/>
      <c r="P12" s="10"/>
      <c r="Q12" s="10"/>
      <c r="R12" s="10"/>
      <c r="S12" s="10"/>
      <c r="T12" s="10"/>
    </row>
    <row r="13" spans="1:20" s="1" customFormat="1" ht="15" customHeight="1">
      <c r="A13" s="58">
        <v>8</v>
      </c>
      <c r="B13" s="271" t="s">
        <v>234</v>
      </c>
      <c r="C13" s="271"/>
      <c r="D13" s="271"/>
      <c r="E13" s="271"/>
      <c r="F13" s="171">
        <v>13</v>
      </c>
      <c r="G13" s="11"/>
      <c r="H13" s="11"/>
      <c r="I13" s="11"/>
      <c r="J13" s="11"/>
      <c r="K13" s="11"/>
      <c r="L13" s="11"/>
      <c r="M13" s="11"/>
      <c r="N13" s="11"/>
      <c r="O13" s="11"/>
      <c r="P13" s="11"/>
      <c r="Q13" s="11"/>
      <c r="R13" s="11"/>
      <c r="S13" s="11"/>
      <c r="T13" s="11"/>
    </row>
    <row r="14" spans="1:20" s="1" customFormat="1" ht="15" customHeight="1">
      <c r="A14" s="58">
        <v>9</v>
      </c>
      <c r="B14" s="271" t="s">
        <v>166</v>
      </c>
      <c r="C14" s="271"/>
      <c r="D14" s="271"/>
      <c r="E14" s="271"/>
      <c r="F14" s="171">
        <v>14</v>
      </c>
      <c r="G14" s="4"/>
      <c r="H14" s="4"/>
      <c r="I14" s="4"/>
      <c r="J14" s="4"/>
      <c r="K14" s="4"/>
      <c r="L14" s="4"/>
      <c r="M14" s="4"/>
      <c r="N14" s="4"/>
      <c r="O14" s="4"/>
      <c r="P14" s="4"/>
      <c r="Q14" s="4"/>
      <c r="R14" s="4"/>
      <c r="S14" s="4"/>
      <c r="T14" s="4"/>
    </row>
    <row r="15" spans="1:20" s="1" customFormat="1" ht="15" customHeight="1">
      <c r="A15" s="58"/>
      <c r="B15" s="59"/>
      <c r="C15" s="59"/>
      <c r="D15" s="59"/>
      <c r="E15" s="59"/>
      <c r="F15" s="172"/>
      <c r="G15" s="4"/>
      <c r="H15" s="4"/>
      <c r="I15" s="4"/>
      <c r="J15" s="4"/>
      <c r="K15" s="4"/>
      <c r="L15" s="4"/>
      <c r="M15" s="4"/>
      <c r="N15" s="4"/>
      <c r="O15" s="4"/>
      <c r="P15" s="4"/>
      <c r="Q15" s="4"/>
      <c r="R15" s="4"/>
      <c r="S15" s="4"/>
      <c r="T15" s="4"/>
    </row>
    <row r="16" spans="1:20" s="1" customFormat="1" ht="15" customHeight="1">
      <c r="A16" s="58"/>
      <c r="B16" s="60" t="s">
        <v>167</v>
      </c>
      <c r="C16" s="59"/>
      <c r="D16" s="59"/>
      <c r="E16" s="59"/>
      <c r="F16" s="172"/>
      <c r="G16" s="4"/>
      <c r="H16" s="4"/>
      <c r="I16" s="4"/>
      <c r="J16" s="4"/>
      <c r="K16" s="4"/>
      <c r="L16" s="4"/>
      <c r="M16" s="4"/>
      <c r="N16" s="4"/>
      <c r="O16" s="4"/>
      <c r="P16" s="4"/>
      <c r="Q16" s="4"/>
      <c r="R16" s="4"/>
      <c r="S16" s="4"/>
      <c r="T16" s="4"/>
    </row>
    <row r="17" spans="1:20" s="1" customFormat="1" ht="15" customHeight="1">
      <c r="A17" s="58">
        <v>10</v>
      </c>
      <c r="B17" s="271" t="s">
        <v>445</v>
      </c>
      <c r="C17" s="271"/>
      <c r="D17" s="271"/>
      <c r="E17" s="271"/>
      <c r="F17" s="171">
        <v>16</v>
      </c>
      <c r="G17" s="4"/>
      <c r="H17" s="4"/>
      <c r="I17" s="4"/>
      <c r="J17" s="4"/>
      <c r="K17" s="4"/>
      <c r="L17" s="4"/>
      <c r="M17" s="4"/>
      <c r="N17" s="4"/>
      <c r="O17" s="4"/>
      <c r="P17" s="4"/>
      <c r="Q17" s="4"/>
      <c r="R17" s="4"/>
      <c r="S17" s="4"/>
      <c r="T17" s="4"/>
    </row>
    <row r="18" spans="1:20" s="1" customFormat="1" ht="15" customHeight="1">
      <c r="A18" s="58">
        <v>11</v>
      </c>
      <c r="B18" s="271" t="s">
        <v>446</v>
      </c>
      <c r="C18" s="271"/>
      <c r="D18" s="271"/>
      <c r="E18" s="271"/>
      <c r="F18" s="171">
        <v>17</v>
      </c>
      <c r="G18" s="4"/>
      <c r="H18" s="4"/>
      <c r="I18" s="4"/>
      <c r="J18" s="4"/>
      <c r="K18" s="4"/>
      <c r="L18" s="4"/>
      <c r="M18" s="4"/>
      <c r="N18" s="4"/>
      <c r="O18" s="4"/>
      <c r="P18" s="4"/>
      <c r="Q18" s="4"/>
      <c r="R18" s="4"/>
      <c r="S18" s="4"/>
      <c r="T18" s="4"/>
    </row>
    <row r="19" spans="1:20" s="1" customFormat="1" ht="15" customHeight="1">
      <c r="A19" s="58"/>
      <c r="B19" s="142"/>
      <c r="C19" s="142"/>
      <c r="D19" s="142"/>
      <c r="E19" s="142"/>
      <c r="F19" s="171"/>
      <c r="G19" s="4"/>
      <c r="H19" s="4"/>
      <c r="I19" s="4"/>
      <c r="J19" s="4"/>
      <c r="K19" s="4"/>
      <c r="L19" s="4"/>
      <c r="M19" s="4"/>
      <c r="N19" s="4"/>
      <c r="O19" s="4"/>
      <c r="P19" s="4"/>
      <c r="Q19" s="4"/>
      <c r="R19" s="4"/>
      <c r="S19" s="4"/>
      <c r="T19" s="4"/>
    </row>
    <row r="20" spans="1:20" s="1" customFormat="1" ht="15" customHeight="1">
      <c r="A20" s="58"/>
      <c r="B20" s="60" t="s">
        <v>300</v>
      </c>
      <c r="C20" s="142"/>
      <c r="D20" s="142"/>
      <c r="E20" s="142"/>
      <c r="F20" s="171"/>
      <c r="G20" s="4"/>
      <c r="H20" s="4"/>
      <c r="I20" s="4"/>
      <c r="J20" s="4"/>
      <c r="K20" s="4"/>
      <c r="L20" s="4"/>
      <c r="M20" s="4"/>
      <c r="N20" s="4"/>
      <c r="O20" s="4"/>
      <c r="P20" s="4"/>
      <c r="Q20" s="4"/>
      <c r="R20" s="4"/>
      <c r="S20" s="4"/>
      <c r="T20" s="4"/>
    </row>
    <row r="21" spans="1:20" s="1" customFormat="1" ht="15" customHeight="1">
      <c r="A21" s="58">
        <v>12</v>
      </c>
      <c r="B21" s="142" t="s">
        <v>301</v>
      </c>
      <c r="C21" s="142"/>
      <c r="D21" s="142"/>
      <c r="E21" s="142"/>
      <c r="F21" s="174">
        <v>18</v>
      </c>
      <c r="G21" s="4"/>
      <c r="H21" s="4"/>
      <c r="I21" s="4"/>
      <c r="J21" s="4"/>
      <c r="K21" s="4"/>
      <c r="L21" s="4"/>
      <c r="M21" s="4"/>
      <c r="N21" s="4"/>
      <c r="O21" s="4"/>
      <c r="P21" s="4"/>
      <c r="Q21" s="4"/>
      <c r="R21" s="4"/>
      <c r="S21" s="4"/>
      <c r="T21" s="4"/>
    </row>
    <row r="22" spans="1:20" s="1" customFormat="1" ht="15" customHeight="1">
      <c r="A22" s="58">
        <v>13</v>
      </c>
      <c r="B22" s="271" t="s">
        <v>294</v>
      </c>
      <c r="C22" s="271"/>
      <c r="D22" s="271"/>
      <c r="E22" s="271"/>
      <c r="F22" s="165">
        <v>19</v>
      </c>
      <c r="G22" s="4"/>
      <c r="H22" s="4"/>
      <c r="I22" s="4"/>
      <c r="J22" s="4"/>
      <c r="K22" s="4"/>
      <c r="L22" s="4"/>
      <c r="M22" s="4"/>
      <c r="N22" s="4"/>
      <c r="O22" s="4"/>
      <c r="P22" s="4"/>
      <c r="Q22" s="4"/>
      <c r="R22" s="4"/>
      <c r="S22" s="4"/>
      <c r="T22" s="4"/>
    </row>
    <row r="23" spans="1:20" s="1" customFormat="1" ht="15" customHeight="1">
      <c r="A23" s="58">
        <v>14</v>
      </c>
      <c r="B23" s="271" t="s">
        <v>295</v>
      </c>
      <c r="C23" s="271"/>
      <c r="D23" s="271"/>
      <c r="E23" s="271"/>
      <c r="F23" s="165">
        <v>20</v>
      </c>
      <c r="G23" s="4"/>
      <c r="H23" s="4"/>
      <c r="I23" s="4"/>
      <c r="J23" s="4"/>
      <c r="K23" s="4"/>
      <c r="L23" s="4"/>
      <c r="M23" s="4"/>
      <c r="N23" s="4"/>
      <c r="O23" s="4"/>
      <c r="P23" s="4"/>
      <c r="Q23" s="4"/>
      <c r="R23" s="4"/>
      <c r="S23" s="4"/>
      <c r="T23" s="4"/>
    </row>
    <row r="24" spans="1:20" s="1" customFormat="1" ht="15" customHeight="1">
      <c r="A24" s="58">
        <v>15</v>
      </c>
      <c r="B24" s="271" t="s">
        <v>296</v>
      </c>
      <c r="C24" s="271"/>
      <c r="D24" s="271"/>
      <c r="E24" s="271"/>
      <c r="F24" s="165">
        <v>21</v>
      </c>
      <c r="G24" s="4"/>
      <c r="H24" s="4"/>
      <c r="I24" s="4"/>
      <c r="J24" s="4"/>
      <c r="K24" s="4"/>
      <c r="L24" s="4"/>
      <c r="M24" s="4"/>
      <c r="N24" s="4"/>
      <c r="O24" s="4"/>
      <c r="P24" s="4"/>
      <c r="Q24" s="4"/>
      <c r="R24" s="4"/>
      <c r="S24" s="4"/>
      <c r="T24" s="4"/>
    </row>
    <row r="25" spans="1:20" s="1" customFormat="1" ht="17.25" customHeight="1">
      <c r="A25" s="58">
        <v>16</v>
      </c>
      <c r="B25" s="271" t="s">
        <v>297</v>
      </c>
      <c r="C25" s="271"/>
      <c r="D25" s="271"/>
      <c r="E25" s="271"/>
      <c r="F25" s="165">
        <v>22</v>
      </c>
      <c r="G25" s="4"/>
      <c r="H25" s="4"/>
      <c r="I25" s="4"/>
      <c r="J25" s="4"/>
      <c r="K25" s="4"/>
      <c r="L25" s="4"/>
      <c r="M25" s="4"/>
      <c r="N25" s="4"/>
      <c r="O25" s="4"/>
      <c r="P25" s="4"/>
      <c r="Q25" s="4"/>
      <c r="R25" s="4"/>
      <c r="S25" s="4"/>
      <c r="T25" s="4"/>
    </row>
    <row r="26" spans="1:20" s="1" customFormat="1" ht="15" customHeight="1">
      <c r="A26" s="58">
        <v>17</v>
      </c>
      <c r="B26" s="271" t="s">
        <v>298</v>
      </c>
      <c r="C26" s="271"/>
      <c r="D26" s="271"/>
      <c r="E26" s="271"/>
      <c r="F26" s="165">
        <v>23</v>
      </c>
      <c r="G26" s="4"/>
      <c r="H26" s="4"/>
      <c r="I26" s="4"/>
      <c r="J26" s="4"/>
      <c r="K26" s="4"/>
      <c r="L26" s="4"/>
      <c r="M26" s="4"/>
      <c r="N26" s="4"/>
      <c r="O26" s="4"/>
      <c r="P26" s="4"/>
      <c r="Q26" s="4"/>
      <c r="R26" s="4"/>
      <c r="S26" s="4"/>
      <c r="T26" s="4"/>
    </row>
    <row r="27" spans="1:20" s="1" customFormat="1" ht="16.5" customHeight="1">
      <c r="A27" s="58">
        <v>18</v>
      </c>
      <c r="B27" s="271" t="s">
        <v>299</v>
      </c>
      <c r="C27" s="271"/>
      <c r="D27" s="271"/>
      <c r="E27" s="271"/>
      <c r="F27" s="165">
        <v>24</v>
      </c>
      <c r="G27" s="4"/>
      <c r="H27" s="4"/>
      <c r="I27" s="4"/>
      <c r="J27" s="4"/>
      <c r="K27" s="4"/>
      <c r="L27" s="4"/>
      <c r="M27" s="4"/>
      <c r="N27" s="4"/>
      <c r="O27" s="4"/>
      <c r="P27" s="4"/>
      <c r="Q27" s="4"/>
      <c r="R27" s="4"/>
      <c r="S27" s="4"/>
      <c r="T27" s="4"/>
    </row>
    <row r="28" spans="1:7" s="1" customFormat="1" ht="15">
      <c r="A28" s="61"/>
      <c r="B28" s="61"/>
      <c r="C28" s="62"/>
      <c r="D28" s="62"/>
      <c r="E28" s="62"/>
      <c r="F28" s="173"/>
      <c r="G28" s="4"/>
    </row>
    <row r="29" spans="1:7" s="1" customFormat="1" ht="114.75" customHeight="1">
      <c r="A29" s="273" t="s">
        <v>449</v>
      </c>
      <c r="B29" s="273"/>
      <c r="C29" s="273"/>
      <c r="D29" s="273"/>
      <c r="E29" s="273"/>
      <c r="F29" s="273"/>
      <c r="G29" s="13"/>
    </row>
    <row r="30" spans="1:20" s="1" customFormat="1" ht="15" customHeight="1">
      <c r="A30" s="63"/>
      <c r="B30" s="64"/>
      <c r="C30" s="64"/>
      <c r="D30" s="64"/>
      <c r="E30" s="64"/>
      <c r="F30" s="166"/>
      <c r="G30" s="4"/>
      <c r="H30" s="4"/>
      <c r="I30" s="4"/>
      <c r="J30" s="4"/>
      <c r="K30" s="4"/>
      <c r="L30" s="4"/>
      <c r="M30" s="4"/>
      <c r="N30" s="4"/>
      <c r="O30" s="4"/>
      <c r="P30" s="4"/>
      <c r="Q30" s="4"/>
      <c r="R30" s="4"/>
      <c r="S30" s="4"/>
      <c r="T30" s="4"/>
    </row>
    <row r="31" spans="1:20" s="1" customFormat="1" ht="15">
      <c r="A31" s="63"/>
      <c r="B31" s="257"/>
      <c r="C31" s="64"/>
      <c r="D31" s="64"/>
      <c r="E31" s="64"/>
      <c r="F31" s="166"/>
      <c r="G31" s="4"/>
      <c r="H31" s="4"/>
      <c r="I31" s="4"/>
      <c r="J31" s="4"/>
      <c r="K31" s="4"/>
      <c r="L31" s="4"/>
      <c r="M31" s="4"/>
      <c r="N31" s="4"/>
      <c r="O31" s="4"/>
      <c r="P31" s="4"/>
      <c r="Q31" s="4"/>
      <c r="R31" s="4"/>
      <c r="S31" s="4"/>
      <c r="T31" s="4"/>
    </row>
    <row r="32" spans="1:6" s="1" customFormat="1" ht="15">
      <c r="A32" s="63"/>
      <c r="B32" s="272"/>
      <c r="C32" s="272"/>
      <c r="D32" s="272"/>
      <c r="E32" s="272"/>
      <c r="F32" s="167"/>
    </row>
    <row r="33" spans="1:6" s="1" customFormat="1" ht="15">
      <c r="A33" s="63"/>
      <c r="B33" s="64"/>
      <c r="C33" s="64"/>
      <c r="D33" s="64"/>
      <c r="E33" s="64"/>
      <c r="F33" s="167"/>
    </row>
    <row r="34" spans="1:6" s="1" customFormat="1" ht="15">
      <c r="A34" s="63"/>
      <c r="B34" s="64"/>
      <c r="C34" s="64"/>
      <c r="D34" s="64"/>
      <c r="E34" s="64"/>
      <c r="F34" s="167"/>
    </row>
    <row r="35" spans="1:6" s="1" customFormat="1" ht="15">
      <c r="A35" s="63"/>
      <c r="B35" s="272"/>
      <c r="C35" s="272"/>
      <c r="D35" s="272"/>
      <c r="E35" s="272"/>
      <c r="F35" s="167"/>
    </row>
    <row r="36" spans="1:3" ht="15">
      <c r="A36" s="1"/>
      <c r="B36" s="1"/>
      <c r="C36" s="4"/>
    </row>
    <row r="37" spans="2:3" ht="15">
      <c r="B37" s="1"/>
      <c r="C37" s="4"/>
    </row>
    <row r="38" spans="2:3" ht="15">
      <c r="B38" s="3"/>
      <c r="C38" s="4"/>
    </row>
    <row r="39" spans="2:3" ht="15">
      <c r="B39" s="1"/>
      <c r="C39" s="1"/>
    </row>
  </sheetData>
  <sheetProtection/>
  <mergeCells count="23">
    <mergeCell ref="B8:E8"/>
    <mergeCell ref="B9:E9"/>
    <mergeCell ref="A1:E1"/>
    <mergeCell ref="B3:E3"/>
    <mergeCell ref="B5:E5"/>
    <mergeCell ref="B6:E6"/>
    <mergeCell ref="B7:E7"/>
    <mergeCell ref="B10:E10"/>
    <mergeCell ref="B35:E35"/>
    <mergeCell ref="A29:F29"/>
    <mergeCell ref="B22:E22"/>
    <mergeCell ref="B23:E23"/>
    <mergeCell ref="B24:E24"/>
    <mergeCell ref="B32:E32"/>
    <mergeCell ref="B11:E11"/>
    <mergeCell ref="B12:E12"/>
    <mergeCell ref="B13:E13"/>
    <mergeCell ref="B14:E14"/>
    <mergeCell ref="B27:E27"/>
    <mergeCell ref="B17:E17"/>
    <mergeCell ref="B25:E25"/>
    <mergeCell ref="B26:E26"/>
    <mergeCell ref="B18:E18"/>
  </mergeCells>
  <hyperlinks>
    <hyperlink ref="F6" location="'Pág.4 - C1'!A1" display="'Pág.4 - C1'!A1"/>
    <hyperlink ref="F7" location="'Pág.5 - C2'!A1" display="'Pág.5 - C2'!A1"/>
    <hyperlink ref="F8" location="'Pág.6 - C3'!A1" display="'Pág.6 - C3'!A1"/>
    <hyperlink ref="F9" location="'Pág.8 - C4'!A1" display="'Pág.8 - C4'!A1"/>
    <hyperlink ref="F10" location="'Pág.9 -C5'!A1" display="'Pág.9 -C5'!A1"/>
    <hyperlink ref="F11" location="'Pág.10 - C6'!A1" display="'Pág.10 - C6'!A1"/>
    <hyperlink ref="F12" location="'Pág.11- C7'!A1" display="'Pág.11- C7'!A1"/>
    <hyperlink ref="F13" location="'Pág.13 - C8'!A1" display="'Pág.13 - C8'!A1"/>
    <hyperlink ref="F14" location="'Pág.14 - C9'!A1" display="'Pág.14 - C9'!A1"/>
    <hyperlink ref="F17" location="'Pág.16 - C10'!A1" display="'Pág.16 - C10'!A1"/>
    <hyperlink ref="F18" location="'Pág.17 - C11'!A1" display="'Pág.17 - C11'!A1"/>
    <hyperlink ref="F22" location="arándanos!A1" display="arándanos!A1"/>
    <hyperlink ref="F21" location="'Pág 3'!A1" display="'Pág 3'!A1"/>
    <hyperlink ref="F23" location="cerezas!A1" display="cerezas!A1"/>
    <hyperlink ref="F24" location="manzanas!A1" display="manzanas!A1"/>
    <hyperlink ref="F25" location="nueces!A1" display="nueces!A1"/>
    <hyperlink ref="F26" location="paltas!A1" display="paltas!A1"/>
    <hyperlink ref="F27"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20.xml><?xml version="1.0" encoding="utf-8"?>
<worksheet xmlns="http://schemas.openxmlformats.org/spreadsheetml/2006/main" xmlns:r="http://schemas.openxmlformats.org/officeDocument/2006/relationships">
  <sheetPr>
    <pageSetUpPr fitToPage="1"/>
  </sheetPr>
  <dimension ref="A2:M79"/>
  <sheetViews>
    <sheetView zoomScalePageLayoutView="0" workbookViewId="0" topLeftCell="A72">
      <selection activeCell="A103" sqref="A102:A103"/>
    </sheetView>
  </sheetViews>
  <sheetFormatPr defaultColWidth="11.421875" defaultRowHeight="15"/>
  <cols>
    <col min="1" max="1" width="13.7109375" style="0" customWidth="1"/>
  </cols>
  <sheetData>
    <row r="2" spans="5:8" ht="15">
      <c r="E2" s="341" t="s">
        <v>329</v>
      </c>
      <c r="F2" s="341"/>
      <c r="G2" s="341"/>
      <c r="H2" s="341"/>
    </row>
    <row r="4" spans="1:12" ht="15">
      <c r="A4" s="16"/>
      <c r="B4" s="16"/>
      <c r="C4" s="16"/>
      <c r="D4" s="16"/>
      <c r="E4" s="16"/>
      <c r="F4" s="16"/>
      <c r="G4" s="16"/>
      <c r="H4" s="16"/>
      <c r="I4" s="16"/>
      <c r="J4" s="16"/>
      <c r="K4" s="16"/>
      <c r="L4" s="16"/>
    </row>
    <row r="5" spans="1:12" ht="15">
      <c r="A5" s="336" t="s">
        <v>179</v>
      </c>
      <c r="B5" s="338" t="s">
        <v>314</v>
      </c>
      <c r="C5" s="338"/>
      <c r="D5" s="338"/>
      <c r="E5" s="338"/>
      <c r="F5" s="338"/>
      <c r="G5" s="338"/>
      <c r="H5" s="338"/>
      <c r="I5" s="338"/>
      <c r="J5" s="338"/>
      <c r="K5" s="338"/>
      <c r="L5" s="338"/>
    </row>
    <row r="6" spans="1:12" ht="15">
      <c r="A6" s="337"/>
      <c r="B6" s="144">
        <v>2000</v>
      </c>
      <c r="C6" s="144">
        <v>2001</v>
      </c>
      <c r="D6" s="144">
        <v>2002</v>
      </c>
      <c r="E6" s="144">
        <v>2003</v>
      </c>
      <c r="F6" s="144">
        <v>2004</v>
      </c>
      <c r="G6" s="144">
        <v>2005</v>
      </c>
      <c r="H6" s="144">
        <v>2006</v>
      </c>
      <c r="I6" s="144">
        <v>2007</v>
      </c>
      <c r="J6" s="144">
        <v>2008</v>
      </c>
      <c r="K6" s="144">
        <v>2009</v>
      </c>
      <c r="L6" s="144">
        <v>2010</v>
      </c>
    </row>
    <row r="7" spans="1:12" ht="15">
      <c r="A7" s="145"/>
      <c r="B7" s="145"/>
      <c r="C7" s="145"/>
      <c r="D7" s="145"/>
      <c r="E7" s="145"/>
      <c r="F7" s="145"/>
      <c r="G7" s="145"/>
      <c r="H7" s="145"/>
      <c r="I7" s="145"/>
      <c r="J7" s="145"/>
      <c r="K7" s="145"/>
      <c r="L7" s="145"/>
    </row>
    <row r="8" spans="1:13" ht="15">
      <c r="A8" s="16" t="s">
        <v>291</v>
      </c>
      <c r="B8" s="155">
        <v>21208</v>
      </c>
      <c r="C8" s="155">
        <v>22290</v>
      </c>
      <c r="D8" s="155">
        <v>23260</v>
      </c>
      <c r="E8" s="155">
        <v>23800</v>
      </c>
      <c r="F8" s="155">
        <v>24000</v>
      </c>
      <c r="G8" s="156">
        <v>26731</v>
      </c>
      <c r="H8" s="155">
        <v>26743.6</v>
      </c>
      <c r="I8" s="155">
        <v>26759</v>
      </c>
      <c r="J8" s="156">
        <v>33836.77</v>
      </c>
      <c r="K8" s="157">
        <v>33531.41</v>
      </c>
      <c r="L8" s="157">
        <v>34056.940022001414</v>
      </c>
      <c r="M8" s="255"/>
    </row>
    <row r="9" spans="1:12" ht="15">
      <c r="A9" s="149" t="s">
        <v>283</v>
      </c>
      <c r="B9" s="149"/>
      <c r="C9" s="149"/>
      <c r="D9" s="149"/>
      <c r="E9" s="149"/>
      <c r="F9" s="149"/>
      <c r="G9" s="149"/>
      <c r="H9" s="149"/>
      <c r="I9" s="149"/>
      <c r="J9" s="149"/>
      <c r="K9" s="149"/>
      <c r="L9" s="149"/>
    </row>
    <row r="10" spans="1:12" ht="15">
      <c r="A10" s="16"/>
      <c r="B10" s="16"/>
      <c r="C10" s="16"/>
      <c r="D10" s="16"/>
      <c r="E10" s="16"/>
      <c r="F10" s="16"/>
      <c r="G10" s="16"/>
      <c r="H10" s="16"/>
      <c r="I10" s="16"/>
      <c r="J10" s="16"/>
      <c r="K10" s="16"/>
      <c r="L10" s="16"/>
    </row>
    <row r="11" spans="1:12" ht="15">
      <c r="A11" s="336" t="s">
        <v>179</v>
      </c>
      <c r="B11" s="338" t="s">
        <v>316</v>
      </c>
      <c r="C11" s="338"/>
      <c r="D11" s="338"/>
      <c r="E11" s="338"/>
      <c r="F11" s="338"/>
      <c r="G11" s="338"/>
      <c r="H11" s="338"/>
      <c r="I11" s="338"/>
      <c r="J11" s="338"/>
      <c r="K11" s="338"/>
      <c r="L11" s="338"/>
    </row>
    <row r="12" spans="1:12" ht="15">
      <c r="A12" s="337"/>
      <c r="B12" s="150">
        <v>2000</v>
      </c>
      <c r="C12" s="150">
        <v>2001</v>
      </c>
      <c r="D12" s="150">
        <v>2002</v>
      </c>
      <c r="E12" s="150">
        <v>2003</v>
      </c>
      <c r="F12" s="150">
        <v>2004</v>
      </c>
      <c r="G12" s="150">
        <v>2005</v>
      </c>
      <c r="H12" s="150">
        <v>2006</v>
      </c>
      <c r="I12" s="150">
        <v>2007</v>
      </c>
      <c r="J12" s="150">
        <v>2008</v>
      </c>
      <c r="K12" s="150">
        <v>2009</v>
      </c>
      <c r="L12" s="150">
        <v>2010</v>
      </c>
    </row>
    <row r="13" spans="1:12" ht="15">
      <c r="A13" s="16"/>
      <c r="B13" s="16"/>
      <c r="C13" s="16"/>
      <c r="D13" s="16"/>
      <c r="E13" s="16"/>
      <c r="F13" s="16"/>
      <c r="G13" s="16"/>
      <c r="H13" s="16"/>
      <c r="I13" s="16"/>
      <c r="J13" s="16"/>
      <c r="K13" s="16"/>
      <c r="L13" s="16"/>
    </row>
    <row r="14" spans="1:12" ht="15">
      <c r="A14" s="16" t="s">
        <v>291</v>
      </c>
      <c r="B14" s="137">
        <v>110000</v>
      </c>
      <c r="C14" s="137">
        <v>130000</v>
      </c>
      <c r="D14" s="137">
        <v>140000</v>
      </c>
      <c r="E14" s="137">
        <v>140000</v>
      </c>
      <c r="F14" s="137">
        <v>160000</v>
      </c>
      <c r="G14" s="137">
        <v>188604.05062777156</v>
      </c>
      <c r="H14" s="137">
        <v>163119.31290658348</v>
      </c>
      <c r="I14" s="137">
        <v>209644.63889567798</v>
      </c>
      <c r="J14" s="137">
        <v>122632.58789934102</v>
      </c>
      <c r="K14" s="137">
        <v>232202.09254584223</v>
      </c>
      <c r="L14" s="137">
        <v>166381.5542372921</v>
      </c>
    </row>
    <row r="15" spans="1:12" ht="15">
      <c r="A15" s="149" t="s">
        <v>330</v>
      </c>
      <c r="B15" s="149"/>
      <c r="C15" s="149"/>
      <c r="D15" s="149"/>
      <c r="E15" s="149"/>
      <c r="F15" s="149"/>
      <c r="G15" s="149"/>
      <c r="H15" s="149"/>
      <c r="I15" s="149"/>
      <c r="J15" s="149"/>
      <c r="K15" s="149"/>
      <c r="L15" s="149"/>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16"/>
      <c r="B44" s="16"/>
      <c r="C44" s="16"/>
      <c r="D44" s="16"/>
      <c r="E44" s="16"/>
      <c r="F44" s="16"/>
      <c r="G44" s="16"/>
      <c r="H44" s="16"/>
      <c r="I44" s="16"/>
      <c r="J44" s="16"/>
      <c r="K44" s="16"/>
      <c r="L44" s="16"/>
    </row>
    <row r="45" spans="1:12" ht="15.75" customHeight="1">
      <c r="A45" s="16"/>
      <c r="B45" s="16"/>
      <c r="C45" s="16"/>
      <c r="D45" s="16"/>
      <c r="E45" s="16"/>
      <c r="F45" s="16"/>
      <c r="G45" s="16"/>
      <c r="H45" s="16"/>
      <c r="I45" s="16"/>
      <c r="J45" s="16"/>
      <c r="K45" s="16"/>
      <c r="L45" s="16"/>
    </row>
    <row r="46" spans="1:12" ht="15">
      <c r="A46" s="16"/>
      <c r="B46" s="16"/>
      <c r="C46" s="16"/>
      <c r="D46" s="16"/>
      <c r="E46" s="16"/>
      <c r="F46" s="16"/>
      <c r="G46" s="16"/>
      <c r="H46" s="16"/>
      <c r="I46" s="16"/>
      <c r="J46" s="16"/>
      <c r="K46" s="16"/>
      <c r="L46" s="16"/>
    </row>
    <row r="47" spans="1:12" ht="15">
      <c r="A47" s="16"/>
      <c r="B47" s="16"/>
      <c r="C47" s="16"/>
      <c r="D47" s="16"/>
      <c r="E47" s="16"/>
      <c r="F47" s="16"/>
      <c r="G47" s="16"/>
      <c r="H47" s="16"/>
      <c r="I47" s="16"/>
      <c r="J47" s="16"/>
      <c r="K47" s="16"/>
      <c r="L47" s="16"/>
    </row>
    <row r="48" spans="1:12" ht="15">
      <c r="A48" s="16"/>
      <c r="B48" s="16"/>
      <c r="C48" s="16"/>
      <c r="D48" s="16"/>
      <c r="E48" s="16"/>
      <c r="F48" s="16"/>
      <c r="G48" s="16"/>
      <c r="H48" s="16"/>
      <c r="I48" s="16"/>
      <c r="J48" s="16"/>
      <c r="K48" s="16"/>
      <c r="L48" s="16"/>
    </row>
    <row r="49" spans="1:12" ht="15">
      <c r="A49" s="16"/>
      <c r="B49" s="16"/>
      <c r="C49" s="16"/>
      <c r="D49" s="16"/>
      <c r="E49" s="340" t="s">
        <v>292</v>
      </c>
      <c r="F49" s="340"/>
      <c r="G49" s="340"/>
      <c r="H49" s="340"/>
      <c r="I49" s="16"/>
      <c r="J49" s="16"/>
      <c r="K49" s="16"/>
      <c r="L49" s="16"/>
    </row>
    <row r="50" spans="1:12" ht="15">
      <c r="A50" s="16"/>
      <c r="B50" s="16"/>
      <c r="C50" s="16"/>
      <c r="D50" s="16"/>
      <c r="E50" s="16"/>
      <c r="F50" s="16"/>
      <c r="G50" s="16"/>
      <c r="H50" s="16"/>
      <c r="I50" s="16"/>
      <c r="J50" s="16"/>
      <c r="K50" s="16"/>
      <c r="L50" s="16"/>
    </row>
    <row r="51" spans="1:12" ht="15">
      <c r="A51" s="16"/>
      <c r="B51" s="16"/>
      <c r="C51" s="16"/>
      <c r="D51" s="16"/>
      <c r="E51" s="16"/>
      <c r="F51" s="16"/>
      <c r="G51" s="16"/>
      <c r="H51" s="16"/>
      <c r="I51" s="16"/>
      <c r="J51" s="16"/>
      <c r="K51" s="16"/>
      <c r="L51" s="16"/>
    </row>
    <row r="52" spans="1:12" ht="15">
      <c r="A52" s="336" t="s">
        <v>179</v>
      </c>
      <c r="B52" s="338" t="s">
        <v>284</v>
      </c>
      <c r="C52" s="338"/>
      <c r="D52" s="338"/>
      <c r="E52" s="338"/>
      <c r="F52" s="338"/>
      <c r="G52" s="338"/>
      <c r="H52" s="338"/>
      <c r="I52" s="338"/>
      <c r="J52" s="338"/>
      <c r="K52" s="338"/>
      <c r="L52" s="338"/>
    </row>
    <row r="53" spans="1:12" ht="15">
      <c r="A53" s="337"/>
      <c r="B53" s="150">
        <v>2000</v>
      </c>
      <c r="C53" s="150">
        <v>2001</v>
      </c>
      <c r="D53" s="150">
        <v>2002</v>
      </c>
      <c r="E53" s="150">
        <v>2003</v>
      </c>
      <c r="F53" s="150">
        <v>2004</v>
      </c>
      <c r="G53" s="150">
        <v>2005</v>
      </c>
      <c r="H53" s="150">
        <v>2006</v>
      </c>
      <c r="I53" s="150">
        <v>2007</v>
      </c>
      <c r="J53" s="150">
        <v>2008</v>
      </c>
      <c r="K53" s="150">
        <v>2009</v>
      </c>
      <c r="L53" s="150">
        <v>2010</v>
      </c>
    </row>
    <row r="54" spans="1:12" ht="15">
      <c r="A54" s="16" t="s">
        <v>287</v>
      </c>
      <c r="B54" s="137">
        <v>110000</v>
      </c>
      <c r="C54" s="137">
        <v>130000</v>
      </c>
      <c r="D54" s="137">
        <v>140000</v>
      </c>
      <c r="E54" s="137">
        <v>140000</v>
      </c>
      <c r="F54" s="137">
        <v>160000</v>
      </c>
      <c r="G54" s="137">
        <v>188604.05062777156</v>
      </c>
      <c r="H54" s="137">
        <v>163119.31290658348</v>
      </c>
      <c r="I54" s="137">
        <v>209644.63889567798</v>
      </c>
      <c r="J54" s="137">
        <v>122632.58789934102</v>
      </c>
      <c r="K54" s="137">
        <v>232202.09254584223</v>
      </c>
      <c r="L54" s="137">
        <v>166381.5542372921</v>
      </c>
    </row>
    <row r="55" spans="1:12" ht="15">
      <c r="A55" s="204" t="s">
        <v>285</v>
      </c>
      <c r="B55" s="204">
        <v>52048.686</v>
      </c>
      <c r="C55" s="204">
        <v>52490.832</v>
      </c>
      <c r="D55" s="204">
        <v>78070.044</v>
      </c>
      <c r="E55" s="204">
        <v>97646.939</v>
      </c>
      <c r="F55" s="204">
        <v>113592.48</v>
      </c>
      <c r="G55" s="204">
        <v>136412.216</v>
      </c>
      <c r="H55" s="204">
        <v>110892.513</v>
      </c>
      <c r="I55" s="204">
        <v>146396.449</v>
      </c>
      <c r="J55" s="204">
        <v>84998.301</v>
      </c>
      <c r="K55" s="204">
        <v>166183.932</v>
      </c>
      <c r="L55" s="204">
        <v>107921.734</v>
      </c>
    </row>
    <row r="56" spans="1:12" ht="15">
      <c r="A56" t="s">
        <v>471</v>
      </c>
      <c r="C56" s="256">
        <f>SUM(C55-B55)/B55*100</f>
        <v>0.8494854221680075</v>
      </c>
      <c r="D56" s="256">
        <f aca="true" t="shared" si="0" ref="D56:L56">SUM(D55-C55)/C55*100</f>
        <v>48.73081836462411</v>
      </c>
      <c r="E56" s="256">
        <f t="shared" si="0"/>
        <v>25.076065026939148</v>
      </c>
      <c r="F56" s="256">
        <f t="shared" si="0"/>
        <v>16.329790942038642</v>
      </c>
      <c r="G56" s="256">
        <f t="shared" si="0"/>
        <v>20.089125618174716</v>
      </c>
      <c r="H56" s="256">
        <f t="shared" si="0"/>
        <v>-18.707784206071384</v>
      </c>
      <c r="I56" s="256">
        <f t="shared" si="0"/>
        <v>32.01653117916084</v>
      </c>
      <c r="J56" s="256">
        <f t="shared" si="0"/>
        <v>-41.93964294857998</v>
      </c>
      <c r="K56" s="256">
        <f t="shared" si="0"/>
        <v>95.51441622344898</v>
      </c>
      <c r="L56" s="256">
        <f t="shared" si="0"/>
        <v>-35.05886357292353</v>
      </c>
    </row>
    <row r="57" spans="1:12" ht="15">
      <c r="A57" s="137" t="s">
        <v>319</v>
      </c>
      <c r="B57" s="137"/>
      <c r="C57" s="137"/>
      <c r="D57" s="137"/>
      <c r="E57" s="137"/>
      <c r="F57" s="137"/>
      <c r="G57" s="137"/>
      <c r="H57" s="137"/>
      <c r="I57" s="137"/>
      <c r="J57" s="137"/>
      <c r="K57" s="137"/>
      <c r="L57" s="137"/>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row r="73" spans="1:12" ht="15">
      <c r="A73" s="16"/>
      <c r="B73" s="16"/>
      <c r="C73" s="16"/>
      <c r="D73" s="16"/>
      <c r="E73" s="16"/>
      <c r="F73" s="16"/>
      <c r="G73" s="16"/>
      <c r="H73" s="16"/>
      <c r="I73" s="16"/>
      <c r="J73" s="16"/>
      <c r="K73" s="16"/>
      <c r="L73" s="16"/>
    </row>
    <row r="74" spans="1:12" ht="15">
      <c r="A74" s="16"/>
      <c r="B74" s="16"/>
      <c r="C74" s="16"/>
      <c r="D74" s="16"/>
      <c r="E74" s="16"/>
      <c r="F74" s="16"/>
      <c r="G74" s="16"/>
      <c r="H74" s="16"/>
      <c r="I74" s="16"/>
      <c r="J74" s="16"/>
      <c r="K74" s="16"/>
      <c r="L74" s="16"/>
    </row>
    <row r="75" spans="1:12" ht="15">
      <c r="A75" s="16"/>
      <c r="B75" s="16"/>
      <c r="C75" s="16"/>
      <c r="D75" s="16"/>
      <c r="E75" s="16"/>
      <c r="F75" s="16"/>
      <c r="G75" s="16"/>
      <c r="H75" s="16"/>
      <c r="I75" s="16"/>
      <c r="J75" s="16"/>
      <c r="K75" s="16"/>
      <c r="L75" s="16"/>
    </row>
    <row r="76" spans="1:12" ht="15">
      <c r="A76" s="16"/>
      <c r="B76" s="16"/>
      <c r="C76" s="16"/>
      <c r="D76" s="16"/>
      <c r="E76" s="16"/>
      <c r="F76" s="16"/>
      <c r="G76" s="16"/>
      <c r="H76" s="16"/>
      <c r="I76" s="16"/>
      <c r="J76" s="16"/>
      <c r="K76" s="16"/>
      <c r="L76" s="16"/>
    </row>
    <row r="77" spans="1:12" ht="15">
      <c r="A77" s="16"/>
      <c r="B77" s="16"/>
      <c r="C77" s="16"/>
      <c r="D77" s="16"/>
      <c r="E77" s="16"/>
      <c r="F77" s="16"/>
      <c r="G77" s="16"/>
      <c r="H77" s="16"/>
      <c r="I77" s="16"/>
      <c r="J77" s="16"/>
      <c r="K77" s="16"/>
      <c r="L77" s="16"/>
    </row>
    <row r="78" spans="1:12" ht="15">
      <c r="A78" s="16"/>
      <c r="B78" s="16"/>
      <c r="C78" s="16"/>
      <c r="D78" s="16"/>
      <c r="E78" s="16"/>
      <c r="F78" s="16"/>
      <c r="G78" s="16"/>
      <c r="H78" s="16"/>
      <c r="I78" s="16"/>
      <c r="J78" s="16"/>
      <c r="K78" s="16"/>
      <c r="L78" s="16"/>
    </row>
    <row r="79" spans="1:12" ht="15">
      <c r="A79" s="16"/>
      <c r="B79" s="16"/>
      <c r="C79" s="16"/>
      <c r="D79" s="16"/>
      <c r="E79" s="16"/>
      <c r="F79" s="16"/>
      <c r="G79" s="16"/>
      <c r="H79" s="16"/>
      <c r="I79" s="16"/>
      <c r="J79" s="16"/>
      <c r="K79" s="16"/>
      <c r="L79" s="16"/>
    </row>
  </sheetData>
  <sheetProtection/>
  <mergeCells count="8">
    <mergeCell ref="A52:A53"/>
    <mergeCell ref="B52:L52"/>
    <mergeCell ref="E2:H2"/>
    <mergeCell ref="E49:H49"/>
    <mergeCell ref="A5:A6"/>
    <mergeCell ref="B5:L5"/>
    <mergeCell ref="A11:A12"/>
    <mergeCell ref="B11:L11"/>
  </mergeCells>
  <printOptions/>
  <pageMargins left="0.7086614173228347" right="0.7086614173228347" top="0.7480314960629921" bottom="0.7480314960629921" header="0.31496062992125984" footer="0.31496062992125984"/>
  <pageSetup fitToHeight="2" fitToWidth="1" horizontalDpi="600" verticalDpi="600" orientation="landscape" scale="73"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3:M75"/>
  <sheetViews>
    <sheetView zoomScalePageLayoutView="0" workbookViewId="0" topLeftCell="A70">
      <selection activeCell="F90" sqref="F90"/>
    </sheetView>
  </sheetViews>
  <sheetFormatPr defaultColWidth="11.421875" defaultRowHeight="15"/>
  <cols>
    <col min="1" max="1" width="13.7109375" style="0" customWidth="1"/>
  </cols>
  <sheetData>
    <row r="3" spans="5:8" ht="15">
      <c r="E3" s="341" t="s">
        <v>331</v>
      </c>
      <c r="F3" s="341"/>
      <c r="G3" s="341"/>
      <c r="H3" s="341"/>
    </row>
    <row r="6" spans="1:12" ht="15">
      <c r="A6" s="336" t="s">
        <v>179</v>
      </c>
      <c r="B6" s="338" t="s">
        <v>314</v>
      </c>
      <c r="C6" s="338"/>
      <c r="D6" s="338"/>
      <c r="E6" s="338"/>
      <c r="F6" s="338"/>
      <c r="G6" s="338"/>
      <c r="H6" s="338"/>
      <c r="I6" s="338"/>
      <c r="J6" s="338"/>
      <c r="K6" s="338"/>
      <c r="L6" s="338"/>
    </row>
    <row r="7" spans="1:12" ht="15">
      <c r="A7" s="337"/>
      <c r="B7" s="144">
        <v>2000</v>
      </c>
      <c r="C7" s="144">
        <v>2001</v>
      </c>
      <c r="D7" s="144">
        <v>2002</v>
      </c>
      <c r="E7" s="144">
        <v>2003</v>
      </c>
      <c r="F7" s="144">
        <v>2004</v>
      </c>
      <c r="G7" s="144">
        <v>2005</v>
      </c>
      <c r="H7" s="144">
        <v>2006</v>
      </c>
      <c r="I7" s="144">
        <v>2007</v>
      </c>
      <c r="J7" s="144">
        <v>2008</v>
      </c>
      <c r="K7" s="144">
        <v>2009</v>
      </c>
      <c r="L7" s="144">
        <v>2010</v>
      </c>
    </row>
    <row r="8" spans="1:12" ht="15">
      <c r="A8" s="145"/>
      <c r="B8" s="145"/>
      <c r="C8" s="145"/>
      <c r="D8" s="145"/>
      <c r="E8" s="145"/>
      <c r="F8" s="145"/>
      <c r="G8" s="145"/>
      <c r="H8" s="145"/>
      <c r="I8" s="145"/>
      <c r="J8" s="145"/>
      <c r="K8" s="145"/>
      <c r="L8" s="145"/>
    </row>
    <row r="9" spans="1:13" ht="15">
      <c r="A9" s="16" t="s">
        <v>5</v>
      </c>
      <c r="B9" s="158">
        <v>44890</v>
      </c>
      <c r="C9" s="158">
        <v>46900</v>
      </c>
      <c r="D9" s="158">
        <v>47600</v>
      </c>
      <c r="E9" s="158">
        <v>48200</v>
      </c>
      <c r="F9" s="158">
        <v>48500</v>
      </c>
      <c r="G9" s="159">
        <v>50960.48</v>
      </c>
      <c r="H9" s="158">
        <v>50952.47</v>
      </c>
      <c r="I9" s="158">
        <v>50846.43</v>
      </c>
      <c r="J9" s="159">
        <v>52186.94</v>
      </c>
      <c r="K9" s="160">
        <v>53338.50999999999</v>
      </c>
      <c r="L9" s="160">
        <v>52654.94899999999</v>
      </c>
      <c r="M9" s="254"/>
    </row>
    <row r="10" spans="1:12" ht="15">
      <c r="A10" s="149" t="s">
        <v>283</v>
      </c>
      <c r="B10" s="149"/>
      <c r="C10" s="149"/>
      <c r="D10" s="149"/>
      <c r="E10" s="149"/>
      <c r="F10" s="149"/>
      <c r="G10" s="149"/>
      <c r="H10" s="149"/>
      <c r="I10" s="149"/>
      <c r="J10" s="149"/>
      <c r="K10" s="149"/>
      <c r="L10" s="149"/>
    </row>
    <row r="11" spans="1:12" ht="15">
      <c r="A11" s="16"/>
      <c r="B11" s="16"/>
      <c r="C11" s="16"/>
      <c r="D11" s="16"/>
      <c r="E11" s="16"/>
      <c r="F11" s="16"/>
      <c r="G11" s="16"/>
      <c r="H11" s="16"/>
      <c r="I11" s="16"/>
      <c r="J11" s="16"/>
      <c r="K11" s="16"/>
      <c r="L11" s="16"/>
    </row>
    <row r="12" spans="1:12" ht="15">
      <c r="A12" s="336" t="s">
        <v>179</v>
      </c>
      <c r="B12" s="338" t="s">
        <v>332</v>
      </c>
      <c r="C12" s="338"/>
      <c r="D12" s="338"/>
      <c r="E12" s="338"/>
      <c r="F12" s="338"/>
      <c r="G12" s="338"/>
      <c r="H12" s="338"/>
      <c r="I12" s="338"/>
      <c r="J12" s="338"/>
      <c r="K12" s="338"/>
      <c r="L12" s="338"/>
    </row>
    <row r="13" spans="1:12" ht="15">
      <c r="A13" s="337"/>
      <c r="B13" s="150">
        <v>2000</v>
      </c>
      <c r="C13" s="150">
        <v>2001</v>
      </c>
      <c r="D13" s="150">
        <v>2002</v>
      </c>
      <c r="E13" s="150">
        <v>2003</v>
      </c>
      <c r="F13" s="150">
        <v>2004</v>
      </c>
      <c r="G13" s="150">
        <v>2005</v>
      </c>
      <c r="H13" s="150">
        <v>2006</v>
      </c>
      <c r="I13" s="150">
        <v>2007</v>
      </c>
      <c r="J13" s="150">
        <v>2008</v>
      </c>
      <c r="K13" s="150">
        <v>2009</v>
      </c>
      <c r="L13" s="150">
        <v>2010</v>
      </c>
    </row>
    <row r="14" spans="1:12" ht="15">
      <c r="A14" s="16"/>
      <c r="B14" s="16"/>
      <c r="C14" s="16"/>
      <c r="D14" s="16"/>
      <c r="E14" s="16"/>
      <c r="F14" s="16"/>
      <c r="G14" s="16"/>
      <c r="H14" s="16"/>
      <c r="I14" s="16"/>
      <c r="J14" s="16"/>
      <c r="K14" s="16"/>
      <c r="L14" s="16"/>
    </row>
    <row r="15" spans="1:12" ht="15">
      <c r="A15" s="16" t="s">
        <v>5</v>
      </c>
      <c r="B15" s="161">
        <v>999000</v>
      </c>
      <c r="C15" s="161">
        <v>905000</v>
      </c>
      <c r="D15" s="161">
        <v>999000</v>
      </c>
      <c r="E15" s="161">
        <v>1050000</v>
      </c>
      <c r="F15" s="161">
        <v>1100000</v>
      </c>
      <c r="G15" s="161">
        <v>1150000</v>
      </c>
      <c r="H15" s="161">
        <v>1288421.062698797</v>
      </c>
      <c r="I15" s="161">
        <v>1238234.2774814353</v>
      </c>
      <c r="J15" s="161">
        <v>1335073.7311692277</v>
      </c>
      <c r="K15" s="161">
        <v>1377980.9710091718</v>
      </c>
      <c r="L15" s="161">
        <v>1251053.3447276922</v>
      </c>
    </row>
    <row r="16" spans="1:12" ht="15">
      <c r="A16" s="149" t="s">
        <v>330</v>
      </c>
      <c r="B16" s="149"/>
      <c r="C16" s="149"/>
      <c r="D16" s="149"/>
      <c r="E16" s="149"/>
      <c r="F16" s="149"/>
      <c r="G16" s="149"/>
      <c r="H16" s="149"/>
      <c r="I16" s="149"/>
      <c r="J16" s="149"/>
      <c r="K16" s="149"/>
      <c r="L16" s="149"/>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16"/>
      <c r="B44" s="16"/>
      <c r="C44" s="16"/>
      <c r="D44" s="16"/>
      <c r="E44" s="16"/>
      <c r="F44" s="16"/>
      <c r="G44" s="16"/>
      <c r="H44" s="16"/>
      <c r="I44" s="16"/>
      <c r="J44" s="16"/>
      <c r="K44" s="16"/>
      <c r="L44" s="16"/>
    </row>
    <row r="45" spans="1:12" ht="15">
      <c r="A45" s="16"/>
      <c r="B45" s="16"/>
      <c r="C45" s="16"/>
      <c r="D45" s="16"/>
      <c r="E45" s="340" t="s">
        <v>293</v>
      </c>
      <c r="F45" s="340"/>
      <c r="G45" s="340"/>
      <c r="H45" s="340"/>
      <c r="I45" s="16"/>
      <c r="J45" s="16"/>
      <c r="K45" s="16"/>
      <c r="L45" s="16"/>
    </row>
    <row r="46" spans="1:12" ht="15">
      <c r="A46" s="16"/>
      <c r="B46" s="16"/>
      <c r="C46" s="16"/>
      <c r="D46" s="16"/>
      <c r="E46" s="16"/>
      <c r="F46" s="16"/>
      <c r="G46" s="16"/>
      <c r="H46" s="16"/>
      <c r="I46" s="16"/>
      <c r="J46" s="16"/>
      <c r="K46" s="16"/>
      <c r="L46" s="16"/>
    </row>
    <row r="47" spans="1:12" ht="15">
      <c r="A47" s="16"/>
      <c r="B47" s="16"/>
      <c r="C47" s="16"/>
      <c r="D47" s="16"/>
      <c r="E47" s="16"/>
      <c r="F47" s="16"/>
      <c r="G47" s="16"/>
      <c r="H47" s="16"/>
      <c r="I47" s="16"/>
      <c r="J47" s="16"/>
      <c r="K47" s="16"/>
      <c r="L47" s="16"/>
    </row>
    <row r="48" spans="1:12" ht="15">
      <c r="A48" s="336" t="s">
        <v>179</v>
      </c>
      <c r="B48" s="338" t="s">
        <v>284</v>
      </c>
      <c r="C48" s="338"/>
      <c r="D48" s="338"/>
      <c r="E48" s="338"/>
      <c r="F48" s="338"/>
      <c r="G48" s="338"/>
      <c r="H48" s="338"/>
      <c r="I48" s="338"/>
      <c r="J48" s="338"/>
      <c r="K48" s="338"/>
      <c r="L48" s="338"/>
    </row>
    <row r="49" spans="1:12" ht="15">
      <c r="A49" s="337"/>
      <c r="B49" s="150">
        <v>2000</v>
      </c>
      <c r="C49" s="150">
        <v>2001</v>
      </c>
      <c r="D49" s="150">
        <v>2002</v>
      </c>
      <c r="E49" s="150">
        <v>2003</v>
      </c>
      <c r="F49" s="150">
        <v>2004</v>
      </c>
      <c r="G49" s="150">
        <v>2005</v>
      </c>
      <c r="H49" s="150">
        <v>2006</v>
      </c>
      <c r="I49" s="150">
        <v>2007</v>
      </c>
      <c r="J49" s="150">
        <v>2008</v>
      </c>
      <c r="K49" s="150">
        <v>2009</v>
      </c>
      <c r="L49" s="150">
        <v>2010</v>
      </c>
    </row>
    <row r="50" spans="1:12" ht="15">
      <c r="A50" s="16" t="s">
        <v>287</v>
      </c>
      <c r="B50" s="161">
        <v>999000</v>
      </c>
      <c r="C50" s="161">
        <v>905000</v>
      </c>
      <c r="D50" s="161">
        <v>999000</v>
      </c>
      <c r="E50" s="161">
        <v>1050000</v>
      </c>
      <c r="F50" s="161">
        <v>1100000</v>
      </c>
      <c r="G50" s="161">
        <v>1150000</v>
      </c>
      <c r="H50" s="161">
        <v>1288421.062698797</v>
      </c>
      <c r="I50" s="161">
        <v>1238234.2774814353</v>
      </c>
      <c r="J50" s="161">
        <v>1335073.7311692277</v>
      </c>
      <c r="K50" s="161">
        <v>1377980.9710091718</v>
      </c>
      <c r="L50" s="161">
        <v>1251053.3447276922</v>
      </c>
    </row>
    <row r="51" spans="1:12" ht="15">
      <c r="A51" s="204" t="s">
        <v>285</v>
      </c>
      <c r="B51" s="204">
        <v>596195.553</v>
      </c>
      <c r="C51" s="204">
        <v>545280.659</v>
      </c>
      <c r="D51" s="204">
        <v>654932.413</v>
      </c>
      <c r="E51" s="204">
        <v>706331.512</v>
      </c>
      <c r="F51" s="204">
        <v>693053.073</v>
      </c>
      <c r="G51" s="204">
        <v>738469.058</v>
      </c>
      <c r="H51" s="204">
        <v>823247.355</v>
      </c>
      <c r="I51" s="204">
        <v>776370.276</v>
      </c>
      <c r="J51" s="204">
        <v>836884.534</v>
      </c>
      <c r="K51" s="204">
        <v>850405.202</v>
      </c>
      <c r="L51" s="204">
        <v>781085.135</v>
      </c>
    </row>
    <row r="52" spans="1:12" ht="15">
      <c r="A52" s="137" t="s">
        <v>333</v>
      </c>
      <c r="B52" s="137"/>
      <c r="C52" s="137"/>
      <c r="D52" s="137"/>
      <c r="E52" s="137"/>
      <c r="F52" s="137"/>
      <c r="G52" s="137"/>
      <c r="H52" s="137"/>
      <c r="I52" s="137"/>
      <c r="J52" s="137"/>
      <c r="K52" s="137"/>
      <c r="L52" s="137"/>
    </row>
    <row r="53" spans="1:12" ht="15">
      <c r="A53" s="137"/>
      <c r="B53" s="137"/>
      <c r="C53" s="137"/>
      <c r="D53" s="137"/>
      <c r="E53" s="137"/>
      <c r="F53" s="137"/>
      <c r="G53" s="137"/>
      <c r="H53" s="137"/>
      <c r="I53" s="137"/>
      <c r="J53" s="137"/>
      <c r="K53" s="137"/>
      <c r="L53" s="137"/>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row r="73" spans="1:12" ht="15">
      <c r="A73" s="16"/>
      <c r="B73" s="16"/>
      <c r="C73" s="16"/>
      <c r="D73" s="16"/>
      <c r="E73" s="16"/>
      <c r="F73" s="16"/>
      <c r="G73" s="16"/>
      <c r="H73" s="16"/>
      <c r="I73" s="16"/>
      <c r="J73" s="16"/>
      <c r="K73" s="16"/>
      <c r="L73" s="16"/>
    </row>
    <row r="74" spans="1:12" ht="15">
      <c r="A74" s="16"/>
      <c r="B74" s="16"/>
      <c r="C74" s="16"/>
      <c r="D74" s="16"/>
      <c r="E74" s="16"/>
      <c r="F74" s="16"/>
      <c r="G74" s="16"/>
      <c r="H74" s="16"/>
      <c r="I74" s="16"/>
      <c r="J74" s="16"/>
      <c r="K74" s="16"/>
      <c r="L74" s="16"/>
    </row>
    <row r="75" spans="1:12" ht="15">
      <c r="A75" s="16"/>
      <c r="B75" s="16"/>
      <c r="C75" s="16"/>
      <c r="D75" s="16"/>
      <c r="E75" s="16"/>
      <c r="F75" s="16"/>
      <c r="G75" s="16"/>
      <c r="H75" s="16"/>
      <c r="I75" s="16"/>
      <c r="J75" s="16"/>
      <c r="K75" s="16"/>
      <c r="L75" s="16"/>
    </row>
  </sheetData>
  <sheetProtection/>
  <mergeCells count="8">
    <mergeCell ref="A48:A49"/>
    <mergeCell ref="B48:L48"/>
    <mergeCell ref="E3:H3"/>
    <mergeCell ref="E45:H45"/>
    <mergeCell ref="A6:A7"/>
    <mergeCell ref="B6:L6"/>
    <mergeCell ref="A12:A13"/>
    <mergeCell ref="B12:L12"/>
  </mergeCells>
  <printOptions/>
  <pageMargins left="0.7086614173228347" right="0.7086614173228347" top="0.31496062992125984" bottom="0.7480314960629921" header="0.31496062992125984" footer="0.31496062992125984"/>
  <pageSetup fitToHeight="2" fitToWidth="1" horizontalDpi="600" verticalDpi="600" orientation="landscape" scale="83"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37">
      <selection activeCell="A22" sqref="A22:O24"/>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12.003906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384" width="11.421875" style="5" customWidth="1"/>
  </cols>
  <sheetData>
    <row r="1" spans="1:15" ht="15" customHeight="1">
      <c r="A1" s="277" t="s">
        <v>194</v>
      </c>
      <c r="B1" s="277"/>
      <c r="C1" s="277"/>
      <c r="D1" s="277"/>
      <c r="E1" s="277"/>
      <c r="F1" s="277"/>
      <c r="G1" s="277"/>
      <c r="H1" s="277"/>
      <c r="I1" s="277"/>
      <c r="J1" s="277"/>
      <c r="K1" s="277"/>
      <c r="L1" s="277"/>
      <c r="M1" s="277"/>
      <c r="N1" s="277"/>
      <c r="O1" s="277"/>
    </row>
    <row r="2" spans="1:15" s="15" customFormat="1" ht="15" customHeight="1">
      <c r="A2" s="277" t="s">
        <v>195</v>
      </c>
      <c r="B2" s="277"/>
      <c r="C2" s="277"/>
      <c r="D2" s="277"/>
      <c r="E2" s="277"/>
      <c r="F2" s="277"/>
      <c r="G2" s="277"/>
      <c r="H2" s="277"/>
      <c r="I2" s="277"/>
      <c r="J2" s="277"/>
      <c r="K2" s="277"/>
      <c r="L2" s="277"/>
      <c r="M2" s="277"/>
      <c r="N2" s="277"/>
      <c r="O2" s="277"/>
    </row>
    <row r="3" spans="1:15" s="15" customFormat="1" ht="15" customHeight="1">
      <c r="A3" s="38"/>
      <c r="B3" s="38"/>
      <c r="C3" s="38"/>
      <c r="D3" s="38"/>
      <c r="E3" s="38"/>
      <c r="F3" s="38"/>
      <c r="G3" s="38"/>
      <c r="H3" s="38"/>
      <c r="I3" s="38"/>
      <c r="J3" s="38"/>
      <c r="K3" s="38"/>
      <c r="L3" s="38"/>
      <c r="M3" s="38"/>
      <c r="N3" s="38"/>
      <c r="O3" s="38"/>
    </row>
    <row r="4" spans="1:15" ht="15" customHeight="1">
      <c r="A4" s="280" t="s">
        <v>2</v>
      </c>
      <c r="B4" s="288" t="s">
        <v>0</v>
      </c>
      <c r="C4" s="288"/>
      <c r="D4" s="288"/>
      <c r="E4" s="288"/>
      <c r="F4" s="21"/>
      <c r="G4" s="288" t="s">
        <v>1</v>
      </c>
      <c r="H4" s="288"/>
      <c r="I4" s="288"/>
      <c r="J4" s="288"/>
      <c r="K4" s="21"/>
      <c r="L4" s="286" t="s">
        <v>135</v>
      </c>
      <c r="M4" s="286"/>
      <c r="N4" s="286"/>
      <c r="O4" s="286"/>
    </row>
    <row r="5" spans="1:15" ht="12.75" customHeight="1">
      <c r="A5" s="281"/>
      <c r="B5" s="284">
        <v>2010</v>
      </c>
      <c r="C5" s="283" t="s">
        <v>372</v>
      </c>
      <c r="D5" s="283"/>
      <c r="E5" s="283"/>
      <c r="F5" s="22"/>
      <c r="G5" s="284">
        <v>2010</v>
      </c>
      <c r="H5" s="283" t="s">
        <v>372</v>
      </c>
      <c r="I5" s="283"/>
      <c r="J5" s="283"/>
      <c r="K5" s="22"/>
      <c r="L5" s="284">
        <v>2010</v>
      </c>
      <c r="M5" s="283" t="s">
        <v>450</v>
      </c>
      <c r="N5" s="283"/>
      <c r="O5" s="283"/>
    </row>
    <row r="6" spans="1:15" ht="12.75">
      <c r="A6" s="282"/>
      <c r="B6" s="285"/>
      <c r="C6" s="39">
        <v>2010</v>
      </c>
      <c r="D6" s="39">
        <v>2011</v>
      </c>
      <c r="E6" s="40" t="s">
        <v>3</v>
      </c>
      <c r="F6" s="41"/>
      <c r="G6" s="285"/>
      <c r="H6" s="39">
        <f>+C6</f>
        <v>2010</v>
      </c>
      <c r="I6" s="39">
        <f>+D6</f>
        <v>2011</v>
      </c>
      <c r="J6" s="40" t="str">
        <f>+E6</f>
        <v>Var % 11/10</v>
      </c>
      <c r="K6" s="41"/>
      <c r="L6" s="285"/>
      <c r="M6" s="39">
        <v>2010</v>
      </c>
      <c r="N6" s="39">
        <v>2011</v>
      </c>
      <c r="O6" s="40" t="str">
        <f>+J6</f>
        <v>Var % 11/10</v>
      </c>
    </row>
    <row r="7" spans="1:17" ht="12.75">
      <c r="A7" s="138" t="s">
        <v>4</v>
      </c>
      <c r="B7" s="139">
        <f>SUM(B8:B21)</f>
        <v>2437167.2330000005</v>
      </c>
      <c r="C7" s="139">
        <f>SUM(C8:C21)</f>
        <v>2225595.7219999996</v>
      </c>
      <c r="D7" s="139">
        <f>SUM(D8:D21)</f>
        <v>2394019.093</v>
      </c>
      <c r="E7" s="140">
        <f>SUM(D7-C7)/C7*100</f>
        <v>7.567563566695259</v>
      </c>
      <c r="F7" s="44"/>
      <c r="G7" s="139">
        <f>SUM(G8:G21)</f>
        <v>3297537.7419999996</v>
      </c>
      <c r="H7" s="139">
        <f>SUM(H8:H21)</f>
        <v>2915431.119</v>
      </c>
      <c r="I7" s="139">
        <f>SUM(I8:I21)</f>
        <v>2879674.5920000006</v>
      </c>
      <c r="J7" s="140">
        <f>SUM(I7-H7)/H7*100</f>
        <v>-1.22645761606139</v>
      </c>
      <c r="K7" s="44"/>
      <c r="L7" s="243">
        <f>SUM(G7/B7)</f>
        <v>1.3530207108278478</v>
      </c>
      <c r="M7" s="243">
        <f>SUM(H7/C7)</f>
        <v>1.3099553931475434</v>
      </c>
      <c r="N7" s="215" t="s">
        <v>337</v>
      </c>
      <c r="O7" s="215" t="s">
        <v>337</v>
      </c>
      <c r="Q7" s="108"/>
    </row>
    <row r="8" spans="1:17" ht="12.75">
      <c r="A8" s="141" t="s">
        <v>5</v>
      </c>
      <c r="B8" s="109">
        <v>781085.135</v>
      </c>
      <c r="C8" s="109">
        <v>763535.584</v>
      </c>
      <c r="D8" s="109">
        <v>829070.229</v>
      </c>
      <c r="E8" s="140">
        <f aca="true" t="shared" si="0" ref="E8:E21">SUM(D8-C8)/C8*100</f>
        <v>8.58305053140785</v>
      </c>
      <c r="F8" s="31"/>
      <c r="G8" s="109">
        <v>1306974.416</v>
      </c>
      <c r="H8" s="109">
        <v>1255351.79</v>
      </c>
      <c r="I8" s="109">
        <v>1197925.811</v>
      </c>
      <c r="J8" s="140">
        <f aca="true" t="shared" si="1" ref="J8:J21">SUM(I8-H8)/H8*100</f>
        <v>-4.574492939544863</v>
      </c>
      <c r="K8" s="31"/>
      <c r="L8" s="243">
        <f aca="true" t="shared" si="2" ref="L8:L21">SUM(G8/B8)</f>
        <v>1.6732803601492172</v>
      </c>
      <c r="M8" s="243">
        <f aca="true" t="shared" si="3" ref="M8:M21">SUM(H8/C8)</f>
        <v>1.6441300396551</v>
      </c>
      <c r="N8" s="215" t="s">
        <v>337</v>
      </c>
      <c r="O8" s="215" t="s">
        <v>337</v>
      </c>
      <c r="Q8" s="108"/>
    </row>
    <row r="9" spans="1:17" ht="12.75">
      <c r="A9" s="141" t="s">
        <v>6</v>
      </c>
      <c r="B9" s="109">
        <v>837149.04</v>
      </c>
      <c r="C9" s="109">
        <v>765832.216</v>
      </c>
      <c r="D9" s="109">
        <v>774056.09</v>
      </c>
      <c r="E9" s="140">
        <f t="shared" si="0"/>
        <v>1.073848008504248</v>
      </c>
      <c r="F9" s="31"/>
      <c r="G9" s="109">
        <v>624930.927</v>
      </c>
      <c r="H9" s="109">
        <v>576991.331</v>
      </c>
      <c r="I9" s="109">
        <v>575740.551</v>
      </c>
      <c r="J9" s="140">
        <f t="shared" si="1"/>
        <v>-0.21677622050790013</v>
      </c>
      <c r="K9" s="31"/>
      <c r="L9" s="243">
        <f t="shared" si="2"/>
        <v>0.7464990069151844</v>
      </c>
      <c r="M9" s="243">
        <f t="shared" si="3"/>
        <v>0.7534174182612344</v>
      </c>
      <c r="N9" s="215" t="s">
        <v>337</v>
      </c>
      <c r="O9" s="215" t="s">
        <v>337</v>
      </c>
      <c r="Q9" s="108"/>
    </row>
    <row r="10" spans="1:17" ht="12.75">
      <c r="A10" s="141" t="s">
        <v>7</v>
      </c>
      <c r="B10" s="109">
        <v>181869.98</v>
      </c>
      <c r="C10" s="109">
        <v>172326.657</v>
      </c>
      <c r="D10" s="109">
        <v>172927.108</v>
      </c>
      <c r="E10" s="140">
        <f t="shared" si="0"/>
        <v>0.34843767670836956</v>
      </c>
      <c r="F10" s="31"/>
      <c r="G10" s="109">
        <v>149354.157</v>
      </c>
      <c r="H10" s="109">
        <v>141021.677</v>
      </c>
      <c r="I10" s="109">
        <v>150017.704</v>
      </c>
      <c r="J10" s="140">
        <f t="shared" si="1"/>
        <v>6.379180273115034</v>
      </c>
      <c r="K10" s="31"/>
      <c r="L10" s="243">
        <f t="shared" si="2"/>
        <v>0.821213907869787</v>
      </c>
      <c r="M10" s="243">
        <f t="shared" si="3"/>
        <v>0.8183393066111646</v>
      </c>
      <c r="N10" s="215" t="s">
        <v>337</v>
      </c>
      <c r="O10" s="215" t="s">
        <v>337</v>
      </c>
      <c r="Q10" s="108"/>
    </row>
    <row r="11" spans="1:17" ht="12.75">
      <c r="A11" s="141" t="s">
        <v>267</v>
      </c>
      <c r="B11" s="109">
        <v>107921.734</v>
      </c>
      <c r="C11" s="109">
        <v>58171.448</v>
      </c>
      <c r="D11" s="109">
        <v>53995.902</v>
      </c>
      <c r="E11" s="140">
        <f t="shared" si="0"/>
        <v>-7.17799907611032</v>
      </c>
      <c r="F11" s="31"/>
      <c r="G11" s="109">
        <v>173603.935</v>
      </c>
      <c r="H11" s="109">
        <v>83640.741</v>
      </c>
      <c r="I11" s="109">
        <v>96421.501</v>
      </c>
      <c r="J11" s="140">
        <f t="shared" si="1"/>
        <v>15.280543724499058</v>
      </c>
      <c r="K11" s="31"/>
      <c r="L11" s="243">
        <f t="shared" si="2"/>
        <v>1.608609578122605</v>
      </c>
      <c r="M11" s="243">
        <f t="shared" si="3"/>
        <v>1.4378315114315188</v>
      </c>
      <c r="N11" s="215" t="s">
        <v>337</v>
      </c>
      <c r="O11" s="215" t="s">
        <v>337</v>
      </c>
      <c r="Q11" s="108"/>
    </row>
    <row r="12" spans="1:17" ht="12.75">
      <c r="A12" s="141" t="s">
        <v>8</v>
      </c>
      <c r="B12" s="109">
        <v>74398.585</v>
      </c>
      <c r="C12" s="109">
        <v>73502.622</v>
      </c>
      <c r="D12" s="109">
        <v>100001.561</v>
      </c>
      <c r="E12" s="140">
        <f t="shared" si="0"/>
        <v>36.051692142356494</v>
      </c>
      <c r="F12" s="31"/>
      <c r="G12" s="109">
        <v>111384.491</v>
      </c>
      <c r="H12" s="109">
        <v>110154.321</v>
      </c>
      <c r="I12" s="109">
        <v>112349.444</v>
      </c>
      <c r="J12" s="140">
        <f t="shared" si="1"/>
        <v>1.99277066943203</v>
      </c>
      <c r="K12" s="31"/>
      <c r="L12" s="243">
        <f t="shared" si="2"/>
        <v>1.497131847332849</v>
      </c>
      <c r="M12" s="243">
        <f t="shared" si="3"/>
        <v>1.4986447830391683</v>
      </c>
      <c r="N12" s="215" t="s">
        <v>337</v>
      </c>
      <c r="O12" s="215" t="s">
        <v>337</v>
      </c>
      <c r="Q12" s="108"/>
    </row>
    <row r="13" spans="1:17" ht="12.75">
      <c r="A13" s="141" t="s">
        <v>9</v>
      </c>
      <c r="B13" s="109">
        <v>116281.41</v>
      </c>
      <c r="C13" s="109">
        <v>113055.75</v>
      </c>
      <c r="D13" s="109">
        <v>132321.462</v>
      </c>
      <c r="E13" s="140">
        <f t="shared" si="0"/>
        <v>17.040895310499465</v>
      </c>
      <c r="F13" s="31"/>
      <c r="G13" s="109">
        <v>106949.118</v>
      </c>
      <c r="H13" s="109">
        <v>104167.656</v>
      </c>
      <c r="I13" s="109">
        <v>114091.597</v>
      </c>
      <c r="J13" s="140">
        <f t="shared" si="1"/>
        <v>9.526892877382199</v>
      </c>
      <c r="K13" s="31"/>
      <c r="L13" s="243">
        <f t="shared" si="2"/>
        <v>0.9197439040341874</v>
      </c>
      <c r="M13" s="243">
        <f t="shared" si="3"/>
        <v>0.9213830875475153</v>
      </c>
      <c r="N13" s="215" t="s">
        <v>337</v>
      </c>
      <c r="O13" s="215" t="s">
        <v>337</v>
      </c>
      <c r="Q13" s="108"/>
    </row>
    <row r="14" spans="1:17" ht="12.75">
      <c r="A14" s="141" t="s">
        <v>10</v>
      </c>
      <c r="B14" s="109">
        <v>55011.49</v>
      </c>
      <c r="C14" s="109">
        <v>43009.662</v>
      </c>
      <c r="D14" s="109">
        <v>56684.967</v>
      </c>
      <c r="E14" s="140">
        <f t="shared" si="0"/>
        <v>31.795890421087247</v>
      </c>
      <c r="F14" s="31"/>
      <c r="G14" s="109">
        <v>307721.892</v>
      </c>
      <c r="H14" s="109">
        <v>245784.631</v>
      </c>
      <c r="I14" s="109">
        <v>259228.69</v>
      </c>
      <c r="J14" s="140">
        <f t="shared" si="1"/>
        <v>5.469853401858967</v>
      </c>
      <c r="K14" s="31"/>
      <c r="L14" s="243">
        <f t="shared" si="2"/>
        <v>5.593774900479882</v>
      </c>
      <c r="M14" s="243">
        <f t="shared" si="3"/>
        <v>5.71463758538721</v>
      </c>
      <c r="N14" s="215" t="s">
        <v>337</v>
      </c>
      <c r="O14" s="215" t="s">
        <v>337</v>
      </c>
      <c r="Q14" s="108"/>
    </row>
    <row r="15" spans="1:17" ht="12.75">
      <c r="A15" s="141" t="s">
        <v>11</v>
      </c>
      <c r="B15" s="109">
        <v>55203.45</v>
      </c>
      <c r="C15" s="109">
        <v>50501.03</v>
      </c>
      <c r="D15" s="109">
        <v>57242.478</v>
      </c>
      <c r="E15" s="140">
        <f t="shared" si="0"/>
        <v>13.349129710819769</v>
      </c>
      <c r="F15" s="31"/>
      <c r="G15" s="109">
        <v>77394.058</v>
      </c>
      <c r="H15" s="109">
        <v>70936.195</v>
      </c>
      <c r="I15" s="109">
        <v>65917.707</v>
      </c>
      <c r="J15" s="140">
        <f t="shared" si="1"/>
        <v>-7.07465067727415</v>
      </c>
      <c r="K15" s="31"/>
      <c r="L15" s="243">
        <f t="shared" si="2"/>
        <v>1.4019786444506641</v>
      </c>
      <c r="M15" s="243">
        <f t="shared" si="3"/>
        <v>1.404648479446855</v>
      </c>
      <c r="N15" s="215" t="s">
        <v>337</v>
      </c>
      <c r="O15" s="215" t="s">
        <v>337</v>
      </c>
      <c r="Q15" s="108"/>
    </row>
    <row r="16" spans="1:17" ht="12.75">
      <c r="A16" s="141" t="s">
        <v>268</v>
      </c>
      <c r="B16" s="109">
        <v>36636.158</v>
      </c>
      <c r="C16" s="109">
        <v>32247.05</v>
      </c>
      <c r="D16" s="109">
        <v>33432.195</v>
      </c>
      <c r="E16" s="140">
        <f t="shared" si="0"/>
        <v>3.6752043985418834</v>
      </c>
      <c r="F16" s="31"/>
      <c r="G16" s="109">
        <v>49179.766</v>
      </c>
      <c r="H16" s="109">
        <v>42529.31</v>
      </c>
      <c r="I16" s="109">
        <v>33897.166</v>
      </c>
      <c r="J16" s="140">
        <f t="shared" si="1"/>
        <v>-20.296929341200222</v>
      </c>
      <c r="K16" s="31"/>
      <c r="L16" s="243">
        <f t="shared" si="2"/>
        <v>1.3423832815657144</v>
      </c>
      <c r="M16" s="243">
        <f t="shared" si="3"/>
        <v>1.3188589343831452</v>
      </c>
      <c r="N16" s="215" t="s">
        <v>337</v>
      </c>
      <c r="O16" s="215" t="s">
        <v>337</v>
      </c>
      <c r="Q16" s="108"/>
    </row>
    <row r="17" spans="1:17" ht="12.75">
      <c r="A17" s="141" t="s">
        <v>13</v>
      </c>
      <c r="B17" s="109">
        <v>44967.804</v>
      </c>
      <c r="C17" s="109">
        <v>42682.325</v>
      </c>
      <c r="D17" s="109">
        <v>45741.93</v>
      </c>
      <c r="E17" s="140">
        <f t="shared" si="0"/>
        <v>7.168318501862313</v>
      </c>
      <c r="F17" s="31"/>
      <c r="G17" s="109">
        <v>43651.207</v>
      </c>
      <c r="H17" s="109">
        <v>41886.25</v>
      </c>
      <c r="I17" s="109">
        <v>36562.538</v>
      </c>
      <c r="J17" s="140">
        <f t="shared" si="1"/>
        <v>-12.709927482168967</v>
      </c>
      <c r="K17" s="31"/>
      <c r="L17" s="243">
        <f t="shared" si="2"/>
        <v>0.9707213409843186</v>
      </c>
      <c r="M17" s="243">
        <f t="shared" si="3"/>
        <v>0.981348837018602</v>
      </c>
      <c r="N17" s="215" t="s">
        <v>337</v>
      </c>
      <c r="O17" s="215" t="s">
        <v>337</v>
      </c>
      <c r="Q17" s="108"/>
    </row>
    <row r="18" spans="1:17" ht="12.75">
      <c r="A18" s="141" t="s">
        <v>269</v>
      </c>
      <c r="B18" s="109">
        <v>39721.663</v>
      </c>
      <c r="C18" s="109">
        <v>35267.684</v>
      </c>
      <c r="D18" s="109">
        <v>41773.107</v>
      </c>
      <c r="E18" s="140">
        <f t="shared" si="0"/>
        <v>18.445846911864137</v>
      </c>
      <c r="F18" s="31"/>
      <c r="G18" s="109">
        <v>46451.026</v>
      </c>
      <c r="H18" s="109">
        <v>40198.381</v>
      </c>
      <c r="I18" s="109">
        <v>39243.342</v>
      </c>
      <c r="J18" s="140">
        <f t="shared" si="1"/>
        <v>-2.3758145881546926</v>
      </c>
      <c r="K18" s="31"/>
      <c r="L18" s="243">
        <f t="shared" si="2"/>
        <v>1.1694129221125509</v>
      </c>
      <c r="M18" s="243">
        <f t="shared" si="3"/>
        <v>1.1398077911778952</v>
      </c>
      <c r="N18" s="215" t="s">
        <v>337</v>
      </c>
      <c r="O18" s="215" t="s">
        <v>337</v>
      </c>
      <c r="Q18" s="108"/>
    </row>
    <row r="19" spans="1:17" ht="12.75">
      <c r="A19" s="141" t="s">
        <v>14</v>
      </c>
      <c r="B19" s="109">
        <v>44112.113</v>
      </c>
      <c r="C19" s="109">
        <v>23025.386</v>
      </c>
      <c r="D19" s="109">
        <v>36485.846</v>
      </c>
      <c r="E19" s="140">
        <f t="shared" si="0"/>
        <v>58.459215406855726</v>
      </c>
      <c r="F19" s="31"/>
      <c r="G19" s="109">
        <v>227855.093</v>
      </c>
      <c r="H19" s="109">
        <v>142249.614</v>
      </c>
      <c r="I19" s="109">
        <v>134688.086</v>
      </c>
      <c r="J19" s="140">
        <f t="shared" si="1"/>
        <v>-5.315675584188222</v>
      </c>
      <c r="K19" s="31"/>
      <c r="L19" s="243">
        <f t="shared" si="2"/>
        <v>5.165363377628272</v>
      </c>
      <c r="M19" s="243">
        <f t="shared" si="3"/>
        <v>6.1779469842546835</v>
      </c>
      <c r="N19" s="215" t="s">
        <v>337</v>
      </c>
      <c r="O19" s="215" t="s">
        <v>337</v>
      </c>
      <c r="Q19" s="108"/>
    </row>
    <row r="20" spans="1:17" ht="12.75">
      <c r="A20" s="141" t="s">
        <v>15</v>
      </c>
      <c r="B20" s="109">
        <v>52732.827</v>
      </c>
      <c r="C20" s="109">
        <v>44803.144</v>
      </c>
      <c r="D20" s="109">
        <v>48528.829</v>
      </c>
      <c r="E20" s="140">
        <f t="shared" si="0"/>
        <v>8.315677578341372</v>
      </c>
      <c r="F20" s="31"/>
      <c r="G20" s="109">
        <v>50230.79</v>
      </c>
      <c r="H20" s="109">
        <v>42862.97</v>
      </c>
      <c r="I20" s="109">
        <v>41030.88</v>
      </c>
      <c r="J20" s="140">
        <f t="shared" si="1"/>
        <v>-4.274295504954519</v>
      </c>
      <c r="K20" s="31"/>
      <c r="L20" s="243">
        <f t="shared" si="2"/>
        <v>0.9525525722336108</v>
      </c>
      <c r="M20" s="243">
        <f t="shared" si="3"/>
        <v>0.9566955836849307</v>
      </c>
      <c r="N20" s="215" t="s">
        <v>337</v>
      </c>
      <c r="O20" s="215" t="s">
        <v>337</v>
      </c>
      <c r="Q20" s="108"/>
    </row>
    <row r="21" spans="1:17" ht="12.75">
      <c r="A21" s="141" t="s">
        <v>16</v>
      </c>
      <c r="B21" s="109">
        <v>10075.844</v>
      </c>
      <c r="C21" s="109">
        <v>7635.164</v>
      </c>
      <c r="D21" s="109">
        <v>11757.389</v>
      </c>
      <c r="E21" s="140">
        <f t="shared" si="0"/>
        <v>53.9899994289579</v>
      </c>
      <c r="F21" s="31"/>
      <c r="G21" s="109">
        <v>21856.866</v>
      </c>
      <c r="H21" s="109">
        <v>17656.252</v>
      </c>
      <c r="I21" s="109">
        <v>22559.575</v>
      </c>
      <c r="J21" s="140">
        <f t="shared" si="1"/>
        <v>27.77102977460902</v>
      </c>
      <c r="K21" s="31"/>
      <c r="L21" s="243">
        <f t="shared" si="2"/>
        <v>2.1692342596808767</v>
      </c>
      <c r="M21" s="243">
        <f t="shared" si="3"/>
        <v>2.3124915195010876</v>
      </c>
      <c r="N21" s="215" t="s">
        <v>337</v>
      </c>
      <c r="O21" s="215" t="s">
        <v>337</v>
      </c>
      <c r="Q21" s="108"/>
    </row>
    <row r="22" spans="1:15" ht="12.75">
      <c r="A22" s="343" t="s">
        <v>197</v>
      </c>
      <c r="B22" s="343"/>
      <c r="C22" s="343"/>
      <c r="D22" s="343"/>
      <c r="E22" s="343"/>
      <c r="F22" s="343"/>
      <c r="G22" s="343"/>
      <c r="H22" s="343"/>
      <c r="I22" s="343"/>
      <c r="J22" s="343"/>
      <c r="K22" s="343"/>
      <c r="L22" s="343"/>
      <c r="M22" s="343"/>
      <c r="N22" s="343"/>
      <c r="O22" s="343"/>
    </row>
    <row r="23" spans="1:15" s="15" customFormat="1" ht="12.75">
      <c r="A23" s="344" t="s">
        <v>196</v>
      </c>
      <c r="B23" s="344"/>
      <c r="C23" s="344"/>
      <c r="D23" s="344"/>
      <c r="E23" s="344"/>
      <c r="F23" s="344"/>
      <c r="G23" s="344"/>
      <c r="H23" s="344"/>
      <c r="I23" s="344"/>
      <c r="J23" s="344"/>
      <c r="K23" s="344"/>
      <c r="L23" s="344"/>
      <c r="M23" s="344"/>
      <c r="N23" s="344"/>
      <c r="O23" s="344"/>
    </row>
    <row r="24" spans="1:16" ht="21.75" customHeight="1">
      <c r="A24" s="345" t="s">
        <v>371</v>
      </c>
      <c r="B24" s="345"/>
      <c r="C24" s="345"/>
      <c r="D24" s="345"/>
      <c r="E24" s="345"/>
      <c r="F24" s="345"/>
      <c r="G24" s="345"/>
      <c r="H24" s="345"/>
      <c r="I24" s="345"/>
      <c r="J24" s="345"/>
      <c r="K24" s="345"/>
      <c r="L24" s="345"/>
      <c r="M24" s="345"/>
      <c r="N24" s="345"/>
      <c r="O24" s="345"/>
      <c r="P24" s="342"/>
    </row>
    <row r="25" spans="1:15" ht="12.75" customHeight="1">
      <c r="A25" s="46"/>
      <c r="B25" s="30"/>
      <c r="C25" s="30"/>
      <c r="D25" s="30"/>
      <c r="E25" s="31"/>
      <c r="F25" s="31"/>
      <c r="G25" s="30"/>
      <c r="H25" s="30"/>
      <c r="I25" s="30"/>
      <c r="J25" s="31"/>
      <c r="K25" s="31"/>
      <c r="L25" s="47"/>
      <c r="M25" s="47"/>
      <c r="N25" s="47"/>
      <c r="O25" s="36"/>
    </row>
    <row r="26" spans="1:15" ht="12.75">
      <c r="A26" s="48"/>
      <c r="B26" s="30"/>
      <c r="C26" s="30"/>
      <c r="D26" s="30"/>
      <c r="E26" s="31"/>
      <c r="F26" s="31"/>
      <c r="G26" s="30"/>
      <c r="H26" s="30"/>
      <c r="I26" s="30"/>
      <c r="J26" s="31"/>
      <c r="K26" s="31"/>
      <c r="L26" s="47"/>
      <c r="M26" s="47"/>
      <c r="N26" s="47"/>
      <c r="O26" s="36"/>
    </row>
    <row r="27" spans="1:15" ht="12.75">
      <c r="A27" s="46"/>
      <c r="B27" s="30"/>
      <c r="C27" s="30"/>
      <c r="D27" s="30"/>
      <c r="E27" s="31"/>
      <c r="F27" s="31"/>
      <c r="G27" s="30"/>
      <c r="H27" s="30"/>
      <c r="I27" s="30"/>
      <c r="J27" s="31"/>
      <c r="K27" s="31"/>
      <c r="L27" s="47"/>
      <c r="M27" s="47"/>
      <c r="N27" s="47"/>
      <c r="O27" s="36"/>
    </row>
    <row r="28" spans="1:15" ht="12.75">
      <c r="A28" s="46"/>
      <c r="B28" s="30"/>
      <c r="C28" s="30"/>
      <c r="D28" s="30"/>
      <c r="E28" s="31"/>
      <c r="F28" s="31"/>
      <c r="G28" s="30"/>
      <c r="H28" s="30"/>
      <c r="I28" s="30"/>
      <c r="J28" s="31"/>
      <c r="K28" s="31"/>
      <c r="L28" s="47"/>
      <c r="M28" s="47"/>
      <c r="N28" s="47"/>
      <c r="O28" s="36"/>
    </row>
    <row r="29" spans="1:15" ht="12.75">
      <c r="A29" s="46"/>
      <c r="B29" s="30"/>
      <c r="C29" s="30"/>
      <c r="D29" s="30"/>
      <c r="E29" s="31"/>
      <c r="F29" s="31"/>
      <c r="G29" s="30"/>
      <c r="H29" s="30"/>
      <c r="I29" s="30"/>
      <c r="J29" s="31"/>
      <c r="K29" s="31"/>
      <c r="L29" s="47"/>
      <c r="M29" s="47"/>
      <c r="N29" s="47"/>
      <c r="O29" s="36"/>
    </row>
    <row r="30" spans="1:15" ht="12.75">
      <c r="A30" s="46"/>
      <c r="B30" s="30"/>
      <c r="C30" s="30"/>
      <c r="D30" s="30"/>
      <c r="E30" s="31"/>
      <c r="F30" s="31"/>
      <c r="G30" s="30"/>
      <c r="H30" s="30"/>
      <c r="I30" s="30"/>
      <c r="J30" s="31"/>
      <c r="K30" s="31"/>
      <c r="L30" s="47"/>
      <c r="M30" s="47"/>
      <c r="N30" s="47"/>
      <c r="O30" s="36"/>
    </row>
    <row r="31" spans="1:15" ht="12.75">
      <c r="A31" s="46"/>
      <c r="B31" s="30"/>
      <c r="C31" s="30"/>
      <c r="D31" s="30"/>
      <c r="E31" s="31"/>
      <c r="F31" s="31"/>
      <c r="G31" s="30"/>
      <c r="H31" s="30"/>
      <c r="I31" s="30"/>
      <c r="J31" s="31"/>
      <c r="K31" s="31"/>
      <c r="L31" s="47"/>
      <c r="M31" s="47"/>
      <c r="N31" s="47"/>
      <c r="O31" s="36"/>
    </row>
    <row r="32" spans="1:15" ht="12.75">
      <c r="A32" s="46"/>
      <c r="B32" s="30"/>
      <c r="C32" s="30"/>
      <c r="D32" s="30"/>
      <c r="E32" s="31"/>
      <c r="F32" s="31"/>
      <c r="G32" s="30"/>
      <c r="H32" s="30"/>
      <c r="I32" s="30"/>
      <c r="J32" s="31"/>
      <c r="K32" s="31"/>
      <c r="L32" s="47"/>
      <c r="M32" s="47"/>
      <c r="N32" s="47"/>
      <c r="O32" s="36"/>
    </row>
    <row r="33" spans="1:15" ht="12.75">
      <c r="A33" s="46"/>
      <c r="B33" s="30"/>
      <c r="C33" s="30"/>
      <c r="D33" s="30"/>
      <c r="E33" s="31"/>
      <c r="F33" s="31"/>
      <c r="G33" s="30"/>
      <c r="H33" s="30"/>
      <c r="I33" s="30"/>
      <c r="J33" s="31"/>
      <c r="K33" s="31"/>
      <c r="L33" s="47"/>
      <c r="M33" s="47"/>
      <c r="N33" s="47"/>
      <c r="O33" s="36"/>
    </row>
    <row r="34" spans="1:15" ht="12.75">
      <c r="A34" s="46"/>
      <c r="B34" s="30"/>
      <c r="C34" s="30"/>
      <c r="D34" s="30"/>
      <c r="E34" s="31"/>
      <c r="F34" s="31"/>
      <c r="G34" s="30"/>
      <c r="H34" s="30"/>
      <c r="I34" s="30"/>
      <c r="J34" s="31"/>
      <c r="K34" s="31"/>
      <c r="L34" s="47"/>
      <c r="M34" s="47"/>
      <c r="N34" s="47"/>
      <c r="O34" s="36"/>
    </row>
    <row r="35" spans="1:15" ht="12.75">
      <c r="A35" s="46"/>
      <c r="B35" s="30"/>
      <c r="C35" s="30"/>
      <c r="D35" s="30"/>
      <c r="E35" s="31"/>
      <c r="F35" s="31"/>
      <c r="G35" s="30"/>
      <c r="H35" s="30"/>
      <c r="I35" s="30"/>
      <c r="J35" s="31"/>
      <c r="K35" s="31"/>
      <c r="L35" s="47"/>
      <c r="M35" s="47"/>
      <c r="N35" s="47"/>
      <c r="O35" s="36"/>
    </row>
    <row r="36" spans="1:15" ht="12.75">
      <c r="A36" s="29"/>
      <c r="B36" s="30"/>
      <c r="C36" s="30"/>
      <c r="D36" s="30"/>
      <c r="E36" s="30"/>
      <c r="F36" s="30"/>
      <c r="G36" s="30"/>
      <c r="H36" s="30"/>
      <c r="I36" s="30"/>
      <c r="J36" s="29"/>
      <c r="K36" s="29"/>
      <c r="L36" s="47"/>
      <c r="M36" s="47"/>
      <c r="N36" s="47"/>
      <c r="O36" s="36"/>
    </row>
    <row r="37" spans="1:15" ht="12.75">
      <c r="A37" s="29"/>
      <c r="B37" s="29"/>
      <c r="C37" s="29"/>
      <c r="D37" s="29"/>
      <c r="E37" s="29"/>
      <c r="F37" s="29"/>
      <c r="G37" s="29"/>
      <c r="H37" s="29"/>
      <c r="I37" s="29"/>
      <c r="J37" s="29"/>
      <c r="K37" s="29"/>
      <c r="L37" s="47"/>
      <c r="M37" s="47"/>
      <c r="N37" s="47"/>
      <c r="O37" s="36"/>
    </row>
    <row r="38" spans="1:15" ht="12.75">
      <c r="A38" s="29"/>
      <c r="B38" s="30"/>
      <c r="C38" s="30"/>
      <c r="D38" s="30"/>
      <c r="E38" s="31"/>
      <c r="F38" s="31"/>
      <c r="G38" s="30"/>
      <c r="H38" s="30"/>
      <c r="I38" s="30"/>
      <c r="J38" s="31"/>
      <c r="K38" s="31"/>
      <c r="L38" s="47"/>
      <c r="M38" s="47"/>
      <c r="N38" s="47"/>
      <c r="O38" s="36"/>
    </row>
    <row r="39" spans="1:15" ht="12.75">
      <c r="A39" s="277"/>
      <c r="B39" s="277"/>
      <c r="C39" s="277"/>
      <c r="D39" s="277"/>
      <c r="E39" s="277"/>
      <c r="F39" s="277"/>
      <c r="G39" s="277"/>
      <c r="H39" s="277"/>
      <c r="I39" s="277"/>
      <c r="J39" s="277"/>
      <c r="K39" s="277"/>
      <c r="L39" s="47"/>
      <c r="M39" s="47"/>
      <c r="N39" s="47"/>
      <c r="O39" s="36"/>
    </row>
    <row r="40" spans="1:15" ht="12.75">
      <c r="A40" s="42"/>
      <c r="B40" s="283"/>
      <c r="C40" s="283"/>
      <c r="D40" s="283"/>
      <c r="E40" s="283"/>
      <c r="F40" s="22"/>
      <c r="G40" s="283"/>
      <c r="H40" s="283"/>
      <c r="I40" s="283"/>
      <c r="J40" s="283"/>
      <c r="K40" s="22"/>
      <c r="L40" s="287"/>
      <c r="M40" s="287"/>
      <c r="N40" s="287"/>
      <c r="O40" s="36"/>
    </row>
    <row r="41" spans="1:15" ht="12.75">
      <c r="A41" s="42"/>
      <c r="B41" s="49"/>
      <c r="C41" s="283"/>
      <c r="D41" s="283"/>
      <c r="E41" s="283"/>
      <c r="F41" s="22"/>
      <c r="G41" s="49"/>
      <c r="H41" s="283"/>
      <c r="I41" s="283"/>
      <c r="J41" s="283"/>
      <c r="K41" s="22"/>
      <c r="L41" s="50"/>
      <c r="M41" s="287"/>
      <c r="N41" s="287"/>
      <c r="O41" s="36"/>
    </row>
    <row r="42" spans="1:15" ht="12.75">
      <c r="A42" s="42"/>
      <c r="B42" s="42"/>
      <c r="C42" s="49"/>
      <c r="D42" s="49"/>
      <c r="E42" s="22"/>
      <c r="F42" s="22"/>
      <c r="G42" s="42"/>
      <c r="H42" s="49"/>
      <c r="I42" s="49"/>
      <c r="J42" s="22"/>
      <c r="K42" s="22"/>
      <c r="L42" s="47"/>
      <c r="M42" s="51"/>
      <c r="N42" s="52"/>
      <c r="O42" s="36"/>
    </row>
    <row r="43" spans="1:15" ht="12.75">
      <c r="A43" s="42"/>
      <c r="B43" s="43"/>
      <c r="C43" s="43"/>
      <c r="D43" s="43"/>
      <c r="E43" s="44"/>
      <c r="F43" s="44"/>
      <c r="G43" s="43"/>
      <c r="H43" s="43"/>
      <c r="I43" s="43"/>
      <c r="J43" s="44"/>
      <c r="K43" s="44"/>
      <c r="L43" s="53"/>
      <c r="M43" s="53"/>
      <c r="N43" s="53"/>
      <c r="O43" s="36"/>
    </row>
    <row r="44" spans="1:15" ht="12.75">
      <c r="A44" s="29"/>
      <c r="B44" s="30"/>
      <c r="C44" s="30"/>
      <c r="D44" s="30"/>
      <c r="E44" s="31"/>
      <c r="F44" s="31"/>
      <c r="G44" s="30"/>
      <c r="H44" s="30"/>
      <c r="I44" s="30"/>
      <c r="J44" s="31"/>
      <c r="K44" s="31"/>
      <c r="L44" s="47"/>
      <c r="M44" s="47"/>
      <c r="N44" s="47"/>
      <c r="O44" s="36"/>
    </row>
    <row r="45" spans="1:15" ht="12.75">
      <c r="A45" s="42"/>
      <c r="B45" s="43"/>
      <c r="C45" s="43"/>
      <c r="D45" s="43"/>
      <c r="E45" s="44"/>
      <c r="F45" s="44"/>
      <c r="G45" s="43"/>
      <c r="H45" s="43"/>
      <c r="I45" s="43"/>
      <c r="J45" s="44"/>
      <c r="K45" s="44"/>
      <c r="L45" s="47"/>
      <c r="M45" s="47"/>
      <c r="N45" s="47"/>
      <c r="O45" s="54"/>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row r="48" spans="1:15" ht="12.75">
      <c r="A48" s="36"/>
      <c r="B48" s="36"/>
      <c r="C48" s="36"/>
      <c r="D48" s="36"/>
      <c r="E48" s="36"/>
      <c r="F48" s="36"/>
      <c r="G48" s="36"/>
      <c r="H48" s="36"/>
      <c r="I48" s="36"/>
      <c r="J48" s="36"/>
      <c r="K48" s="36"/>
      <c r="L48" s="36"/>
      <c r="M48" s="36"/>
      <c r="N48" s="36"/>
      <c r="O48" s="36"/>
    </row>
    <row r="49" spans="1:15" ht="12.75">
      <c r="A49" s="36"/>
      <c r="B49" s="36"/>
      <c r="C49" s="36"/>
      <c r="D49" s="36"/>
      <c r="E49" s="36"/>
      <c r="F49" s="36"/>
      <c r="G49" s="36"/>
      <c r="H49" s="36"/>
      <c r="I49" s="36"/>
      <c r="J49" s="36"/>
      <c r="K49" s="36"/>
      <c r="L49" s="36"/>
      <c r="M49" s="36"/>
      <c r="N49" s="36"/>
      <c r="O49" s="36"/>
    </row>
    <row r="50" spans="1:15" ht="12.75">
      <c r="A50" s="36"/>
      <c r="B50" s="36"/>
      <c r="C50" s="36"/>
      <c r="D50" s="36"/>
      <c r="E50" s="36"/>
      <c r="F50" s="36"/>
      <c r="G50" s="36"/>
      <c r="H50" s="36"/>
      <c r="I50" s="36"/>
      <c r="J50" s="36"/>
      <c r="K50" s="36"/>
      <c r="L50" s="36"/>
      <c r="M50" s="36"/>
      <c r="N50" s="36"/>
      <c r="O50" s="36"/>
    </row>
    <row r="51" spans="1:15" ht="12.75">
      <c r="A51" s="36"/>
      <c r="B51" s="36"/>
      <c r="C51" s="36"/>
      <c r="D51" s="36"/>
      <c r="E51" s="36"/>
      <c r="F51" s="36"/>
      <c r="G51" s="36"/>
      <c r="H51" s="36"/>
      <c r="I51" s="36"/>
      <c r="J51" s="36"/>
      <c r="K51" s="36"/>
      <c r="L51" s="36"/>
      <c r="M51" s="36"/>
      <c r="N51" s="36"/>
      <c r="O51" s="3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sheetData>
  <sheetProtection/>
  <mergeCells count="21">
    <mergeCell ref="C41:E41"/>
    <mergeCell ref="H41:J41"/>
    <mergeCell ref="M41:N41"/>
    <mergeCell ref="B4:E4"/>
    <mergeCell ref="G4:J4"/>
    <mergeCell ref="A39:K39"/>
    <mergeCell ref="B40:E40"/>
    <mergeCell ref="G40:J40"/>
    <mergeCell ref="M5:O5"/>
    <mergeCell ref="L40:N40"/>
    <mergeCell ref="B5:B6"/>
    <mergeCell ref="G5:G6"/>
    <mergeCell ref="A2:O2"/>
    <mergeCell ref="A23:O23"/>
    <mergeCell ref="A22:O22"/>
    <mergeCell ref="A4:A6"/>
    <mergeCell ref="A1:O1"/>
    <mergeCell ref="C5:E5"/>
    <mergeCell ref="H5:J5"/>
    <mergeCell ref="L5:L6"/>
    <mergeCell ref="L4:O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22">
      <selection activeCell="Q30" sqref="Q30"/>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89" t="s">
        <v>201</v>
      </c>
      <c r="B1" s="289"/>
      <c r="C1" s="289"/>
      <c r="D1" s="289"/>
      <c r="E1" s="289"/>
      <c r="F1" s="289"/>
      <c r="G1" s="289"/>
      <c r="H1" s="289"/>
      <c r="I1" s="289"/>
      <c r="J1" s="289"/>
      <c r="K1" s="289"/>
      <c r="L1" s="289"/>
      <c r="M1" s="289"/>
      <c r="N1" s="289"/>
      <c r="O1" s="289"/>
    </row>
    <row r="2" spans="1:15" s="15" customFormat="1" ht="12.75">
      <c r="A2" s="294" t="s">
        <v>198</v>
      </c>
      <c r="B2" s="294"/>
      <c r="C2" s="294"/>
      <c r="D2" s="294"/>
      <c r="E2" s="294"/>
      <c r="F2" s="294"/>
      <c r="G2" s="294"/>
      <c r="H2" s="294"/>
      <c r="I2" s="294"/>
      <c r="J2" s="294"/>
      <c r="K2" s="294"/>
      <c r="L2" s="294"/>
      <c r="M2" s="294"/>
      <c r="N2" s="294"/>
      <c r="O2" s="294"/>
    </row>
    <row r="3" spans="1:15" s="15" customFormat="1" ht="12.75">
      <c r="A3" s="20"/>
      <c r="B3" s="20"/>
      <c r="C3" s="20"/>
      <c r="D3" s="20"/>
      <c r="E3" s="20"/>
      <c r="F3" s="20"/>
      <c r="G3" s="20"/>
      <c r="H3" s="20"/>
      <c r="I3" s="20"/>
      <c r="J3" s="20"/>
      <c r="K3" s="20"/>
      <c r="L3" s="20"/>
      <c r="M3" s="20"/>
      <c r="N3" s="20"/>
      <c r="O3" s="20"/>
    </row>
    <row r="4" spans="1:15" ht="15" customHeight="1">
      <c r="A4" s="280" t="s">
        <v>2</v>
      </c>
      <c r="B4" s="288" t="s">
        <v>0</v>
      </c>
      <c r="C4" s="288"/>
      <c r="D4" s="288"/>
      <c r="E4" s="288"/>
      <c r="F4" s="21"/>
      <c r="G4" s="288" t="s">
        <v>265</v>
      </c>
      <c r="H4" s="288"/>
      <c r="I4" s="288"/>
      <c r="J4" s="288"/>
      <c r="K4" s="21"/>
      <c r="L4" s="286" t="s">
        <v>266</v>
      </c>
      <c r="M4" s="286"/>
      <c r="N4" s="286"/>
      <c r="O4" s="290"/>
    </row>
    <row r="5" spans="1:15" ht="12.75">
      <c r="A5" s="281"/>
      <c r="B5" s="284">
        <v>2010</v>
      </c>
      <c r="C5" s="283" t="s">
        <v>372</v>
      </c>
      <c r="D5" s="283"/>
      <c r="E5" s="283"/>
      <c r="F5" s="22"/>
      <c r="G5" s="284">
        <v>2010</v>
      </c>
      <c r="H5" s="283" t="s">
        <v>373</v>
      </c>
      <c r="I5" s="283"/>
      <c r="J5" s="283"/>
      <c r="K5" s="22"/>
      <c r="L5" s="284">
        <v>2010</v>
      </c>
      <c r="M5" s="291" t="s">
        <v>373</v>
      </c>
      <c r="N5" s="291"/>
      <c r="O5" s="292"/>
    </row>
    <row r="6" spans="1:15" ht="12.75">
      <c r="A6" s="296"/>
      <c r="B6" s="293"/>
      <c r="C6" s="23">
        <v>2010</v>
      </c>
      <c r="D6" s="23">
        <v>2011</v>
      </c>
      <c r="E6" s="24" t="s">
        <v>3</v>
      </c>
      <c r="F6" s="25"/>
      <c r="G6" s="293"/>
      <c r="H6" s="23">
        <f>+C6</f>
        <v>2010</v>
      </c>
      <c r="I6" s="23">
        <f>+D6</f>
        <v>2011</v>
      </c>
      <c r="J6" s="24" t="str">
        <f>+E6</f>
        <v>Var % 11/10</v>
      </c>
      <c r="K6" s="25"/>
      <c r="L6" s="293"/>
      <c r="M6" s="24">
        <v>2010</v>
      </c>
      <c r="N6" s="24">
        <v>2011</v>
      </c>
      <c r="O6" s="136" t="str">
        <f>+J6</f>
        <v>Var % 11/10</v>
      </c>
    </row>
    <row r="7" spans="1:15" ht="12.75">
      <c r="A7" s="26" t="s">
        <v>18</v>
      </c>
      <c r="B7" s="139">
        <f>SUM(B8:B18)</f>
        <v>30461.184000000005</v>
      </c>
      <c r="C7" s="139">
        <f>SUM(C8:C18)</f>
        <v>25017.463000000003</v>
      </c>
      <c r="D7" s="139">
        <f>SUM(D8:D18)</f>
        <v>34204.639</v>
      </c>
      <c r="E7" s="140">
        <f aca="true" t="shared" si="0" ref="E7:E18">+D7/C7*100-100</f>
        <v>36.72305221356777</v>
      </c>
      <c r="F7" s="222"/>
      <c r="G7" s="139">
        <f>SUM(G8:G18)</f>
        <v>208651.81699999998</v>
      </c>
      <c r="H7" s="139">
        <f>SUM(H8:H18)</f>
        <v>163632.89199999996</v>
      </c>
      <c r="I7" s="139">
        <f>SUM(I8:I18)</f>
        <v>204496.97400000002</v>
      </c>
      <c r="J7" s="140">
        <f>+I7/H7*100-100</f>
        <v>24.973024372141552</v>
      </c>
      <c r="K7" s="27"/>
      <c r="L7" s="28">
        <f>SUM(G7/B7)</f>
        <v>6.849760567415894</v>
      </c>
      <c r="M7" s="28">
        <f aca="true" t="shared" si="1" ref="M7:M18">SUM(H7/C7)</f>
        <v>6.540746837519054</v>
      </c>
      <c r="N7" s="241">
        <f>SUM(I7/D7)</f>
        <v>5.978632722888846</v>
      </c>
      <c r="O7" s="244">
        <f>SUM(N7-M7)/M7*100</f>
        <v>-8.594035644458932</v>
      </c>
    </row>
    <row r="8" spans="1:15" ht="12.75">
      <c r="A8" s="29" t="s">
        <v>169</v>
      </c>
      <c r="B8" s="109">
        <v>443.98</v>
      </c>
      <c r="C8" s="109">
        <v>433.96</v>
      </c>
      <c r="D8" s="109">
        <v>440.499</v>
      </c>
      <c r="E8" s="110">
        <f t="shared" si="0"/>
        <v>1.5068209051525514</v>
      </c>
      <c r="F8" s="31"/>
      <c r="G8" s="109">
        <v>1867.593</v>
      </c>
      <c r="H8" s="109">
        <v>1820.74</v>
      </c>
      <c r="I8" s="109">
        <v>1805.651</v>
      </c>
      <c r="J8" s="110">
        <f>+I8/H8*100-100</f>
        <v>-0.82872897832749</v>
      </c>
      <c r="K8" s="31"/>
      <c r="L8" s="32">
        <f aca="true" t="shared" si="2" ref="L8:L18">SUM(G8/B8)</f>
        <v>4.206480021622595</v>
      </c>
      <c r="M8" s="32">
        <f t="shared" si="1"/>
        <v>4.195640151166006</v>
      </c>
      <c r="N8" s="32">
        <f aca="true" t="shared" si="3" ref="N8:N18">SUM(I8/D8)</f>
        <v>4.099103516693568</v>
      </c>
      <c r="O8" s="134">
        <f aca="true" t="shared" si="4" ref="O8:O18">SUM(N8-M8)/M8*100</f>
        <v>-2.300879746457981</v>
      </c>
    </row>
    <row r="9" spans="1:15" ht="12.75">
      <c r="A9" s="29" t="s">
        <v>136</v>
      </c>
      <c r="B9" s="109">
        <v>6245.301</v>
      </c>
      <c r="C9" s="109">
        <v>4639.685</v>
      </c>
      <c r="D9" s="109">
        <v>5393.789</v>
      </c>
      <c r="E9" s="110">
        <f t="shared" si="0"/>
        <v>16.253344785260197</v>
      </c>
      <c r="F9" s="31"/>
      <c r="G9" s="109">
        <v>39344.084</v>
      </c>
      <c r="H9" s="109">
        <v>28855.317</v>
      </c>
      <c r="I9" s="109">
        <v>32000.697</v>
      </c>
      <c r="J9" s="110">
        <f>+I9/H9*100-100</f>
        <v>10.900521383979253</v>
      </c>
      <c r="K9" s="31"/>
      <c r="L9" s="32">
        <f t="shared" si="2"/>
        <v>6.299789874018883</v>
      </c>
      <c r="M9" s="32">
        <f t="shared" si="1"/>
        <v>6.219240530337727</v>
      </c>
      <c r="N9" s="32">
        <f t="shared" si="3"/>
        <v>5.932878909427121</v>
      </c>
      <c r="O9" s="134">
        <f t="shared" si="4"/>
        <v>-4.604446789181435</v>
      </c>
    </row>
    <row r="10" spans="1:15" ht="12.75">
      <c r="A10" s="29" t="s">
        <v>20</v>
      </c>
      <c r="B10" s="109">
        <v>2203.131</v>
      </c>
      <c r="C10" s="109">
        <v>2131.181</v>
      </c>
      <c r="D10" s="109">
        <v>4867.89</v>
      </c>
      <c r="E10" s="110">
        <f t="shared" si="0"/>
        <v>128.4127908422607</v>
      </c>
      <c r="F10" s="31"/>
      <c r="G10" s="109">
        <v>6422.474</v>
      </c>
      <c r="H10" s="109">
        <v>6208.098</v>
      </c>
      <c r="I10" s="109">
        <v>14971.795</v>
      </c>
      <c r="J10" s="110">
        <f aca="true" t="shared" si="5" ref="J10:J18">+I10/H10*100-100</f>
        <v>141.1655711620532</v>
      </c>
      <c r="K10" s="31"/>
      <c r="L10" s="32">
        <f t="shared" si="2"/>
        <v>2.9151575643935836</v>
      </c>
      <c r="M10" s="32">
        <f t="shared" si="1"/>
        <v>2.9129848661376014</v>
      </c>
      <c r="N10" s="32">
        <f t="shared" si="3"/>
        <v>3.0756231139158854</v>
      </c>
      <c r="O10" s="134">
        <f t="shared" si="4"/>
        <v>5.583216365759223</v>
      </c>
    </row>
    <row r="11" spans="1:15" ht="12.75">
      <c r="A11" s="29" t="s">
        <v>170</v>
      </c>
      <c r="B11" s="109">
        <v>47.651</v>
      </c>
      <c r="C11" s="109">
        <v>39.141</v>
      </c>
      <c r="D11" s="109">
        <v>38.175</v>
      </c>
      <c r="E11" s="110">
        <f t="shared" si="0"/>
        <v>-2.468000306583889</v>
      </c>
      <c r="F11" s="31"/>
      <c r="G11" s="109">
        <v>315.721</v>
      </c>
      <c r="H11" s="109">
        <v>258.336</v>
      </c>
      <c r="I11" s="109">
        <v>292.279</v>
      </c>
      <c r="J11" s="110">
        <f t="shared" si="5"/>
        <v>13.139090177133639</v>
      </c>
      <c r="K11" s="31"/>
      <c r="L11" s="32">
        <f t="shared" si="2"/>
        <v>6.625695158548614</v>
      </c>
      <c r="M11" s="32">
        <f t="shared" si="1"/>
        <v>6.6001379627500585</v>
      </c>
      <c r="N11" s="32">
        <f t="shared" si="3"/>
        <v>7.656293385723641</v>
      </c>
      <c r="O11" s="134">
        <f t="shared" si="4"/>
        <v>16.002020396154233</v>
      </c>
    </row>
    <row r="12" spans="1:15" ht="12.75">
      <c r="A12" s="29" t="s">
        <v>171</v>
      </c>
      <c r="B12" s="109">
        <v>124.279</v>
      </c>
      <c r="C12" s="109">
        <v>124.279</v>
      </c>
      <c r="D12" s="109">
        <v>422.1</v>
      </c>
      <c r="E12" s="110">
        <f t="shared" si="0"/>
        <v>239.63903797101682</v>
      </c>
      <c r="F12" s="31"/>
      <c r="G12" s="109">
        <v>107.777</v>
      </c>
      <c r="H12" s="109">
        <v>107.777</v>
      </c>
      <c r="I12" s="109">
        <v>543.72</v>
      </c>
      <c r="J12" s="110">
        <f t="shared" si="5"/>
        <v>404.48611484825153</v>
      </c>
      <c r="K12" s="31"/>
      <c r="L12" s="32">
        <f t="shared" si="2"/>
        <v>0.8672181140820252</v>
      </c>
      <c r="M12" s="32">
        <f t="shared" si="1"/>
        <v>0.8672181140820252</v>
      </c>
      <c r="N12" s="32">
        <f t="shared" si="3"/>
        <v>1.288130774697939</v>
      </c>
      <c r="O12" s="134">
        <f t="shared" si="4"/>
        <v>48.535962727377026</v>
      </c>
    </row>
    <row r="13" spans="1:15" ht="12.75">
      <c r="A13" s="29" t="s">
        <v>137</v>
      </c>
      <c r="B13" s="109">
        <v>1.104</v>
      </c>
      <c r="C13" s="109">
        <v>1.104</v>
      </c>
      <c r="D13" s="109">
        <v>4.709</v>
      </c>
      <c r="E13" s="110">
        <f t="shared" si="0"/>
        <v>326.5398550724637</v>
      </c>
      <c r="F13" s="31"/>
      <c r="G13" s="109">
        <v>13.984</v>
      </c>
      <c r="H13" s="109">
        <v>13.984</v>
      </c>
      <c r="I13" s="109">
        <v>12.182</v>
      </c>
      <c r="J13" s="110">
        <f t="shared" si="5"/>
        <v>-12.886155606407328</v>
      </c>
      <c r="K13" s="31"/>
      <c r="L13" s="32">
        <f t="shared" si="2"/>
        <v>12.666666666666666</v>
      </c>
      <c r="M13" s="32">
        <f t="shared" si="1"/>
        <v>12.666666666666666</v>
      </c>
      <c r="N13" s="32">
        <f t="shared" si="3"/>
        <v>2.5869611382459126</v>
      </c>
      <c r="O13" s="134">
        <f t="shared" si="4"/>
        <v>-79.57662259279542</v>
      </c>
    </row>
    <row r="14" spans="1:15" ht="12.75">
      <c r="A14" s="29" t="s">
        <v>172</v>
      </c>
      <c r="B14" s="109">
        <v>180.375</v>
      </c>
      <c r="C14" s="109">
        <v>180.375</v>
      </c>
      <c r="D14" s="109">
        <v>0</v>
      </c>
      <c r="E14" s="110">
        <f t="shared" si="0"/>
        <v>-100</v>
      </c>
      <c r="F14" s="31"/>
      <c r="G14" s="109">
        <v>840.336</v>
      </c>
      <c r="H14" s="109">
        <v>840.336</v>
      </c>
      <c r="I14" s="109">
        <v>0</v>
      </c>
      <c r="J14" s="110">
        <f t="shared" si="5"/>
        <v>-100</v>
      </c>
      <c r="K14" s="31"/>
      <c r="L14" s="32">
        <f t="shared" si="2"/>
        <v>4.658827442827443</v>
      </c>
      <c r="M14" s="32">
        <f t="shared" si="1"/>
        <v>4.658827442827443</v>
      </c>
      <c r="N14" s="32"/>
      <c r="O14" s="134"/>
    </row>
    <row r="15" spans="1:15" ht="12.75">
      <c r="A15" s="29" t="s">
        <v>21</v>
      </c>
      <c r="B15" s="109">
        <v>12832.814</v>
      </c>
      <c r="C15" s="109">
        <v>11427.259</v>
      </c>
      <c r="D15" s="109">
        <v>16896.001</v>
      </c>
      <c r="E15" s="110">
        <f t="shared" si="0"/>
        <v>47.85698827689123</v>
      </c>
      <c r="F15" s="31"/>
      <c r="G15" s="109">
        <v>56875.643</v>
      </c>
      <c r="H15" s="109">
        <v>51512.339</v>
      </c>
      <c r="I15" s="109">
        <v>77289.029</v>
      </c>
      <c r="J15" s="110">
        <f t="shared" si="5"/>
        <v>50.03983608665098</v>
      </c>
      <c r="K15" s="31"/>
      <c r="L15" s="32">
        <f t="shared" si="2"/>
        <v>4.432047639746044</v>
      </c>
      <c r="M15" s="32">
        <f t="shared" si="1"/>
        <v>4.507847332418036</v>
      </c>
      <c r="N15" s="32">
        <f t="shared" si="3"/>
        <v>4.574397752462254</v>
      </c>
      <c r="O15" s="134">
        <f t="shared" si="4"/>
        <v>1.4763237336282966</v>
      </c>
    </row>
    <row r="16" spans="1:15" ht="12.75">
      <c r="A16" s="29" t="s">
        <v>22</v>
      </c>
      <c r="B16" s="109">
        <v>8379.023</v>
      </c>
      <c r="C16" s="109">
        <v>6038.453</v>
      </c>
      <c r="D16" s="109">
        <v>6137.476</v>
      </c>
      <c r="E16" s="110">
        <f t="shared" si="0"/>
        <v>1.6398736563818517</v>
      </c>
      <c r="F16" s="31"/>
      <c r="G16" s="109">
        <v>102825.701</v>
      </c>
      <c r="H16" s="109">
        <v>73995.461</v>
      </c>
      <c r="I16" s="109">
        <v>77527.521</v>
      </c>
      <c r="J16" s="110">
        <f t="shared" si="5"/>
        <v>4.773346840828509</v>
      </c>
      <c r="K16" s="31"/>
      <c r="L16" s="32">
        <f t="shared" si="2"/>
        <v>12.271800781546967</v>
      </c>
      <c r="M16" s="32">
        <f t="shared" si="1"/>
        <v>12.254042715907532</v>
      </c>
      <c r="N16" s="32">
        <f t="shared" si="3"/>
        <v>12.63182471100498</v>
      </c>
      <c r="O16" s="134">
        <f t="shared" si="4"/>
        <v>3.082917236831815</v>
      </c>
    </row>
    <row r="17" spans="1:15" ht="12.75">
      <c r="A17" s="29" t="s">
        <v>173</v>
      </c>
      <c r="B17" s="109">
        <v>3</v>
      </c>
      <c r="C17" s="109">
        <v>1.5</v>
      </c>
      <c r="D17" s="109">
        <v>3.5</v>
      </c>
      <c r="E17" s="110">
        <f t="shared" si="0"/>
        <v>133.33333333333334</v>
      </c>
      <c r="F17" s="31"/>
      <c r="G17" s="109">
        <v>34</v>
      </c>
      <c r="H17" s="109">
        <v>16</v>
      </c>
      <c r="I17" s="109">
        <v>47.25</v>
      </c>
      <c r="J17" s="110">
        <f t="shared" si="5"/>
        <v>195.3125</v>
      </c>
      <c r="K17" s="31"/>
      <c r="L17" s="32">
        <f t="shared" si="2"/>
        <v>11.333333333333334</v>
      </c>
      <c r="M17" s="32">
        <f t="shared" si="1"/>
        <v>10.666666666666666</v>
      </c>
      <c r="N17" s="32">
        <f t="shared" si="3"/>
        <v>13.5</v>
      </c>
      <c r="O17" s="134">
        <f t="shared" si="4"/>
        <v>26.562500000000007</v>
      </c>
    </row>
    <row r="18" spans="1:15" ht="12.75">
      <c r="A18" s="33" t="s">
        <v>174</v>
      </c>
      <c r="B18" s="109">
        <v>0.526</v>
      </c>
      <c r="C18" s="109">
        <v>0.526</v>
      </c>
      <c r="D18" s="109">
        <v>0.5</v>
      </c>
      <c r="E18" s="110">
        <f t="shared" si="0"/>
        <v>-4.942965779467684</v>
      </c>
      <c r="F18" s="34"/>
      <c r="G18" s="109">
        <v>4.504</v>
      </c>
      <c r="H18" s="109">
        <v>4.504</v>
      </c>
      <c r="I18" s="109">
        <v>6.85</v>
      </c>
      <c r="J18" s="110">
        <f t="shared" si="5"/>
        <v>52.08703374777977</v>
      </c>
      <c r="K18" s="34"/>
      <c r="L18" s="35">
        <f t="shared" si="2"/>
        <v>8.56273764258555</v>
      </c>
      <c r="M18" s="32">
        <f t="shared" si="1"/>
        <v>8.56273764258555</v>
      </c>
      <c r="N18" s="35">
        <f t="shared" si="3"/>
        <v>13.7</v>
      </c>
      <c r="O18" s="135">
        <f t="shared" si="4"/>
        <v>59.99555950266432</v>
      </c>
    </row>
    <row r="19" spans="1:15" ht="12.75">
      <c r="A19" s="279" t="s">
        <v>199</v>
      </c>
      <c r="B19" s="279"/>
      <c r="C19" s="279"/>
      <c r="D19" s="279"/>
      <c r="E19" s="279"/>
      <c r="F19" s="279"/>
      <c r="G19" s="279"/>
      <c r="H19" s="279"/>
      <c r="I19" s="279"/>
      <c r="J19" s="279"/>
      <c r="K19" s="279"/>
      <c r="L19" s="279"/>
      <c r="M19" s="279"/>
      <c r="N19" s="278"/>
      <c r="O19" s="278"/>
    </row>
    <row r="20" spans="1:15" s="15" customFormat="1" ht="12.75">
      <c r="A20" s="295" t="s">
        <v>200</v>
      </c>
      <c r="B20" s="295"/>
      <c r="C20" s="295"/>
      <c r="D20" s="295"/>
      <c r="E20" s="295"/>
      <c r="F20" s="295"/>
      <c r="G20" s="295"/>
      <c r="H20" s="295"/>
      <c r="I20" s="295"/>
      <c r="J20" s="295"/>
      <c r="K20" s="295"/>
      <c r="L20" s="295"/>
      <c r="M20" s="295"/>
      <c r="N20" s="295"/>
      <c r="O20" s="295"/>
    </row>
    <row r="21" spans="1:15" ht="15" customHeight="1">
      <c r="A21" s="278"/>
      <c r="B21" s="278"/>
      <c r="C21" s="278"/>
      <c r="D21" s="278"/>
      <c r="E21" s="278"/>
      <c r="F21" s="278"/>
      <c r="G21" s="278"/>
      <c r="H21" s="278"/>
      <c r="I21" s="278"/>
      <c r="J21" s="278"/>
      <c r="K21" s="278"/>
      <c r="L21" s="278"/>
      <c r="M21" s="278"/>
      <c r="N21" s="278"/>
      <c r="O21" s="278"/>
    </row>
    <row r="22" spans="1:15" ht="12.75">
      <c r="A22" s="36"/>
      <c r="B22" s="36"/>
      <c r="C22" s="36"/>
      <c r="D22" s="36"/>
      <c r="E22" s="36"/>
      <c r="F22" s="36"/>
      <c r="G22" s="36"/>
      <c r="H22" s="36"/>
      <c r="I22" s="36"/>
      <c r="J22" s="36"/>
      <c r="K22" s="36"/>
      <c r="L22" s="36"/>
      <c r="M22" s="36"/>
      <c r="N22" s="36"/>
      <c r="O22" s="36"/>
    </row>
    <row r="23" spans="1:15" ht="12.75">
      <c r="A23" s="37"/>
      <c r="B23" s="36"/>
      <c r="C23" s="36"/>
      <c r="D23" s="36"/>
      <c r="E23" s="36"/>
      <c r="F23" s="36"/>
      <c r="G23" s="36"/>
      <c r="H23" s="36"/>
      <c r="I23" s="36"/>
      <c r="J23" s="36"/>
      <c r="K23" s="36"/>
      <c r="L23" s="36"/>
      <c r="M23" s="36"/>
      <c r="N23" s="36"/>
      <c r="O23" s="36"/>
    </row>
    <row r="24" spans="1:15" ht="12.75">
      <c r="A24" s="36"/>
      <c r="B24" s="36"/>
      <c r="C24" s="36"/>
      <c r="D24" s="36"/>
      <c r="E24" s="36"/>
      <c r="F24" s="36"/>
      <c r="G24" s="36"/>
      <c r="H24" s="36"/>
      <c r="I24" s="36"/>
      <c r="J24" s="36"/>
      <c r="K24" s="36"/>
      <c r="L24" s="36"/>
      <c r="M24" s="36"/>
      <c r="N24" s="36"/>
      <c r="O24" s="36"/>
    </row>
    <row r="25" spans="1:15" ht="12.75">
      <c r="A25" s="36"/>
      <c r="B25" s="36"/>
      <c r="C25" s="36"/>
      <c r="D25" s="36"/>
      <c r="E25" s="36"/>
      <c r="F25" s="36"/>
      <c r="G25" s="36"/>
      <c r="H25" s="36"/>
      <c r="I25" s="36"/>
      <c r="J25" s="36"/>
      <c r="K25" s="36"/>
      <c r="L25" s="36"/>
      <c r="M25" s="36"/>
      <c r="N25" s="36"/>
      <c r="O25" s="36"/>
    </row>
    <row r="26" spans="1:15" ht="12.75">
      <c r="A26" s="36"/>
      <c r="B26" s="36"/>
      <c r="C26" s="36"/>
      <c r="D26" s="36"/>
      <c r="E26" s="36"/>
      <c r="F26" s="36"/>
      <c r="G26" s="36"/>
      <c r="H26" s="36"/>
      <c r="I26" s="36"/>
      <c r="J26" s="36"/>
      <c r="K26" s="36"/>
      <c r="L26" s="36"/>
      <c r="M26" s="36"/>
      <c r="N26" s="36"/>
      <c r="O26" s="36"/>
    </row>
    <row r="27" spans="1:15" ht="12.75">
      <c r="A27" s="36"/>
      <c r="B27" s="36"/>
      <c r="C27" s="36"/>
      <c r="D27" s="36"/>
      <c r="E27" s="36"/>
      <c r="F27" s="36"/>
      <c r="G27" s="36"/>
      <c r="H27" s="36"/>
      <c r="I27" s="36"/>
      <c r="J27" s="36"/>
      <c r="K27" s="36"/>
      <c r="L27" s="36"/>
      <c r="M27" s="36"/>
      <c r="N27" s="36"/>
      <c r="O27" s="36"/>
    </row>
    <row r="28" spans="1:15" ht="12.75">
      <c r="A28" s="36"/>
      <c r="B28" s="36"/>
      <c r="C28" s="36"/>
      <c r="D28" s="36"/>
      <c r="E28" s="36"/>
      <c r="F28" s="36"/>
      <c r="G28" s="36"/>
      <c r="H28" s="36"/>
      <c r="I28" s="36"/>
      <c r="J28" s="36"/>
      <c r="K28" s="36"/>
      <c r="L28" s="36"/>
      <c r="M28" s="36"/>
      <c r="N28" s="36"/>
      <c r="O28" s="36"/>
    </row>
    <row r="29" spans="1:15" ht="12.75">
      <c r="A29" s="36"/>
      <c r="B29" s="36"/>
      <c r="C29" s="36"/>
      <c r="D29" s="36"/>
      <c r="E29" s="36"/>
      <c r="F29" s="36"/>
      <c r="G29" s="36"/>
      <c r="H29" s="36"/>
      <c r="I29" s="36"/>
      <c r="J29" s="36"/>
      <c r="K29" s="36"/>
      <c r="L29" s="36"/>
      <c r="M29" s="36"/>
      <c r="N29" s="36"/>
      <c r="O29" s="36"/>
    </row>
    <row r="30" spans="1:15" ht="12.75">
      <c r="A30" s="36"/>
      <c r="B30" s="36"/>
      <c r="C30" s="36"/>
      <c r="D30" s="36"/>
      <c r="E30" s="36"/>
      <c r="F30" s="36"/>
      <c r="G30" s="36"/>
      <c r="H30" s="36"/>
      <c r="I30" s="36"/>
      <c r="J30" s="36"/>
      <c r="K30" s="36"/>
      <c r="L30" s="36"/>
      <c r="M30" s="36"/>
      <c r="N30" s="36"/>
      <c r="O30" s="36"/>
    </row>
    <row r="31" spans="1:15" ht="12.75">
      <c r="A31" s="36"/>
      <c r="B31" s="36"/>
      <c r="C31" s="36"/>
      <c r="D31" s="36"/>
      <c r="E31" s="36"/>
      <c r="F31" s="36"/>
      <c r="G31" s="36"/>
      <c r="H31" s="36"/>
      <c r="I31" s="36"/>
      <c r="J31" s="36"/>
      <c r="K31" s="36"/>
      <c r="L31" s="36"/>
      <c r="M31" s="36"/>
      <c r="N31" s="36"/>
      <c r="O31" s="36"/>
    </row>
    <row r="32" spans="1:15" ht="12.75">
      <c r="A32" s="36"/>
      <c r="B32" s="36"/>
      <c r="C32" s="36"/>
      <c r="D32" s="36"/>
      <c r="E32" s="36"/>
      <c r="F32" s="36"/>
      <c r="G32" s="36"/>
      <c r="H32" s="36"/>
      <c r="I32" s="36"/>
      <c r="J32" s="36"/>
      <c r="K32" s="36"/>
      <c r="L32" s="36"/>
      <c r="M32" s="36"/>
      <c r="N32" s="36"/>
      <c r="O32" s="36"/>
    </row>
    <row r="33" spans="1:15" ht="12.75">
      <c r="A33" s="36"/>
      <c r="B33" s="36"/>
      <c r="C33" s="36"/>
      <c r="D33" s="36"/>
      <c r="E33" s="36"/>
      <c r="F33" s="36"/>
      <c r="G33" s="36"/>
      <c r="H33" s="36"/>
      <c r="I33" s="36"/>
      <c r="J33" s="36"/>
      <c r="K33" s="36"/>
      <c r="L33" s="36"/>
      <c r="M33" s="36"/>
      <c r="N33" s="36"/>
      <c r="O33" s="36"/>
    </row>
    <row r="34" spans="1:15" ht="12.75">
      <c r="A34" s="36"/>
      <c r="B34" s="36"/>
      <c r="C34" s="36"/>
      <c r="D34" s="36"/>
      <c r="E34" s="36"/>
      <c r="F34" s="36"/>
      <c r="G34" s="36"/>
      <c r="H34" s="36"/>
      <c r="I34" s="36"/>
      <c r="J34" s="36"/>
      <c r="K34" s="36"/>
      <c r="L34" s="36"/>
      <c r="M34" s="36"/>
      <c r="N34" s="36"/>
      <c r="O34" s="36"/>
    </row>
    <row r="35" spans="1:15" ht="12.75">
      <c r="A35" s="36"/>
      <c r="B35" s="36"/>
      <c r="C35" s="36"/>
      <c r="D35" s="36"/>
      <c r="E35" s="36"/>
      <c r="F35" s="36"/>
      <c r="G35" s="36"/>
      <c r="H35" s="36"/>
      <c r="I35" s="36"/>
      <c r="J35" s="36"/>
      <c r="K35" s="36"/>
      <c r="L35" s="36"/>
      <c r="M35" s="36"/>
      <c r="N35" s="36"/>
      <c r="O35" s="36"/>
    </row>
    <row r="36" spans="1:15" ht="12.75">
      <c r="A36" s="36"/>
      <c r="B36" s="36"/>
      <c r="C36" s="36"/>
      <c r="D36" s="36"/>
      <c r="E36" s="36"/>
      <c r="F36" s="36"/>
      <c r="G36" s="36"/>
      <c r="H36" s="36"/>
      <c r="I36" s="36"/>
      <c r="J36" s="36"/>
      <c r="K36" s="36"/>
      <c r="L36" s="36"/>
      <c r="M36" s="36"/>
      <c r="N36" s="36"/>
      <c r="O36" s="36"/>
    </row>
    <row r="37" spans="1:15" ht="12.75">
      <c r="A37" s="36"/>
      <c r="B37" s="36"/>
      <c r="C37" s="36"/>
      <c r="D37" s="36"/>
      <c r="E37" s="36"/>
      <c r="F37" s="36"/>
      <c r="G37" s="36"/>
      <c r="H37" s="36"/>
      <c r="I37" s="36"/>
      <c r="J37" s="36"/>
      <c r="K37" s="36"/>
      <c r="L37" s="36"/>
      <c r="M37" s="36"/>
      <c r="N37" s="36"/>
      <c r="O37" s="36"/>
    </row>
    <row r="38" spans="1:15" ht="12.75">
      <c r="A38" s="36"/>
      <c r="B38" s="36"/>
      <c r="C38" s="36"/>
      <c r="D38" s="36"/>
      <c r="E38" s="36"/>
      <c r="F38" s="36"/>
      <c r="G38" s="36"/>
      <c r="H38" s="36"/>
      <c r="I38" s="36"/>
      <c r="J38" s="36"/>
      <c r="K38" s="36"/>
      <c r="L38" s="36"/>
      <c r="M38" s="36"/>
      <c r="N38" s="36"/>
      <c r="O38" s="36"/>
    </row>
    <row r="39" spans="1:15" ht="12.75">
      <c r="A39" s="36"/>
      <c r="B39" s="36"/>
      <c r="C39" s="36"/>
      <c r="D39" s="36"/>
      <c r="E39" s="36"/>
      <c r="F39" s="36"/>
      <c r="G39" s="36"/>
      <c r="H39" s="36"/>
      <c r="I39" s="36"/>
      <c r="J39" s="36"/>
      <c r="K39" s="36"/>
      <c r="L39" s="36"/>
      <c r="M39" s="36"/>
      <c r="N39" s="36"/>
      <c r="O39" s="36"/>
    </row>
    <row r="40" spans="1:15" ht="12.75">
      <c r="A40" s="36"/>
      <c r="B40" s="36"/>
      <c r="C40" s="36"/>
      <c r="D40" s="36"/>
      <c r="E40" s="36"/>
      <c r="F40" s="36"/>
      <c r="G40" s="36"/>
      <c r="H40" s="36"/>
      <c r="I40" s="36"/>
      <c r="J40" s="36"/>
      <c r="K40" s="36"/>
      <c r="L40" s="36"/>
      <c r="M40" s="36"/>
      <c r="N40" s="36"/>
      <c r="O40" s="36"/>
    </row>
    <row r="41" spans="1:15" ht="12.75">
      <c r="A41" s="36"/>
      <c r="B41" s="36"/>
      <c r="C41" s="36"/>
      <c r="D41" s="36"/>
      <c r="E41" s="36"/>
      <c r="F41" s="36"/>
      <c r="G41" s="36"/>
      <c r="H41" s="36"/>
      <c r="I41" s="36"/>
      <c r="J41" s="36"/>
      <c r="K41" s="36"/>
      <c r="L41" s="36"/>
      <c r="M41" s="36"/>
      <c r="N41" s="36"/>
      <c r="O41" s="36"/>
    </row>
    <row r="42" spans="1:15" ht="12.75">
      <c r="A42" s="36"/>
      <c r="B42" s="36"/>
      <c r="C42" s="36"/>
      <c r="D42" s="36"/>
      <c r="E42" s="36"/>
      <c r="F42" s="36"/>
      <c r="G42" s="36"/>
      <c r="H42" s="36"/>
      <c r="I42" s="36"/>
      <c r="J42" s="36"/>
      <c r="K42" s="36"/>
      <c r="L42" s="36"/>
      <c r="M42" s="36"/>
      <c r="N42" s="36"/>
      <c r="O42" s="36"/>
    </row>
    <row r="43" spans="1:15" ht="12.75">
      <c r="A43" s="36"/>
      <c r="B43" s="36"/>
      <c r="C43" s="36"/>
      <c r="D43" s="36"/>
      <c r="E43" s="36"/>
      <c r="F43" s="36"/>
      <c r="G43" s="36"/>
      <c r="H43" s="36"/>
      <c r="I43" s="36"/>
      <c r="J43" s="36"/>
      <c r="K43" s="36"/>
      <c r="L43" s="36"/>
      <c r="M43" s="36"/>
      <c r="N43" s="36"/>
      <c r="O43" s="36"/>
    </row>
    <row r="44" spans="1:15" ht="12.75">
      <c r="A44" s="36"/>
      <c r="B44" s="36"/>
      <c r="C44" s="36"/>
      <c r="D44" s="36"/>
      <c r="E44" s="36"/>
      <c r="F44" s="36"/>
      <c r="G44" s="36"/>
      <c r="H44" s="36"/>
      <c r="I44" s="36"/>
      <c r="J44" s="36"/>
      <c r="K44" s="36"/>
      <c r="L44" s="36"/>
      <c r="M44" s="36"/>
      <c r="N44" s="36"/>
      <c r="O44" s="36"/>
    </row>
    <row r="45" spans="1:15" ht="12.75">
      <c r="A45" s="36"/>
      <c r="B45" s="36"/>
      <c r="C45" s="36"/>
      <c r="D45" s="36"/>
      <c r="E45" s="36"/>
      <c r="F45" s="36"/>
      <c r="G45" s="36"/>
      <c r="H45" s="36"/>
      <c r="I45" s="36"/>
      <c r="J45" s="36"/>
      <c r="K45" s="36"/>
      <c r="L45" s="36"/>
      <c r="M45" s="36"/>
      <c r="N45" s="36"/>
      <c r="O45" s="36"/>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sheetData>
  <sheetProtection/>
  <mergeCells count="15">
    <mergeCell ref="A19:O19"/>
    <mergeCell ref="A20:O20"/>
    <mergeCell ref="A21:O21"/>
    <mergeCell ref="A4:A6"/>
    <mergeCell ref="L5:L6"/>
    <mergeCell ref="B4:E4"/>
    <mergeCell ref="G4:J4"/>
    <mergeCell ref="C5:E5"/>
    <mergeCell ref="H5:J5"/>
    <mergeCell ref="A1:O1"/>
    <mergeCell ref="L4:O4"/>
    <mergeCell ref="M5:O5"/>
    <mergeCell ref="B5:B6"/>
    <mergeCell ref="G5:G6"/>
    <mergeCell ref="A2:O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O61"/>
  <sheetViews>
    <sheetView zoomScalePageLayoutView="0" workbookViewId="0" topLeftCell="A43">
      <selection activeCell="A9" sqref="A9"/>
    </sheetView>
  </sheetViews>
  <sheetFormatPr defaultColWidth="11.421875" defaultRowHeight="15"/>
  <cols>
    <col min="1" max="1" width="44.8515625" style="5" customWidth="1"/>
    <col min="2" max="2" width="8.57421875" style="5" customWidth="1"/>
    <col min="3" max="4" width="8.7109375" style="5" customWidth="1"/>
    <col min="5" max="5" width="11.28125" style="5" bestFit="1" customWidth="1"/>
    <col min="6" max="6" width="1.8515625" style="5" customWidth="1"/>
    <col min="7" max="7" width="7.57421875" style="5" bestFit="1" customWidth="1"/>
    <col min="8" max="9" width="8.7109375" style="5" customWidth="1"/>
    <col min="10" max="10" width="11.28125" style="5" bestFit="1" customWidth="1"/>
    <col min="11" max="11" width="2.28125" style="5" customWidth="1"/>
    <col min="12" max="12" width="8.28125" style="5" customWidth="1"/>
    <col min="13" max="14" width="8.7109375" style="5" customWidth="1"/>
    <col min="15" max="15" width="11.28125" style="5" bestFit="1" customWidth="1"/>
    <col min="16" max="16384" width="11.421875" style="5" customWidth="1"/>
  </cols>
  <sheetData>
    <row r="1" spans="1:15" ht="12.75">
      <c r="A1" s="277" t="s">
        <v>202</v>
      </c>
      <c r="B1" s="277"/>
      <c r="C1" s="277"/>
      <c r="D1" s="277"/>
      <c r="E1" s="277"/>
      <c r="F1" s="277"/>
      <c r="G1" s="277"/>
      <c r="H1" s="277"/>
      <c r="I1" s="277"/>
      <c r="J1" s="277"/>
      <c r="K1" s="277"/>
      <c r="L1" s="277"/>
      <c r="M1" s="277"/>
      <c r="N1" s="277"/>
      <c r="O1" s="277"/>
    </row>
    <row r="2" spans="1:15" s="15" customFormat="1" ht="12.75">
      <c r="A2" s="277" t="s">
        <v>189</v>
      </c>
      <c r="B2" s="277"/>
      <c r="C2" s="277"/>
      <c r="D2" s="277"/>
      <c r="E2" s="277"/>
      <c r="F2" s="277"/>
      <c r="G2" s="277"/>
      <c r="H2" s="277"/>
      <c r="I2" s="277"/>
      <c r="J2" s="277"/>
      <c r="K2" s="277"/>
      <c r="L2" s="277"/>
      <c r="M2" s="277"/>
      <c r="N2" s="277"/>
      <c r="O2" s="277"/>
    </row>
    <row r="3" spans="1:15" s="15" customFormat="1" ht="12.75">
      <c r="A3" s="65"/>
      <c r="B3" s="65"/>
      <c r="C3" s="65"/>
      <c r="D3" s="65"/>
      <c r="E3" s="65"/>
      <c r="F3" s="65"/>
      <c r="G3" s="65"/>
      <c r="H3" s="65"/>
      <c r="I3" s="65"/>
      <c r="J3" s="65"/>
      <c r="K3" s="65"/>
      <c r="L3" s="65"/>
      <c r="M3" s="65"/>
      <c r="N3" s="65"/>
      <c r="O3" s="65"/>
    </row>
    <row r="4" spans="1:15" ht="15" customHeight="1">
      <c r="A4" s="300" t="s">
        <v>2</v>
      </c>
      <c r="B4" s="288" t="s">
        <v>0</v>
      </c>
      <c r="C4" s="288"/>
      <c r="D4" s="288"/>
      <c r="E4" s="288"/>
      <c r="F4" s="21"/>
      <c r="G4" s="288" t="s">
        <v>1</v>
      </c>
      <c r="H4" s="288"/>
      <c r="I4" s="288"/>
      <c r="J4" s="288"/>
      <c r="K4" s="21"/>
      <c r="L4" s="286" t="s">
        <v>135</v>
      </c>
      <c r="M4" s="286"/>
      <c r="N4" s="286"/>
      <c r="O4" s="286"/>
    </row>
    <row r="5" spans="1:15" ht="12.75">
      <c r="A5" s="277"/>
      <c r="B5" s="297">
        <v>2010</v>
      </c>
      <c r="C5" s="299" t="s">
        <v>374</v>
      </c>
      <c r="D5" s="299"/>
      <c r="E5" s="299"/>
      <c r="F5" s="177"/>
      <c r="G5" s="297">
        <v>2010</v>
      </c>
      <c r="H5" s="299" t="s">
        <v>374</v>
      </c>
      <c r="I5" s="299"/>
      <c r="J5" s="299"/>
      <c r="K5" s="22"/>
      <c r="L5" s="284">
        <v>2010</v>
      </c>
      <c r="M5" s="298" t="str">
        <f>+H5</f>
        <v>Enero - septiembre</v>
      </c>
      <c r="N5" s="298"/>
      <c r="O5" s="298"/>
    </row>
    <row r="6" spans="1:15" ht="12.75">
      <c r="A6" s="277"/>
      <c r="B6" s="293"/>
      <c r="C6" s="23">
        <v>2010</v>
      </c>
      <c r="D6" s="23">
        <v>2011</v>
      </c>
      <c r="E6" s="24" t="s">
        <v>3</v>
      </c>
      <c r="F6" s="25"/>
      <c r="G6" s="293"/>
      <c r="H6" s="23">
        <f>+C6</f>
        <v>2010</v>
      </c>
      <c r="I6" s="23">
        <f>+D6</f>
        <v>2011</v>
      </c>
      <c r="J6" s="24" t="str">
        <f>+E6</f>
        <v>Var % 11/10</v>
      </c>
      <c r="K6" s="22"/>
      <c r="L6" s="284"/>
      <c r="M6" s="69">
        <v>2010</v>
      </c>
      <c r="N6" s="69">
        <v>2011</v>
      </c>
      <c r="O6" s="70" t="str">
        <f>+J6</f>
        <v>Var % 11/10</v>
      </c>
    </row>
    <row r="7" spans="1:15" ht="12.75">
      <c r="A7" s="71" t="s">
        <v>23</v>
      </c>
      <c r="B7" s="178">
        <v>535389.2019999999</v>
      </c>
      <c r="C7" s="178">
        <v>402379.507</v>
      </c>
      <c r="D7" s="178">
        <v>470393.683</v>
      </c>
      <c r="E7" s="179">
        <v>16.902992030357055</v>
      </c>
      <c r="F7" s="180"/>
      <c r="G7" s="178">
        <v>909856.545</v>
      </c>
      <c r="H7" s="178">
        <v>676184.189</v>
      </c>
      <c r="I7" s="178">
        <v>915471.2410000002</v>
      </c>
      <c r="J7" s="179">
        <v>35.38785080938948</v>
      </c>
      <c r="K7" s="72"/>
      <c r="L7" s="188">
        <f aca="true" t="shared" si="0" ref="L7:N32">G7/B7</f>
        <v>1.6994301371808394</v>
      </c>
      <c r="M7" s="188">
        <f t="shared" si="0"/>
        <v>1.6804637841558865</v>
      </c>
      <c r="N7" s="188">
        <f t="shared" si="0"/>
        <v>1.946180984322445</v>
      </c>
      <c r="O7" s="189">
        <f>(N7-M7)/M7*100</f>
        <v>15.812134880373563</v>
      </c>
    </row>
    <row r="8" spans="1:15" ht="12.75">
      <c r="A8" s="29"/>
      <c r="B8" s="181"/>
      <c r="C8" s="181"/>
      <c r="D8" s="181"/>
      <c r="E8" s="182"/>
      <c r="F8" s="183"/>
      <c r="G8" s="181"/>
      <c r="H8" s="181"/>
      <c r="I8" s="181"/>
      <c r="J8" s="182"/>
      <c r="K8" s="31"/>
      <c r="L8" s="190"/>
      <c r="M8" s="190"/>
      <c r="N8" s="190"/>
      <c r="O8" s="191"/>
    </row>
    <row r="9" spans="1:15" ht="12.75">
      <c r="A9" s="42" t="s">
        <v>24</v>
      </c>
      <c r="B9" s="178">
        <v>124728.74799999999</v>
      </c>
      <c r="C9" s="178">
        <v>95951.07699999999</v>
      </c>
      <c r="D9" s="178">
        <v>117866.79500000001</v>
      </c>
      <c r="E9" s="179">
        <v>22.840512775067666</v>
      </c>
      <c r="F9" s="180"/>
      <c r="G9" s="178">
        <v>103723.60500000001</v>
      </c>
      <c r="H9" s="178">
        <v>77952.25</v>
      </c>
      <c r="I9" s="178">
        <v>119819.438</v>
      </c>
      <c r="J9" s="179">
        <v>53.70876145332559</v>
      </c>
      <c r="K9" s="44"/>
      <c r="L9" s="190">
        <f t="shared" si="0"/>
        <v>0.8315934110073807</v>
      </c>
      <c r="M9" s="190">
        <f t="shared" si="0"/>
        <v>0.8124166235257579</v>
      </c>
      <c r="N9" s="190">
        <f t="shared" si="0"/>
        <v>1.0165665232519472</v>
      </c>
      <c r="O9" s="192">
        <f>(N9-M9)/M9*100</f>
        <v>25.128720143639033</v>
      </c>
    </row>
    <row r="10" spans="1:15" ht="12.75">
      <c r="A10" s="29" t="s">
        <v>25</v>
      </c>
      <c r="B10" s="181">
        <v>696.473</v>
      </c>
      <c r="C10" s="181">
        <v>668.6</v>
      </c>
      <c r="D10" s="181">
        <v>1391.692</v>
      </c>
      <c r="E10" s="182">
        <v>108.15016452288364</v>
      </c>
      <c r="F10" s="183"/>
      <c r="G10" s="181">
        <v>680.903</v>
      </c>
      <c r="H10" s="181">
        <v>653.808</v>
      </c>
      <c r="I10" s="181">
        <v>1571.32</v>
      </c>
      <c r="J10" s="182">
        <v>140.33355358147958</v>
      </c>
      <c r="K10" s="31"/>
      <c r="L10" s="190">
        <f t="shared" si="0"/>
        <v>0.9776445030891363</v>
      </c>
      <c r="M10" s="190">
        <f t="shared" si="0"/>
        <v>0.9778761591384983</v>
      </c>
      <c r="N10" s="190">
        <f t="shared" si="0"/>
        <v>1.1290716624080614</v>
      </c>
      <c r="O10" s="193">
        <f aca="true" t="shared" si="1" ref="O10:O51">(N10-M10)/M10*100</f>
        <v>15.46162076420446</v>
      </c>
    </row>
    <row r="11" spans="1:15" ht="12.75">
      <c r="A11" s="29" t="s">
        <v>12</v>
      </c>
      <c r="B11" s="181">
        <v>41121.22</v>
      </c>
      <c r="C11" s="181">
        <v>34320.273</v>
      </c>
      <c r="D11" s="181">
        <v>41443.798</v>
      </c>
      <c r="E11" s="182">
        <v>20.756026620184514</v>
      </c>
      <c r="F11" s="183"/>
      <c r="G11" s="181">
        <v>35412.819</v>
      </c>
      <c r="H11" s="181">
        <v>29038.554</v>
      </c>
      <c r="I11" s="181">
        <v>44311.473</v>
      </c>
      <c r="J11" s="182">
        <v>52.59531517995006</v>
      </c>
      <c r="K11" s="31"/>
      <c r="L11" s="190">
        <f t="shared" si="0"/>
        <v>0.8611811371355228</v>
      </c>
      <c r="M11" s="190">
        <f t="shared" si="0"/>
        <v>0.8461049829061674</v>
      </c>
      <c r="N11" s="190">
        <f t="shared" si="0"/>
        <v>1.06919430984583</v>
      </c>
      <c r="O11" s="193">
        <f t="shared" si="1"/>
        <v>26.36662488068613</v>
      </c>
    </row>
    <row r="12" spans="1:15" ht="25.5">
      <c r="A12" s="106" t="s">
        <v>26</v>
      </c>
      <c r="B12" s="181">
        <v>82905.014</v>
      </c>
      <c r="C12" s="181">
        <v>60956.163</v>
      </c>
      <c r="D12" s="181">
        <v>75030.676</v>
      </c>
      <c r="E12" s="182">
        <v>23.089565201143003</v>
      </c>
      <c r="F12" s="184"/>
      <c r="G12" s="181">
        <v>67617.408</v>
      </c>
      <c r="H12" s="181">
        <v>48247.413</v>
      </c>
      <c r="I12" s="181">
        <v>73929.996</v>
      </c>
      <c r="J12" s="182">
        <v>53.231005359810695</v>
      </c>
      <c r="K12" s="107"/>
      <c r="L12" s="194">
        <f t="shared" si="0"/>
        <v>0.8156009478509949</v>
      </c>
      <c r="M12" s="194">
        <f t="shared" si="0"/>
        <v>0.7915100069536857</v>
      </c>
      <c r="N12" s="194">
        <f t="shared" si="0"/>
        <v>0.9853302667831487</v>
      </c>
      <c r="O12" s="195">
        <f t="shared" si="1"/>
        <v>24.487404849804285</v>
      </c>
    </row>
    <row r="13" spans="1:15" ht="12.75">
      <c r="A13" s="29" t="s">
        <v>27</v>
      </c>
      <c r="B13" s="181">
        <v>6.041</v>
      </c>
      <c r="C13" s="181">
        <v>6.041</v>
      </c>
      <c r="D13" s="181">
        <v>0.629</v>
      </c>
      <c r="E13" s="182">
        <v>-89.58781658665784</v>
      </c>
      <c r="F13" s="183"/>
      <c r="G13" s="181">
        <v>12.475</v>
      </c>
      <c r="H13" s="181">
        <v>12.475</v>
      </c>
      <c r="I13" s="181">
        <v>6.649</v>
      </c>
      <c r="J13" s="182">
        <v>-46.701402805611224</v>
      </c>
      <c r="K13" s="31"/>
      <c r="L13" s="190">
        <f t="shared" si="0"/>
        <v>2.0650554543949675</v>
      </c>
      <c r="M13" s="190">
        <f t="shared" si="0"/>
        <v>2.0650554543949675</v>
      </c>
      <c r="N13" s="190">
        <f t="shared" si="0"/>
        <v>10.57074721780604</v>
      </c>
      <c r="O13" s="193">
        <f t="shared" si="1"/>
        <v>411.88684523259565</v>
      </c>
    </row>
    <row r="14" spans="1:15" ht="12.75">
      <c r="A14" s="29"/>
      <c r="B14" s="181"/>
      <c r="C14" s="181"/>
      <c r="D14" s="181"/>
      <c r="E14" s="182"/>
      <c r="F14" s="183"/>
      <c r="G14" s="181"/>
      <c r="H14" s="181"/>
      <c r="I14" s="181"/>
      <c r="J14" s="182"/>
      <c r="K14" s="31"/>
      <c r="L14" s="190"/>
      <c r="M14" s="190"/>
      <c r="N14" s="190"/>
      <c r="O14" s="193"/>
    </row>
    <row r="15" spans="1:15" ht="12.75">
      <c r="A15" s="42" t="s">
        <v>28</v>
      </c>
      <c r="B15" s="178">
        <v>105337.07299999999</v>
      </c>
      <c r="C15" s="178">
        <v>90556.25600000001</v>
      </c>
      <c r="D15" s="178">
        <v>108435.8</v>
      </c>
      <c r="E15" s="179">
        <v>19.744128997559258</v>
      </c>
      <c r="F15" s="180"/>
      <c r="G15" s="178">
        <v>227251.82</v>
      </c>
      <c r="H15" s="178">
        <v>194089.94100000002</v>
      </c>
      <c r="I15" s="178">
        <v>278344.06</v>
      </c>
      <c r="J15" s="179">
        <v>43.40983286712421</v>
      </c>
      <c r="K15" s="44"/>
      <c r="L15" s="196">
        <f t="shared" si="0"/>
        <v>2.157377393617155</v>
      </c>
      <c r="M15" s="196">
        <f t="shared" si="0"/>
        <v>2.143307923419449</v>
      </c>
      <c r="N15" s="196">
        <f t="shared" si="0"/>
        <v>2.5669018903351106</v>
      </c>
      <c r="O15" s="197">
        <f t="shared" si="1"/>
        <v>19.76356090915097</v>
      </c>
    </row>
    <row r="16" spans="1:15" ht="12.75">
      <c r="A16" s="29" t="s">
        <v>29</v>
      </c>
      <c r="B16" s="181">
        <v>45946.929</v>
      </c>
      <c r="C16" s="181">
        <v>39608.086</v>
      </c>
      <c r="D16" s="181">
        <v>43969.315</v>
      </c>
      <c r="E16" s="182">
        <v>11.010956197176512</v>
      </c>
      <c r="F16" s="183"/>
      <c r="G16" s="181">
        <v>131707.534</v>
      </c>
      <c r="H16" s="181">
        <v>115619.503</v>
      </c>
      <c r="I16" s="181">
        <v>114992.438</v>
      </c>
      <c r="J16" s="182">
        <v>-0.5423522707929322</v>
      </c>
      <c r="K16" s="31"/>
      <c r="L16" s="190">
        <f t="shared" si="0"/>
        <v>2.8665144083949556</v>
      </c>
      <c r="M16" s="190">
        <f t="shared" si="0"/>
        <v>2.9190883649363917</v>
      </c>
      <c r="N16" s="190">
        <f t="shared" si="0"/>
        <v>2.6152883664437345</v>
      </c>
      <c r="O16" s="193">
        <f t="shared" si="1"/>
        <v>-10.407358754255359</v>
      </c>
    </row>
    <row r="17" spans="1:15" s="16" customFormat="1" ht="12.75">
      <c r="A17" s="29" t="s">
        <v>282</v>
      </c>
      <c r="B17" s="181">
        <v>9309.003</v>
      </c>
      <c r="C17" s="181">
        <v>7677.909</v>
      </c>
      <c r="D17" s="181">
        <v>25111.429</v>
      </c>
      <c r="E17" s="182">
        <v>227.0607791782893</v>
      </c>
      <c r="F17" s="183"/>
      <c r="G17" s="181">
        <v>21976.087</v>
      </c>
      <c r="H17" s="181">
        <v>17129.055</v>
      </c>
      <c r="I17" s="181">
        <v>83487.157</v>
      </c>
      <c r="J17" s="182">
        <v>387.4008344301539</v>
      </c>
      <c r="K17" s="31"/>
      <c r="L17" s="190">
        <f>G17/B17</f>
        <v>2.36073476396989</v>
      </c>
      <c r="M17" s="190">
        <f>H17/C17</f>
        <v>2.230953114969193</v>
      </c>
      <c r="N17" s="190">
        <f>I17/D17</f>
        <v>3.3246677040960115</v>
      </c>
      <c r="O17" s="193">
        <f>(N17-M17)/M17*100</f>
        <v>49.024543895084136</v>
      </c>
    </row>
    <row r="18" spans="1:15" ht="12.75">
      <c r="A18" s="29" t="s">
        <v>30</v>
      </c>
      <c r="B18" s="181">
        <v>21704.339</v>
      </c>
      <c r="C18" s="181">
        <v>18156.468</v>
      </c>
      <c r="D18" s="181">
        <v>13115.062</v>
      </c>
      <c r="E18" s="182">
        <v>-27.766446645900515</v>
      </c>
      <c r="F18" s="183"/>
      <c r="G18" s="181">
        <v>30133.675</v>
      </c>
      <c r="H18" s="181">
        <v>24365.747</v>
      </c>
      <c r="I18" s="181">
        <v>23318.658</v>
      </c>
      <c r="J18" s="182">
        <v>-4.2973810735209526</v>
      </c>
      <c r="K18" s="31"/>
      <c r="L18" s="190">
        <f t="shared" si="0"/>
        <v>1.3883710072902935</v>
      </c>
      <c r="M18" s="190">
        <f t="shared" si="0"/>
        <v>1.341987164023311</v>
      </c>
      <c r="N18" s="190">
        <f t="shared" si="0"/>
        <v>1.7780059293657933</v>
      </c>
      <c r="O18" s="193">
        <f t="shared" si="1"/>
        <v>32.49053173022067</v>
      </c>
    </row>
    <row r="19" spans="1:15" ht="12.75">
      <c r="A19" s="29" t="s">
        <v>31</v>
      </c>
      <c r="B19" s="181">
        <v>14835.635</v>
      </c>
      <c r="C19" s="181">
        <v>14350.723</v>
      </c>
      <c r="D19" s="181">
        <v>13283.721</v>
      </c>
      <c r="E19" s="182">
        <v>-7.435179398278407</v>
      </c>
      <c r="F19" s="183"/>
      <c r="G19" s="181">
        <v>19991.523</v>
      </c>
      <c r="H19" s="181">
        <v>19273.901</v>
      </c>
      <c r="I19" s="181">
        <v>29653.573</v>
      </c>
      <c r="J19" s="182">
        <v>53.85350894974502</v>
      </c>
      <c r="K19" s="31"/>
      <c r="L19" s="190">
        <f t="shared" si="0"/>
        <v>1.347534028708579</v>
      </c>
      <c r="M19" s="190">
        <f t="shared" si="0"/>
        <v>1.3430613217187735</v>
      </c>
      <c r="N19" s="190">
        <f t="shared" si="0"/>
        <v>2.2323242862447956</v>
      </c>
      <c r="O19" s="193">
        <f t="shared" si="1"/>
        <v>66.21164277056197</v>
      </c>
    </row>
    <row r="20" spans="1:15" ht="12.75">
      <c r="A20" s="29" t="s">
        <v>138</v>
      </c>
      <c r="B20" s="181">
        <v>2715.962</v>
      </c>
      <c r="C20" s="181">
        <v>2057.873</v>
      </c>
      <c r="D20" s="181">
        <v>1847.997</v>
      </c>
      <c r="E20" s="182">
        <v>-10.198685730363337</v>
      </c>
      <c r="F20" s="183"/>
      <c r="G20" s="181">
        <v>6048.541</v>
      </c>
      <c r="H20" s="181">
        <v>4286.059</v>
      </c>
      <c r="I20" s="181">
        <v>5530.671</v>
      </c>
      <c r="J20" s="182">
        <v>29.038610994389018</v>
      </c>
      <c r="K20" s="31"/>
      <c r="L20" s="190">
        <f t="shared" si="0"/>
        <v>2.2270344724999833</v>
      </c>
      <c r="M20" s="190">
        <f t="shared" si="0"/>
        <v>2.0827616670222118</v>
      </c>
      <c r="N20" s="190">
        <f t="shared" si="0"/>
        <v>2.9927921960912274</v>
      </c>
      <c r="O20" s="193">
        <f t="shared" si="1"/>
        <v>43.693454871872795</v>
      </c>
    </row>
    <row r="21" spans="1:15" ht="12.75">
      <c r="A21" s="29" t="s">
        <v>32</v>
      </c>
      <c r="B21" s="181">
        <f>B15-SUM(B16:B20)</f>
        <v>10825.204999999987</v>
      </c>
      <c r="C21" s="181">
        <f>C15-SUM(C16:C20)</f>
        <v>8705.197</v>
      </c>
      <c r="D21" s="181">
        <f>D15-SUM(D16:D20)</f>
        <v>11108.275999999983</v>
      </c>
      <c r="E21" s="182">
        <f>100*(D21/C21-1)</f>
        <v>27.605107615599998</v>
      </c>
      <c r="F21" s="183"/>
      <c r="G21" s="181">
        <f>G15-SUM(G16:G20)</f>
        <v>17394.459999999992</v>
      </c>
      <c r="H21" s="181">
        <f>H15-SUM(H16:H20)</f>
        <v>13415.676000000007</v>
      </c>
      <c r="I21" s="181">
        <f>I15-SUM(I16:I20)</f>
        <v>21361.562999999995</v>
      </c>
      <c r="J21" s="182">
        <v>243.26286913445074</v>
      </c>
      <c r="K21" s="31"/>
      <c r="L21" s="190">
        <f t="shared" si="0"/>
        <v>1.606848092022277</v>
      </c>
      <c r="M21" s="190">
        <f t="shared" si="0"/>
        <v>1.5411111316607777</v>
      </c>
      <c r="N21" s="190">
        <f t="shared" si="0"/>
        <v>1.9230313506794416</v>
      </c>
      <c r="O21" s="193">
        <f t="shared" si="1"/>
        <v>24.782133564053083</v>
      </c>
    </row>
    <row r="22" spans="1:15" ht="12.75">
      <c r="A22" s="29"/>
      <c r="B22" s="181"/>
      <c r="C22" s="181"/>
      <c r="D22" s="181"/>
      <c r="E22" s="182"/>
      <c r="F22" s="183"/>
      <c r="G22" s="181"/>
      <c r="H22" s="181"/>
      <c r="I22" s="181"/>
      <c r="J22" s="182"/>
      <c r="K22" s="31"/>
      <c r="L22" s="190"/>
      <c r="M22" s="190"/>
      <c r="N22" s="190"/>
      <c r="O22" s="193"/>
    </row>
    <row r="23" spans="1:15" ht="12.75">
      <c r="A23" s="42" t="s">
        <v>33</v>
      </c>
      <c r="B23" s="178">
        <v>78850.091</v>
      </c>
      <c r="C23" s="178">
        <v>55997.438</v>
      </c>
      <c r="D23" s="178">
        <v>68639.24399999999</v>
      </c>
      <c r="E23" s="179">
        <v>22.57568640908177</v>
      </c>
      <c r="F23" s="180"/>
      <c r="G23" s="178">
        <v>110953.22699999998</v>
      </c>
      <c r="H23" s="178">
        <v>79979.354</v>
      </c>
      <c r="I23" s="178">
        <v>109828.08400000002</v>
      </c>
      <c r="J23" s="179">
        <v>37.32054399939267</v>
      </c>
      <c r="K23" s="44"/>
      <c r="L23" s="196">
        <f t="shared" si="0"/>
        <v>1.4071413944214723</v>
      </c>
      <c r="M23" s="196">
        <f t="shared" si="0"/>
        <v>1.428268093265267</v>
      </c>
      <c r="N23" s="196">
        <f t="shared" si="0"/>
        <v>1.600077122061543</v>
      </c>
      <c r="O23" s="197">
        <f t="shared" si="1"/>
        <v>12.029186229560802</v>
      </c>
    </row>
    <row r="24" spans="1:15" ht="12.75">
      <c r="A24" s="29" t="s">
        <v>34</v>
      </c>
      <c r="B24" s="181">
        <v>2794.609</v>
      </c>
      <c r="C24" s="181">
        <v>2223.179</v>
      </c>
      <c r="D24" s="181">
        <v>1355.297</v>
      </c>
      <c r="E24" s="182">
        <v>-39.03788223980166</v>
      </c>
      <c r="F24" s="183"/>
      <c r="G24" s="181">
        <v>5186.227</v>
      </c>
      <c r="H24" s="181">
        <v>3731.857</v>
      </c>
      <c r="I24" s="181">
        <v>3277.768</v>
      </c>
      <c r="J24" s="182">
        <v>-12.167909970826855</v>
      </c>
      <c r="K24" s="31"/>
      <c r="L24" s="190">
        <f t="shared" si="0"/>
        <v>1.8557970005821924</v>
      </c>
      <c r="M24" s="190">
        <f t="shared" si="0"/>
        <v>1.6786129232059137</v>
      </c>
      <c r="N24" s="190">
        <f t="shared" si="0"/>
        <v>2.4184868704055273</v>
      </c>
      <c r="O24" s="193">
        <f t="shared" si="1"/>
        <v>44.07650727402711</v>
      </c>
    </row>
    <row r="25" spans="1:15" ht="12.75">
      <c r="A25" s="29" t="s">
        <v>14</v>
      </c>
      <c r="B25" s="181">
        <v>4499.683</v>
      </c>
      <c r="C25" s="181">
        <v>3254.533</v>
      </c>
      <c r="D25" s="181">
        <v>4275.851</v>
      </c>
      <c r="E25" s="182">
        <v>31.381399420439124</v>
      </c>
      <c r="F25" s="183"/>
      <c r="G25" s="181">
        <v>11909.625</v>
      </c>
      <c r="H25" s="181">
        <v>8426.747</v>
      </c>
      <c r="I25" s="181">
        <v>12291.631</v>
      </c>
      <c r="J25" s="182">
        <v>45.8644836495032</v>
      </c>
      <c r="K25" s="31"/>
      <c r="L25" s="190">
        <f t="shared" si="0"/>
        <v>2.6467697835603086</v>
      </c>
      <c r="M25" s="190">
        <f t="shared" si="0"/>
        <v>2.589233847068074</v>
      </c>
      <c r="N25" s="190">
        <f t="shared" si="0"/>
        <v>2.8746630787649057</v>
      </c>
      <c r="O25" s="193">
        <f t="shared" si="1"/>
        <v>11.023694596764145</v>
      </c>
    </row>
    <row r="26" spans="1:15" ht="12.75">
      <c r="A26" s="29" t="s">
        <v>25</v>
      </c>
      <c r="B26" s="181">
        <v>75.726</v>
      </c>
      <c r="C26" s="181">
        <v>75.726</v>
      </c>
      <c r="D26" s="181">
        <v>136.721</v>
      </c>
      <c r="E26" s="182">
        <v>80.5469719779204</v>
      </c>
      <c r="F26" s="183"/>
      <c r="G26" s="181">
        <v>94.961</v>
      </c>
      <c r="H26" s="181">
        <v>94.961</v>
      </c>
      <c r="I26" s="181">
        <v>182.659</v>
      </c>
      <c r="J26" s="182">
        <v>92.35159697138823</v>
      </c>
      <c r="K26" s="31"/>
      <c r="L26" s="190">
        <f t="shared" si="0"/>
        <v>1.2540078704804163</v>
      </c>
      <c r="M26" s="190">
        <f t="shared" si="0"/>
        <v>1.2540078704804163</v>
      </c>
      <c r="N26" s="190">
        <f t="shared" si="0"/>
        <v>1.3359981275736719</v>
      </c>
      <c r="O26" s="193">
        <f t="shared" si="1"/>
        <v>6.538256977752837</v>
      </c>
    </row>
    <row r="27" spans="1:15" ht="12.75">
      <c r="A27" s="29" t="s">
        <v>12</v>
      </c>
      <c r="B27" s="181">
        <v>60858.489</v>
      </c>
      <c r="C27" s="181">
        <v>42620.446</v>
      </c>
      <c r="D27" s="181">
        <v>52050.166</v>
      </c>
      <c r="E27" s="182">
        <v>22.12487405692562</v>
      </c>
      <c r="F27" s="183"/>
      <c r="G27" s="181">
        <v>70741.809</v>
      </c>
      <c r="H27" s="181">
        <v>50525.071</v>
      </c>
      <c r="I27" s="181">
        <v>68442.906</v>
      </c>
      <c r="J27" s="182">
        <v>35.463255459848824</v>
      </c>
      <c r="K27" s="31"/>
      <c r="L27" s="190">
        <f t="shared" si="0"/>
        <v>1.1623983796245745</v>
      </c>
      <c r="M27" s="190">
        <f t="shared" si="0"/>
        <v>1.1854655627019952</v>
      </c>
      <c r="N27" s="190">
        <f t="shared" si="0"/>
        <v>1.3149411665661164</v>
      </c>
      <c r="O27" s="193">
        <f t="shared" si="1"/>
        <v>10.921920293408725</v>
      </c>
    </row>
    <row r="28" spans="1:15" ht="12.75">
      <c r="A28" s="29" t="s">
        <v>35</v>
      </c>
      <c r="B28" s="181">
        <v>1986.655</v>
      </c>
      <c r="C28" s="181">
        <v>1674.403</v>
      </c>
      <c r="D28" s="181">
        <v>2583.855</v>
      </c>
      <c r="E28" s="182">
        <v>54.3150006300753</v>
      </c>
      <c r="F28" s="183"/>
      <c r="G28" s="181">
        <v>3966.892</v>
      </c>
      <c r="H28" s="181">
        <v>3289.668</v>
      </c>
      <c r="I28" s="181">
        <v>6961.213</v>
      </c>
      <c r="J28" s="182">
        <v>111.60837507006786</v>
      </c>
      <c r="K28" s="31"/>
      <c r="L28" s="190">
        <f t="shared" si="0"/>
        <v>1.996769444115863</v>
      </c>
      <c r="M28" s="190">
        <f t="shared" si="0"/>
        <v>1.9646811430700972</v>
      </c>
      <c r="N28" s="190">
        <f t="shared" si="0"/>
        <v>2.6941190585385013</v>
      </c>
      <c r="O28" s="193">
        <f t="shared" si="1"/>
        <v>37.12754703435247</v>
      </c>
    </row>
    <row r="29" spans="1:15" ht="25.5">
      <c r="A29" s="106" t="s">
        <v>36</v>
      </c>
      <c r="B29" s="181">
        <v>1188.543</v>
      </c>
      <c r="C29" s="181">
        <v>947.736</v>
      </c>
      <c r="D29" s="181">
        <v>975.632</v>
      </c>
      <c r="E29" s="182">
        <v>2.943435724716579</v>
      </c>
      <c r="F29" s="184"/>
      <c r="G29" s="181">
        <v>8721.556</v>
      </c>
      <c r="H29" s="181">
        <v>6784.13</v>
      </c>
      <c r="I29" s="181">
        <v>7464.187</v>
      </c>
      <c r="J29" s="182">
        <v>10.024233026194949</v>
      </c>
      <c r="K29" s="107"/>
      <c r="L29" s="194">
        <f t="shared" si="0"/>
        <v>7.338023108966189</v>
      </c>
      <c r="M29" s="194">
        <f t="shared" si="0"/>
        <v>7.158248710611394</v>
      </c>
      <c r="N29" s="194">
        <f t="shared" si="0"/>
        <v>7.650617240926907</v>
      </c>
      <c r="O29" s="195">
        <f t="shared" si="1"/>
        <v>6.878337847993821</v>
      </c>
    </row>
    <row r="30" spans="1:15" ht="12.75">
      <c r="A30" s="29" t="s">
        <v>140</v>
      </c>
      <c r="B30" s="181">
        <v>7059.839</v>
      </c>
      <c r="C30" s="181">
        <v>4974.759</v>
      </c>
      <c r="D30" s="181">
        <v>6900.398</v>
      </c>
      <c r="E30" s="182">
        <v>38.70818666793707</v>
      </c>
      <c r="F30" s="183"/>
      <c r="G30" s="181">
        <v>9542.356</v>
      </c>
      <c r="H30" s="181">
        <v>6721.378</v>
      </c>
      <c r="I30" s="181">
        <v>10376.961</v>
      </c>
      <c r="J30" s="182">
        <v>54.38740389247562</v>
      </c>
      <c r="K30" s="31"/>
      <c r="L30" s="190">
        <f t="shared" si="0"/>
        <v>1.3516393220865235</v>
      </c>
      <c r="M30" s="190">
        <f t="shared" si="0"/>
        <v>1.3510962038563072</v>
      </c>
      <c r="N30" s="190">
        <f t="shared" si="0"/>
        <v>1.5038206491857424</v>
      </c>
      <c r="O30" s="193">
        <f t="shared" si="1"/>
        <v>11.303743204483006</v>
      </c>
    </row>
    <row r="31" spans="1:15" ht="12.75">
      <c r="A31" s="29" t="s">
        <v>37</v>
      </c>
      <c r="B31" s="181">
        <v>198.6</v>
      </c>
      <c r="C31" s="181">
        <v>119.082</v>
      </c>
      <c r="D31" s="181">
        <v>144.011</v>
      </c>
      <c r="E31" s="182">
        <v>20.93431417006768</v>
      </c>
      <c r="F31" s="183"/>
      <c r="G31" s="181">
        <v>227.991</v>
      </c>
      <c r="H31" s="181">
        <v>145.152</v>
      </c>
      <c r="I31" s="181">
        <v>220.087</v>
      </c>
      <c r="J31" s="182">
        <v>51.625192901234584</v>
      </c>
      <c r="K31" s="31"/>
      <c r="L31" s="190">
        <f t="shared" si="0"/>
        <v>1.1479909365558914</v>
      </c>
      <c r="M31" s="190">
        <f t="shared" si="0"/>
        <v>1.218924774525117</v>
      </c>
      <c r="N31" s="190">
        <f t="shared" si="0"/>
        <v>1.5282652019637388</v>
      </c>
      <c r="O31" s="193">
        <f t="shared" si="1"/>
        <v>25.37813931619679</v>
      </c>
    </row>
    <row r="32" spans="1:15" ht="12.75">
      <c r="A32" s="29" t="s">
        <v>38</v>
      </c>
      <c r="B32" s="181">
        <v>187.947</v>
      </c>
      <c r="C32" s="181">
        <v>107.574</v>
      </c>
      <c r="D32" s="181">
        <v>217.313</v>
      </c>
      <c r="E32" s="182">
        <v>102.01256809266178</v>
      </c>
      <c r="F32" s="183"/>
      <c r="G32" s="181">
        <v>561.81</v>
      </c>
      <c r="H32" s="181">
        <v>260.39</v>
      </c>
      <c r="I32" s="181">
        <v>610.672</v>
      </c>
      <c r="J32" s="182">
        <v>134.52206305925728</v>
      </c>
      <c r="K32" s="31"/>
      <c r="L32" s="190">
        <f t="shared" si="0"/>
        <v>2.989193762071222</v>
      </c>
      <c r="M32" s="190">
        <f t="shared" si="0"/>
        <v>2.420566307843903</v>
      </c>
      <c r="N32" s="190">
        <f t="shared" si="0"/>
        <v>2.810103399244408</v>
      </c>
      <c r="O32" s="193">
        <f t="shared" si="1"/>
        <v>16.09280812255384</v>
      </c>
    </row>
    <row r="33" spans="1:15" ht="12.75">
      <c r="A33" s="29"/>
      <c r="B33" s="181"/>
      <c r="C33" s="181"/>
      <c r="D33" s="181"/>
      <c r="E33" s="182"/>
      <c r="F33" s="183"/>
      <c r="G33" s="181"/>
      <c r="H33" s="181"/>
      <c r="I33" s="181"/>
      <c r="J33" s="182"/>
      <c r="K33" s="31"/>
      <c r="L33" s="190"/>
      <c r="M33" s="190"/>
      <c r="N33" s="190"/>
      <c r="O33" s="193"/>
    </row>
    <row r="34" spans="1:15" ht="12.75">
      <c r="A34" s="42" t="s">
        <v>39</v>
      </c>
      <c r="B34" s="178">
        <v>143836.073</v>
      </c>
      <c r="C34" s="178">
        <v>101760.38100000001</v>
      </c>
      <c r="D34" s="178">
        <v>96495.892</v>
      </c>
      <c r="E34" s="179">
        <v>-5.17341714748494</v>
      </c>
      <c r="F34" s="180"/>
      <c r="G34" s="178">
        <v>327722.655</v>
      </c>
      <c r="H34" s="178">
        <v>228807.94199999998</v>
      </c>
      <c r="I34" s="178">
        <v>235989.285</v>
      </c>
      <c r="J34" s="179">
        <v>3.1385899183516983</v>
      </c>
      <c r="K34" s="44"/>
      <c r="L34" s="196">
        <f aca="true" t="shared" si="2" ref="L34:N51">G34/B34</f>
        <v>2.2784455120656695</v>
      </c>
      <c r="M34" s="196">
        <f t="shared" si="2"/>
        <v>2.2484973007323936</v>
      </c>
      <c r="N34" s="196">
        <f t="shared" si="2"/>
        <v>2.445588927246768</v>
      </c>
      <c r="O34" s="197">
        <f t="shared" si="1"/>
        <v>8.765482015485484</v>
      </c>
    </row>
    <row r="35" spans="1:15" ht="12.75">
      <c r="A35" s="29" t="s">
        <v>40</v>
      </c>
      <c r="B35" s="181">
        <v>67172.131</v>
      </c>
      <c r="C35" s="181">
        <v>47609.455</v>
      </c>
      <c r="D35" s="181">
        <v>40391.829</v>
      </c>
      <c r="E35" s="182">
        <v>-15.160068520003023</v>
      </c>
      <c r="F35" s="183"/>
      <c r="G35" s="181">
        <v>125521.649</v>
      </c>
      <c r="H35" s="181">
        <v>87604.876</v>
      </c>
      <c r="I35" s="181">
        <v>77453.253</v>
      </c>
      <c r="J35" s="182">
        <v>-11.587965720081613</v>
      </c>
      <c r="K35" s="31"/>
      <c r="L35" s="190">
        <f t="shared" si="2"/>
        <v>1.8686566457151703</v>
      </c>
      <c r="M35" s="190">
        <f t="shared" si="2"/>
        <v>1.8400730695194893</v>
      </c>
      <c r="N35" s="190">
        <f t="shared" si="2"/>
        <v>1.9175475564624718</v>
      </c>
      <c r="O35" s="193">
        <f t="shared" si="1"/>
        <v>4.2104027403223645</v>
      </c>
    </row>
    <row r="36" spans="1:15" ht="12.75">
      <c r="A36" s="29" t="s">
        <v>6</v>
      </c>
      <c r="B36" s="181">
        <v>6423.93</v>
      </c>
      <c r="C36" s="181">
        <v>4691.455</v>
      </c>
      <c r="D36" s="181">
        <v>3952.217</v>
      </c>
      <c r="E36" s="182">
        <v>-15.757115862776033</v>
      </c>
      <c r="F36" s="183"/>
      <c r="G36" s="181">
        <v>32381.045</v>
      </c>
      <c r="H36" s="181">
        <v>23598.884</v>
      </c>
      <c r="I36" s="181">
        <v>23177.028</v>
      </c>
      <c r="J36" s="182">
        <v>-1.7876099564708312</v>
      </c>
      <c r="K36" s="31"/>
      <c r="L36" s="190">
        <f t="shared" si="2"/>
        <v>5.040690823218808</v>
      </c>
      <c r="M36" s="190">
        <f t="shared" si="2"/>
        <v>5.030184452371386</v>
      </c>
      <c r="N36" s="190">
        <f t="shared" si="2"/>
        <v>5.864310588209098</v>
      </c>
      <c r="O36" s="193">
        <f t="shared" si="1"/>
        <v>16.582416484637637</v>
      </c>
    </row>
    <row r="37" spans="1:15" ht="12.75">
      <c r="A37" s="29" t="s">
        <v>41</v>
      </c>
      <c r="B37" s="181">
        <v>6339</v>
      </c>
      <c r="C37" s="181">
        <v>4436.674</v>
      </c>
      <c r="D37" s="181">
        <v>4932.883</v>
      </c>
      <c r="E37" s="182">
        <v>11.184256494842757</v>
      </c>
      <c r="F37" s="183"/>
      <c r="G37" s="181">
        <v>24714.183</v>
      </c>
      <c r="H37" s="181">
        <v>17507.306</v>
      </c>
      <c r="I37" s="181">
        <v>20135.697</v>
      </c>
      <c r="J37" s="182">
        <v>15.013109384162249</v>
      </c>
      <c r="K37" s="31"/>
      <c r="L37" s="190">
        <f t="shared" si="2"/>
        <v>3.898751064836725</v>
      </c>
      <c r="M37" s="190">
        <f t="shared" si="2"/>
        <v>3.9460429141289173</v>
      </c>
      <c r="N37" s="190">
        <f t="shared" si="2"/>
        <v>4.081932816975388</v>
      </c>
      <c r="O37" s="193">
        <f t="shared" si="1"/>
        <v>3.4437005831820278</v>
      </c>
    </row>
    <row r="38" spans="1:15" ht="12.75">
      <c r="A38" s="29" t="s">
        <v>42</v>
      </c>
      <c r="B38" s="181">
        <v>63544.597</v>
      </c>
      <c r="C38" s="181">
        <v>44742.833</v>
      </c>
      <c r="D38" s="181">
        <v>46812.503</v>
      </c>
      <c r="E38" s="182">
        <v>4.625701729704957</v>
      </c>
      <c r="F38" s="183"/>
      <c r="G38" s="181">
        <v>141181.922</v>
      </c>
      <c r="H38" s="181">
        <v>97097.973</v>
      </c>
      <c r="I38" s="181">
        <v>110380.223</v>
      </c>
      <c r="J38" s="182">
        <v>13.679224796999634</v>
      </c>
      <c r="K38" s="31"/>
      <c r="L38" s="190">
        <f t="shared" si="2"/>
        <v>2.221776967127512</v>
      </c>
      <c r="M38" s="190">
        <f t="shared" si="2"/>
        <v>2.170134667154402</v>
      </c>
      <c r="N38" s="190">
        <f t="shared" si="2"/>
        <v>2.35792183554039</v>
      </c>
      <c r="O38" s="193">
        <f t="shared" si="1"/>
        <v>8.653249553043851</v>
      </c>
    </row>
    <row r="39" spans="1:15" ht="12.75">
      <c r="A39" s="29" t="s">
        <v>43</v>
      </c>
      <c r="B39" s="181">
        <v>356.415</v>
      </c>
      <c r="C39" s="181">
        <v>279.964</v>
      </c>
      <c r="D39" s="181">
        <v>406.46</v>
      </c>
      <c r="E39" s="182">
        <v>45.18295209384061</v>
      </c>
      <c r="F39" s="183"/>
      <c r="G39" s="181">
        <v>3923.856</v>
      </c>
      <c r="H39" s="181">
        <v>2998.903</v>
      </c>
      <c r="I39" s="181">
        <v>4843.084</v>
      </c>
      <c r="J39" s="182">
        <v>61.49518673995124</v>
      </c>
      <c r="K39" s="31"/>
      <c r="L39" s="190">
        <f t="shared" si="2"/>
        <v>11.009233618113715</v>
      </c>
      <c r="M39" s="190">
        <f t="shared" si="2"/>
        <v>10.711745081510479</v>
      </c>
      <c r="N39" s="190">
        <f t="shared" si="2"/>
        <v>11.915278256162969</v>
      </c>
      <c r="O39" s="193">
        <f t="shared" si="1"/>
        <v>11.235640556177033</v>
      </c>
    </row>
    <row r="40" spans="1:15" ht="12.75">
      <c r="A40" s="29"/>
      <c r="B40" s="181"/>
      <c r="C40" s="181"/>
      <c r="D40" s="181"/>
      <c r="E40" s="182"/>
      <c r="F40" s="183"/>
      <c r="G40" s="181"/>
      <c r="H40" s="181"/>
      <c r="I40" s="181"/>
      <c r="J40" s="182"/>
      <c r="K40" s="31"/>
      <c r="L40" s="190"/>
      <c r="M40" s="190"/>
      <c r="N40" s="190"/>
      <c r="O40" s="193"/>
    </row>
    <row r="41" spans="1:15" ht="12.75">
      <c r="A41" s="42" t="s">
        <v>139</v>
      </c>
      <c r="B41" s="178">
        <v>3357.284</v>
      </c>
      <c r="C41" s="178">
        <v>2289.4629999999997</v>
      </c>
      <c r="D41" s="178">
        <v>4930.343999999999</v>
      </c>
      <c r="E41" s="179">
        <v>115.3493635843864</v>
      </c>
      <c r="F41" s="180"/>
      <c r="G41" s="178">
        <v>17231.612</v>
      </c>
      <c r="H41" s="178">
        <v>12231.473</v>
      </c>
      <c r="I41" s="178">
        <v>20910.033</v>
      </c>
      <c r="J41" s="179">
        <v>70.95269719354326</v>
      </c>
      <c r="K41" s="44"/>
      <c r="L41" s="196">
        <f t="shared" si="2"/>
        <v>5.132604807934032</v>
      </c>
      <c r="M41" s="196">
        <f t="shared" si="2"/>
        <v>5.342507391471275</v>
      </c>
      <c r="N41" s="196">
        <f t="shared" si="2"/>
        <v>4.241090074039459</v>
      </c>
      <c r="O41" s="197">
        <f t="shared" si="1"/>
        <v>-20.616112187137222</v>
      </c>
    </row>
    <row r="42" spans="1:15" ht="12.75">
      <c r="A42" s="29" t="s">
        <v>302</v>
      </c>
      <c r="B42" s="181">
        <v>3022.389</v>
      </c>
      <c r="C42" s="181">
        <v>2030.173</v>
      </c>
      <c r="D42" s="181">
        <v>4706.651</v>
      </c>
      <c r="E42" s="182">
        <v>131.83497169945616</v>
      </c>
      <c r="F42" s="183"/>
      <c r="G42" s="181">
        <v>12173.004</v>
      </c>
      <c r="H42" s="181">
        <v>8419.123</v>
      </c>
      <c r="I42" s="181">
        <v>17387.765</v>
      </c>
      <c r="J42" s="182">
        <v>106.52703375399076</v>
      </c>
      <c r="K42" s="31"/>
      <c r="L42" s="190">
        <f t="shared" si="2"/>
        <v>4.027609946965795</v>
      </c>
      <c r="M42" s="190">
        <f t="shared" si="2"/>
        <v>4.146997817427382</v>
      </c>
      <c r="N42" s="190">
        <f t="shared" si="2"/>
        <v>3.6942966453216948</v>
      </c>
      <c r="O42" s="193">
        <f t="shared" si="1"/>
        <v>-10.916359063495314</v>
      </c>
    </row>
    <row r="43" spans="1:15" ht="12.75">
      <c r="A43" s="29" t="s">
        <v>44</v>
      </c>
      <c r="B43" s="181">
        <v>321.579</v>
      </c>
      <c r="C43" s="181">
        <v>246.817</v>
      </c>
      <c r="D43" s="181">
        <v>201.016</v>
      </c>
      <c r="E43" s="182">
        <v>-18.556663438904124</v>
      </c>
      <c r="F43" s="183"/>
      <c r="G43" s="181">
        <v>4988.14</v>
      </c>
      <c r="H43" s="181">
        <v>3758.486</v>
      </c>
      <c r="I43" s="181">
        <v>3354.269</v>
      </c>
      <c r="J43" s="182">
        <v>-10.754782643862455</v>
      </c>
      <c r="K43" s="31"/>
      <c r="L43" s="190">
        <f t="shared" si="2"/>
        <v>15.51139844330631</v>
      </c>
      <c r="M43" s="190">
        <f t="shared" si="2"/>
        <v>15.227824663617174</v>
      </c>
      <c r="N43" s="190">
        <f t="shared" si="2"/>
        <v>16.68657718788554</v>
      </c>
      <c r="O43" s="193">
        <f t="shared" si="1"/>
        <v>9.579520098846858</v>
      </c>
    </row>
    <row r="44" spans="1:15" ht="12.75">
      <c r="A44" s="29" t="s">
        <v>16</v>
      </c>
      <c r="B44" s="181">
        <v>13.316</v>
      </c>
      <c r="C44" s="181">
        <v>12.473</v>
      </c>
      <c r="D44" s="181">
        <v>22.677</v>
      </c>
      <c r="E44" s="182">
        <v>81.80870680670247</v>
      </c>
      <c r="F44" s="183"/>
      <c r="G44" s="181">
        <v>70.468</v>
      </c>
      <c r="H44" s="181">
        <v>53.864</v>
      </c>
      <c r="I44" s="181">
        <v>167.999</v>
      </c>
      <c r="J44" s="182">
        <v>211.8947720184168</v>
      </c>
      <c r="K44" s="31"/>
      <c r="L44" s="190">
        <f t="shared" si="2"/>
        <v>5.291979573445479</v>
      </c>
      <c r="M44" s="190">
        <f t="shared" si="2"/>
        <v>4.318447847350276</v>
      </c>
      <c r="N44" s="190">
        <f t="shared" si="2"/>
        <v>7.4083432552806805</v>
      </c>
      <c r="O44" s="193">
        <f t="shared" si="1"/>
        <v>71.55106457581304</v>
      </c>
    </row>
    <row r="45" spans="1:15" ht="12.75">
      <c r="A45" s="29"/>
      <c r="B45" s="181"/>
      <c r="C45" s="181"/>
      <c r="D45" s="181"/>
      <c r="E45" s="182"/>
      <c r="F45" s="183"/>
      <c r="G45" s="181"/>
      <c r="H45" s="181"/>
      <c r="I45" s="181"/>
      <c r="J45" s="182"/>
      <c r="K45" s="31"/>
      <c r="L45" s="190"/>
      <c r="M45" s="190"/>
      <c r="N45" s="190"/>
      <c r="O45" s="193"/>
    </row>
    <row r="46" spans="1:15" ht="12.75">
      <c r="A46" s="42" t="s">
        <v>45</v>
      </c>
      <c r="B46" s="178">
        <v>74803.16399999999</v>
      </c>
      <c r="C46" s="178">
        <v>52215.634000000005</v>
      </c>
      <c r="D46" s="178">
        <v>70532.766</v>
      </c>
      <c r="E46" s="179">
        <v>35.07978472501165</v>
      </c>
      <c r="F46" s="180"/>
      <c r="G46" s="178">
        <v>111578.418</v>
      </c>
      <c r="H46" s="178">
        <v>74366.85800000001</v>
      </c>
      <c r="I46" s="178">
        <v>140575.90699999998</v>
      </c>
      <c r="J46" s="179">
        <v>89.03031643477524</v>
      </c>
      <c r="K46" s="44"/>
      <c r="L46" s="196">
        <f t="shared" si="2"/>
        <v>1.491626985190092</v>
      </c>
      <c r="M46" s="196">
        <f t="shared" si="2"/>
        <v>1.4242258937237073</v>
      </c>
      <c r="N46" s="196">
        <f t="shared" si="2"/>
        <v>1.99305819085558</v>
      </c>
      <c r="O46" s="197">
        <f t="shared" si="1"/>
        <v>39.93975250966918</v>
      </c>
    </row>
    <row r="47" spans="1:15" ht="12.75">
      <c r="A47" s="29" t="s">
        <v>6</v>
      </c>
      <c r="B47" s="181">
        <v>37732.325</v>
      </c>
      <c r="C47" s="181">
        <v>26481.06</v>
      </c>
      <c r="D47" s="181">
        <v>48628.226</v>
      </c>
      <c r="E47" s="182">
        <v>83.63398595071345</v>
      </c>
      <c r="F47" s="183"/>
      <c r="G47" s="181">
        <v>39846.543</v>
      </c>
      <c r="H47" s="181">
        <v>26856.525</v>
      </c>
      <c r="I47" s="181">
        <v>88659.373</v>
      </c>
      <c r="J47" s="182">
        <v>230.12228127056648</v>
      </c>
      <c r="K47" s="31"/>
      <c r="L47" s="190">
        <f t="shared" si="2"/>
        <v>1.0560320096893048</v>
      </c>
      <c r="M47" s="190">
        <f t="shared" si="2"/>
        <v>1.0141786242695723</v>
      </c>
      <c r="N47" s="190">
        <f t="shared" si="2"/>
        <v>1.8232080479349586</v>
      </c>
      <c r="O47" s="193">
        <f t="shared" si="1"/>
        <v>79.77188675693715</v>
      </c>
    </row>
    <row r="48" spans="1:15" ht="12.75">
      <c r="A48" s="29" t="s">
        <v>303</v>
      </c>
      <c r="B48" s="181">
        <v>36919.556</v>
      </c>
      <c r="C48" s="181">
        <v>25600.988</v>
      </c>
      <c r="D48" s="181">
        <v>21767.7</v>
      </c>
      <c r="E48" s="182">
        <v>-14.973203377932137</v>
      </c>
      <c r="F48" s="183"/>
      <c r="G48" s="181">
        <v>71484.12</v>
      </c>
      <c r="H48" s="181">
        <v>47283.301</v>
      </c>
      <c r="I48" s="181">
        <v>51643.78</v>
      </c>
      <c r="J48" s="182">
        <v>9.22202745531662</v>
      </c>
      <c r="K48" s="31"/>
      <c r="L48" s="190">
        <f t="shared" si="2"/>
        <v>1.9362128840336</v>
      </c>
      <c r="M48" s="190">
        <f t="shared" si="2"/>
        <v>1.8469326652549503</v>
      </c>
      <c r="N48" s="190">
        <f t="shared" si="2"/>
        <v>2.3724959458279926</v>
      </c>
      <c r="O48" s="193">
        <f t="shared" si="1"/>
        <v>28.456006570250015</v>
      </c>
    </row>
    <row r="49" spans="1:15" ht="12.75">
      <c r="A49" s="29" t="s">
        <v>16</v>
      </c>
      <c r="B49" s="181">
        <v>151.283</v>
      </c>
      <c r="C49" s="181">
        <v>133.586</v>
      </c>
      <c r="D49" s="181">
        <v>136.84</v>
      </c>
      <c r="E49" s="182">
        <v>2.4358839998203337</v>
      </c>
      <c r="F49" s="183"/>
      <c r="G49" s="181">
        <v>247.755</v>
      </c>
      <c r="H49" s="181">
        <v>227.032</v>
      </c>
      <c r="I49" s="181">
        <v>272.754</v>
      </c>
      <c r="J49" s="182">
        <v>20.139011240706168</v>
      </c>
      <c r="K49" s="31"/>
      <c r="L49" s="190">
        <f t="shared" si="2"/>
        <v>1.6376922720993106</v>
      </c>
      <c r="M49" s="190">
        <f t="shared" si="2"/>
        <v>1.6995194107166918</v>
      </c>
      <c r="N49" s="190">
        <f t="shared" si="2"/>
        <v>1.9932329728149665</v>
      </c>
      <c r="O49" s="193">
        <f t="shared" si="1"/>
        <v>17.2821540163766</v>
      </c>
    </row>
    <row r="50" spans="1:15" ht="12.75">
      <c r="A50" s="29"/>
      <c r="B50" s="181"/>
      <c r="C50" s="181"/>
      <c r="D50" s="181"/>
      <c r="E50" s="182"/>
      <c r="F50" s="183"/>
      <c r="G50" s="181"/>
      <c r="H50" s="181"/>
      <c r="I50" s="181"/>
      <c r="J50" s="182"/>
      <c r="K50" s="31"/>
      <c r="L50" s="190"/>
      <c r="M50" s="190"/>
      <c r="N50" s="190"/>
      <c r="O50" s="193"/>
    </row>
    <row r="51" spans="1:15" ht="12.75">
      <c r="A51" s="67" t="s">
        <v>46</v>
      </c>
      <c r="B51" s="185">
        <v>4476.769</v>
      </c>
      <c r="C51" s="185">
        <v>3609.258</v>
      </c>
      <c r="D51" s="185">
        <v>3492.842</v>
      </c>
      <c r="E51" s="186">
        <v>-3.2254829108919267</v>
      </c>
      <c r="F51" s="187"/>
      <c r="G51" s="185">
        <v>11395.208</v>
      </c>
      <c r="H51" s="185">
        <v>8756.371</v>
      </c>
      <c r="I51" s="185">
        <v>10004.434</v>
      </c>
      <c r="J51" s="186">
        <v>14.253199184913484</v>
      </c>
      <c r="K51" s="68"/>
      <c r="L51" s="199">
        <f t="shared" si="2"/>
        <v>2.5454089768759567</v>
      </c>
      <c r="M51" s="199">
        <f t="shared" si="2"/>
        <v>2.4260861927853314</v>
      </c>
      <c r="N51" s="199">
        <f t="shared" si="2"/>
        <v>2.8642675506077855</v>
      </c>
      <c r="O51" s="198">
        <f t="shared" si="1"/>
        <v>18.061244449002388</v>
      </c>
    </row>
    <row r="52" spans="1:15" ht="12.75">
      <c r="A52" s="29" t="s">
        <v>197</v>
      </c>
      <c r="B52" s="29"/>
      <c r="C52" s="29"/>
      <c r="D52" s="29"/>
      <c r="E52" s="29"/>
      <c r="F52" s="29"/>
      <c r="G52" s="29"/>
      <c r="H52" s="29"/>
      <c r="I52" s="29"/>
      <c r="J52" s="29"/>
      <c r="K52" s="29"/>
      <c r="L52" s="66"/>
      <c r="M52" s="66"/>
      <c r="N52" s="66"/>
      <c r="O52" s="6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row r="57" spans="1:15" ht="12.75">
      <c r="A57" s="36"/>
      <c r="B57" s="36"/>
      <c r="C57" s="36"/>
      <c r="D57" s="36"/>
      <c r="E57" s="36"/>
      <c r="F57" s="36"/>
      <c r="G57" s="36"/>
      <c r="H57" s="36"/>
      <c r="I57" s="36"/>
      <c r="J57" s="36"/>
      <c r="K57" s="36"/>
      <c r="L57" s="36"/>
      <c r="M57" s="36"/>
      <c r="N57" s="36"/>
      <c r="O57" s="36"/>
    </row>
    <row r="61" ht="12.75">
      <c r="A61" s="6"/>
    </row>
  </sheetData>
  <sheetProtection/>
  <mergeCells count="12">
    <mergeCell ref="A2:O2"/>
    <mergeCell ref="A1:O1"/>
    <mergeCell ref="B5:B6"/>
    <mergeCell ref="G5:G6"/>
    <mergeCell ref="L5:L6"/>
    <mergeCell ref="M5:O5"/>
    <mergeCell ref="C5:E5"/>
    <mergeCell ref="H5:J5"/>
    <mergeCell ref="B4:E4"/>
    <mergeCell ref="G4:J4"/>
    <mergeCell ref="L4:O4"/>
    <mergeCell ref="A4:A6"/>
  </mergeCells>
  <printOptions/>
  <pageMargins left="1.2598425196850394" right="0.7086614173228347" top="0.7480314960629921" bottom="0.7480314960629921" header="0.31496062992125984" footer="0.31496062992125984"/>
  <pageSetup horizontalDpi="600" verticalDpi="600" orientation="landscape" scale="71" r:id="rId1"/>
  <headerFooter>
    <oddFooter>&amp;C&amp;"Arial,Normal"&amp;10 6</oddFooter>
  </headerFooter>
</worksheet>
</file>

<file path=xl/worksheets/sheet6.xml><?xml version="1.0" encoding="utf-8"?>
<worksheet xmlns="http://schemas.openxmlformats.org/spreadsheetml/2006/main" xmlns:r="http://schemas.openxmlformats.org/officeDocument/2006/relationships">
  <sheetPr>
    <tabColor rgb="FFFFFF00"/>
  </sheetPr>
  <dimension ref="A1:I30"/>
  <sheetViews>
    <sheetView zoomScalePageLayoutView="0" workbookViewId="0" topLeftCell="A25">
      <selection activeCell="K30" sqref="K30"/>
    </sheetView>
  </sheetViews>
  <sheetFormatPr defaultColWidth="11.421875" defaultRowHeight="15"/>
  <sheetData>
    <row r="1" spans="1:9" ht="15">
      <c r="A1" s="73"/>
      <c r="B1" s="73"/>
      <c r="C1" s="73"/>
      <c r="D1" s="73"/>
      <c r="E1" s="73"/>
      <c r="F1" s="73"/>
      <c r="G1" s="73"/>
      <c r="H1" s="73"/>
      <c r="I1" s="73"/>
    </row>
    <row r="2" spans="1:9" ht="15">
      <c r="A2" s="73"/>
      <c r="B2" s="73"/>
      <c r="C2" s="73"/>
      <c r="D2" s="73"/>
      <c r="E2" s="73"/>
      <c r="F2" s="73"/>
      <c r="G2" s="73"/>
      <c r="H2" s="73"/>
      <c r="I2" s="73"/>
    </row>
    <row r="3" spans="1:9" ht="15">
      <c r="A3" s="73"/>
      <c r="B3" s="73"/>
      <c r="C3" s="73"/>
      <c r="D3" s="73"/>
      <c r="E3" s="73"/>
      <c r="F3" s="73"/>
      <c r="G3" s="73"/>
      <c r="H3" s="73"/>
      <c r="I3" s="73"/>
    </row>
    <row r="4" spans="1:9" ht="15">
      <c r="A4" s="73"/>
      <c r="B4" s="73"/>
      <c r="C4" s="73"/>
      <c r="D4" s="73"/>
      <c r="E4" s="73"/>
      <c r="F4" s="73"/>
      <c r="G4" s="73"/>
      <c r="H4" s="73"/>
      <c r="I4" s="73"/>
    </row>
    <row r="5" spans="1:9" ht="15">
      <c r="A5" s="73"/>
      <c r="B5" s="73"/>
      <c r="C5" s="73"/>
      <c r="D5" s="73"/>
      <c r="E5" s="73"/>
      <c r="F5" s="73"/>
      <c r="G5" s="73"/>
      <c r="H5" s="73"/>
      <c r="I5" s="73"/>
    </row>
    <row r="6" spans="1:9" ht="15">
      <c r="A6" s="73"/>
      <c r="B6" s="73"/>
      <c r="C6" s="73"/>
      <c r="D6" s="73"/>
      <c r="E6" s="73"/>
      <c r="F6" s="73"/>
      <c r="G6" s="73"/>
      <c r="H6" s="73"/>
      <c r="I6" s="73"/>
    </row>
    <row r="7" spans="1:9" ht="15">
      <c r="A7" s="73"/>
      <c r="B7" s="73"/>
      <c r="C7" s="73"/>
      <c r="D7" s="73"/>
      <c r="E7" s="73"/>
      <c r="F7" s="73"/>
      <c r="G7" s="73"/>
      <c r="H7" s="73"/>
      <c r="I7" s="73"/>
    </row>
    <row r="8" spans="1:9" ht="15">
      <c r="A8" s="73"/>
      <c r="B8" s="73"/>
      <c r="C8" s="73"/>
      <c r="D8" s="73"/>
      <c r="E8" s="73"/>
      <c r="F8" s="73"/>
      <c r="G8" s="73"/>
      <c r="H8" s="73"/>
      <c r="I8" s="73"/>
    </row>
    <row r="9" spans="1:9" ht="15">
      <c r="A9" s="73"/>
      <c r="B9" s="73"/>
      <c r="C9" s="73"/>
      <c r="D9" s="73"/>
      <c r="E9" s="73"/>
      <c r="F9" s="73"/>
      <c r="G9" s="73"/>
      <c r="H9" s="73"/>
      <c r="I9" s="73"/>
    </row>
    <row r="10" spans="1:9" ht="15">
      <c r="A10" s="73"/>
      <c r="B10" s="73"/>
      <c r="C10" s="73"/>
      <c r="D10" s="73"/>
      <c r="E10" s="73"/>
      <c r="F10" s="73"/>
      <c r="G10" s="73"/>
      <c r="H10" s="73"/>
      <c r="I10" s="73"/>
    </row>
    <row r="11" spans="1:9" ht="15">
      <c r="A11" s="73"/>
      <c r="B11" s="73"/>
      <c r="C11" s="73"/>
      <c r="D11" s="73"/>
      <c r="E11" s="73"/>
      <c r="F11" s="73"/>
      <c r="G11" s="73"/>
      <c r="H11" s="73"/>
      <c r="I11" s="73"/>
    </row>
    <row r="12" spans="1:9" ht="15">
      <c r="A12" s="73"/>
      <c r="B12" s="73"/>
      <c r="C12" s="73"/>
      <c r="D12" s="73"/>
      <c r="E12" s="73"/>
      <c r="F12" s="73"/>
      <c r="G12" s="73"/>
      <c r="H12" s="73"/>
      <c r="I12" s="73"/>
    </row>
    <row r="13" spans="1:9" ht="15">
      <c r="A13" s="73"/>
      <c r="B13" s="73"/>
      <c r="C13" s="73"/>
      <c r="D13" s="73"/>
      <c r="E13" s="73"/>
      <c r="F13" s="73"/>
      <c r="G13" s="73"/>
      <c r="H13" s="73"/>
      <c r="I13" s="73"/>
    </row>
    <row r="14" spans="1:9" ht="15">
      <c r="A14" s="73"/>
      <c r="B14" s="73"/>
      <c r="C14" s="73"/>
      <c r="D14" s="73"/>
      <c r="E14" s="73"/>
      <c r="F14" s="73"/>
      <c r="G14" s="73"/>
      <c r="H14" s="73"/>
      <c r="I14" s="73"/>
    </row>
    <row r="15" spans="1:9" ht="15">
      <c r="A15" s="73"/>
      <c r="B15" s="73"/>
      <c r="C15" s="73"/>
      <c r="D15" s="73"/>
      <c r="E15" s="73"/>
      <c r="F15" s="73"/>
      <c r="G15" s="73"/>
      <c r="H15" s="73"/>
      <c r="I15" s="73"/>
    </row>
    <row r="16" spans="1:9" ht="15">
      <c r="A16" s="73"/>
      <c r="B16" s="73"/>
      <c r="C16" s="73"/>
      <c r="D16" s="73"/>
      <c r="E16" s="73"/>
      <c r="F16" s="73"/>
      <c r="G16" s="73"/>
      <c r="H16" s="73"/>
      <c r="I16" s="73"/>
    </row>
    <row r="17" spans="1:9" ht="15">
      <c r="A17" s="73"/>
      <c r="B17" s="73"/>
      <c r="C17" s="73"/>
      <c r="D17" s="73"/>
      <c r="E17" s="73"/>
      <c r="F17" s="73"/>
      <c r="G17" s="73"/>
      <c r="H17" s="73"/>
      <c r="I17" s="73"/>
    </row>
    <row r="18" spans="1:9" ht="15">
      <c r="A18" s="73"/>
      <c r="B18" s="73"/>
      <c r="C18" s="73"/>
      <c r="D18" s="73"/>
      <c r="E18" s="73"/>
      <c r="F18" s="73"/>
      <c r="G18" s="73"/>
      <c r="H18" s="73"/>
      <c r="I18" s="73"/>
    </row>
    <row r="19" spans="1:9" ht="15">
      <c r="A19" s="73"/>
      <c r="B19" s="73"/>
      <c r="C19" s="73"/>
      <c r="D19" s="73"/>
      <c r="E19" s="73"/>
      <c r="F19" s="73"/>
      <c r="G19" s="73"/>
      <c r="H19" s="73"/>
      <c r="I19" s="73"/>
    </row>
    <row r="20" spans="1:9" ht="15">
      <c r="A20" s="73"/>
      <c r="B20" s="73"/>
      <c r="C20" s="73"/>
      <c r="D20" s="73"/>
      <c r="E20" s="73"/>
      <c r="F20" s="73"/>
      <c r="G20" s="73"/>
      <c r="H20" s="73"/>
      <c r="I20" s="73"/>
    </row>
    <row r="21" spans="1:9" ht="15">
      <c r="A21" s="73"/>
      <c r="B21" s="73"/>
      <c r="C21" s="73"/>
      <c r="D21" s="73"/>
      <c r="E21" s="73"/>
      <c r="F21" s="73"/>
      <c r="G21" s="73"/>
      <c r="H21" s="73"/>
      <c r="I21" s="73"/>
    </row>
    <row r="22" spans="1:9" ht="15">
      <c r="A22" s="73"/>
      <c r="B22" s="73"/>
      <c r="C22" s="73"/>
      <c r="D22" s="73"/>
      <c r="E22" s="73"/>
      <c r="F22" s="73"/>
      <c r="G22" s="73"/>
      <c r="H22" s="73"/>
      <c r="I22" s="73"/>
    </row>
    <row r="23" spans="1:9" ht="15">
      <c r="A23" s="73"/>
      <c r="B23" s="73"/>
      <c r="C23" s="73"/>
      <c r="D23" s="73"/>
      <c r="E23" s="73"/>
      <c r="F23" s="73"/>
      <c r="G23" s="73"/>
      <c r="H23" s="73"/>
      <c r="I23" s="73"/>
    </row>
    <row r="24" spans="1:9" ht="15">
      <c r="A24" s="73"/>
      <c r="B24" s="73"/>
      <c r="C24" s="73"/>
      <c r="D24" s="73"/>
      <c r="E24" s="73"/>
      <c r="F24" s="73"/>
      <c r="G24" s="73"/>
      <c r="H24" s="73"/>
      <c r="I24" s="73"/>
    </row>
    <row r="25" spans="1:9" ht="15">
      <c r="A25" s="73"/>
      <c r="B25" s="73"/>
      <c r="C25" s="73"/>
      <c r="D25" s="73"/>
      <c r="E25" s="73"/>
      <c r="F25" s="73"/>
      <c r="G25" s="73"/>
      <c r="H25" s="73"/>
      <c r="I25" s="73"/>
    </row>
    <row r="26" spans="1:9" ht="15">
      <c r="A26" s="73"/>
      <c r="B26" s="73"/>
      <c r="C26" s="73"/>
      <c r="D26" s="73"/>
      <c r="E26" s="73"/>
      <c r="F26" s="73"/>
      <c r="G26" s="73"/>
      <c r="H26" s="73"/>
      <c r="I26" s="73"/>
    </row>
    <row r="27" spans="1:9" ht="15">
      <c r="A27" s="73"/>
      <c r="B27" s="73"/>
      <c r="C27" s="73"/>
      <c r="D27" s="73"/>
      <c r="E27" s="73"/>
      <c r="F27" s="73"/>
      <c r="G27" s="73"/>
      <c r="H27" s="73"/>
      <c r="I27" s="73"/>
    </row>
    <row r="28" spans="1:9" ht="15">
      <c r="A28" s="73"/>
      <c r="B28" s="73"/>
      <c r="C28" s="73"/>
      <c r="D28" s="73"/>
      <c r="E28" s="73"/>
      <c r="F28" s="73"/>
      <c r="G28" s="73"/>
      <c r="H28" s="73"/>
      <c r="I28" s="73"/>
    </row>
    <row r="29" spans="1:9" ht="15">
      <c r="A29" s="73"/>
      <c r="B29" s="73"/>
      <c r="C29" s="73"/>
      <c r="D29" s="73"/>
      <c r="E29" s="73"/>
      <c r="F29" s="73"/>
      <c r="G29" s="73"/>
      <c r="H29" s="73"/>
      <c r="I29" s="73"/>
    </row>
    <row r="30" spans="1:9" ht="15">
      <c r="A30" s="73"/>
      <c r="B30" s="73"/>
      <c r="C30" s="73"/>
      <c r="D30" s="73"/>
      <c r="E30" s="73"/>
      <c r="F30" s="73"/>
      <c r="G30" s="73"/>
      <c r="H30" s="73"/>
      <c r="I30" s="73"/>
    </row>
  </sheetData>
  <sheetProtection/>
  <printOptions horizontalCentered="1"/>
  <pageMargins left="0.7086614173228347" right="0.7086614173228347" top="1.2598425196850394" bottom="0.7480314960629921" header="0.31496062992125984" footer="0.31496062992125984"/>
  <pageSetup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9">
      <selection activeCell="E36" sqref="E36"/>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89" t="s">
        <v>203</v>
      </c>
      <c r="B1" s="289"/>
      <c r="C1" s="289"/>
      <c r="D1" s="289"/>
      <c r="E1" s="289"/>
      <c r="F1" s="289"/>
      <c r="G1" s="289"/>
      <c r="H1" s="289"/>
      <c r="I1" s="289"/>
      <c r="J1" s="289"/>
      <c r="K1" s="289"/>
      <c r="L1" s="289"/>
      <c r="M1" s="289"/>
      <c r="N1" s="36"/>
    </row>
    <row r="2" spans="1:14" s="15" customFormat="1" ht="12.75">
      <c r="A2" s="289" t="s">
        <v>377</v>
      </c>
      <c r="B2" s="289"/>
      <c r="C2" s="289"/>
      <c r="D2" s="289"/>
      <c r="E2" s="289"/>
      <c r="F2" s="289"/>
      <c r="G2" s="289"/>
      <c r="H2" s="289"/>
      <c r="I2" s="289"/>
      <c r="J2" s="289"/>
      <c r="K2" s="289"/>
      <c r="L2" s="289"/>
      <c r="M2" s="289"/>
      <c r="N2" s="36"/>
    </row>
    <row r="3" spans="1:14" s="15" customFormat="1" ht="12.75">
      <c r="A3" s="74"/>
      <c r="B3" s="74"/>
      <c r="C3" s="74"/>
      <c r="D3" s="74"/>
      <c r="E3" s="74"/>
      <c r="F3" s="74"/>
      <c r="G3" s="74"/>
      <c r="H3" s="74"/>
      <c r="I3" s="74"/>
      <c r="J3" s="74"/>
      <c r="K3" s="74"/>
      <c r="L3" s="74"/>
      <c r="M3" s="74"/>
      <c r="N3" s="36"/>
    </row>
    <row r="4" spans="1:14" ht="12.75">
      <c r="A4" s="301" t="s">
        <v>175</v>
      </c>
      <c r="B4" s="304" t="s">
        <v>306</v>
      </c>
      <c r="C4" s="304"/>
      <c r="D4" s="304"/>
      <c r="E4" s="304"/>
      <c r="F4" s="304"/>
      <c r="G4" s="304"/>
      <c r="H4" s="304" t="s">
        <v>176</v>
      </c>
      <c r="I4" s="304"/>
      <c r="J4" s="304"/>
      <c r="K4" s="304"/>
      <c r="L4" s="304"/>
      <c r="M4" s="304"/>
      <c r="N4" s="36"/>
    </row>
    <row r="5" spans="1:14" ht="12.75">
      <c r="A5" s="302"/>
      <c r="B5" s="302">
        <v>2010</v>
      </c>
      <c r="C5" s="305" t="s">
        <v>376</v>
      </c>
      <c r="D5" s="305"/>
      <c r="E5" s="305"/>
      <c r="F5" s="305"/>
      <c r="G5" s="305"/>
      <c r="H5" s="302">
        <v>2010</v>
      </c>
      <c r="I5" s="304" t="str">
        <f>+C5</f>
        <v>Enero- septiembre</v>
      </c>
      <c r="J5" s="304"/>
      <c r="K5" s="304"/>
      <c r="L5" s="304"/>
      <c r="M5" s="304"/>
      <c r="N5" s="36"/>
    </row>
    <row r="6" spans="1:14" ht="12.75">
      <c r="A6" s="303"/>
      <c r="B6" s="303"/>
      <c r="C6" s="78">
        <v>2010</v>
      </c>
      <c r="D6" s="78">
        <v>2011</v>
      </c>
      <c r="E6" s="78" t="s">
        <v>47</v>
      </c>
      <c r="F6" s="78" t="s">
        <v>57</v>
      </c>
      <c r="G6" s="78" t="s">
        <v>49</v>
      </c>
      <c r="H6" s="303"/>
      <c r="I6" s="78">
        <v>2010</v>
      </c>
      <c r="J6" s="78">
        <v>2011</v>
      </c>
      <c r="K6" s="78" t="s">
        <v>47</v>
      </c>
      <c r="L6" s="124" t="s">
        <v>48</v>
      </c>
      <c r="M6" s="127" t="s">
        <v>49</v>
      </c>
      <c r="N6" s="36"/>
    </row>
    <row r="7" spans="1:14" ht="15">
      <c r="A7" t="s">
        <v>141</v>
      </c>
      <c r="B7" s="245">
        <v>867722092</v>
      </c>
      <c r="C7" s="245">
        <v>787395152</v>
      </c>
      <c r="D7" s="245">
        <v>791723747</v>
      </c>
      <c r="E7" s="246">
        <f>SUM(D7-C7)/C7*100</f>
        <v>0.5497360491749637</v>
      </c>
      <c r="F7" s="125">
        <f>SUM(D7/$D$19)*100</f>
        <v>32.59997325960032</v>
      </c>
      <c r="G7" s="125">
        <f>SUM(C7/$C$19)*100</f>
        <v>34.97699872593432</v>
      </c>
      <c r="H7" s="245">
        <v>1471171211</v>
      </c>
      <c r="I7" s="245">
        <v>1263195474</v>
      </c>
      <c r="J7" s="245">
        <v>1090480203</v>
      </c>
      <c r="K7" s="123">
        <v>-17.1</v>
      </c>
      <c r="L7" s="123">
        <v>35.4</v>
      </c>
      <c r="M7" s="128">
        <f>SUM(I7/$I$19)*100</f>
        <v>40.978972261542154</v>
      </c>
      <c r="N7" s="36"/>
    </row>
    <row r="8" spans="1:14" ht="15">
      <c r="A8" t="s">
        <v>50</v>
      </c>
      <c r="B8" s="245">
        <v>208717117</v>
      </c>
      <c r="C8" s="245">
        <v>194008011</v>
      </c>
      <c r="D8" s="245">
        <v>218895020</v>
      </c>
      <c r="E8" s="246">
        <f aca="true" t="shared" si="0" ref="E8:E19">SUM(D8-C8)/C8*100</f>
        <v>12.827825444795678</v>
      </c>
      <c r="F8" s="125">
        <f aca="true" t="shared" si="1" ref="F8:F19">SUM(D8/$D$19)*100</f>
        <v>9.013209248426996</v>
      </c>
      <c r="G8" s="125">
        <f aca="true" t="shared" si="2" ref="G8:G19">SUM(C8/$C$19)*100</f>
        <v>8.618059098194768</v>
      </c>
      <c r="H8" s="245">
        <v>265851959</v>
      </c>
      <c r="I8" s="245">
        <v>235753425</v>
      </c>
      <c r="J8" s="245">
        <v>250519613</v>
      </c>
      <c r="K8" s="123">
        <v>3.8</v>
      </c>
      <c r="L8" s="123">
        <v>8.1</v>
      </c>
      <c r="M8" s="128">
        <f aca="true" t="shared" si="3" ref="M8:M19">SUM(I8/$I$19)*100</f>
        <v>7.648011145136954</v>
      </c>
      <c r="N8" s="36"/>
    </row>
    <row r="9" spans="1:14" ht="15">
      <c r="A9" t="s">
        <v>51</v>
      </c>
      <c r="B9" s="245">
        <v>113803081</v>
      </c>
      <c r="C9" s="245">
        <v>109265889</v>
      </c>
      <c r="D9" s="245">
        <v>108795615</v>
      </c>
      <c r="E9" s="246">
        <f t="shared" si="0"/>
        <v>-0.43039415530678565</v>
      </c>
      <c r="F9" s="125">
        <f t="shared" si="1"/>
        <v>4.479762231714101</v>
      </c>
      <c r="G9" s="125">
        <f t="shared" si="2"/>
        <v>4.853716524204712</v>
      </c>
      <c r="H9" s="245">
        <v>175605555</v>
      </c>
      <c r="I9" s="245">
        <v>164307511</v>
      </c>
      <c r="J9" s="245">
        <v>158858014</v>
      </c>
      <c r="K9" s="123">
        <v>-5.4</v>
      </c>
      <c r="L9" s="123">
        <v>5.3</v>
      </c>
      <c r="M9" s="128">
        <f t="shared" si="3"/>
        <v>5.33025416431474</v>
      </c>
      <c r="N9" s="36"/>
    </row>
    <row r="10" spans="1:14" ht="15">
      <c r="A10" t="s">
        <v>451</v>
      </c>
      <c r="B10" s="245">
        <v>59664539</v>
      </c>
      <c r="C10" s="245">
        <v>55225768</v>
      </c>
      <c r="D10" s="245">
        <v>73854951</v>
      </c>
      <c r="E10" s="246">
        <f t="shared" si="0"/>
        <v>33.732773077958825</v>
      </c>
      <c r="F10" s="125">
        <f t="shared" si="1"/>
        <v>3.0410473815042605</v>
      </c>
      <c r="G10" s="125">
        <f t="shared" si="2"/>
        <v>2.453192164148281</v>
      </c>
      <c r="H10" s="245">
        <v>137593585</v>
      </c>
      <c r="I10" s="245">
        <v>118733755</v>
      </c>
      <c r="J10" s="245">
        <v>137505641</v>
      </c>
      <c r="K10" s="123">
        <v>12.8</v>
      </c>
      <c r="L10" s="123">
        <v>4.6</v>
      </c>
      <c r="M10" s="128">
        <f t="shared" si="3"/>
        <v>3.8518086494139405</v>
      </c>
      <c r="N10" s="36"/>
    </row>
    <row r="11" spans="1:14" ht="15">
      <c r="A11" t="s">
        <v>53</v>
      </c>
      <c r="B11" s="245">
        <v>102049128</v>
      </c>
      <c r="C11" s="245">
        <v>101709949</v>
      </c>
      <c r="D11" s="245">
        <v>109567750</v>
      </c>
      <c r="E11" s="246">
        <f t="shared" si="0"/>
        <v>7.725695546263621</v>
      </c>
      <c r="F11" s="125">
        <f t="shared" si="1"/>
        <v>4.511555619809611</v>
      </c>
      <c r="G11" s="125">
        <f t="shared" si="2"/>
        <v>4.518072974607094</v>
      </c>
      <c r="H11" s="245">
        <v>116557822</v>
      </c>
      <c r="I11" s="245">
        <v>115599458</v>
      </c>
      <c r="J11" s="245">
        <v>116671836</v>
      </c>
      <c r="K11" s="123">
        <v>-0.2</v>
      </c>
      <c r="L11" s="123">
        <v>3.9</v>
      </c>
      <c r="M11" s="128">
        <f t="shared" si="3"/>
        <v>3.750129794109211</v>
      </c>
      <c r="N11" s="36"/>
    </row>
    <row r="12" spans="1:14" ht="15">
      <c r="A12" t="s">
        <v>56</v>
      </c>
      <c r="B12" s="245">
        <v>67427932</v>
      </c>
      <c r="C12" s="245">
        <v>66540573</v>
      </c>
      <c r="D12" s="245">
        <v>64960367</v>
      </c>
      <c r="E12" s="246">
        <f t="shared" si="0"/>
        <v>-2.374800709936778</v>
      </c>
      <c r="F12" s="125">
        <f t="shared" si="1"/>
        <v>2.674804482192477</v>
      </c>
      <c r="G12" s="125">
        <f t="shared" si="2"/>
        <v>2.9558088224601358</v>
      </c>
      <c r="H12" s="245">
        <v>98929089</v>
      </c>
      <c r="I12" s="245">
        <v>94149234</v>
      </c>
      <c r="J12" s="245">
        <v>94632304</v>
      </c>
      <c r="K12" s="123">
        <v>2.5</v>
      </c>
      <c r="L12" s="123">
        <v>3.2</v>
      </c>
      <c r="M12" s="128">
        <f t="shared" si="3"/>
        <v>3.05426905648606</v>
      </c>
      <c r="N12" s="36"/>
    </row>
    <row r="13" spans="1:14" ht="15">
      <c r="A13" t="s">
        <v>55</v>
      </c>
      <c r="B13" s="245">
        <v>68303461</v>
      </c>
      <c r="C13" s="245">
        <v>46485623</v>
      </c>
      <c r="D13" s="245">
        <v>61780048</v>
      </c>
      <c r="E13" s="246">
        <f t="shared" si="0"/>
        <v>32.901409108790475</v>
      </c>
      <c r="F13" s="125">
        <f t="shared" si="1"/>
        <v>2.5438518427777104</v>
      </c>
      <c r="G13" s="125">
        <f t="shared" si="2"/>
        <v>2.0649448657581564</v>
      </c>
      <c r="H13" s="245">
        <v>116281082</v>
      </c>
      <c r="I13" s="245">
        <v>79068263</v>
      </c>
      <c r="J13" s="245">
        <v>94438748</v>
      </c>
      <c r="K13" s="123">
        <v>32.4</v>
      </c>
      <c r="L13" s="123">
        <v>3</v>
      </c>
      <c r="M13" s="128">
        <f t="shared" si="3"/>
        <v>2.565031480033089</v>
      </c>
      <c r="N13" s="36"/>
    </row>
    <row r="14" spans="1:14" ht="15">
      <c r="A14" t="s">
        <v>52</v>
      </c>
      <c r="B14" s="245">
        <v>31959209</v>
      </c>
      <c r="C14" s="245">
        <v>30405847</v>
      </c>
      <c r="D14" s="245">
        <v>55950028</v>
      </c>
      <c r="E14" s="246">
        <f t="shared" si="0"/>
        <v>84.0107529318292</v>
      </c>
      <c r="F14" s="125">
        <f t="shared" si="1"/>
        <v>2.303795261396762</v>
      </c>
      <c r="G14" s="125">
        <f t="shared" si="2"/>
        <v>1.3506627124622606</v>
      </c>
      <c r="H14" s="245">
        <v>72339304</v>
      </c>
      <c r="I14" s="245">
        <v>65579775</v>
      </c>
      <c r="J14" s="245">
        <v>89718407</v>
      </c>
      <c r="K14" s="123">
        <v>24.8</v>
      </c>
      <c r="L14" s="123">
        <v>2.8</v>
      </c>
      <c r="M14" s="128">
        <f t="shared" si="3"/>
        <v>2.1274552006850964</v>
      </c>
      <c r="N14" s="36"/>
    </row>
    <row r="15" spans="1:14" ht="15">
      <c r="A15" t="s">
        <v>375</v>
      </c>
      <c r="B15" s="245">
        <v>104915152</v>
      </c>
      <c r="C15" s="245">
        <v>84736009</v>
      </c>
      <c r="D15" s="245">
        <v>95406896</v>
      </c>
      <c r="E15" s="246">
        <f t="shared" si="0"/>
        <v>12.593096047277847</v>
      </c>
      <c r="F15" s="125">
        <f t="shared" si="1"/>
        <v>3.9284690779667475</v>
      </c>
      <c r="G15" s="125">
        <f t="shared" si="2"/>
        <v>3.764071027495683</v>
      </c>
      <c r="H15" s="245">
        <v>85802992</v>
      </c>
      <c r="I15" s="245">
        <v>69598144</v>
      </c>
      <c r="J15" s="245">
        <v>84495658</v>
      </c>
      <c r="K15" s="123">
        <v>12.3</v>
      </c>
      <c r="L15" s="123">
        <v>2.7</v>
      </c>
      <c r="M15" s="128">
        <f t="shared" si="3"/>
        <v>2.2578139893104274</v>
      </c>
      <c r="N15" s="36"/>
    </row>
    <row r="16" spans="1:14" ht="15">
      <c r="A16" t="s">
        <v>256</v>
      </c>
      <c r="B16" s="245">
        <v>68710370</v>
      </c>
      <c r="C16" s="245">
        <v>68076773</v>
      </c>
      <c r="D16" s="245">
        <v>61883661</v>
      </c>
      <c r="E16" s="246">
        <f t="shared" si="0"/>
        <v>-9.097246721726954</v>
      </c>
      <c r="F16" s="125">
        <f t="shared" si="1"/>
        <v>2.5481182059405514</v>
      </c>
      <c r="G16" s="125">
        <f t="shared" si="2"/>
        <v>3.024048594201555</v>
      </c>
      <c r="H16" s="245">
        <v>85262671</v>
      </c>
      <c r="I16" s="245">
        <v>81633435</v>
      </c>
      <c r="J16" s="245">
        <v>82332276</v>
      </c>
      <c r="K16" s="123">
        <v>-2.8</v>
      </c>
      <c r="L16" s="123">
        <v>2.6</v>
      </c>
      <c r="M16" s="128">
        <f t="shared" si="3"/>
        <v>2.6482475098540483</v>
      </c>
      <c r="N16" s="36"/>
    </row>
    <row r="17" spans="1:14" ht="15">
      <c r="A17" t="s">
        <v>305</v>
      </c>
      <c r="B17" s="245">
        <v>1693272081</v>
      </c>
      <c r="C17" s="245">
        <v>1543849594</v>
      </c>
      <c r="D17" s="245">
        <v>1642818083</v>
      </c>
      <c r="E17" s="246">
        <f t="shared" si="0"/>
        <v>6.4105006980362615</v>
      </c>
      <c r="F17" s="125">
        <f t="shared" si="1"/>
        <v>67.64458661132954</v>
      </c>
      <c r="G17" s="125">
        <f t="shared" si="2"/>
        <v>68.57957550946696</v>
      </c>
      <c r="H17" s="245">
        <v>2625395270</v>
      </c>
      <c r="I17" s="245">
        <v>2287618474</v>
      </c>
      <c r="J17" s="245">
        <v>2199652700</v>
      </c>
      <c r="K17" s="123">
        <v>-6.8</v>
      </c>
      <c r="L17" s="123">
        <v>71.6</v>
      </c>
      <c r="M17" s="128">
        <f t="shared" si="3"/>
        <v>74.21199325088573</v>
      </c>
      <c r="N17" s="36"/>
    </row>
    <row r="18" spans="1:14" ht="15">
      <c r="A18" t="s">
        <v>304</v>
      </c>
      <c r="B18" s="245">
        <v>774936785</v>
      </c>
      <c r="C18" s="245">
        <v>707330269</v>
      </c>
      <c r="D18" s="245">
        <v>785784360</v>
      </c>
      <c r="E18" s="246">
        <f t="shared" si="0"/>
        <v>11.09157835291225</v>
      </c>
      <c r="F18" s="125">
        <f t="shared" si="1"/>
        <v>32.35541338867047</v>
      </c>
      <c r="G18" s="125">
        <f t="shared" si="2"/>
        <v>31.420424490533033</v>
      </c>
      <c r="H18" s="245">
        <v>884368757</v>
      </c>
      <c r="I18" s="245">
        <v>794927047</v>
      </c>
      <c r="J18" s="245">
        <v>886733622</v>
      </c>
      <c r="K18" s="123">
        <v>11.2</v>
      </c>
      <c r="L18" s="123">
        <v>28.4</v>
      </c>
      <c r="M18" s="128">
        <f t="shared" si="3"/>
        <v>25.788006749114285</v>
      </c>
      <c r="N18" s="36"/>
    </row>
    <row r="19" spans="1:14" ht="15">
      <c r="A19" t="s">
        <v>246</v>
      </c>
      <c r="B19" s="245">
        <v>2468208866</v>
      </c>
      <c r="C19" s="245">
        <v>2251179863</v>
      </c>
      <c r="D19" s="245">
        <v>2428602443</v>
      </c>
      <c r="E19" s="246">
        <f t="shared" si="0"/>
        <v>7.881315167929786</v>
      </c>
      <c r="F19" s="125">
        <f t="shared" si="1"/>
        <v>100</v>
      </c>
      <c r="G19" s="125">
        <f t="shared" si="2"/>
        <v>100</v>
      </c>
      <c r="H19" s="245">
        <v>3509764027</v>
      </c>
      <c r="I19" s="245">
        <v>3082545521</v>
      </c>
      <c r="J19" s="245">
        <v>3086386322</v>
      </c>
      <c r="K19" s="123">
        <v>-2.3</v>
      </c>
      <c r="L19" s="123">
        <v>100</v>
      </c>
      <c r="M19" s="128">
        <f t="shared" si="3"/>
        <v>100</v>
      </c>
      <c r="N19" s="36"/>
    </row>
    <row r="20" spans="1:14" ht="12.75">
      <c r="A20" s="278" t="s">
        <v>197</v>
      </c>
      <c r="B20" s="278"/>
      <c r="C20" s="278"/>
      <c r="D20" s="278"/>
      <c r="E20" s="278"/>
      <c r="F20" s="278"/>
      <c r="G20" s="278"/>
      <c r="H20" s="278"/>
      <c r="I20" s="278"/>
      <c r="J20" s="278"/>
      <c r="K20" s="278"/>
      <c r="L20" s="278"/>
      <c r="M20" s="278"/>
      <c r="N20" s="36"/>
    </row>
    <row r="21" spans="1:14" s="15" customFormat="1" ht="12.75">
      <c r="A21" s="278" t="s">
        <v>200</v>
      </c>
      <c r="B21" s="278"/>
      <c r="C21" s="278"/>
      <c r="D21" s="278"/>
      <c r="E21" s="278"/>
      <c r="F21" s="278"/>
      <c r="G21" s="278"/>
      <c r="H21" s="278"/>
      <c r="I21" s="278"/>
      <c r="J21" s="278"/>
      <c r="K21" s="278"/>
      <c r="L21" s="278"/>
      <c r="M21" s="278"/>
      <c r="N21" s="36"/>
    </row>
    <row r="22" spans="1:14" ht="12.75">
      <c r="A22" s="76"/>
      <c r="B22" s="76"/>
      <c r="C22" s="76"/>
      <c r="D22" s="76"/>
      <c r="E22" s="36"/>
      <c r="F22" s="36"/>
      <c r="G22" s="36"/>
      <c r="H22" s="36"/>
      <c r="I22" s="36"/>
      <c r="J22" s="36"/>
      <c r="K22" s="36"/>
      <c r="L22" s="36"/>
      <c r="M22" s="36"/>
      <c r="N22" s="36"/>
    </row>
    <row r="23" spans="1:14" ht="12.75">
      <c r="A23" s="77"/>
      <c r="B23" s="77"/>
      <c r="C23" s="36"/>
      <c r="D23" s="36"/>
      <c r="E23" s="36"/>
      <c r="F23" s="36"/>
      <c r="G23" s="36"/>
      <c r="H23" s="36"/>
      <c r="I23" s="36"/>
      <c r="J23" s="36"/>
      <c r="K23" s="36"/>
      <c r="L23" s="36"/>
      <c r="M23" s="36"/>
      <c r="N23" s="36"/>
    </row>
    <row r="24" spans="1:14" ht="12.75">
      <c r="A24" s="36"/>
      <c r="B24" s="36"/>
      <c r="C24" s="36"/>
      <c r="D24" s="36"/>
      <c r="E24" s="36"/>
      <c r="F24" s="36"/>
      <c r="G24" s="36"/>
      <c r="H24" s="36"/>
      <c r="I24" s="36"/>
      <c r="J24" s="36"/>
      <c r="K24" s="36"/>
      <c r="L24" s="36"/>
      <c r="M24" s="36"/>
      <c r="N24" s="36"/>
    </row>
    <row r="25" spans="1:14" ht="12.75">
      <c r="A25" s="36"/>
      <c r="B25" s="36"/>
      <c r="C25" s="36"/>
      <c r="D25" s="36"/>
      <c r="E25" s="36"/>
      <c r="F25" s="36"/>
      <c r="G25" s="36"/>
      <c r="H25" s="36"/>
      <c r="I25" s="36"/>
      <c r="J25" s="36"/>
      <c r="K25" s="36"/>
      <c r="L25" s="36"/>
      <c r="M25" s="36"/>
      <c r="N25" s="36"/>
    </row>
    <row r="26" spans="1:14" ht="12.75">
      <c r="A26" s="36"/>
      <c r="B26" s="36"/>
      <c r="C26" s="36"/>
      <c r="D26" s="36"/>
      <c r="E26" s="36"/>
      <c r="F26" s="36"/>
      <c r="G26" s="36"/>
      <c r="H26" s="36"/>
      <c r="I26" s="36"/>
      <c r="J26" s="36"/>
      <c r="K26" s="36"/>
      <c r="L26" s="36"/>
      <c r="M26" s="36"/>
      <c r="N26" s="36"/>
    </row>
    <row r="27" spans="1:14" ht="12.75">
      <c r="A27" s="36"/>
      <c r="B27" s="36"/>
      <c r="C27" s="36"/>
      <c r="D27" s="36"/>
      <c r="E27" s="36"/>
      <c r="F27" s="36"/>
      <c r="G27" s="36"/>
      <c r="H27" s="36"/>
      <c r="I27" s="36"/>
      <c r="J27" s="36"/>
      <c r="K27" s="36"/>
      <c r="L27" s="36"/>
      <c r="M27" s="36"/>
      <c r="N27" s="36"/>
    </row>
    <row r="28" spans="1:14" ht="12.75">
      <c r="A28" s="36"/>
      <c r="B28" s="36"/>
      <c r="C28" s="36"/>
      <c r="D28" s="36"/>
      <c r="E28" s="36"/>
      <c r="F28" s="36"/>
      <c r="G28" s="36"/>
      <c r="H28" s="36"/>
      <c r="I28" s="36"/>
      <c r="J28" s="36"/>
      <c r="K28" s="36"/>
      <c r="L28" s="36"/>
      <c r="M28" s="36"/>
      <c r="N28" s="36"/>
    </row>
    <row r="29" spans="1:14" ht="12.75">
      <c r="A29" s="36"/>
      <c r="B29" s="36"/>
      <c r="C29" s="36"/>
      <c r="D29" s="36"/>
      <c r="E29" s="36"/>
      <c r="F29" s="36"/>
      <c r="G29" s="36"/>
      <c r="H29" s="36"/>
      <c r="I29" s="36"/>
      <c r="J29" s="36"/>
      <c r="K29" s="36"/>
      <c r="L29" s="36"/>
      <c r="M29" s="36"/>
      <c r="N29" s="36"/>
    </row>
    <row r="30" spans="1:14" ht="12.75">
      <c r="A30" s="36"/>
      <c r="B30" s="36"/>
      <c r="C30" s="36"/>
      <c r="D30" s="36"/>
      <c r="E30" s="36"/>
      <c r="F30" s="36"/>
      <c r="G30" s="36"/>
      <c r="H30" s="36"/>
      <c r="I30" s="36"/>
      <c r="J30" s="36"/>
      <c r="K30" s="36"/>
      <c r="L30" s="36"/>
      <c r="M30" s="36"/>
      <c r="N30" s="36"/>
    </row>
    <row r="31" spans="1:14" ht="12.75">
      <c r="A31" s="36"/>
      <c r="B31" s="36"/>
      <c r="C31" s="36"/>
      <c r="D31" s="36"/>
      <c r="E31" s="36"/>
      <c r="F31" s="36"/>
      <c r="G31" s="36"/>
      <c r="H31" s="36"/>
      <c r="I31" s="36"/>
      <c r="J31" s="36"/>
      <c r="K31" s="36"/>
      <c r="L31" s="36"/>
      <c r="M31" s="36"/>
      <c r="N31" s="36"/>
    </row>
    <row r="32" spans="1:14" ht="12.75">
      <c r="A32" s="36"/>
      <c r="B32" s="36"/>
      <c r="C32" s="36"/>
      <c r="D32" s="36"/>
      <c r="E32" s="36"/>
      <c r="F32" s="36"/>
      <c r="G32" s="36"/>
      <c r="H32" s="36"/>
      <c r="I32" s="36"/>
      <c r="J32" s="36"/>
      <c r="K32" s="36"/>
      <c r="L32" s="36"/>
      <c r="M32" s="36"/>
      <c r="N32" s="36"/>
    </row>
    <row r="33" spans="1:14" ht="12.75">
      <c r="A33" s="36"/>
      <c r="B33" s="36"/>
      <c r="C33" s="36"/>
      <c r="D33" s="36"/>
      <c r="E33" s="36"/>
      <c r="F33" s="36"/>
      <c r="G33" s="36"/>
      <c r="H33" s="36"/>
      <c r="I33" s="36"/>
      <c r="J33" s="36"/>
      <c r="K33" s="36"/>
      <c r="L33" s="36"/>
      <c r="M33" s="36"/>
      <c r="N33" s="36"/>
    </row>
    <row r="34" spans="1:14" ht="12.75">
      <c r="A34" s="36"/>
      <c r="B34" s="36"/>
      <c r="C34" s="36"/>
      <c r="D34" s="36"/>
      <c r="E34" s="36"/>
      <c r="F34" s="36"/>
      <c r="G34" s="36"/>
      <c r="H34" s="36"/>
      <c r="I34" s="36"/>
      <c r="J34" s="36"/>
      <c r="K34" s="36"/>
      <c r="L34" s="36"/>
      <c r="M34" s="36"/>
      <c r="N34" s="36"/>
    </row>
    <row r="35" spans="1:14" ht="12.75">
      <c r="A35" s="36"/>
      <c r="B35" s="36"/>
      <c r="C35" s="36"/>
      <c r="D35" s="36"/>
      <c r="E35" s="36"/>
      <c r="F35" s="36"/>
      <c r="G35" s="36"/>
      <c r="H35" s="36"/>
      <c r="I35" s="36"/>
      <c r="J35" s="36"/>
      <c r="K35" s="36"/>
      <c r="L35" s="36"/>
      <c r="M35" s="36"/>
      <c r="N35" s="36"/>
    </row>
    <row r="36" spans="1:14" ht="12.75">
      <c r="A36" s="36"/>
      <c r="B36" s="36"/>
      <c r="C36" s="36"/>
      <c r="D36" s="36"/>
      <c r="E36" s="36"/>
      <c r="F36" s="36"/>
      <c r="G36" s="36"/>
      <c r="H36" s="36"/>
      <c r="I36" s="36"/>
      <c r="J36" s="36"/>
      <c r="K36" s="36"/>
      <c r="L36" s="36"/>
      <c r="M36" s="36"/>
      <c r="N36" s="36"/>
    </row>
    <row r="37" spans="1:14" ht="12.75">
      <c r="A37" s="36"/>
      <c r="B37" s="36"/>
      <c r="C37" s="36"/>
      <c r="D37" s="36"/>
      <c r="E37" s="36"/>
      <c r="F37" s="36"/>
      <c r="G37" s="36"/>
      <c r="H37" s="36"/>
      <c r="I37" s="36"/>
      <c r="J37" s="36"/>
      <c r="K37" s="36"/>
      <c r="L37" s="36"/>
      <c r="M37" s="36"/>
      <c r="N37" s="36"/>
    </row>
    <row r="38" spans="1:14" ht="12.75">
      <c r="A38" s="36"/>
      <c r="B38" s="36"/>
      <c r="C38" s="36"/>
      <c r="D38" s="36"/>
      <c r="E38" s="36"/>
      <c r="F38" s="36"/>
      <c r="G38" s="36"/>
      <c r="H38" s="36"/>
      <c r="I38" s="36"/>
      <c r="J38" s="36"/>
      <c r="K38" s="36"/>
      <c r="L38" s="36"/>
      <c r="M38" s="36"/>
      <c r="N38" s="36"/>
    </row>
    <row r="39" spans="1:14" ht="12.75">
      <c r="A39" s="36"/>
      <c r="B39" s="36"/>
      <c r="C39" s="36"/>
      <c r="D39" s="36"/>
      <c r="E39" s="36"/>
      <c r="F39" s="36"/>
      <c r="G39" s="36"/>
      <c r="H39" s="36"/>
      <c r="I39" s="36"/>
      <c r="J39" s="36"/>
      <c r="K39" s="36"/>
      <c r="L39" s="36"/>
      <c r="M39" s="36"/>
      <c r="N39" s="36"/>
    </row>
    <row r="40" spans="1:14" ht="12.75">
      <c r="A40" s="36"/>
      <c r="B40" s="36"/>
      <c r="C40" s="36"/>
      <c r="D40" s="36"/>
      <c r="E40" s="36"/>
      <c r="F40" s="36"/>
      <c r="G40" s="36"/>
      <c r="H40" s="36"/>
      <c r="I40" s="36"/>
      <c r="J40" s="36"/>
      <c r="K40" s="36"/>
      <c r="L40" s="36"/>
      <c r="M40" s="36"/>
      <c r="N40" s="36"/>
    </row>
    <row r="41" spans="1:14" ht="12.75">
      <c r="A41" s="36"/>
      <c r="B41" s="36"/>
      <c r="C41" s="36"/>
      <c r="D41" s="36"/>
      <c r="E41" s="36"/>
      <c r="F41" s="36"/>
      <c r="G41" s="36"/>
      <c r="H41" s="36"/>
      <c r="I41" s="36"/>
      <c r="J41" s="36"/>
      <c r="K41" s="36"/>
      <c r="L41" s="36"/>
      <c r="M41" s="36"/>
      <c r="N41" s="36"/>
    </row>
    <row r="42" spans="1:14" ht="12.75">
      <c r="A42" s="36"/>
      <c r="B42" s="36"/>
      <c r="C42" s="36"/>
      <c r="D42" s="36"/>
      <c r="E42" s="36"/>
      <c r="F42" s="36"/>
      <c r="G42" s="36"/>
      <c r="H42" s="36"/>
      <c r="I42" s="36"/>
      <c r="J42" s="36"/>
      <c r="K42" s="36"/>
      <c r="L42" s="36"/>
      <c r="M42" s="36"/>
      <c r="N42" s="36"/>
    </row>
    <row r="43" spans="1:14" ht="12.75">
      <c r="A43" s="36"/>
      <c r="B43" s="36"/>
      <c r="C43" s="36"/>
      <c r="D43" s="36"/>
      <c r="E43" s="36"/>
      <c r="F43" s="36"/>
      <c r="G43" s="36"/>
      <c r="H43" s="36"/>
      <c r="I43" s="36"/>
      <c r="J43" s="36"/>
      <c r="K43" s="36"/>
      <c r="L43" s="36"/>
      <c r="M43" s="36"/>
      <c r="N43" s="36"/>
    </row>
    <row r="44" spans="1:14" ht="12.75">
      <c r="A44" s="36"/>
      <c r="B44" s="36"/>
      <c r="C44" s="36"/>
      <c r="D44" s="36"/>
      <c r="E44" s="36"/>
      <c r="F44" s="36"/>
      <c r="G44" s="36"/>
      <c r="H44" s="36"/>
      <c r="I44" s="36"/>
      <c r="J44" s="36"/>
      <c r="K44" s="36"/>
      <c r="L44" s="36"/>
      <c r="M44" s="36"/>
      <c r="N44" s="36"/>
    </row>
    <row r="45" spans="1:14" ht="12.75">
      <c r="A45" s="36"/>
      <c r="B45" s="36"/>
      <c r="C45" s="36"/>
      <c r="D45" s="36"/>
      <c r="E45" s="36"/>
      <c r="F45" s="36"/>
      <c r="G45" s="36"/>
      <c r="H45" s="36"/>
      <c r="I45" s="36"/>
      <c r="J45" s="36"/>
      <c r="K45" s="36"/>
      <c r="L45" s="36"/>
      <c r="M45" s="36"/>
      <c r="N45" s="36"/>
    </row>
    <row r="46" spans="1:14" ht="12.75">
      <c r="A46" s="36"/>
      <c r="B46" s="36"/>
      <c r="C46" s="36"/>
      <c r="D46" s="36"/>
      <c r="E46" s="36"/>
      <c r="F46" s="36"/>
      <c r="G46" s="36"/>
      <c r="H46" s="36"/>
      <c r="I46" s="36"/>
      <c r="J46" s="36"/>
      <c r="K46" s="36"/>
      <c r="L46" s="36"/>
      <c r="M46" s="36"/>
      <c r="N46" s="36"/>
    </row>
    <row r="47" spans="1:14" ht="12.75">
      <c r="A47" s="36"/>
      <c r="B47" s="36"/>
      <c r="C47" s="36"/>
      <c r="D47" s="36"/>
      <c r="E47" s="36"/>
      <c r="F47" s="36"/>
      <c r="G47" s="36"/>
      <c r="H47" s="36"/>
      <c r="I47" s="36"/>
      <c r="J47" s="36"/>
      <c r="K47" s="36"/>
      <c r="L47" s="36"/>
      <c r="M47" s="36"/>
      <c r="N47" s="36"/>
    </row>
    <row r="48" spans="1:14" ht="12.75">
      <c r="A48" s="36"/>
      <c r="B48" s="36"/>
      <c r="C48" s="36"/>
      <c r="D48" s="36"/>
      <c r="E48" s="36"/>
      <c r="F48" s="36"/>
      <c r="G48" s="36"/>
      <c r="H48" s="36"/>
      <c r="I48" s="36"/>
      <c r="J48" s="36"/>
      <c r="K48" s="36"/>
      <c r="L48" s="36"/>
      <c r="M48" s="36"/>
      <c r="N48" s="36"/>
    </row>
    <row r="49" spans="1:14" ht="12.75">
      <c r="A49" s="36"/>
      <c r="B49" s="36"/>
      <c r="C49" s="36"/>
      <c r="D49" s="36"/>
      <c r="E49" s="36"/>
      <c r="F49" s="36"/>
      <c r="G49" s="36"/>
      <c r="H49" s="36"/>
      <c r="I49" s="36"/>
      <c r="J49" s="36"/>
      <c r="K49" s="36"/>
      <c r="L49" s="36"/>
      <c r="M49" s="36"/>
      <c r="N49" s="36"/>
    </row>
    <row r="50" spans="1:14" ht="12.75">
      <c r="A50" s="36"/>
      <c r="B50" s="36"/>
      <c r="C50" s="36"/>
      <c r="D50" s="36"/>
      <c r="E50" s="36"/>
      <c r="F50" s="36"/>
      <c r="G50" s="36"/>
      <c r="H50" s="36"/>
      <c r="I50" s="36"/>
      <c r="J50" s="36"/>
      <c r="K50" s="36"/>
      <c r="L50" s="36"/>
      <c r="M50" s="36"/>
      <c r="N50" s="36"/>
    </row>
    <row r="51" spans="1:14" ht="12.75">
      <c r="A51" s="36"/>
      <c r="B51" s="36"/>
      <c r="C51" s="36"/>
      <c r="D51" s="36"/>
      <c r="E51" s="36"/>
      <c r="F51" s="36"/>
      <c r="G51" s="36"/>
      <c r="H51" s="36"/>
      <c r="I51" s="36"/>
      <c r="J51" s="36"/>
      <c r="K51" s="36"/>
      <c r="L51" s="36"/>
      <c r="M51" s="36"/>
      <c r="N51" s="36"/>
    </row>
    <row r="52" spans="1:14" ht="12.75">
      <c r="A52" s="36"/>
      <c r="B52" s="36"/>
      <c r="C52" s="36"/>
      <c r="D52" s="36"/>
      <c r="E52" s="36"/>
      <c r="F52" s="36"/>
      <c r="G52" s="36"/>
      <c r="H52" s="36"/>
      <c r="I52" s="36"/>
      <c r="J52" s="36"/>
      <c r="K52" s="36"/>
      <c r="L52" s="36"/>
      <c r="M52" s="36"/>
      <c r="N52" s="36"/>
    </row>
    <row r="53" spans="1:14" ht="12.75">
      <c r="A53" s="36"/>
      <c r="B53" s="36"/>
      <c r="C53" s="36"/>
      <c r="D53" s="36"/>
      <c r="E53" s="36"/>
      <c r="F53" s="36"/>
      <c r="G53" s="36"/>
      <c r="H53" s="36"/>
      <c r="I53" s="36"/>
      <c r="J53" s="36"/>
      <c r="K53" s="36"/>
      <c r="L53" s="36"/>
      <c r="M53" s="36"/>
      <c r="N53" s="36"/>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N49"/>
  <sheetViews>
    <sheetView zoomScalePageLayoutView="0" workbookViewId="0" topLeftCell="A19">
      <selection activeCell="O6" sqref="O6"/>
    </sheetView>
  </sheetViews>
  <sheetFormatPr defaultColWidth="11.421875" defaultRowHeight="15"/>
  <cols>
    <col min="1" max="1" width="13.421875" style="0" customWidth="1"/>
    <col min="2" max="4" width="12.421875" style="0" bestFit="1" customWidth="1"/>
    <col min="5" max="7" width="10.7109375" style="0" customWidth="1"/>
    <col min="8" max="10" width="12.421875" style="0" bestFit="1" customWidth="1"/>
    <col min="11" max="13" width="10.7109375" style="0" customWidth="1"/>
  </cols>
  <sheetData>
    <row r="1" spans="1:14" s="5" customFormat="1" ht="12.75">
      <c r="A1" s="289" t="s">
        <v>205</v>
      </c>
      <c r="B1" s="289"/>
      <c r="C1" s="289"/>
      <c r="D1" s="289"/>
      <c r="E1" s="289"/>
      <c r="F1" s="289"/>
      <c r="G1" s="289"/>
      <c r="H1" s="289"/>
      <c r="I1" s="289"/>
      <c r="J1" s="289"/>
      <c r="K1" s="289"/>
      <c r="L1" s="289"/>
      <c r="M1" s="289"/>
      <c r="N1" s="36"/>
    </row>
    <row r="2" spans="1:14" s="15" customFormat="1" ht="12.75">
      <c r="A2" s="289" t="s">
        <v>204</v>
      </c>
      <c r="B2" s="289"/>
      <c r="C2" s="289"/>
      <c r="D2" s="289"/>
      <c r="E2" s="289"/>
      <c r="F2" s="289"/>
      <c r="G2" s="289"/>
      <c r="H2" s="289"/>
      <c r="I2" s="289"/>
      <c r="J2" s="289"/>
      <c r="K2" s="289"/>
      <c r="L2" s="289"/>
      <c r="M2" s="289"/>
      <c r="N2" s="36"/>
    </row>
    <row r="3" spans="1:14" s="15" customFormat="1" ht="12.75">
      <c r="A3" s="74"/>
      <c r="B3" s="74"/>
      <c r="C3" s="74"/>
      <c r="D3" s="74"/>
      <c r="E3" s="74"/>
      <c r="F3" s="74"/>
      <c r="G3" s="74"/>
      <c r="H3" s="74"/>
      <c r="I3" s="74"/>
      <c r="J3" s="74"/>
      <c r="K3" s="74"/>
      <c r="L3" s="74"/>
      <c r="M3" s="74"/>
      <c r="N3" s="36"/>
    </row>
    <row r="4" spans="1:14" ht="15">
      <c r="A4" s="301" t="s">
        <v>175</v>
      </c>
      <c r="B4" s="306" t="s">
        <v>306</v>
      </c>
      <c r="C4" s="304"/>
      <c r="D4" s="304"/>
      <c r="E4" s="304"/>
      <c r="F4" s="304"/>
      <c r="G4" s="307"/>
      <c r="H4" s="304" t="s">
        <v>176</v>
      </c>
      <c r="I4" s="304"/>
      <c r="J4" s="304"/>
      <c r="K4" s="304"/>
      <c r="L4" s="304"/>
      <c r="M4" s="304"/>
      <c r="N4" s="73"/>
    </row>
    <row r="5" spans="1:14" ht="15">
      <c r="A5" s="302"/>
      <c r="B5" s="308">
        <v>2010</v>
      </c>
      <c r="C5" s="304" t="s">
        <v>376</v>
      </c>
      <c r="D5" s="304"/>
      <c r="E5" s="304"/>
      <c r="F5" s="304"/>
      <c r="G5" s="304"/>
      <c r="H5" s="310">
        <v>2010</v>
      </c>
      <c r="I5" s="305" t="str">
        <f>+C5</f>
        <v>Enero- septiembre</v>
      </c>
      <c r="J5" s="305"/>
      <c r="K5" s="305"/>
      <c r="L5" s="305"/>
      <c r="M5" s="311"/>
      <c r="N5" s="73"/>
    </row>
    <row r="6" spans="1:14" ht="25.5">
      <c r="A6" s="303"/>
      <c r="B6" s="309"/>
      <c r="C6" s="259">
        <v>2010</v>
      </c>
      <c r="D6" s="259">
        <v>2011</v>
      </c>
      <c r="E6" s="213" t="s">
        <v>334</v>
      </c>
      <c r="F6" s="213" t="s">
        <v>335</v>
      </c>
      <c r="G6" s="213" t="s">
        <v>336</v>
      </c>
      <c r="H6" s="309"/>
      <c r="I6" s="259">
        <v>2010</v>
      </c>
      <c r="J6" s="259">
        <v>2011</v>
      </c>
      <c r="K6" s="213" t="s">
        <v>47</v>
      </c>
      <c r="L6" s="213" t="s">
        <v>335</v>
      </c>
      <c r="M6" s="214" t="s">
        <v>336</v>
      </c>
      <c r="N6" s="73"/>
    </row>
    <row r="7" spans="1:14" ht="15">
      <c r="A7" s="129" t="s">
        <v>141</v>
      </c>
      <c r="B7" s="130">
        <v>95409095</v>
      </c>
      <c r="C7" s="130">
        <v>78128942</v>
      </c>
      <c r="D7" s="130">
        <v>91022229</v>
      </c>
      <c r="E7" s="125">
        <v>16.502574679687832</v>
      </c>
      <c r="F7" s="125">
        <v>19.416730370831992</v>
      </c>
      <c r="G7" s="125">
        <v>19.35022362545347</v>
      </c>
      <c r="H7" s="122">
        <v>170393705</v>
      </c>
      <c r="I7" s="122">
        <v>139256210</v>
      </c>
      <c r="J7" s="122">
        <v>208912139</v>
      </c>
      <c r="K7" s="125">
        <v>50.01998043749718</v>
      </c>
      <c r="L7" s="125">
        <v>20.59442006050606</v>
      </c>
      <c r="M7" s="125">
        <v>22.820175344320432</v>
      </c>
      <c r="N7" s="73"/>
    </row>
    <row r="8" spans="1:14" ht="15">
      <c r="A8" s="129" t="s">
        <v>54</v>
      </c>
      <c r="B8" s="130">
        <v>57943111</v>
      </c>
      <c r="C8" s="130">
        <v>40259681</v>
      </c>
      <c r="D8" s="130">
        <v>56302803</v>
      </c>
      <c r="E8" s="125">
        <v>39.84910362305156</v>
      </c>
      <c r="F8" s="125">
        <v>10.005400697640416</v>
      </c>
      <c r="G8" s="125">
        <v>11.969294102760905</v>
      </c>
      <c r="H8" s="122">
        <v>75699003</v>
      </c>
      <c r="I8" s="122">
        <v>52126187</v>
      </c>
      <c r="J8" s="122">
        <v>82376603</v>
      </c>
      <c r="K8" s="125">
        <v>58.033049683837426</v>
      </c>
      <c r="L8" s="125">
        <v>7.708874105007527</v>
      </c>
      <c r="M8" s="125">
        <v>8.998273311104592</v>
      </c>
      <c r="N8" s="73"/>
    </row>
    <row r="9" spans="1:14" ht="15">
      <c r="A9" s="129" t="s">
        <v>59</v>
      </c>
      <c r="B9" s="130">
        <v>20484609</v>
      </c>
      <c r="C9" s="130">
        <v>14394443</v>
      </c>
      <c r="D9" s="130">
        <v>22755557</v>
      </c>
      <c r="E9" s="125">
        <v>58.08570710238668</v>
      </c>
      <c r="F9" s="125">
        <v>3.5773301341941885</v>
      </c>
      <c r="G9" s="125">
        <v>4.837555853216395</v>
      </c>
      <c r="H9" s="122">
        <v>53363712</v>
      </c>
      <c r="I9" s="122">
        <v>39076608</v>
      </c>
      <c r="J9" s="122">
        <v>59153296</v>
      </c>
      <c r="K9" s="125">
        <v>51.37776543962056</v>
      </c>
      <c r="L9" s="125">
        <v>5.778988812719602</v>
      </c>
      <c r="M9" s="125">
        <v>6.4615134064301</v>
      </c>
      <c r="N9" s="73"/>
    </row>
    <row r="10" spans="1:14" ht="15">
      <c r="A10" s="129" t="s">
        <v>58</v>
      </c>
      <c r="B10" s="130">
        <v>24119876</v>
      </c>
      <c r="C10" s="130">
        <v>19465792</v>
      </c>
      <c r="D10" s="130">
        <v>26836640</v>
      </c>
      <c r="E10" s="125">
        <v>37.86564656603748</v>
      </c>
      <c r="F10" s="125">
        <v>4.837669947184213</v>
      </c>
      <c r="G10" s="125">
        <v>5.705144677964211</v>
      </c>
      <c r="H10" s="122">
        <v>46813036</v>
      </c>
      <c r="I10" s="122">
        <v>37022110</v>
      </c>
      <c r="J10" s="122">
        <v>58092083</v>
      </c>
      <c r="K10" s="125">
        <v>56.91186428866426</v>
      </c>
      <c r="L10" s="125">
        <v>5.475151771445324</v>
      </c>
      <c r="M10" s="125">
        <v>6.345593542445211</v>
      </c>
      <c r="N10" s="73"/>
    </row>
    <row r="11" spans="1:14" ht="15">
      <c r="A11" s="129" t="s">
        <v>53</v>
      </c>
      <c r="B11" s="130">
        <v>42950078</v>
      </c>
      <c r="C11" s="130">
        <v>30823742</v>
      </c>
      <c r="D11" s="130">
        <v>28301415</v>
      </c>
      <c r="E11" s="125">
        <v>-8.183065508399334</v>
      </c>
      <c r="F11" s="125">
        <v>7.660365955475112</v>
      </c>
      <c r="G11" s="125">
        <v>6.016538104848688</v>
      </c>
      <c r="H11" s="122">
        <v>60927608</v>
      </c>
      <c r="I11" s="122">
        <v>42264879</v>
      </c>
      <c r="J11" s="122">
        <v>36914362</v>
      </c>
      <c r="K11" s="125">
        <v>-12.659487325161866</v>
      </c>
      <c r="L11" s="125">
        <v>6.250498070660269</v>
      </c>
      <c r="M11" s="125">
        <v>4.032279874190169</v>
      </c>
      <c r="N11" s="73"/>
    </row>
    <row r="12" spans="1:14" ht="15">
      <c r="A12" s="129" t="s">
        <v>50</v>
      </c>
      <c r="B12" s="130">
        <v>20319115</v>
      </c>
      <c r="C12" s="130">
        <v>14947146</v>
      </c>
      <c r="D12" s="130">
        <v>18386197</v>
      </c>
      <c r="E12" s="125">
        <v>23.008077930061035</v>
      </c>
      <c r="F12" s="125">
        <v>3.714688773021653</v>
      </c>
      <c r="G12" s="125">
        <v>3.9086828292420934</v>
      </c>
      <c r="H12" s="122">
        <v>37275816</v>
      </c>
      <c r="I12" s="122">
        <v>27806797</v>
      </c>
      <c r="J12" s="122">
        <v>35370950</v>
      </c>
      <c r="K12" s="125">
        <v>27.202532531884206</v>
      </c>
      <c r="L12" s="125">
        <v>4.11231109876694</v>
      </c>
      <c r="M12" s="125">
        <v>3.8636877921928265</v>
      </c>
      <c r="N12" s="73"/>
    </row>
    <row r="13" spans="1:14" ht="15">
      <c r="A13" s="129" t="s">
        <v>60</v>
      </c>
      <c r="B13" s="130">
        <v>33333096</v>
      </c>
      <c r="C13" s="130">
        <v>25040072</v>
      </c>
      <c r="D13" s="130">
        <v>24851690</v>
      </c>
      <c r="E13" s="125">
        <v>-0.7523221179236206</v>
      </c>
      <c r="F13" s="125">
        <v>6.222998981481405</v>
      </c>
      <c r="G13" s="125">
        <v>5.283168345288993</v>
      </c>
      <c r="H13" s="122">
        <v>45353186</v>
      </c>
      <c r="I13" s="122">
        <v>29369639</v>
      </c>
      <c r="J13" s="122">
        <v>32842179</v>
      </c>
      <c r="K13" s="125">
        <v>11.823570592747146</v>
      </c>
      <c r="L13" s="125">
        <v>4.343437772659626</v>
      </c>
      <c r="M13" s="125">
        <v>3.587461633665808</v>
      </c>
      <c r="N13" s="73"/>
    </row>
    <row r="14" spans="1:14" ht="15">
      <c r="A14" s="129" t="s">
        <v>271</v>
      </c>
      <c r="B14" s="130">
        <v>20430572</v>
      </c>
      <c r="C14" s="130">
        <v>15138626</v>
      </c>
      <c r="D14" s="130">
        <v>15022061</v>
      </c>
      <c r="E14" s="125">
        <v>-0.7699840130801827</v>
      </c>
      <c r="F14" s="125">
        <v>3.7622756907020043</v>
      </c>
      <c r="G14" s="125">
        <v>3.1935082546177065</v>
      </c>
      <c r="H14" s="122">
        <v>35642698</v>
      </c>
      <c r="I14" s="122">
        <v>26015800</v>
      </c>
      <c r="J14" s="122">
        <v>31984861</v>
      </c>
      <c r="K14" s="125">
        <v>22.94398404046771</v>
      </c>
      <c r="L14" s="125">
        <v>3.847442878203518</v>
      </c>
      <c r="M14" s="125">
        <v>3.4938139060637172</v>
      </c>
      <c r="N14" s="73"/>
    </row>
    <row r="15" spans="1:14" ht="15">
      <c r="A15" s="129" t="s">
        <v>88</v>
      </c>
      <c r="B15" s="130">
        <v>27468931</v>
      </c>
      <c r="C15" s="130">
        <v>19412205</v>
      </c>
      <c r="D15" s="130">
        <v>21076547</v>
      </c>
      <c r="E15" s="125">
        <v>8.573688563457882</v>
      </c>
      <c r="F15" s="125">
        <v>4.824352419725799</v>
      </c>
      <c r="G15" s="125">
        <v>4.480618659672468</v>
      </c>
      <c r="H15" s="122">
        <v>38078555</v>
      </c>
      <c r="I15" s="122">
        <v>26335813</v>
      </c>
      <c r="J15" s="122">
        <v>31917416</v>
      </c>
      <c r="K15" s="125">
        <v>21.193965039165484</v>
      </c>
      <c r="L15" s="125">
        <v>3.8947691852085895</v>
      </c>
      <c r="M15" s="125">
        <v>3.4864466619511205</v>
      </c>
      <c r="N15" s="73"/>
    </row>
    <row r="16" spans="1:14" ht="15">
      <c r="A16" s="129" t="s">
        <v>51</v>
      </c>
      <c r="B16" s="130">
        <v>14779775</v>
      </c>
      <c r="C16" s="130">
        <v>11804390</v>
      </c>
      <c r="D16" s="130">
        <v>12717462</v>
      </c>
      <c r="E16" s="125">
        <v>7.735020615211807</v>
      </c>
      <c r="F16" s="125">
        <v>2.933645995387285</v>
      </c>
      <c r="G16" s="125">
        <v>2.703578415424289</v>
      </c>
      <c r="H16" s="122">
        <v>33787951</v>
      </c>
      <c r="I16" s="122">
        <v>26837344</v>
      </c>
      <c r="J16" s="122">
        <v>31438352</v>
      </c>
      <c r="K16" s="125">
        <v>17.144051214606026</v>
      </c>
      <c r="L16" s="125">
        <v>3.968939953516629</v>
      </c>
      <c r="M16" s="125">
        <v>3.4341168905291184</v>
      </c>
      <c r="N16" s="73"/>
    </row>
    <row r="17" spans="1:14" ht="15">
      <c r="A17" s="129" t="s">
        <v>305</v>
      </c>
      <c r="B17" s="130">
        <v>357238258</v>
      </c>
      <c r="C17" s="130">
        <v>269415039</v>
      </c>
      <c r="D17" s="130">
        <v>317272601</v>
      </c>
      <c r="E17" s="125">
        <v>17.76350799778479</v>
      </c>
      <c r="F17" s="125">
        <v>66.95545896564407</v>
      </c>
      <c r="G17" s="125">
        <v>67.44831286848923</v>
      </c>
      <c r="H17" s="130">
        <v>597335270</v>
      </c>
      <c r="I17" s="130">
        <v>446111387</v>
      </c>
      <c r="J17" s="130">
        <v>609002241</v>
      </c>
      <c r="K17" s="125">
        <v>36.51349388219045</v>
      </c>
      <c r="L17" s="125">
        <v>65.97483370869408</v>
      </c>
      <c r="M17" s="125">
        <v>66.5233623628931</v>
      </c>
      <c r="N17" s="73"/>
    </row>
    <row r="18" spans="1:14" ht="15">
      <c r="A18" s="129" t="s">
        <v>304</v>
      </c>
      <c r="B18" s="130">
        <v>178150938</v>
      </c>
      <c r="C18" s="130">
        <v>132964458</v>
      </c>
      <c r="D18" s="130">
        <v>153121079</v>
      </c>
      <c r="E18" s="125">
        <v>15.159405229929934</v>
      </c>
      <c r="F18" s="125">
        <v>33.04454103435593</v>
      </c>
      <c r="G18" s="125">
        <v>32.55168713151078</v>
      </c>
      <c r="H18" s="130">
        <v>312521260</v>
      </c>
      <c r="I18" s="130">
        <v>230072791</v>
      </c>
      <c r="J18" s="130">
        <v>306468985</v>
      </c>
      <c r="K18" s="125">
        <v>33.20522764467182</v>
      </c>
      <c r="L18" s="125">
        <v>34.025166291305915</v>
      </c>
      <c r="M18" s="125">
        <v>33.476637637106904</v>
      </c>
      <c r="N18" s="73"/>
    </row>
    <row r="19" spans="1:14" ht="15">
      <c r="A19" s="131" t="s">
        <v>246</v>
      </c>
      <c r="B19" s="132">
        <v>535389196</v>
      </c>
      <c r="C19" s="132">
        <v>402379497</v>
      </c>
      <c r="D19" s="132">
        <v>470393680</v>
      </c>
      <c r="E19" s="126">
        <v>16.902994190084186</v>
      </c>
      <c r="F19" s="126">
        <v>100</v>
      </c>
      <c r="G19" s="126">
        <v>100</v>
      </c>
      <c r="H19" s="132">
        <v>909856530</v>
      </c>
      <c r="I19" s="132">
        <v>676184178</v>
      </c>
      <c r="J19" s="132">
        <v>915471226</v>
      </c>
      <c r="K19" s="126">
        <v>35.38785079351561</v>
      </c>
      <c r="L19" s="126">
        <v>100</v>
      </c>
      <c r="M19" s="126">
        <v>100</v>
      </c>
      <c r="N19" s="73"/>
    </row>
    <row r="20" spans="1:14" ht="15">
      <c r="A20" s="278" t="s">
        <v>197</v>
      </c>
      <c r="B20" s="278"/>
      <c r="C20" s="278"/>
      <c r="D20" s="278"/>
      <c r="E20" s="278"/>
      <c r="F20" s="278"/>
      <c r="G20" s="278"/>
      <c r="H20" s="278"/>
      <c r="I20" s="278"/>
      <c r="J20" s="278"/>
      <c r="K20" s="278"/>
      <c r="L20" s="278"/>
      <c r="M20" s="278"/>
      <c r="N20" s="73"/>
    </row>
    <row r="21" spans="1:14" ht="15">
      <c r="A21" s="278"/>
      <c r="B21" s="278"/>
      <c r="C21" s="278"/>
      <c r="D21" s="278"/>
      <c r="E21" s="278"/>
      <c r="F21" s="278"/>
      <c r="G21" s="278"/>
      <c r="H21" s="278"/>
      <c r="I21" s="278"/>
      <c r="J21" s="278"/>
      <c r="K21" s="278"/>
      <c r="L21" s="278"/>
      <c r="M21" s="278"/>
      <c r="N21" s="73"/>
    </row>
    <row r="22" spans="1:14" ht="15">
      <c r="A22" s="79"/>
      <c r="B22" s="79"/>
      <c r="C22" s="79"/>
      <c r="D22" s="79"/>
      <c r="E22" s="73"/>
      <c r="F22" s="73"/>
      <c r="G22" s="73"/>
      <c r="H22" s="73"/>
      <c r="I22" s="73"/>
      <c r="J22" s="73"/>
      <c r="K22" s="73"/>
      <c r="L22" s="73"/>
      <c r="M22" s="73"/>
      <c r="N22" s="73"/>
    </row>
    <row r="23" spans="1:14" ht="15">
      <c r="A23" s="80"/>
      <c r="B23" s="80"/>
      <c r="C23" s="80"/>
      <c r="D23" s="80"/>
      <c r="E23" s="80"/>
      <c r="F23" s="80"/>
      <c r="G23" s="80"/>
      <c r="H23" s="80"/>
      <c r="I23" s="80"/>
      <c r="J23" s="80"/>
      <c r="K23" s="80"/>
      <c r="L23" s="80"/>
      <c r="M23" s="80"/>
      <c r="N23" s="73"/>
    </row>
    <row r="24" spans="1:14" ht="15">
      <c r="A24" s="80"/>
      <c r="B24" s="80"/>
      <c r="C24" s="80"/>
      <c r="D24" s="80"/>
      <c r="E24" s="80"/>
      <c r="F24" s="80"/>
      <c r="G24" s="80"/>
      <c r="H24" s="80"/>
      <c r="I24" s="80"/>
      <c r="J24" s="80"/>
      <c r="K24" s="80"/>
      <c r="L24" s="80"/>
      <c r="M24" s="80"/>
      <c r="N24" s="73"/>
    </row>
    <row r="25" spans="1:14" ht="15">
      <c r="A25" s="80"/>
      <c r="B25" s="80"/>
      <c r="C25" s="80"/>
      <c r="D25" s="80"/>
      <c r="E25" s="80"/>
      <c r="F25" s="80"/>
      <c r="G25" s="80"/>
      <c r="H25" s="80"/>
      <c r="I25" s="80"/>
      <c r="J25" s="80"/>
      <c r="K25" s="80"/>
      <c r="L25" s="80"/>
      <c r="M25" s="80"/>
      <c r="N25" s="73"/>
    </row>
    <row r="26" spans="1:14" ht="15">
      <c r="A26" s="80"/>
      <c r="B26" s="80"/>
      <c r="C26" s="80"/>
      <c r="D26" s="80"/>
      <c r="E26" s="80"/>
      <c r="F26" s="80"/>
      <c r="G26" s="80"/>
      <c r="H26" s="80"/>
      <c r="I26" s="80"/>
      <c r="J26" s="80"/>
      <c r="K26" s="80"/>
      <c r="L26" s="80"/>
      <c r="M26" s="80"/>
      <c r="N26" s="73"/>
    </row>
    <row r="27" spans="1:14" ht="15">
      <c r="A27" s="80"/>
      <c r="B27" s="80"/>
      <c r="C27" s="80"/>
      <c r="D27" s="80"/>
      <c r="E27" s="80"/>
      <c r="F27" s="80"/>
      <c r="G27" s="80"/>
      <c r="H27" s="80"/>
      <c r="I27" s="80"/>
      <c r="J27" s="80"/>
      <c r="K27" s="80"/>
      <c r="L27" s="80"/>
      <c r="M27" s="80"/>
      <c r="N27" s="73"/>
    </row>
    <row r="28" spans="1:14" ht="15">
      <c r="A28" s="73"/>
      <c r="B28" s="73"/>
      <c r="C28" s="73"/>
      <c r="D28" s="73"/>
      <c r="E28" s="73"/>
      <c r="F28" s="73"/>
      <c r="G28" s="73"/>
      <c r="H28" s="73"/>
      <c r="I28" s="73"/>
      <c r="J28" s="73"/>
      <c r="K28" s="73"/>
      <c r="L28" s="73"/>
      <c r="M28" s="73"/>
      <c r="N28" s="73"/>
    </row>
    <row r="29" spans="1:14" ht="15">
      <c r="A29" s="73"/>
      <c r="B29" s="73"/>
      <c r="C29" s="73"/>
      <c r="D29" s="73"/>
      <c r="E29" s="73"/>
      <c r="F29" s="73"/>
      <c r="G29" s="73"/>
      <c r="H29" s="73"/>
      <c r="I29" s="73"/>
      <c r="J29" s="73"/>
      <c r="K29" s="73"/>
      <c r="L29" s="73"/>
      <c r="M29" s="73"/>
      <c r="N29" s="73"/>
    </row>
    <row r="30" spans="1:14" ht="15">
      <c r="A30" s="73"/>
      <c r="B30" s="73"/>
      <c r="C30" s="73"/>
      <c r="D30" s="73"/>
      <c r="E30" s="73"/>
      <c r="F30" s="73"/>
      <c r="G30" s="73"/>
      <c r="H30" s="73"/>
      <c r="I30" s="73"/>
      <c r="J30" s="73"/>
      <c r="K30" s="73"/>
      <c r="L30" s="73"/>
      <c r="M30" s="73"/>
      <c r="N30" s="73"/>
    </row>
    <row r="31" spans="1:14" ht="15">
      <c r="A31" s="73"/>
      <c r="B31" s="73"/>
      <c r="C31" s="73"/>
      <c r="D31" s="73"/>
      <c r="E31" s="73"/>
      <c r="F31" s="73"/>
      <c r="G31" s="73"/>
      <c r="H31" s="73"/>
      <c r="I31" s="73"/>
      <c r="J31" s="73"/>
      <c r="K31" s="73"/>
      <c r="L31" s="73"/>
      <c r="M31" s="73"/>
      <c r="N31" s="73"/>
    </row>
    <row r="32" spans="1:14" ht="15">
      <c r="A32" s="73"/>
      <c r="B32" s="73"/>
      <c r="C32" s="73"/>
      <c r="D32" s="73"/>
      <c r="E32" s="73"/>
      <c r="F32" s="73"/>
      <c r="G32" s="73"/>
      <c r="H32" s="73"/>
      <c r="I32" s="73"/>
      <c r="J32" s="73"/>
      <c r="K32" s="73"/>
      <c r="L32" s="73"/>
      <c r="M32" s="73"/>
      <c r="N32" s="73"/>
    </row>
    <row r="33" spans="1:14" ht="15">
      <c r="A33" s="73"/>
      <c r="B33" s="73"/>
      <c r="C33" s="73"/>
      <c r="D33" s="73"/>
      <c r="E33" s="73"/>
      <c r="F33" s="73"/>
      <c r="G33" s="73"/>
      <c r="H33" s="73"/>
      <c r="I33" s="73"/>
      <c r="J33" s="73"/>
      <c r="K33" s="73"/>
      <c r="L33" s="73"/>
      <c r="M33" s="73"/>
      <c r="N33" s="73"/>
    </row>
    <row r="34" spans="1:14" ht="15">
      <c r="A34" s="73"/>
      <c r="B34" s="73"/>
      <c r="C34" s="73"/>
      <c r="D34" s="73"/>
      <c r="E34" s="73"/>
      <c r="F34" s="73"/>
      <c r="G34" s="73"/>
      <c r="H34" s="73"/>
      <c r="I34" s="73"/>
      <c r="J34" s="73"/>
      <c r="K34" s="73"/>
      <c r="L34" s="73"/>
      <c r="M34" s="73"/>
      <c r="N34" s="73"/>
    </row>
    <row r="35" spans="1:14" ht="15">
      <c r="A35" s="73"/>
      <c r="B35" s="73"/>
      <c r="C35" s="73"/>
      <c r="D35" s="73"/>
      <c r="E35" s="73"/>
      <c r="F35" s="73"/>
      <c r="G35" s="73"/>
      <c r="H35" s="73"/>
      <c r="I35" s="73"/>
      <c r="J35" s="73"/>
      <c r="K35" s="73"/>
      <c r="L35" s="73"/>
      <c r="M35" s="73"/>
      <c r="N35" s="73"/>
    </row>
    <row r="36" spans="1:14" ht="15">
      <c r="A36" s="73"/>
      <c r="B36" s="73"/>
      <c r="C36" s="73"/>
      <c r="D36" s="73"/>
      <c r="E36" s="73"/>
      <c r="F36" s="73"/>
      <c r="G36" s="73"/>
      <c r="H36" s="73"/>
      <c r="I36" s="73"/>
      <c r="J36" s="73"/>
      <c r="K36" s="73"/>
      <c r="L36" s="73"/>
      <c r="M36" s="73"/>
      <c r="N36" s="73"/>
    </row>
    <row r="37" spans="1:14" ht="15">
      <c r="A37" s="73"/>
      <c r="B37" s="73"/>
      <c r="C37" s="73"/>
      <c r="D37" s="73"/>
      <c r="E37" s="73"/>
      <c r="F37" s="73"/>
      <c r="G37" s="73"/>
      <c r="H37" s="73"/>
      <c r="I37" s="73"/>
      <c r="J37" s="73"/>
      <c r="K37" s="73"/>
      <c r="L37" s="73"/>
      <c r="M37" s="73"/>
      <c r="N37" s="73"/>
    </row>
    <row r="38" spans="1:14" ht="15">
      <c r="A38" s="73"/>
      <c r="B38" s="73"/>
      <c r="C38" s="73"/>
      <c r="D38" s="73"/>
      <c r="E38" s="73"/>
      <c r="F38" s="73"/>
      <c r="G38" s="73"/>
      <c r="H38" s="73"/>
      <c r="I38" s="73"/>
      <c r="J38" s="73"/>
      <c r="K38" s="73"/>
      <c r="L38" s="73"/>
      <c r="M38" s="73"/>
      <c r="N38" s="73"/>
    </row>
    <row r="39" spans="1:14" ht="15">
      <c r="A39" s="73"/>
      <c r="B39" s="73"/>
      <c r="C39" s="73"/>
      <c r="D39" s="73"/>
      <c r="E39" s="73"/>
      <c r="F39" s="73"/>
      <c r="G39" s="73"/>
      <c r="H39" s="73"/>
      <c r="I39" s="73"/>
      <c r="J39" s="73"/>
      <c r="K39" s="73"/>
      <c r="L39" s="73"/>
      <c r="M39" s="73"/>
      <c r="N39" s="73"/>
    </row>
    <row r="40" spans="1:14" ht="15">
      <c r="A40" s="73"/>
      <c r="B40" s="73"/>
      <c r="C40" s="73"/>
      <c r="D40" s="73"/>
      <c r="E40" s="73"/>
      <c r="F40" s="73"/>
      <c r="G40" s="73"/>
      <c r="H40" s="73"/>
      <c r="I40" s="73"/>
      <c r="J40" s="73"/>
      <c r="K40" s="73"/>
      <c r="L40" s="73"/>
      <c r="M40" s="73"/>
      <c r="N40" s="73"/>
    </row>
    <row r="41" spans="1:14" ht="15">
      <c r="A41" s="73"/>
      <c r="B41" s="73"/>
      <c r="C41" s="73"/>
      <c r="D41" s="73"/>
      <c r="E41" s="73"/>
      <c r="F41" s="73"/>
      <c r="G41" s="73"/>
      <c r="H41" s="73"/>
      <c r="I41" s="73"/>
      <c r="J41" s="73"/>
      <c r="K41" s="73"/>
      <c r="L41" s="73"/>
      <c r="M41" s="73"/>
      <c r="N41" s="73"/>
    </row>
    <row r="42" spans="1:14" ht="15">
      <c r="A42" s="73"/>
      <c r="B42" s="73"/>
      <c r="C42" s="73"/>
      <c r="D42" s="73"/>
      <c r="E42" s="73"/>
      <c r="F42" s="73"/>
      <c r="G42" s="73"/>
      <c r="H42" s="73"/>
      <c r="I42" s="73"/>
      <c r="J42" s="73"/>
      <c r="K42" s="73"/>
      <c r="L42" s="73"/>
      <c r="M42" s="73"/>
      <c r="N42" s="73"/>
    </row>
    <row r="43" spans="1:14" ht="15">
      <c r="A43" s="73"/>
      <c r="B43" s="73"/>
      <c r="C43" s="73"/>
      <c r="D43" s="73"/>
      <c r="E43" s="73"/>
      <c r="F43" s="73"/>
      <c r="G43" s="73"/>
      <c r="H43" s="73"/>
      <c r="I43" s="73"/>
      <c r="J43" s="73"/>
      <c r="K43" s="73"/>
      <c r="L43" s="73"/>
      <c r="M43" s="73"/>
      <c r="N43" s="73"/>
    </row>
    <row r="44" spans="1:14" ht="15">
      <c r="A44" s="73"/>
      <c r="B44" s="73"/>
      <c r="C44" s="73"/>
      <c r="D44" s="73"/>
      <c r="E44" s="73"/>
      <c r="F44" s="73"/>
      <c r="G44" s="73"/>
      <c r="H44" s="73"/>
      <c r="I44" s="73"/>
      <c r="J44" s="73"/>
      <c r="K44" s="73"/>
      <c r="L44" s="73"/>
      <c r="M44" s="73"/>
      <c r="N44" s="73"/>
    </row>
    <row r="45" spans="1:14" ht="15">
      <c r="A45" s="73"/>
      <c r="B45" s="73"/>
      <c r="C45" s="73"/>
      <c r="D45" s="73"/>
      <c r="E45" s="73"/>
      <c r="F45" s="73"/>
      <c r="G45" s="73"/>
      <c r="H45" s="73"/>
      <c r="I45" s="73"/>
      <c r="J45" s="73"/>
      <c r="K45" s="73"/>
      <c r="L45" s="73"/>
      <c r="M45" s="73"/>
      <c r="N45" s="73"/>
    </row>
    <row r="46" spans="1:14" ht="15">
      <c r="A46" s="73"/>
      <c r="B46" s="73"/>
      <c r="C46" s="73"/>
      <c r="D46" s="73"/>
      <c r="E46" s="73"/>
      <c r="F46" s="73"/>
      <c r="G46" s="73"/>
      <c r="H46" s="73"/>
      <c r="I46" s="73"/>
      <c r="J46" s="73"/>
      <c r="K46" s="73"/>
      <c r="L46" s="73"/>
      <c r="M46" s="73"/>
      <c r="N46" s="73"/>
    </row>
    <row r="47" spans="1:14" ht="15">
      <c r="A47" s="73"/>
      <c r="B47" s="73"/>
      <c r="C47" s="73"/>
      <c r="D47" s="73"/>
      <c r="E47" s="73"/>
      <c r="F47" s="73"/>
      <c r="G47" s="73"/>
      <c r="H47" s="73"/>
      <c r="I47" s="73"/>
      <c r="J47" s="73"/>
      <c r="K47" s="73"/>
      <c r="L47" s="73"/>
      <c r="M47" s="73"/>
      <c r="N47" s="73"/>
    </row>
    <row r="48" spans="1:14" ht="15">
      <c r="A48" s="73"/>
      <c r="B48" s="73"/>
      <c r="C48" s="73"/>
      <c r="D48" s="73"/>
      <c r="E48" s="73"/>
      <c r="F48" s="73"/>
      <c r="G48" s="73"/>
      <c r="H48" s="73"/>
      <c r="I48" s="73"/>
      <c r="J48" s="73"/>
      <c r="K48" s="73"/>
      <c r="L48" s="73"/>
      <c r="M48" s="73"/>
      <c r="N48" s="73"/>
    </row>
    <row r="49" spans="1:14" ht="15">
      <c r="A49" s="73"/>
      <c r="B49" s="73"/>
      <c r="C49" s="73"/>
      <c r="D49" s="73"/>
      <c r="E49" s="73"/>
      <c r="F49" s="73"/>
      <c r="G49" s="73"/>
      <c r="H49" s="73"/>
      <c r="I49" s="73"/>
      <c r="J49" s="73"/>
      <c r="K49" s="73"/>
      <c r="L49" s="73"/>
      <c r="M49" s="73"/>
      <c r="N49" s="73"/>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28">
      <selection activeCell="A1" sqref="A1:L53"/>
    </sheetView>
  </sheetViews>
  <sheetFormatPr defaultColWidth="11.421875" defaultRowHeight="15"/>
  <cols>
    <col min="1" max="1" width="44.57421875" style="5" customWidth="1"/>
    <col min="2" max="2" width="8.28125" style="15" customWidth="1"/>
    <col min="3" max="3" width="12.00390625" style="5" bestFit="1" customWidth="1"/>
    <col min="4" max="4" width="12.8515625" style="5" customWidth="1"/>
    <col min="5" max="5" width="10.8515625" style="5" bestFit="1" customWidth="1"/>
    <col min="6" max="6" width="10.8515625" style="15"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317" t="s">
        <v>207</v>
      </c>
      <c r="B1" s="317"/>
      <c r="C1" s="317"/>
      <c r="D1" s="317"/>
      <c r="E1" s="317"/>
      <c r="F1" s="317"/>
      <c r="G1" s="317"/>
      <c r="H1" s="317"/>
      <c r="I1" s="317"/>
      <c r="J1" s="317"/>
      <c r="K1" s="317"/>
      <c r="L1" s="317"/>
    </row>
    <row r="2" spans="1:12" ht="12.75">
      <c r="A2" s="317" t="s">
        <v>164</v>
      </c>
      <c r="B2" s="317"/>
      <c r="C2" s="317"/>
      <c r="D2" s="317"/>
      <c r="E2" s="317"/>
      <c r="F2" s="317"/>
      <c r="G2" s="317"/>
      <c r="H2" s="317"/>
      <c r="I2" s="317"/>
      <c r="J2" s="317"/>
      <c r="K2" s="317"/>
      <c r="L2" s="317"/>
    </row>
    <row r="3" spans="1:12" ht="12.75">
      <c r="A3" s="191"/>
      <c r="B3" s="191"/>
      <c r="C3" s="191"/>
      <c r="D3" s="191"/>
      <c r="E3" s="191"/>
      <c r="F3" s="191"/>
      <c r="G3" s="191"/>
      <c r="H3" s="191"/>
      <c r="I3" s="191"/>
      <c r="J3" s="191"/>
      <c r="K3" s="191"/>
      <c r="L3" s="191"/>
    </row>
    <row r="4" spans="1:12" ht="12.75" customHeight="1">
      <c r="A4" s="318" t="s">
        <v>61</v>
      </c>
      <c r="B4" s="318" t="s">
        <v>208</v>
      </c>
      <c r="C4" s="320" t="s">
        <v>177</v>
      </c>
      <c r="D4" s="320"/>
      <c r="E4" s="320"/>
      <c r="F4" s="320"/>
      <c r="G4" s="320" t="s">
        <v>178</v>
      </c>
      <c r="H4" s="321" t="s">
        <v>62</v>
      </c>
      <c r="I4" s="321" t="s">
        <v>62</v>
      </c>
      <c r="J4" s="322" t="s">
        <v>142</v>
      </c>
      <c r="K4" s="322"/>
      <c r="L4" s="322"/>
    </row>
    <row r="5" spans="1:12" ht="36">
      <c r="A5" s="319" t="s">
        <v>62</v>
      </c>
      <c r="B5" s="323"/>
      <c r="C5" s="207">
        <v>2010</v>
      </c>
      <c r="D5" s="208" t="s">
        <v>441</v>
      </c>
      <c r="E5" s="208" t="s">
        <v>442</v>
      </c>
      <c r="F5" s="208" t="s">
        <v>206</v>
      </c>
      <c r="G5" s="207">
        <v>2010</v>
      </c>
      <c r="H5" s="208" t="s">
        <v>441</v>
      </c>
      <c r="I5" s="208" t="s">
        <v>442</v>
      </c>
      <c r="J5" s="208">
        <v>2010</v>
      </c>
      <c r="K5" s="208" t="s">
        <v>443</v>
      </c>
      <c r="L5" s="208" t="s">
        <v>444</v>
      </c>
    </row>
    <row r="6" spans="1:12" ht="13.5" thickBot="1">
      <c r="A6" s="315" t="s">
        <v>63</v>
      </c>
      <c r="B6" s="315"/>
      <c r="C6" s="315"/>
      <c r="D6" s="315"/>
      <c r="E6" s="315"/>
      <c r="F6" s="315"/>
      <c r="G6" s="315"/>
      <c r="H6" s="315"/>
      <c r="I6" s="315"/>
      <c r="J6" s="315"/>
      <c r="K6" s="315"/>
      <c r="L6" s="315"/>
    </row>
    <row r="7" spans="1:12" ht="12.75" customHeight="1" thickBot="1">
      <c r="A7" s="223" t="s">
        <v>209</v>
      </c>
      <c r="B7" s="223">
        <v>8061010</v>
      </c>
      <c r="C7" s="252">
        <v>194326.4</v>
      </c>
      <c r="D7" s="253">
        <v>193095.2</v>
      </c>
      <c r="E7" s="253">
        <v>197506.5</v>
      </c>
      <c r="F7" s="224">
        <f>SUM(E7-D7)/D7*100</f>
        <v>2.284520795959707</v>
      </c>
      <c r="G7" s="252">
        <v>326540.7</v>
      </c>
      <c r="H7" s="253">
        <v>322413.2</v>
      </c>
      <c r="I7" s="253">
        <v>309563.8</v>
      </c>
      <c r="J7" s="225">
        <f aca="true" t="shared" si="0" ref="J7:J16">SUM(G7/C7)</f>
        <v>1.6803723014474616</v>
      </c>
      <c r="K7" s="225">
        <f aca="true" t="shared" si="1" ref="K7:K16">SUM(H7/D7)</f>
        <v>1.6697111062315375</v>
      </c>
      <c r="L7" s="225" t="s">
        <v>19</v>
      </c>
    </row>
    <row r="8" spans="1:12" ht="13.5" thickBot="1">
      <c r="A8" s="223" t="s">
        <v>210</v>
      </c>
      <c r="B8" s="223">
        <v>8061030</v>
      </c>
      <c r="C8" s="252">
        <v>194860</v>
      </c>
      <c r="D8" s="253">
        <v>194759.8</v>
      </c>
      <c r="E8" s="253">
        <v>217740.5</v>
      </c>
      <c r="F8" s="226">
        <f aca="true" t="shared" si="2" ref="F8:F15">SUM(E8-D8)/D8*100</f>
        <v>11.799508933568433</v>
      </c>
      <c r="G8" s="252">
        <v>296099.1</v>
      </c>
      <c r="H8" s="253">
        <v>295941.9</v>
      </c>
      <c r="I8" s="253">
        <v>325104.9</v>
      </c>
      <c r="J8" s="225">
        <f t="shared" si="0"/>
        <v>1.519547880529611</v>
      </c>
      <c r="K8" s="225">
        <f t="shared" si="1"/>
        <v>1.5195225092652593</v>
      </c>
      <c r="L8" s="225"/>
    </row>
    <row r="9" spans="1:12" ht="12.75" customHeight="1" thickBot="1">
      <c r="A9" s="223" t="s">
        <v>211</v>
      </c>
      <c r="B9" s="223">
        <v>8061050</v>
      </c>
      <c r="C9" s="252">
        <v>165100.6</v>
      </c>
      <c r="D9" s="253">
        <v>165100.6</v>
      </c>
      <c r="E9" s="253">
        <v>163478.7</v>
      </c>
      <c r="F9" s="227">
        <f t="shared" si="2"/>
        <v>-0.9823707485012132</v>
      </c>
      <c r="G9" s="252">
        <v>251859.4</v>
      </c>
      <c r="H9" s="253">
        <v>251859.4</v>
      </c>
      <c r="I9" s="253">
        <v>238303.3</v>
      </c>
      <c r="J9" s="225">
        <f t="shared" si="0"/>
        <v>1.5254905191138008</v>
      </c>
      <c r="K9" s="225">
        <f t="shared" si="1"/>
        <v>1.5254905191138008</v>
      </c>
      <c r="L9" s="225"/>
    </row>
    <row r="10" spans="1:12" ht="13.5" thickBot="1">
      <c r="A10" s="223" t="s">
        <v>212</v>
      </c>
      <c r="B10" s="223">
        <v>8061020</v>
      </c>
      <c r="C10" s="252">
        <v>99796.9</v>
      </c>
      <c r="D10" s="253">
        <v>92950.6</v>
      </c>
      <c r="E10" s="253">
        <v>117585</v>
      </c>
      <c r="F10" s="228">
        <f t="shared" si="2"/>
        <v>26.50267991815006</v>
      </c>
      <c r="G10" s="252">
        <v>192028.3</v>
      </c>
      <c r="H10" s="253">
        <v>172703.3</v>
      </c>
      <c r="I10" s="253">
        <v>163857</v>
      </c>
      <c r="J10" s="225">
        <f t="shared" si="0"/>
        <v>1.9241910319859634</v>
      </c>
      <c r="K10" s="225">
        <f t="shared" si="1"/>
        <v>1.8580116750187732</v>
      </c>
      <c r="L10" s="225"/>
    </row>
    <row r="11" spans="1:12" ht="13.5" thickBot="1">
      <c r="A11" s="223" t="s">
        <v>213</v>
      </c>
      <c r="B11" s="223">
        <v>8061090</v>
      </c>
      <c r="C11" s="252">
        <v>65475.9</v>
      </c>
      <c r="D11" s="253">
        <v>60075.6</v>
      </c>
      <c r="E11" s="253">
        <v>63860.6</v>
      </c>
      <c r="F11" s="228">
        <f t="shared" si="2"/>
        <v>6.300394835840175</v>
      </c>
      <c r="G11" s="252">
        <v>124203.8</v>
      </c>
      <c r="H11" s="253">
        <v>108059.3</v>
      </c>
      <c r="I11" s="253">
        <v>105859.9</v>
      </c>
      <c r="J11" s="225">
        <f t="shared" si="0"/>
        <v>1.8969391791483583</v>
      </c>
      <c r="K11" s="225">
        <f t="shared" si="1"/>
        <v>1.7987219436842912</v>
      </c>
      <c r="L11" s="225"/>
    </row>
    <row r="12" spans="1:12" ht="13.5" thickBot="1">
      <c r="A12" s="223" t="s">
        <v>214</v>
      </c>
      <c r="B12" s="223">
        <v>8061070</v>
      </c>
      <c r="C12" s="252">
        <v>47723.5</v>
      </c>
      <c r="D12" s="253">
        <v>43835.5</v>
      </c>
      <c r="E12" s="253">
        <v>54562.3</v>
      </c>
      <c r="F12" s="224">
        <f t="shared" si="2"/>
        <v>24.47057749997149</v>
      </c>
      <c r="G12" s="252">
        <v>90736.8</v>
      </c>
      <c r="H12" s="253">
        <v>79201.5</v>
      </c>
      <c r="I12" s="253">
        <v>82530.4</v>
      </c>
      <c r="J12" s="225">
        <f t="shared" si="0"/>
        <v>1.9013022934193846</v>
      </c>
      <c r="K12" s="225">
        <f t="shared" si="1"/>
        <v>1.8067890180333293</v>
      </c>
      <c r="L12" s="225"/>
    </row>
    <row r="13" spans="1:12" ht="13.5" thickBot="1">
      <c r="A13" s="223" t="s">
        <v>215</v>
      </c>
      <c r="B13" s="223">
        <v>8061060</v>
      </c>
      <c r="C13" s="252">
        <v>8876.6</v>
      </c>
      <c r="D13" s="253">
        <v>8792.9</v>
      </c>
      <c r="E13" s="253">
        <v>9518.5</v>
      </c>
      <c r="F13" s="224">
        <f t="shared" si="2"/>
        <v>8.252112499857844</v>
      </c>
      <c r="G13" s="252">
        <v>18277.5</v>
      </c>
      <c r="H13" s="253">
        <v>17944.3</v>
      </c>
      <c r="I13" s="253">
        <v>14584</v>
      </c>
      <c r="J13" s="225">
        <f t="shared" si="0"/>
        <v>2.0590654079264583</v>
      </c>
      <c r="K13" s="225">
        <f t="shared" si="1"/>
        <v>2.040771531576613</v>
      </c>
      <c r="L13" s="225"/>
    </row>
    <row r="14" spans="1:12" ht="13.5" thickBot="1">
      <c r="A14" s="223" t="s">
        <v>216</v>
      </c>
      <c r="B14" s="223">
        <v>8061080</v>
      </c>
      <c r="C14" s="252">
        <v>2305.6</v>
      </c>
      <c r="D14" s="253">
        <v>2305.6</v>
      </c>
      <c r="E14" s="253">
        <v>2518.2</v>
      </c>
      <c r="F14" s="224">
        <f t="shared" si="2"/>
        <v>9.22102706453851</v>
      </c>
      <c r="G14" s="252">
        <v>3316.6</v>
      </c>
      <c r="H14" s="253">
        <v>3316.6</v>
      </c>
      <c r="I14" s="253">
        <v>3300.1</v>
      </c>
      <c r="J14" s="225">
        <f t="shared" si="0"/>
        <v>1.438497571131159</v>
      </c>
      <c r="K14" s="225">
        <f t="shared" si="1"/>
        <v>1.438497571131159</v>
      </c>
      <c r="L14" s="225"/>
    </row>
    <row r="15" spans="1:12" ht="13.5" thickBot="1">
      <c r="A15" s="223" t="s">
        <v>217</v>
      </c>
      <c r="B15" s="223">
        <v>8061040</v>
      </c>
      <c r="C15" s="252">
        <v>2619.7</v>
      </c>
      <c r="D15" s="253">
        <v>2619.7</v>
      </c>
      <c r="E15" s="253">
        <v>2300</v>
      </c>
      <c r="F15" s="224">
        <f t="shared" si="2"/>
        <v>-12.203687445127297</v>
      </c>
      <c r="G15" s="252">
        <v>3912.3</v>
      </c>
      <c r="H15" s="253">
        <v>3912.3</v>
      </c>
      <c r="I15" s="253">
        <v>3410.1</v>
      </c>
      <c r="J15" s="225">
        <f t="shared" si="0"/>
        <v>1.4934152765583848</v>
      </c>
      <c r="K15" s="225">
        <f t="shared" si="1"/>
        <v>1.4934152765583848</v>
      </c>
      <c r="L15" s="225"/>
    </row>
    <row r="16" spans="1:12" ht="13.5" thickBot="1">
      <c r="A16" s="312" t="s">
        <v>64</v>
      </c>
      <c r="B16" s="312"/>
      <c r="C16" s="229">
        <f aca="true" t="shared" si="3" ref="C16:I16">SUM(C7:C15)</f>
        <v>781085.2</v>
      </c>
      <c r="D16" s="229">
        <f t="shared" si="3"/>
        <v>763535.4999999999</v>
      </c>
      <c r="E16" s="229">
        <f t="shared" si="3"/>
        <v>829070.2999999999</v>
      </c>
      <c r="F16" s="224">
        <f>SUM(E16-D16)/D16*100</f>
        <v>8.583071775968513</v>
      </c>
      <c r="G16" s="229">
        <f t="shared" si="3"/>
        <v>1306974.5000000002</v>
      </c>
      <c r="H16" s="229">
        <f t="shared" si="3"/>
        <v>1255351.8000000003</v>
      </c>
      <c r="I16" s="229">
        <f t="shared" si="3"/>
        <v>1246513.5</v>
      </c>
      <c r="J16" s="230">
        <f t="shared" si="0"/>
        <v>1.673280328445604</v>
      </c>
      <c r="K16" s="230">
        <f t="shared" si="1"/>
        <v>1.6441302336302641</v>
      </c>
      <c r="L16" s="230"/>
    </row>
    <row r="17" spans="1:12" ht="10.5" customHeight="1" thickBot="1">
      <c r="A17" s="314" t="s">
        <v>65</v>
      </c>
      <c r="B17" s="314"/>
      <c r="C17" s="314"/>
      <c r="D17" s="314"/>
      <c r="E17" s="314"/>
      <c r="F17" s="314"/>
      <c r="G17" s="314"/>
      <c r="H17" s="314"/>
      <c r="I17" s="314"/>
      <c r="J17" s="314"/>
      <c r="K17" s="314"/>
      <c r="L17" s="314"/>
    </row>
    <row r="18" spans="1:12" ht="13.5" thickBot="1">
      <c r="A18" s="106" t="s">
        <v>218</v>
      </c>
      <c r="B18" s="106">
        <v>8081020</v>
      </c>
      <c r="C18" s="252">
        <v>351225.3</v>
      </c>
      <c r="D18" s="253">
        <v>322136</v>
      </c>
      <c r="E18" s="253">
        <v>356717.7</v>
      </c>
      <c r="F18" s="231">
        <f>SUM(E18-D18)/D18*100</f>
        <v>10.735124295328685</v>
      </c>
      <c r="G18" s="252">
        <v>264993.4</v>
      </c>
      <c r="H18" s="253">
        <v>244447.9</v>
      </c>
      <c r="I18" s="253">
        <v>271064.3</v>
      </c>
      <c r="J18" s="232">
        <f aca="true" t="shared" si="4" ref="J18:J26">SUM(G18/C18)</f>
        <v>0.7544826639766555</v>
      </c>
      <c r="K18" s="232">
        <f aca="true" t="shared" si="5" ref="K18:K26">SUM(H18/D18)</f>
        <v>0.7588344674299053</v>
      </c>
      <c r="L18" s="232" t="s">
        <v>19</v>
      </c>
    </row>
    <row r="19" spans="1:12" ht="13.5" thickBot="1">
      <c r="A19" s="106" t="s">
        <v>219</v>
      </c>
      <c r="B19" s="106">
        <v>8081060</v>
      </c>
      <c r="C19" s="252">
        <v>123478.2</v>
      </c>
      <c r="D19" s="253">
        <v>116032.5</v>
      </c>
      <c r="E19" s="253">
        <v>102432.1</v>
      </c>
      <c r="F19" s="231">
        <f aca="true" t="shared" si="6" ref="F19:F25">SUM(E19-D19)/D19*100</f>
        <v>-11.721198802059762</v>
      </c>
      <c r="G19" s="252">
        <v>86497.4</v>
      </c>
      <c r="H19" s="253">
        <v>81443</v>
      </c>
      <c r="I19" s="253">
        <v>70194</v>
      </c>
      <c r="J19" s="232">
        <f t="shared" si="4"/>
        <v>0.7005074579966342</v>
      </c>
      <c r="K19" s="232">
        <f t="shared" si="5"/>
        <v>0.7018981750802576</v>
      </c>
      <c r="L19" s="232"/>
    </row>
    <row r="20" spans="1:12" ht="13.5" thickBot="1">
      <c r="A20" s="106" t="s">
        <v>307</v>
      </c>
      <c r="B20" s="106">
        <v>8081010</v>
      </c>
      <c r="C20" s="252">
        <v>110531.9</v>
      </c>
      <c r="D20" s="253">
        <v>92886.8</v>
      </c>
      <c r="E20" s="253">
        <v>92385.6</v>
      </c>
      <c r="F20" s="231">
        <f t="shared" si="6"/>
        <v>-0.539581512120126</v>
      </c>
      <c r="G20" s="252">
        <v>73271.1</v>
      </c>
      <c r="H20" s="253">
        <v>61169.1</v>
      </c>
      <c r="I20" s="253">
        <v>63296.6</v>
      </c>
      <c r="J20" s="232">
        <f t="shared" si="4"/>
        <v>0.6628955079936201</v>
      </c>
      <c r="K20" s="232">
        <f t="shared" si="5"/>
        <v>0.6585338282726931</v>
      </c>
      <c r="L20" s="232"/>
    </row>
    <row r="21" spans="1:12" ht="13.5" thickBot="1">
      <c r="A21" s="106" t="s">
        <v>220</v>
      </c>
      <c r="B21" s="106">
        <v>8081090</v>
      </c>
      <c r="C21" s="252">
        <v>103861.9</v>
      </c>
      <c r="D21" s="253">
        <v>94985.9</v>
      </c>
      <c r="E21" s="253">
        <v>105288.5</v>
      </c>
      <c r="F21" s="231">
        <f t="shared" si="6"/>
        <v>10.846451947078469</v>
      </c>
      <c r="G21" s="252">
        <v>76101</v>
      </c>
      <c r="H21" s="253">
        <v>71056.9</v>
      </c>
      <c r="I21" s="253">
        <v>84533.8</v>
      </c>
      <c r="J21" s="232">
        <f t="shared" si="4"/>
        <v>0.7327133433915614</v>
      </c>
      <c r="K21" s="232">
        <f t="shared" si="5"/>
        <v>0.7480783990044838</v>
      </c>
      <c r="L21" s="232"/>
    </row>
    <row r="22" spans="1:12" ht="12.75" customHeight="1" thickBot="1">
      <c r="A22" s="106" t="s">
        <v>221</v>
      </c>
      <c r="B22" s="106">
        <v>8081070</v>
      </c>
      <c r="C22" s="252">
        <v>38275.8</v>
      </c>
      <c r="D22" s="253">
        <v>33017.1</v>
      </c>
      <c r="E22" s="253">
        <v>33247.9</v>
      </c>
      <c r="F22" s="231">
        <f t="shared" si="6"/>
        <v>0.6990317138694886</v>
      </c>
      <c r="G22" s="252">
        <v>24295.7</v>
      </c>
      <c r="H22" s="253">
        <v>20975.6</v>
      </c>
      <c r="I22" s="253">
        <v>22551.7</v>
      </c>
      <c r="J22" s="232">
        <f t="shared" si="4"/>
        <v>0.6347535518526066</v>
      </c>
      <c r="K22" s="232">
        <f t="shared" si="5"/>
        <v>0.6352950440832175</v>
      </c>
      <c r="L22" s="232"/>
    </row>
    <row r="23" spans="1:12" ht="13.5" thickBot="1">
      <c r="A23" s="106" t="s">
        <v>222</v>
      </c>
      <c r="B23" s="106">
        <v>8081030</v>
      </c>
      <c r="C23" s="252">
        <v>10850.1</v>
      </c>
      <c r="D23" s="253">
        <v>9773.8</v>
      </c>
      <c r="E23" s="253">
        <v>7100.8</v>
      </c>
      <c r="F23" s="231">
        <f t="shared" si="6"/>
        <v>-27.348625918271292</v>
      </c>
      <c r="G23" s="252">
        <v>7346.6</v>
      </c>
      <c r="H23" s="253">
        <v>6650.4</v>
      </c>
      <c r="I23" s="253">
        <v>5301.7</v>
      </c>
      <c r="J23" s="232">
        <f t="shared" si="4"/>
        <v>0.6770997502327167</v>
      </c>
      <c r="K23" s="232">
        <f t="shared" si="5"/>
        <v>0.6804313573021752</v>
      </c>
      <c r="L23" s="232"/>
    </row>
    <row r="24" spans="1:12" ht="13.5" thickBot="1">
      <c r="A24" s="106" t="s">
        <v>223</v>
      </c>
      <c r="B24" s="106">
        <v>8081050</v>
      </c>
      <c r="C24" s="252">
        <v>23227.9</v>
      </c>
      <c r="D24" s="253">
        <v>22978.6</v>
      </c>
      <c r="E24" s="253">
        <v>14473.7</v>
      </c>
      <c r="F24" s="231">
        <f t="shared" si="6"/>
        <v>-37.0122635843785</v>
      </c>
      <c r="G24" s="252">
        <v>16697.5</v>
      </c>
      <c r="H24" s="253">
        <v>16567.2</v>
      </c>
      <c r="I24" s="253">
        <v>9555.4</v>
      </c>
      <c r="J24" s="232">
        <f t="shared" si="4"/>
        <v>0.7188553420670831</v>
      </c>
      <c r="K24" s="232">
        <f t="shared" si="5"/>
        <v>0.7209838719504235</v>
      </c>
      <c r="L24" s="232"/>
    </row>
    <row r="25" spans="1:12" ht="13.5" thickBot="1">
      <c r="A25" s="106" t="s">
        <v>224</v>
      </c>
      <c r="B25" s="106">
        <v>8081040</v>
      </c>
      <c r="C25" s="252">
        <v>75698</v>
      </c>
      <c r="D25" s="253">
        <v>74021.5</v>
      </c>
      <c r="E25" s="253">
        <v>62409.8</v>
      </c>
      <c r="F25" s="231">
        <f t="shared" si="6"/>
        <v>-15.686928797714172</v>
      </c>
      <c r="G25" s="252">
        <v>75728.3</v>
      </c>
      <c r="H25" s="253">
        <v>74681.3</v>
      </c>
      <c r="I25" s="253">
        <v>62817.5</v>
      </c>
      <c r="J25" s="232">
        <f t="shared" si="4"/>
        <v>1.0004002747760838</v>
      </c>
      <c r="K25" s="232">
        <f t="shared" si="5"/>
        <v>1.0089136264463703</v>
      </c>
      <c r="L25" s="232"/>
    </row>
    <row r="26" spans="1:12" ht="12.75">
      <c r="A26" s="313" t="s">
        <v>64</v>
      </c>
      <c r="B26" s="313"/>
      <c r="C26" s="233">
        <f aca="true" t="shared" si="7" ref="C26:I26">SUM(C18:C25)</f>
        <v>837149.1000000001</v>
      </c>
      <c r="D26" s="233">
        <f t="shared" si="7"/>
        <v>765832.2000000001</v>
      </c>
      <c r="E26" s="233">
        <f t="shared" si="7"/>
        <v>774056.1000000001</v>
      </c>
      <c r="F26" s="234">
        <f>SUM(E26-D26)/D26*100</f>
        <v>1.073851425939001</v>
      </c>
      <c r="G26" s="233">
        <f t="shared" si="7"/>
        <v>624931</v>
      </c>
      <c r="H26" s="233">
        <f t="shared" si="7"/>
        <v>576991.4</v>
      </c>
      <c r="I26" s="233">
        <f t="shared" si="7"/>
        <v>589315</v>
      </c>
      <c r="J26" s="235">
        <f t="shared" si="4"/>
        <v>0.7464990406129565</v>
      </c>
      <c r="K26" s="235">
        <f t="shared" si="5"/>
        <v>0.7534175240999268</v>
      </c>
      <c r="L26" s="235"/>
    </row>
    <row r="27" spans="1:12" ht="13.5" thickBot="1">
      <c r="A27" s="316" t="s">
        <v>66</v>
      </c>
      <c r="B27" s="316"/>
      <c r="C27" s="316"/>
      <c r="D27" s="316"/>
      <c r="E27" s="316"/>
      <c r="F27" s="316"/>
      <c r="G27" s="316"/>
      <c r="H27" s="316"/>
      <c r="I27" s="316"/>
      <c r="J27" s="316"/>
      <c r="K27" s="316"/>
      <c r="L27" s="316"/>
    </row>
    <row r="28" spans="1:12" ht="13.5" thickBot="1">
      <c r="A28" s="106" t="s">
        <v>225</v>
      </c>
      <c r="B28" s="106">
        <v>8082011</v>
      </c>
      <c r="C28" s="252">
        <v>57406.9</v>
      </c>
      <c r="D28" s="253">
        <v>54320.6</v>
      </c>
      <c r="E28" s="253">
        <v>59748</v>
      </c>
      <c r="F28" s="261">
        <f aca="true" t="shared" si="8" ref="F28:F36">SUM(E28-D28)/D28*100</f>
        <v>9.991421302415661</v>
      </c>
      <c r="G28" s="252">
        <v>44109.4</v>
      </c>
      <c r="H28" s="253">
        <v>41431.8</v>
      </c>
      <c r="I28" s="253">
        <v>49098.8</v>
      </c>
      <c r="J28" s="232">
        <f aca="true" t="shared" si="9" ref="J28:J36">SUM(G28/C28)</f>
        <v>0.7683640816696251</v>
      </c>
      <c r="K28" s="232">
        <f aca="true" t="shared" si="10" ref="K28:K36">SUM(H28/D28)</f>
        <v>0.7627272158260403</v>
      </c>
      <c r="L28" s="232" t="s">
        <v>19</v>
      </c>
    </row>
    <row r="29" spans="1:12" ht="13.5" thickBot="1">
      <c r="A29" s="106" t="s">
        <v>226</v>
      </c>
      <c r="B29" s="106">
        <v>8082014</v>
      </c>
      <c r="C29" s="252">
        <v>17012.3</v>
      </c>
      <c r="D29" s="253">
        <v>17012.3</v>
      </c>
      <c r="E29" s="253">
        <v>21694.4</v>
      </c>
      <c r="F29" s="261">
        <f t="shared" si="8"/>
        <v>27.52185183661235</v>
      </c>
      <c r="G29" s="252">
        <v>20697.8</v>
      </c>
      <c r="H29" s="253">
        <v>20697.8</v>
      </c>
      <c r="I29" s="253">
        <v>24462</v>
      </c>
      <c r="J29" s="232">
        <f t="shared" si="9"/>
        <v>1.2166373741351846</v>
      </c>
      <c r="K29" s="232">
        <f t="shared" si="10"/>
        <v>1.2166373741351846</v>
      </c>
      <c r="L29" s="232"/>
    </row>
    <row r="30" spans="1:12" ht="13.5" thickBot="1">
      <c r="A30" s="106" t="s">
        <v>227</v>
      </c>
      <c r="B30" s="106">
        <v>8082019</v>
      </c>
      <c r="C30" s="252">
        <v>12827.8</v>
      </c>
      <c r="D30" s="253">
        <v>12688.4</v>
      </c>
      <c r="E30" s="253">
        <v>14907</v>
      </c>
      <c r="F30" s="261">
        <f t="shared" si="8"/>
        <v>17.485262129188868</v>
      </c>
      <c r="G30" s="252">
        <v>14350</v>
      </c>
      <c r="H30" s="253">
        <v>14246.2</v>
      </c>
      <c r="I30" s="253">
        <v>15795.6</v>
      </c>
      <c r="J30" s="232">
        <f t="shared" si="9"/>
        <v>1.1186641512964033</v>
      </c>
      <c r="K30" s="232">
        <f t="shared" si="10"/>
        <v>1.1227735569496549</v>
      </c>
      <c r="L30" s="232"/>
    </row>
    <row r="31" spans="1:12" ht="13.5" thickBot="1">
      <c r="A31" s="106" t="s">
        <v>228</v>
      </c>
      <c r="B31" s="106">
        <v>8082017</v>
      </c>
      <c r="C31" s="252">
        <v>7642.3</v>
      </c>
      <c r="D31" s="253">
        <v>7642.3</v>
      </c>
      <c r="E31" s="253">
        <v>9558.3</v>
      </c>
      <c r="F31" s="261">
        <f t="shared" si="8"/>
        <v>25.070986483126795</v>
      </c>
      <c r="G31" s="252">
        <v>9937.8</v>
      </c>
      <c r="H31" s="253">
        <v>9937.8</v>
      </c>
      <c r="I31" s="253">
        <v>10892.6</v>
      </c>
      <c r="J31" s="232">
        <f t="shared" si="9"/>
        <v>1.3003676903549977</v>
      </c>
      <c r="K31" s="232">
        <f t="shared" si="10"/>
        <v>1.3003676903549977</v>
      </c>
      <c r="L31" s="232"/>
    </row>
    <row r="32" spans="1:12" ht="13.5" thickBot="1">
      <c r="A32" s="106" t="s">
        <v>229</v>
      </c>
      <c r="B32" s="106">
        <v>8082015</v>
      </c>
      <c r="C32" s="252">
        <v>6693</v>
      </c>
      <c r="D32" s="253">
        <v>6693</v>
      </c>
      <c r="E32" s="253">
        <v>6785.5</v>
      </c>
      <c r="F32" s="261">
        <f t="shared" si="8"/>
        <v>1.3820409382937398</v>
      </c>
      <c r="G32" s="252">
        <v>5384</v>
      </c>
      <c r="H32" s="253">
        <v>5384</v>
      </c>
      <c r="I32" s="253">
        <v>4066.2</v>
      </c>
      <c r="J32" s="232">
        <f t="shared" si="9"/>
        <v>0.80442253100254</v>
      </c>
      <c r="K32" s="232">
        <f t="shared" si="10"/>
        <v>0.80442253100254</v>
      </c>
      <c r="L32" s="232"/>
    </row>
    <row r="33" spans="1:12" ht="13.5" thickBot="1">
      <c r="A33" s="106" t="s">
        <v>230</v>
      </c>
      <c r="B33" s="106">
        <v>8082016</v>
      </c>
      <c r="C33" s="252">
        <v>8555.5</v>
      </c>
      <c r="D33" s="253">
        <v>8555.5</v>
      </c>
      <c r="E33" s="253">
        <v>14112</v>
      </c>
      <c r="F33" s="261">
        <f t="shared" si="8"/>
        <v>64.94652562678979</v>
      </c>
      <c r="G33" s="252">
        <v>7170.8</v>
      </c>
      <c r="H33" s="253">
        <v>7170.8</v>
      </c>
      <c r="I33" s="253">
        <v>9773.7</v>
      </c>
      <c r="J33" s="232">
        <f t="shared" si="9"/>
        <v>0.8381508970837473</v>
      </c>
      <c r="K33" s="232">
        <f t="shared" si="10"/>
        <v>0.8381508970837473</v>
      </c>
      <c r="L33" s="232"/>
    </row>
    <row r="34" spans="1:12" ht="13.5" thickBot="1">
      <c r="A34" s="106" t="s">
        <v>231</v>
      </c>
      <c r="B34" s="106">
        <v>8082018</v>
      </c>
      <c r="C34" s="252">
        <v>3912.3</v>
      </c>
      <c r="D34" s="253">
        <v>3912.3</v>
      </c>
      <c r="E34" s="253">
        <v>2829.9</v>
      </c>
      <c r="F34" s="261">
        <f t="shared" si="8"/>
        <v>-27.66658998543057</v>
      </c>
      <c r="G34" s="252">
        <v>2753.8</v>
      </c>
      <c r="H34" s="253">
        <v>2753.8</v>
      </c>
      <c r="I34" s="253">
        <v>2155.1</v>
      </c>
      <c r="J34" s="232">
        <f t="shared" si="9"/>
        <v>0.7038826265879407</v>
      </c>
      <c r="K34" s="232">
        <f t="shared" si="10"/>
        <v>0.7038826265879407</v>
      </c>
      <c r="L34" s="232"/>
    </row>
    <row r="35" spans="1:12" ht="13.5" thickBot="1">
      <c r="A35" s="106" t="s">
        <v>232</v>
      </c>
      <c r="B35" s="106">
        <v>8082013</v>
      </c>
      <c r="C35" s="252">
        <v>2231.3</v>
      </c>
      <c r="D35" s="253">
        <v>2231.3</v>
      </c>
      <c r="E35" s="253">
        <v>2686.2</v>
      </c>
      <c r="F35" s="261">
        <f t="shared" si="8"/>
        <v>20.387218213597436</v>
      </c>
      <c r="G35" s="252">
        <v>2545.4</v>
      </c>
      <c r="H35" s="253">
        <v>2545.4</v>
      </c>
      <c r="I35" s="253">
        <v>2793.6</v>
      </c>
      <c r="J35" s="232">
        <f t="shared" si="9"/>
        <v>1.140769954734908</v>
      </c>
      <c r="K35" s="232">
        <f t="shared" si="10"/>
        <v>1.140769954734908</v>
      </c>
      <c r="L35" s="232"/>
    </row>
    <row r="36" spans="1:12" ht="12.75">
      <c r="A36" s="313" t="s">
        <v>64</v>
      </c>
      <c r="B36" s="313"/>
      <c r="C36" s="236">
        <f aca="true" t="shared" si="11" ref="C36:I36">SUM(C28:C35)</f>
        <v>116281.40000000001</v>
      </c>
      <c r="D36" s="236">
        <f t="shared" si="11"/>
        <v>113055.7</v>
      </c>
      <c r="E36" s="236">
        <f t="shared" si="11"/>
        <v>132321.3</v>
      </c>
      <c r="F36" s="261">
        <f t="shared" si="8"/>
        <v>17.04080378079123</v>
      </c>
      <c r="G36" s="236">
        <f t="shared" si="11"/>
        <v>106949</v>
      </c>
      <c r="H36" s="236">
        <f t="shared" si="11"/>
        <v>104167.6</v>
      </c>
      <c r="I36" s="236">
        <f t="shared" si="11"/>
        <v>119037.60000000002</v>
      </c>
      <c r="J36" s="235">
        <f t="shared" si="9"/>
        <v>0.9197429683509142</v>
      </c>
      <c r="K36" s="235">
        <f t="shared" si="10"/>
        <v>0.921382999707224</v>
      </c>
      <c r="L36" s="237"/>
    </row>
    <row r="37" spans="1:12" ht="12.75">
      <c r="A37" s="209" t="s">
        <v>197</v>
      </c>
      <c r="B37" s="209"/>
      <c r="C37" s="209"/>
      <c r="D37" s="209"/>
      <c r="E37" s="209"/>
      <c r="F37" s="209"/>
      <c r="G37" s="209"/>
      <c r="H37" s="209"/>
      <c r="I37" s="209"/>
      <c r="J37" s="238"/>
      <c r="K37" s="238"/>
      <c r="L37" s="238"/>
    </row>
    <row r="38" spans="1:12" s="15" customFormat="1" ht="12.75">
      <c r="A38" s="209" t="s">
        <v>200</v>
      </c>
      <c r="B38" s="209"/>
      <c r="C38" s="209"/>
      <c r="D38" s="209"/>
      <c r="E38" s="209"/>
      <c r="F38" s="209"/>
      <c r="G38" s="209"/>
      <c r="H38" s="209"/>
      <c r="I38" s="209"/>
      <c r="J38" s="191"/>
      <c r="K38" s="191"/>
      <c r="L38" s="191"/>
    </row>
    <row r="39" spans="1:12" ht="12.75">
      <c r="A39" s="210" t="s">
        <v>367</v>
      </c>
      <c r="B39" s="210"/>
      <c r="C39" s="210"/>
      <c r="D39" s="210"/>
      <c r="E39" s="210"/>
      <c r="F39" s="210"/>
      <c r="G39" s="210"/>
      <c r="H39" s="210"/>
      <c r="I39" s="210"/>
      <c r="J39" s="210"/>
      <c r="K39" s="210"/>
      <c r="L39" s="211"/>
    </row>
    <row r="40" spans="1:12" ht="12.75">
      <c r="A40" s="191"/>
      <c r="B40" s="191"/>
      <c r="C40" s="191"/>
      <c r="D40" s="191"/>
      <c r="E40" s="191"/>
      <c r="F40" s="191"/>
      <c r="G40" s="191"/>
      <c r="H40" s="191"/>
      <c r="I40" s="191"/>
      <c r="J40" s="191"/>
      <c r="K40" s="191"/>
      <c r="L40" s="191"/>
    </row>
    <row r="41" spans="1:12" ht="12.75">
      <c r="A41" s="191"/>
      <c r="B41" s="191"/>
      <c r="C41" s="191"/>
      <c r="D41" s="191"/>
      <c r="E41" s="191"/>
      <c r="F41" s="191"/>
      <c r="G41" s="191"/>
      <c r="H41" s="191"/>
      <c r="I41" s="191"/>
      <c r="J41" s="191"/>
      <c r="K41" s="191"/>
      <c r="L41" s="191"/>
    </row>
    <row r="42" spans="1:12" ht="12.75">
      <c r="A42" s="191"/>
      <c r="B42" s="191"/>
      <c r="C42" s="191"/>
      <c r="D42" s="191"/>
      <c r="E42" s="191"/>
      <c r="F42" s="191"/>
      <c r="G42" s="191"/>
      <c r="H42" s="191"/>
      <c r="I42" s="191"/>
      <c r="J42" s="191"/>
      <c r="K42" s="191"/>
      <c r="L42" s="191"/>
    </row>
    <row r="43" spans="1:12" ht="12.75">
      <c r="A43" s="191"/>
      <c r="B43" s="191"/>
      <c r="C43" s="191"/>
      <c r="D43" s="191"/>
      <c r="E43" s="191"/>
      <c r="F43" s="191"/>
      <c r="G43" s="191"/>
      <c r="H43" s="191"/>
      <c r="I43" s="191"/>
      <c r="J43" s="191"/>
      <c r="K43" s="191"/>
      <c r="L43" s="191"/>
    </row>
    <row r="44" spans="1:12" ht="12.75">
      <c r="A44" s="191"/>
      <c r="B44" s="191"/>
      <c r="C44" s="191"/>
      <c r="D44" s="191"/>
      <c r="E44" s="191"/>
      <c r="F44" s="191"/>
      <c r="G44" s="191"/>
      <c r="H44" s="191"/>
      <c r="I44" s="191"/>
      <c r="J44" s="191"/>
      <c r="K44" s="191"/>
      <c r="L44" s="191"/>
    </row>
    <row r="45" spans="1:12" ht="12.75">
      <c r="A45" s="191"/>
      <c r="B45" s="191"/>
      <c r="C45" s="191"/>
      <c r="D45" s="191"/>
      <c r="E45" s="191"/>
      <c r="F45" s="191"/>
      <c r="G45" s="191"/>
      <c r="H45" s="191"/>
      <c r="I45" s="191"/>
      <c r="J45" s="191"/>
      <c r="K45" s="191"/>
      <c r="L45" s="191"/>
    </row>
    <row r="46" spans="1:12" ht="12.75">
      <c r="A46" s="191"/>
      <c r="B46" s="191"/>
      <c r="C46" s="191"/>
      <c r="D46" s="191"/>
      <c r="E46" s="191"/>
      <c r="F46" s="191"/>
      <c r="G46" s="191"/>
      <c r="H46" s="191"/>
      <c r="I46" s="191"/>
      <c r="J46" s="191"/>
      <c r="K46" s="191"/>
      <c r="L46" s="191"/>
    </row>
    <row r="47" spans="1:12" ht="12.75">
      <c r="A47" s="191"/>
      <c r="B47" s="191"/>
      <c r="C47" s="191"/>
      <c r="D47" s="191"/>
      <c r="E47" s="191"/>
      <c r="F47" s="191"/>
      <c r="G47" s="191"/>
      <c r="H47" s="191"/>
      <c r="I47" s="191"/>
      <c r="J47" s="191"/>
      <c r="K47" s="191"/>
      <c r="L47" s="191"/>
    </row>
    <row r="48" spans="1:12" ht="12.75">
      <c r="A48" s="191"/>
      <c r="B48" s="191"/>
      <c r="C48" s="191"/>
      <c r="D48" s="191"/>
      <c r="E48" s="191"/>
      <c r="F48" s="191"/>
      <c r="G48" s="191"/>
      <c r="H48" s="191"/>
      <c r="I48" s="191"/>
      <c r="J48" s="191"/>
      <c r="K48" s="191"/>
      <c r="L48" s="191"/>
    </row>
    <row r="49" spans="1:12" ht="12.75">
      <c r="A49" s="191"/>
      <c r="B49" s="191"/>
      <c r="C49" s="191"/>
      <c r="D49" s="191"/>
      <c r="E49" s="191"/>
      <c r="F49" s="191"/>
      <c r="G49" s="191"/>
      <c r="H49" s="191"/>
      <c r="I49" s="191"/>
      <c r="J49" s="191"/>
      <c r="K49" s="191"/>
      <c r="L49" s="191"/>
    </row>
    <row r="50" spans="1:12" ht="12.75">
      <c r="A50" s="191"/>
      <c r="B50" s="191"/>
      <c r="C50" s="191"/>
      <c r="D50" s="191"/>
      <c r="E50" s="191"/>
      <c r="F50" s="191"/>
      <c r="G50" s="191"/>
      <c r="H50" s="191"/>
      <c r="I50" s="191"/>
      <c r="J50" s="191"/>
      <c r="K50" s="191"/>
      <c r="L50" s="191"/>
    </row>
    <row r="51" spans="1:12" ht="12.75">
      <c r="A51" s="191"/>
      <c r="B51" s="191"/>
      <c r="C51" s="191"/>
      <c r="D51" s="191"/>
      <c r="E51" s="191"/>
      <c r="F51" s="191"/>
      <c r="G51" s="191"/>
      <c r="H51" s="191"/>
      <c r="I51" s="191"/>
      <c r="J51" s="191"/>
      <c r="K51" s="191"/>
      <c r="L51" s="191"/>
    </row>
    <row r="52" spans="1:12" ht="12.75">
      <c r="A52" s="191"/>
      <c r="B52" s="191"/>
      <c r="C52" s="191"/>
      <c r="D52" s="191"/>
      <c r="E52" s="191"/>
      <c r="F52" s="191"/>
      <c r="G52" s="191"/>
      <c r="H52" s="191"/>
      <c r="I52" s="191"/>
      <c r="J52" s="191"/>
      <c r="K52" s="191"/>
      <c r="L52" s="191"/>
    </row>
    <row r="53" spans="1:12" ht="12.75">
      <c r="A53" s="191"/>
      <c r="B53" s="191"/>
      <c r="C53" s="191"/>
      <c r="D53" s="191"/>
      <c r="E53" s="191"/>
      <c r="F53" s="191"/>
      <c r="G53" s="191"/>
      <c r="H53" s="191"/>
      <c r="I53" s="191"/>
      <c r="J53" s="191"/>
      <c r="K53" s="191"/>
      <c r="L53" s="191"/>
    </row>
    <row r="54" spans="1:12" ht="12.75">
      <c r="A54" s="191"/>
      <c r="B54" s="191"/>
      <c r="C54" s="191"/>
      <c r="D54" s="191"/>
      <c r="E54" s="191"/>
      <c r="F54" s="191"/>
      <c r="G54" s="191"/>
      <c r="H54" s="191"/>
      <c r="I54" s="191"/>
      <c r="J54" s="191"/>
      <c r="K54" s="191"/>
      <c r="L54" s="191"/>
    </row>
    <row r="55" spans="1:12" ht="12.75">
      <c r="A55" s="212"/>
      <c r="B55" s="212"/>
      <c r="C55" s="212"/>
      <c r="D55" s="212"/>
      <c r="E55" s="212"/>
      <c r="F55" s="212"/>
      <c r="G55" s="212"/>
      <c r="H55" s="212"/>
      <c r="I55" s="212"/>
      <c r="J55" s="212"/>
      <c r="K55" s="212"/>
      <c r="L55" s="212"/>
    </row>
    <row r="56" spans="1:12" ht="12.75">
      <c r="A56" s="212"/>
      <c r="B56" s="212"/>
      <c r="C56" s="212"/>
      <c r="D56" s="212"/>
      <c r="E56" s="212"/>
      <c r="F56" s="212"/>
      <c r="G56" s="212"/>
      <c r="H56" s="212"/>
      <c r="I56" s="212"/>
      <c r="J56" s="212"/>
      <c r="K56" s="212"/>
      <c r="L56" s="212"/>
    </row>
    <row r="57" spans="1:12" ht="12.75">
      <c r="A57" s="212"/>
      <c r="B57" s="212"/>
      <c r="C57" s="212"/>
      <c r="D57" s="212"/>
      <c r="E57" s="212"/>
      <c r="F57" s="212"/>
      <c r="G57" s="212"/>
      <c r="H57" s="212"/>
      <c r="I57" s="212"/>
      <c r="J57" s="212"/>
      <c r="K57" s="212"/>
      <c r="L57" s="212"/>
    </row>
    <row r="58" spans="1:12" ht="12.75">
      <c r="A58" s="212"/>
      <c r="B58" s="212"/>
      <c r="C58" s="212"/>
      <c r="D58" s="212"/>
      <c r="E58" s="212"/>
      <c r="F58" s="212"/>
      <c r="G58" s="212"/>
      <c r="H58" s="212"/>
      <c r="I58" s="212"/>
      <c r="J58" s="212"/>
      <c r="K58" s="212"/>
      <c r="L58" s="212"/>
    </row>
  </sheetData>
  <sheetProtection/>
  <mergeCells count="13">
    <mergeCell ref="A1:L1"/>
    <mergeCell ref="A4:A5"/>
    <mergeCell ref="G4:I4"/>
    <mergeCell ref="J4:L4"/>
    <mergeCell ref="C4:F4"/>
    <mergeCell ref="A2:L2"/>
    <mergeCell ref="B4:B5"/>
    <mergeCell ref="A16:B16"/>
    <mergeCell ref="A26:B26"/>
    <mergeCell ref="A36:B36"/>
    <mergeCell ref="A17:L17"/>
    <mergeCell ref="A6:L6"/>
    <mergeCell ref="A27:L27"/>
  </mergeCells>
  <printOptions horizontalCentered="1" verticalCentered="1"/>
  <pageMargins left="0.17" right="0.2" top="0.2362204724409449" bottom="0.3937007874015748" header="0.17" footer="0.31496062992125984"/>
  <pageSetup fitToHeight="2" fitToWidth="1" horizontalDpi="600" verticalDpi="600" orientation="landscape" scale="81" r:id="rId2"/>
  <headerFooter>
    <oddFooter>&amp;C&amp;"Arial,Normal"&amp;10 10</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2011-12-12T15:25:13Z</cp:lastPrinted>
  <dcterms:created xsi:type="dcterms:W3CDTF">2011-06-01T19:03:54Z</dcterms:created>
  <dcterms:modified xsi:type="dcterms:W3CDTF">2011-12-12T15:25:54Z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